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01.10 - Architektonicko..." sheetId="2" r:id="rId2"/>
    <sheet name="D.01.41 - Zdravotně techn..." sheetId="3" r:id="rId3"/>
    <sheet name="01 - Silnoproudá elektrot..." sheetId="4" r:id="rId4"/>
    <sheet name="01 - Slaboproudá elektrot..." sheetId="5" r:id="rId5"/>
    <sheet name="VON - Vedlejší a ostatní ..." sheetId="6" r:id="rId6"/>
    <sheet name="D1.02.10 - Architektonick..." sheetId="7" r:id="rId7"/>
    <sheet name="1 - D1.02.40- Zdravotechn..." sheetId="8" r:id="rId8"/>
    <sheet name="2 - D1.02.40- Zdravotechn..." sheetId="9" r:id="rId9"/>
    <sheet name="D1.02.41 - Vytápění" sheetId="10" r:id="rId10"/>
    <sheet name="D1.02.42 - Vzduchotechnika" sheetId="11" r:id="rId11"/>
    <sheet name="D1.02.43-44 - Elektroinst..." sheetId="12" r:id="rId12"/>
    <sheet name="VON - Vedlejší a ostatní ..._01" sheetId="13" r:id="rId13"/>
  </sheets>
  <definedNames>
    <definedName name="_xlnm.Print_Area" localSheetId="0">'Rekapitulace stavby'!$D$4:$AO$76,'Rekapitulace stavby'!$C$82:$AQ$112</definedName>
    <definedName name="_xlnm.Print_Titles" localSheetId="0">'Rekapitulace stavby'!$92:$92</definedName>
    <definedName name="_xlnm._FilterDatabase" localSheetId="1" hidden="1">'D.01.10 - Architektonicko...'!$C$140:$K$490</definedName>
    <definedName name="_xlnm.Print_Area" localSheetId="1">'D.01.10 - Architektonicko...'!$C$4:$J$41,'D.01.10 - Architektonicko...'!$C$50:$J$76,'D.01.10 - Architektonicko...'!$C$82:$J$120,'D.01.10 - Architektonicko...'!$C$126:$K$490</definedName>
    <definedName name="_xlnm.Print_Titles" localSheetId="1">'D.01.10 - Architektonicko...'!$140:$140</definedName>
    <definedName name="_xlnm._FilterDatabase" localSheetId="2" hidden="1">'D.01.41 - Zdravotně techn...'!$C$124:$K$187</definedName>
    <definedName name="_xlnm.Print_Area" localSheetId="2">'D.01.41 - Zdravotně techn...'!$C$4:$J$41,'D.01.41 - Zdravotně techn...'!$C$50:$J$76,'D.01.41 - Zdravotně techn...'!$C$82:$J$104,'D.01.41 - Zdravotně techn...'!$C$110:$K$187</definedName>
    <definedName name="_xlnm.Print_Titles" localSheetId="2">'D.01.41 - Zdravotně techn...'!$124:$124</definedName>
    <definedName name="_xlnm._FilterDatabase" localSheetId="3" hidden="1">'01 - Silnoproudá elektrot...'!$C$136:$K$261</definedName>
    <definedName name="_xlnm.Print_Area" localSheetId="3">'01 - Silnoproudá elektrot...'!$C$4:$J$43,'01 - Silnoproudá elektrot...'!$C$50:$J$76,'01 - Silnoproudá elektrot...'!$C$82:$J$114,'01 - Silnoproudá elektrot...'!$C$120:$K$261</definedName>
    <definedName name="_xlnm.Print_Titles" localSheetId="3">'01 - Silnoproudá elektrot...'!$136:$136</definedName>
    <definedName name="_xlnm._FilterDatabase" localSheetId="4" hidden="1">'01 - Slaboproudá elektrot...'!$C$131:$K$227</definedName>
    <definedName name="_xlnm.Print_Area" localSheetId="4">'01 - Slaboproudá elektrot...'!$C$4:$J$43,'01 - Slaboproudá elektrot...'!$C$50:$J$76,'01 - Slaboproudá elektrot...'!$C$82:$J$109,'01 - Slaboproudá elektrot...'!$C$115:$K$227</definedName>
    <definedName name="_xlnm.Print_Titles" localSheetId="4">'01 - Slaboproudá elektrot...'!$131:$131</definedName>
    <definedName name="_xlnm._FilterDatabase" localSheetId="5" hidden="1">'VON - Vedlejší a ostatní ...'!$C$126:$K$154</definedName>
    <definedName name="_xlnm.Print_Area" localSheetId="5">'VON - Vedlejší a ostatní ...'!$C$4:$J$41,'VON - Vedlejší a ostatní ...'!$C$50:$J$76,'VON - Vedlejší a ostatní ...'!$C$82:$J$106,'VON - Vedlejší a ostatní ...'!$C$112:$K$154</definedName>
    <definedName name="_xlnm.Print_Titles" localSheetId="5">'VON - Vedlejší a ostatní ...'!$126:$126</definedName>
    <definedName name="_xlnm._FilterDatabase" localSheetId="6" hidden="1">'D1.02.10 - Architektonick...'!$C$136:$K$393</definedName>
    <definedName name="_xlnm.Print_Area" localSheetId="6">'D1.02.10 - Architektonick...'!$C$4:$J$41,'D1.02.10 - Architektonick...'!$C$50:$J$76,'D1.02.10 - Architektonick...'!$C$82:$J$116,'D1.02.10 - Architektonick...'!$C$122:$K$393</definedName>
    <definedName name="_xlnm.Print_Titles" localSheetId="6">'D1.02.10 - Architektonick...'!$136:$136</definedName>
    <definedName name="_xlnm._FilterDatabase" localSheetId="7" hidden="1">'1 - D1.02.40- Zdravotechn...'!$C$136:$K$788</definedName>
    <definedName name="_xlnm.Print_Area" localSheetId="7">'1 - D1.02.40- Zdravotechn...'!$C$4:$J$43,'1 - D1.02.40- Zdravotechn...'!$C$50:$J$76,'1 - D1.02.40- Zdravotechn...'!$C$82:$J$114,'1 - D1.02.40- Zdravotechn...'!$C$120:$K$788</definedName>
    <definedName name="_xlnm.Print_Titles" localSheetId="7">'1 - D1.02.40- Zdravotechn...'!$136:$136</definedName>
    <definedName name="_xlnm._FilterDatabase" localSheetId="8" hidden="1">'2 - D1.02.40- Zdravotechn...'!$C$128:$K$193</definedName>
    <definedName name="_xlnm.Print_Area" localSheetId="8">'2 - D1.02.40- Zdravotechn...'!$C$4:$J$43,'2 - D1.02.40- Zdravotechn...'!$C$50:$J$76,'2 - D1.02.40- Zdravotechn...'!$C$82:$J$106,'2 - D1.02.40- Zdravotechn...'!$C$112:$K$193</definedName>
    <definedName name="_xlnm.Print_Titles" localSheetId="8">'2 - D1.02.40- Zdravotechn...'!$128:$128</definedName>
    <definedName name="_xlnm._FilterDatabase" localSheetId="9" hidden="1">'D1.02.41 - Vytápění'!$C$124:$K$164</definedName>
    <definedName name="_xlnm.Print_Area" localSheetId="9">'D1.02.41 - Vytápění'!$C$4:$J$41,'D1.02.41 - Vytápění'!$C$50:$J$76,'D1.02.41 - Vytápění'!$C$82:$J$104,'D1.02.41 - Vytápění'!$C$110:$K$164</definedName>
    <definedName name="_xlnm.Print_Titles" localSheetId="9">'D1.02.41 - Vytápění'!$124:$124</definedName>
    <definedName name="_xlnm._FilterDatabase" localSheetId="10" hidden="1">'D1.02.42 - Vzduchotechnika'!$C$124:$K$155</definedName>
    <definedName name="_xlnm.Print_Area" localSheetId="10">'D1.02.42 - Vzduchotechnika'!$C$4:$J$41,'D1.02.42 - Vzduchotechnika'!$C$50:$J$76,'D1.02.42 - Vzduchotechnika'!$C$82:$J$104,'D1.02.42 - Vzduchotechnika'!$C$110:$K$155</definedName>
    <definedName name="_xlnm.Print_Titles" localSheetId="10">'D1.02.42 - Vzduchotechnika'!$124:$124</definedName>
    <definedName name="_xlnm._FilterDatabase" localSheetId="11" hidden="1">'D1.02.43-44 - Elektroinst...'!$C$132:$K$234</definedName>
    <definedName name="_xlnm.Print_Area" localSheetId="11">'D1.02.43-44 - Elektroinst...'!$C$4:$J$41,'D1.02.43-44 - Elektroinst...'!$C$50:$J$76,'D1.02.43-44 - Elektroinst...'!$C$82:$J$112,'D1.02.43-44 - Elektroinst...'!$C$118:$K$234</definedName>
    <definedName name="_xlnm.Print_Titles" localSheetId="11">'D1.02.43-44 - Elektroinst...'!$132:$132</definedName>
    <definedName name="_xlnm._FilterDatabase" localSheetId="12" hidden="1">'VON - Vedlejší a ostatní ..._01'!$C$126:$K$153</definedName>
    <definedName name="_xlnm.Print_Area" localSheetId="12">'VON - Vedlejší a ostatní ..._01'!$C$4:$J$41,'VON - Vedlejší a ostatní ..._01'!$C$50:$J$76,'VON - Vedlejší a ostatní ..._01'!$C$82:$J$106,'VON - Vedlejší a ostatní ..._01'!$C$112:$K$153</definedName>
    <definedName name="_xlnm.Print_Titles" localSheetId="12">'VON - Vedlejší a ostatní ..._01'!$126:$126</definedName>
  </definedNames>
  <calcPr/>
</workbook>
</file>

<file path=xl/calcChain.xml><?xml version="1.0" encoding="utf-8"?>
<calcChain xmlns="http://schemas.openxmlformats.org/spreadsheetml/2006/main">
  <c i="13" l="1" r="J39"/>
  <c r="J38"/>
  <c i="1" r="AY111"/>
  <c i="13" r="J37"/>
  <c i="1" r="AX111"/>
  <c i="13" r="BI152"/>
  <c r="BH152"/>
  <c r="BG152"/>
  <c r="BF152"/>
  <c r="T152"/>
  <c r="T151"/>
  <c r="R152"/>
  <c r="R151"/>
  <c r="P152"/>
  <c r="P151"/>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J123"/>
  <c r="F123"/>
  <c r="F121"/>
  <c r="E119"/>
  <c r="J93"/>
  <c r="F93"/>
  <c r="F91"/>
  <c r="E89"/>
  <c r="J26"/>
  <c r="E26"/>
  <c r="J124"/>
  <c r="J25"/>
  <c r="J20"/>
  <c r="E20"/>
  <c r="F124"/>
  <c r="J19"/>
  <c r="J14"/>
  <c r="J121"/>
  <c r="E7"/>
  <c r="E115"/>
  <c i="12" r="J39"/>
  <c r="J38"/>
  <c i="1" r="AY110"/>
  <c i="12" r="J37"/>
  <c i="1" r="AX110"/>
  <c i="12" r="BI234"/>
  <c r="BH234"/>
  <c r="BG234"/>
  <c r="BF234"/>
  <c r="T234"/>
  <c r="T233"/>
  <c r="R234"/>
  <c r="R233"/>
  <c r="P234"/>
  <c r="P233"/>
  <c r="BI232"/>
  <c r="BH232"/>
  <c r="BG232"/>
  <c r="BF232"/>
  <c r="T232"/>
  <c r="T231"/>
  <c r="R232"/>
  <c r="R231"/>
  <c r="P232"/>
  <c r="P231"/>
  <c r="BI230"/>
  <c r="BH230"/>
  <c r="BG230"/>
  <c r="BF230"/>
  <c r="T230"/>
  <c r="R230"/>
  <c r="P230"/>
  <c r="BI229"/>
  <c r="BH229"/>
  <c r="BG229"/>
  <c r="BF229"/>
  <c r="T229"/>
  <c r="R229"/>
  <c r="P229"/>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J130"/>
  <c r="J129"/>
  <c r="F129"/>
  <c r="F127"/>
  <c r="E125"/>
  <c r="J94"/>
  <c r="J93"/>
  <c r="F93"/>
  <c r="F91"/>
  <c r="E89"/>
  <c r="J20"/>
  <c r="E20"/>
  <c r="F130"/>
  <c r="J19"/>
  <c r="J14"/>
  <c r="J127"/>
  <c r="E7"/>
  <c r="E85"/>
  <c i="11" r="J39"/>
  <c r="J38"/>
  <c i="1" r="AY109"/>
  <c i="11" r="J37"/>
  <c i="1" r="AX109"/>
  <c i="11"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T144"/>
  <c r="R145"/>
  <c r="R144"/>
  <c r="P145"/>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1"/>
  <c r="E89"/>
  <c r="J26"/>
  <c r="E26"/>
  <c r="J94"/>
  <c r="J25"/>
  <c r="J23"/>
  <c r="E23"/>
  <c r="J121"/>
  <c r="J22"/>
  <c r="J20"/>
  <c r="E20"/>
  <c r="F94"/>
  <c r="J19"/>
  <c r="J17"/>
  <c r="E17"/>
  <c r="F121"/>
  <c r="J16"/>
  <c r="J14"/>
  <c r="J119"/>
  <c r="E7"/>
  <c r="E113"/>
  <c i="10" r="J39"/>
  <c r="J38"/>
  <c i="1" r="AY108"/>
  <c i="10" r="J37"/>
  <c i="1" r="AX108"/>
  <c i="10"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F119"/>
  <c r="E117"/>
  <c r="F91"/>
  <c r="E89"/>
  <c r="J26"/>
  <c r="E26"/>
  <c r="J94"/>
  <c r="J25"/>
  <c r="J23"/>
  <c r="E23"/>
  <c r="J93"/>
  <c r="J22"/>
  <c r="J20"/>
  <c r="E20"/>
  <c r="F122"/>
  <c r="J19"/>
  <c r="J17"/>
  <c r="E17"/>
  <c r="F93"/>
  <c r="J16"/>
  <c r="J14"/>
  <c r="J91"/>
  <c r="E7"/>
  <c r="E113"/>
  <c i="9" r="J41"/>
  <c r="J40"/>
  <c i="1" r="AY107"/>
  <c i="9" r="J39"/>
  <c i="1" r="AX107"/>
  <c i="9" r="BI193"/>
  <c r="BH193"/>
  <c r="BG193"/>
  <c r="BF193"/>
  <c r="T193"/>
  <c r="R193"/>
  <c r="P193"/>
  <c r="BI191"/>
  <c r="BH191"/>
  <c r="BG191"/>
  <c r="BF191"/>
  <c r="T191"/>
  <c r="R191"/>
  <c r="P191"/>
  <c r="BI188"/>
  <c r="BH188"/>
  <c r="BG188"/>
  <c r="BF188"/>
  <c r="T188"/>
  <c r="R188"/>
  <c r="P188"/>
  <c r="BI187"/>
  <c r="BH187"/>
  <c r="BG187"/>
  <c r="BF187"/>
  <c r="T187"/>
  <c r="R187"/>
  <c r="P187"/>
  <c r="BI184"/>
  <c r="BH184"/>
  <c r="BG184"/>
  <c r="BF184"/>
  <c r="T184"/>
  <c r="R184"/>
  <c r="P184"/>
  <c r="BI182"/>
  <c r="BH182"/>
  <c r="BG182"/>
  <c r="BF182"/>
  <c r="T182"/>
  <c r="R182"/>
  <c r="P182"/>
  <c r="BI179"/>
  <c r="BH179"/>
  <c r="BG179"/>
  <c r="BF179"/>
  <c r="T179"/>
  <c r="R179"/>
  <c r="P179"/>
  <c r="BI171"/>
  <c r="BH171"/>
  <c r="BG171"/>
  <c r="BF171"/>
  <c r="T171"/>
  <c r="R171"/>
  <c r="P171"/>
  <c r="BI156"/>
  <c r="BH156"/>
  <c r="BG156"/>
  <c r="BF156"/>
  <c r="T156"/>
  <c r="R156"/>
  <c r="P156"/>
  <c r="BI154"/>
  <c r="BH154"/>
  <c r="BG154"/>
  <c r="BF154"/>
  <c r="T154"/>
  <c r="R154"/>
  <c r="P154"/>
  <c r="BI152"/>
  <c r="BH152"/>
  <c r="BG152"/>
  <c r="BF152"/>
  <c r="T152"/>
  <c r="R152"/>
  <c r="P152"/>
  <c r="BI151"/>
  <c r="BH151"/>
  <c r="BG151"/>
  <c r="BF151"/>
  <c r="T151"/>
  <c r="R151"/>
  <c r="P151"/>
  <c r="BI143"/>
  <c r="BH143"/>
  <c r="BG143"/>
  <c r="BF143"/>
  <c r="T143"/>
  <c r="R143"/>
  <c r="P143"/>
  <c r="BI136"/>
  <c r="BH136"/>
  <c r="BG136"/>
  <c r="BF136"/>
  <c r="T136"/>
  <c r="R136"/>
  <c r="P136"/>
  <c r="BI135"/>
  <c r="BH135"/>
  <c r="BG135"/>
  <c r="BF135"/>
  <c r="T135"/>
  <c r="R135"/>
  <c r="P135"/>
  <c r="BI133"/>
  <c r="BH133"/>
  <c r="BG133"/>
  <c r="BF133"/>
  <c r="T133"/>
  <c r="R133"/>
  <c r="P133"/>
  <c r="BI132"/>
  <c r="BH132"/>
  <c r="BG132"/>
  <c r="BF132"/>
  <c r="T132"/>
  <c r="R132"/>
  <c r="P132"/>
  <c r="J126"/>
  <c r="J125"/>
  <c r="F123"/>
  <c r="E121"/>
  <c r="J96"/>
  <c r="J95"/>
  <c r="F93"/>
  <c r="E91"/>
  <c r="J22"/>
  <c r="E22"/>
  <c r="F126"/>
  <c r="J21"/>
  <c r="J19"/>
  <c r="E19"/>
  <c r="F95"/>
  <c r="J18"/>
  <c r="J16"/>
  <c r="J93"/>
  <c r="E7"/>
  <c r="E115"/>
  <c i="8" r="J41"/>
  <c r="J40"/>
  <c i="1" r="AY106"/>
  <c i="8" r="J39"/>
  <c i="1" r="AX106"/>
  <c i="8" r="BI787"/>
  <c r="BH787"/>
  <c r="BG787"/>
  <c r="BF787"/>
  <c r="T787"/>
  <c r="R787"/>
  <c r="P787"/>
  <c r="BI785"/>
  <c r="BH785"/>
  <c r="BG785"/>
  <c r="BF785"/>
  <c r="T785"/>
  <c r="R785"/>
  <c r="P785"/>
  <c r="BI783"/>
  <c r="BH783"/>
  <c r="BG783"/>
  <c r="BF783"/>
  <c r="T783"/>
  <c r="R783"/>
  <c r="P783"/>
  <c r="BI779"/>
  <c r="BH779"/>
  <c r="BG779"/>
  <c r="BF779"/>
  <c r="T779"/>
  <c r="T778"/>
  <c r="R779"/>
  <c r="R778"/>
  <c r="P779"/>
  <c r="P778"/>
  <c r="BI777"/>
  <c r="BH777"/>
  <c r="BG777"/>
  <c r="BF777"/>
  <c r="T777"/>
  <c r="R777"/>
  <c r="P777"/>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1"/>
  <c r="BH761"/>
  <c r="BG761"/>
  <c r="BF761"/>
  <c r="T761"/>
  <c r="R761"/>
  <c r="P761"/>
  <c r="BI759"/>
  <c r="BH759"/>
  <c r="BG759"/>
  <c r="BF759"/>
  <c r="T759"/>
  <c r="R759"/>
  <c r="P759"/>
  <c r="BI748"/>
  <c r="BH748"/>
  <c r="BG748"/>
  <c r="BF748"/>
  <c r="T748"/>
  <c r="R748"/>
  <c r="P748"/>
  <c r="BI738"/>
  <c r="BH738"/>
  <c r="BG738"/>
  <c r="BF738"/>
  <c r="T738"/>
  <c r="R738"/>
  <c r="P738"/>
  <c r="BI727"/>
  <c r="BH727"/>
  <c r="BG727"/>
  <c r="BF727"/>
  <c r="T727"/>
  <c r="R727"/>
  <c r="P727"/>
  <c r="BI716"/>
  <c r="BH716"/>
  <c r="BG716"/>
  <c r="BF716"/>
  <c r="T716"/>
  <c r="R716"/>
  <c r="P716"/>
  <c r="BI706"/>
  <c r="BH706"/>
  <c r="BG706"/>
  <c r="BF706"/>
  <c r="T706"/>
  <c r="R706"/>
  <c r="P706"/>
  <c r="BI704"/>
  <c r="BH704"/>
  <c r="BG704"/>
  <c r="BF704"/>
  <c r="T704"/>
  <c r="R704"/>
  <c r="P704"/>
  <c r="BI703"/>
  <c r="BH703"/>
  <c r="BG703"/>
  <c r="BF703"/>
  <c r="T703"/>
  <c r="R703"/>
  <c r="P703"/>
  <c r="BI701"/>
  <c r="BH701"/>
  <c r="BG701"/>
  <c r="BF701"/>
  <c r="T701"/>
  <c r="R701"/>
  <c r="P701"/>
  <c r="BI699"/>
  <c r="BH699"/>
  <c r="BG699"/>
  <c r="BF699"/>
  <c r="T699"/>
  <c r="R699"/>
  <c r="P699"/>
  <c r="BI697"/>
  <c r="BH697"/>
  <c r="BG697"/>
  <c r="BF697"/>
  <c r="T697"/>
  <c r="R697"/>
  <c r="P697"/>
  <c r="BI687"/>
  <c r="BH687"/>
  <c r="BG687"/>
  <c r="BF687"/>
  <c r="T687"/>
  <c r="R687"/>
  <c r="P687"/>
  <c r="BI676"/>
  <c r="BH676"/>
  <c r="BG676"/>
  <c r="BF676"/>
  <c r="T676"/>
  <c r="R676"/>
  <c r="P676"/>
  <c r="BI665"/>
  <c r="BH665"/>
  <c r="BG665"/>
  <c r="BF665"/>
  <c r="T665"/>
  <c r="R665"/>
  <c r="P665"/>
  <c r="BI663"/>
  <c r="BH663"/>
  <c r="BG663"/>
  <c r="BF663"/>
  <c r="T663"/>
  <c r="R663"/>
  <c r="P663"/>
  <c r="BI661"/>
  <c r="BH661"/>
  <c r="BG661"/>
  <c r="BF661"/>
  <c r="T661"/>
  <c r="R661"/>
  <c r="P661"/>
  <c r="BI646"/>
  <c r="BH646"/>
  <c r="BG646"/>
  <c r="BF646"/>
  <c r="T646"/>
  <c r="R646"/>
  <c r="P646"/>
  <c r="BI631"/>
  <c r="BH631"/>
  <c r="BG631"/>
  <c r="BF631"/>
  <c r="T631"/>
  <c r="R631"/>
  <c r="P631"/>
  <c r="BI617"/>
  <c r="BH617"/>
  <c r="BG617"/>
  <c r="BF617"/>
  <c r="T617"/>
  <c r="R617"/>
  <c r="P617"/>
  <c r="BI616"/>
  <c r="BH616"/>
  <c r="BG616"/>
  <c r="BF616"/>
  <c r="T616"/>
  <c r="R616"/>
  <c r="P616"/>
  <c r="BI602"/>
  <c r="BH602"/>
  <c r="BG602"/>
  <c r="BF602"/>
  <c r="T602"/>
  <c r="R602"/>
  <c r="P602"/>
  <c r="BI596"/>
  <c r="BH596"/>
  <c r="BG596"/>
  <c r="BF596"/>
  <c r="T596"/>
  <c r="R596"/>
  <c r="P596"/>
  <c r="BI582"/>
  <c r="BH582"/>
  <c r="BG582"/>
  <c r="BF582"/>
  <c r="T582"/>
  <c r="R582"/>
  <c r="P582"/>
  <c r="BI580"/>
  <c r="BH580"/>
  <c r="BG580"/>
  <c r="BF580"/>
  <c r="T580"/>
  <c r="R580"/>
  <c r="P580"/>
  <c r="BI567"/>
  <c r="BH567"/>
  <c r="BG567"/>
  <c r="BF567"/>
  <c r="T567"/>
  <c r="R567"/>
  <c r="P567"/>
  <c r="BI565"/>
  <c r="BH565"/>
  <c r="BG565"/>
  <c r="BF565"/>
  <c r="T565"/>
  <c r="R565"/>
  <c r="P565"/>
  <c r="BI546"/>
  <c r="BH546"/>
  <c r="BG546"/>
  <c r="BF546"/>
  <c r="T546"/>
  <c r="R546"/>
  <c r="P546"/>
  <c r="BI544"/>
  <c r="BH544"/>
  <c r="BG544"/>
  <c r="BF544"/>
  <c r="T544"/>
  <c r="R544"/>
  <c r="P544"/>
  <c r="BI542"/>
  <c r="BH542"/>
  <c r="BG542"/>
  <c r="BF542"/>
  <c r="T542"/>
  <c r="R542"/>
  <c r="P542"/>
  <c r="BI527"/>
  <c r="BH527"/>
  <c r="BG527"/>
  <c r="BF527"/>
  <c r="T527"/>
  <c r="R527"/>
  <c r="P527"/>
  <c r="BI516"/>
  <c r="BH516"/>
  <c r="BG516"/>
  <c r="BF516"/>
  <c r="T516"/>
  <c r="R516"/>
  <c r="P516"/>
  <c r="BI514"/>
  <c r="BH514"/>
  <c r="BG514"/>
  <c r="BF514"/>
  <c r="T514"/>
  <c r="R514"/>
  <c r="P514"/>
  <c r="BI512"/>
  <c r="BH512"/>
  <c r="BG512"/>
  <c r="BF512"/>
  <c r="T512"/>
  <c r="R512"/>
  <c r="P512"/>
  <c r="BI511"/>
  <c r="BH511"/>
  <c r="BG511"/>
  <c r="BF511"/>
  <c r="T511"/>
  <c r="R511"/>
  <c r="P511"/>
  <c r="BI509"/>
  <c r="BH509"/>
  <c r="BG509"/>
  <c r="BF509"/>
  <c r="T509"/>
  <c r="R509"/>
  <c r="P509"/>
  <c r="BI507"/>
  <c r="BH507"/>
  <c r="BG507"/>
  <c r="BF507"/>
  <c r="T507"/>
  <c r="R507"/>
  <c r="P507"/>
  <c r="BI506"/>
  <c r="BH506"/>
  <c r="BG506"/>
  <c r="BF506"/>
  <c r="T506"/>
  <c r="R506"/>
  <c r="P506"/>
  <c r="BI503"/>
  <c r="BH503"/>
  <c r="BG503"/>
  <c r="BF503"/>
  <c r="T503"/>
  <c r="R503"/>
  <c r="P503"/>
  <c r="BI501"/>
  <c r="BH501"/>
  <c r="BG501"/>
  <c r="BF501"/>
  <c r="T501"/>
  <c r="R501"/>
  <c r="P501"/>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9"/>
  <c r="BH479"/>
  <c r="BG479"/>
  <c r="BF479"/>
  <c r="T479"/>
  <c r="R479"/>
  <c r="P479"/>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2"/>
  <c r="BH462"/>
  <c r="BG462"/>
  <c r="BF462"/>
  <c r="T462"/>
  <c r="R462"/>
  <c r="P462"/>
  <c r="BI454"/>
  <c r="BH454"/>
  <c r="BG454"/>
  <c r="BF454"/>
  <c r="T454"/>
  <c r="R454"/>
  <c r="P454"/>
  <c r="BI446"/>
  <c r="BH446"/>
  <c r="BG446"/>
  <c r="BF446"/>
  <c r="T446"/>
  <c r="R446"/>
  <c r="P446"/>
  <c r="BI438"/>
  <c r="BH438"/>
  <c r="BG438"/>
  <c r="BF438"/>
  <c r="T438"/>
  <c r="R438"/>
  <c r="P438"/>
  <c r="BI426"/>
  <c r="BH426"/>
  <c r="BG426"/>
  <c r="BF426"/>
  <c r="T426"/>
  <c r="R426"/>
  <c r="P426"/>
  <c r="BI416"/>
  <c r="BH416"/>
  <c r="BG416"/>
  <c r="BF416"/>
  <c r="T416"/>
  <c r="R416"/>
  <c r="P416"/>
  <c r="BI407"/>
  <c r="BH407"/>
  <c r="BG407"/>
  <c r="BF407"/>
  <c r="T407"/>
  <c r="R407"/>
  <c r="P407"/>
  <c r="BI396"/>
  <c r="BH396"/>
  <c r="BG396"/>
  <c r="BF396"/>
  <c r="T396"/>
  <c r="R396"/>
  <c r="P396"/>
  <c r="BI388"/>
  <c r="BH388"/>
  <c r="BG388"/>
  <c r="BF388"/>
  <c r="T388"/>
  <c r="R388"/>
  <c r="P388"/>
  <c r="BI372"/>
  <c r="BH372"/>
  <c r="BG372"/>
  <c r="BF372"/>
  <c r="T372"/>
  <c r="R372"/>
  <c r="P372"/>
  <c r="BI350"/>
  <c r="BH350"/>
  <c r="BG350"/>
  <c r="BF350"/>
  <c r="T350"/>
  <c r="R350"/>
  <c r="P350"/>
  <c r="BI327"/>
  <c r="BH327"/>
  <c r="BG327"/>
  <c r="BF327"/>
  <c r="T327"/>
  <c r="R327"/>
  <c r="P327"/>
  <c r="BI304"/>
  <c r="BH304"/>
  <c r="BG304"/>
  <c r="BF304"/>
  <c r="T304"/>
  <c r="R304"/>
  <c r="P304"/>
  <c r="BI282"/>
  <c r="BH282"/>
  <c r="BG282"/>
  <c r="BF282"/>
  <c r="T282"/>
  <c r="R282"/>
  <c r="P282"/>
  <c r="BI280"/>
  <c r="BH280"/>
  <c r="BG280"/>
  <c r="BF280"/>
  <c r="T280"/>
  <c r="R280"/>
  <c r="P280"/>
  <c r="BI278"/>
  <c r="BH278"/>
  <c r="BG278"/>
  <c r="BF278"/>
  <c r="T278"/>
  <c r="R278"/>
  <c r="P278"/>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0"/>
  <c r="BH250"/>
  <c r="BG250"/>
  <c r="BF250"/>
  <c r="T250"/>
  <c r="R250"/>
  <c r="P250"/>
  <c r="BI243"/>
  <c r="BH243"/>
  <c r="BG243"/>
  <c r="BF243"/>
  <c r="T243"/>
  <c r="R243"/>
  <c r="P243"/>
  <c r="BI236"/>
  <c r="BH236"/>
  <c r="BG236"/>
  <c r="BF236"/>
  <c r="T236"/>
  <c r="R236"/>
  <c r="P236"/>
  <c r="BI230"/>
  <c r="BH230"/>
  <c r="BG230"/>
  <c r="BF230"/>
  <c r="T230"/>
  <c r="R230"/>
  <c r="P230"/>
  <c r="BI223"/>
  <c r="BH223"/>
  <c r="BG223"/>
  <c r="BF223"/>
  <c r="T223"/>
  <c r="R223"/>
  <c r="P223"/>
  <c r="BI218"/>
  <c r="BH218"/>
  <c r="BG218"/>
  <c r="BF218"/>
  <c r="T218"/>
  <c r="R218"/>
  <c r="P218"/>
  <c r="BI212"/>
  <c r="BH212"/>
  <c r="BG212"/>
  <c r="BF212"/>
  <c r="T212"/>
  <c r="R212"/>
  <c r="P212"/>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0"/>
  <c r="BH190"/>
  <c r="BG190"/>
  <c r="BF190"/>
  <c r="T190"/>
  <c r="R190"/>
  <c r="P190"/>
  <c r="BI180"/>
  <c r="BH180"/>
  <c r="BG180"/>
  <c r="BF180"/>
  <c r="T180"/>
  <c r="R180"/>
  <c r="P180"/>
  <c r="BI173"/>
  <c r="BH173"/>
  <c r="BG173"/>
  <c r="BF173"/>
  <c r="T173"/>
  <c r="R173"/>
  <c r="P173"/>
  <c r="BI165"/>
  <c r="BH165"/>
  <c r="BG165"/>
  <c r="BF165"/>
  <c r="T165"/>
  <c r="R165"/>
  <c r="P165"/>
  <c r="BI158"/>
  <c r="BH158"/>
  <c r="BG158"/>
  <c r="BF158"/>
  <c r="T158"/>
  <c r="R158"/>
  <c r="P158"/>
  <c r="BI148"/>
  <c r="BH148"/>
  <c r="BG148"/>
  <c r="BF148"/>
  <c r="T148"/>
  <c r="R148"/>
  <c r="P148"/>
  <c r="BI146"/>
  <c r="BH146"/>
  <c r="BG146"/>
  <c r="BF146"/>
  <c r="T146"/>
  <c r="R146"/>
  <c r="P146"/>
  <c r="BI144"/>
  <c r="BH144"/>
  <c r="BG144"/>
  <c r="BF144"/>
  <c r="T144"/>
  <c r="R144"/>
  <c r="P144"/>
  <c r="BI143"/>
  <c r="BH143"/>
  <c r="BG143"/>
  <c r="BF143"/>
  <c r="T143"/>
  <c r="R143"/>
  <c r="P143"/>
  <c r="BI140"/>
  <c r="BH140"/>
  <c r="BG140"/>
  <c r="BF140"/>
  <c r="T140"/>
  <c r="T139"/>
  <c r="T138"/>
  <c r="R140"/>
  <c r="R139"/>
  <c r="R138"/>
  <c r="P140"/>
  <c r="P139"/>
  <c r="P138"/>
  <c r="J134"/>
  <c r="J133"/>
  <c r="F131"/>
  <c r="E129"/>
  <c r="J96"/>
  <c r="J95"/>
  <c r="F93"/>
  <c r="E91"/>
  <c r="J22"/>
  <c r="E22"/>
  <c r="F134"/>
  <c r="J21"/>
  <c r="J19"/>
  <c r="E19"/>
  <c r="F133"/>
  <c r="J18"/>
  <c r="J16"/>
  <c r="J131"/>
  <c r="E7"/>
  <c r="E123"/>
  <c i="7" r="J39"/>
  <c r="J38"/>
  <c i="1" r="AY104"/>
  <c i="7" r="J37"/>
  <c i="1" r="AX104"/>
  <c i="7"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5"/>
  <c r="BH345"/>
  <c r="BG345"/>
  <c r="BF345"/>
  <c r="T345"/>
  <c r="R345"/>
  <c r="P345"/>
  <c r="BI344"/>
  <c r="BH344"/>
  <c r="BG344"/>
  <c r="BF344"/>
  <c r="T344"/>
  <c r="R344"/>
  <c r="P344"/>
  <c r="BI343"/>
  <c r="BH343"/>
  <c r="BG343"/>
  <c r="BF343"/>
  <c r="T343"/>
  <c r="R343"/>
  <c r="P343"/>
  <c r="BI339"/>
  <c r="BH339"/>
  <c r="BG339"/>
  <c r="BF339"/>
  <c r="T339"/>
  <c r="R339"/>
  <c r="P339"/>
  <c r="BI336"/>
  <c r="BH336"/>
  <c r="BG336"/>
  <c r="BF336"/>
  <c r="T336"/>
  <c r="R336"/>
  <c r="P336"/>
  <c r="BI334"/>
  <c r="BH334"/>
  <c r="BG334"/>
  <c r="BF334"/>
  <c r="T334"/>
  <c r="R334"/>
  <c r="P334"/>
  <c r="BI332"/>
  <c r="BH332"/>
  <c r="BG332"/>
  <c r="BF332"/>
  <c r="T332"/>
  <c r="R332"/>
  <c r="P332"/>
  <c r="BI327"/>
  <c r="BH327"/>
  <c r="BG327"/>
  <c r="BF327"/>
  <c r="T327"/>
  <c r="R327"/>
  <c r="P327"/>
  <c r="BI324"/>
  <c r="BH324"/>
  <c r="BG324"/>
  <c r="BF324"/>
  <c r="T324"/>
  <c r="R324"/>
  <c r="P324"/>
  <c r="BI320"/>
  <c r="BH320"/>
  <c r="BG320"/>
  <c r="BF320"/>
  <c r="T320"/>
  <c r="R320"/>
  <c r="P320"/>
  <c r="BI317"/>
  <c r="BH317"/>
  <c r="BG317"/>
  <c r="BF317"/>
  <c r="T317"/>
  <c r="R317"/>
  <c r="P317"/>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6"/>
  <c r="BH296"/>
  <c r="BG296"/>
  <c r="BF296"/>
  <c r="T296"/>
  <c r="R296"/>
  <c r="P296"/>
  <c r="BI294"/>
  <c r="BH294"/>
  <c r="BG294"/>
  <c r="BF294"/>
  <c r="T294"/>
  <c r="R294"/>
  <c r="P294"/>
  <c r="BI293"/>
  <c r="BH293"/>
  <c r="BG293"/>
  <c r="BF293"/>
  <c r="T293"/>
  <c r="R293"/>
  <c r="P293"/>
  <c r="BI292"/>
  <c r="BH292"/>
  <c r="BG292"/>
  <c r="BF292"/>
  <c r="T292"/>
  <c r="R292"/>
  <c r="P292"/>
  <c r="BI290"/>
  <c r="BH290"/>
  <c r="BG290"/>
  <c r="BF290"/>
  <c r="T290"/>
  <c r="R290"/>
  <c r="P290"/>
  <c r="BI288"/>
  <c r="BH288"/>
  <c r="BG288"/>
  <c r="BF288"/>
  <c r="T288"/>
  <c r="R288"/>
  <c r="P288"/>
  <c r="BI284"/>
  <c r="BH284"/>
  <c r="BG284"/>
  <c r="BF284"/>
  <c r="T284"/>
  <c r="R284"/>
  <c r="P284"/>
  <c r="BI282"/>
  <c r="BH282"/>
  <c r="BG282"/>
  <c r="BF282"/>
  <c r="T282"/>
  <c r="R282"/>
  <c r="P282"/>
  <c r="BI279"/>
  <c r="BH279"/>
  <c r="BG279"/>
  <c r="BF279"/>
  <c r="T279"/>
  <c r="R279"/>
  <c r="P279"/>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6"/>
  <c r="BH256"/>
  <c r="BG256"/>
  <c r="BF256"/>
  <c r="T256"/>
  <c r="T255"/>
  <c r="R256"/>
  <c r="R255"/>
  <c r="P256"/>
  <c r="P255"/>
  <c r="BI254"/>
  <c r="BH254"/>
  <c r="BG254"/>
  <c r="BF254"/>
  <c r="T254"/>
  <c r="R254"/>
  <c r="P254"/>
  <c r="BI250"/>
  <c r="BH250"/>
  <c r="BG250"/>
  <c r="BF250"/>
  <c r="T250"/>
  <c r="R250"/>
  <c r="P250"/>
  <c r="BI248"/>
  <c r="BH248"/>
  <c r="BG248"/>
  <c r="BF248"/>
  <c r="T248"/>
  <c r="R248"/>
  <c r="P248"/>
  <c r="BI245"/>
  <c r="BH245"/>
  <c r="BG245"/>
  <c r="BF245"/>
  <c r="T245"/>
  <c r="R245"/>
  <c r="P245"/>
  <c r="BI241"/>
  <c r="BH241"/>
  <c r="BG241"/>
  <c r="BF241"/>
  <c r="T241"/>
  <c r="R241"/>
  <c r="P241"/>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T224"/>
  <c r="R225"/>
  <c r="R224"/>
  <c r="P225"/>
  <c r="P224"/>
  <c r="BI220"/>
  <c r="BH220"/>
  <c r="BG220"/>
  <c r="BF220"/>
  <c r="T220"/>
  <c r="R220"/>
  <c r="P220"/>
  <c r="BI217"/>
  <c r="BH217"/>
  <c r="BG217"/>
  <c r="BF217"/>
  <c r="T217"/>
  <c r="R217"/>
  <c r="P217"/>
  <c r="BI214"/>
  <c r="BH214"/>
  <c r="BG214"/>
  <c r="BF214"/>
  <c r="T214"/>
  <c r="R214"/>
  <c r="P214"/>
  <c r="BI213"/>
  <c r="BH213"/>
  <c r="BG213"/>
  <c r="BF213"/>
  <c r="T213"/>
  <c r="R213"/>
  <c r="P213"/>
  <c r="BI212"/>
  <c r="BH212"/>
  <c r="BG212"/>
  <c r="BF212"/>
  <c r="T212"/>
  <c r="R212"/>
  <c r="P212"/>
  <c r="BI210"/>
  <c r="BH210"/>
  <c r="BG210"/>
  <c r="BF210"/>
  <c r="T210"/>
  <c r="R210"/>
  <c r="P210"/>
  <c r="BI206"/>
  <c r="BH206"/>
  <c r="BG206"/>
  <c r="BF206"/>
  <c r="T206"/>
  <c r="R206"/>
  <c r="P206"/>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T185"/>
  <c r="R186"/>
  <c r="R185"/>
  <c r="P186"/>
  <c r="P185"/>
  <c r="BI184"/>
  <c r="BH184"/>
  <c r="BG184"/>
  <c r="BF184"/>
  <c r="T184"/>
  <c r="R184"/>
  <c r="P184"/>
  <c r="BI180"/>
  <c r="BH180"/>
  <c r="BG180"/>
  <c r="BF180"/>
  <c r="T180"/>
  <c r="R180"/>
  <c r="P180"/>
  <c r="BI179"/>
  <c r="BH179"/>
  <c r="BG179"/>
  <c r="BF179"/>
  <c r="T179"/>
  <c r="R179"/>
  <c r="P179"/>
  <c r="BI176"/>
  <c r="BH176"/>
  <c r="BG176"/>
  <c r="BF176"/>
  <c r="T176"/>
  <c r="R176"/>
  <c r="P176"/>
  <c r="BI174"/>
  <c r="BH174"/>
  <c r="BG174"/>
  <c r="BF174"/>
  <c r="T174"/>
  <c r="R174"/>
  <c r="P174"/>
  <c r="BI172"/>
  <c r="BH172"/>
  <c r="BG172"/>
  <c r="BF172"/>
  <c r="T172"/>
  <c r="R172"/>
  <c r="P172"/>
  <c r="BI169"/>
  <c r="BH169"/>
  <c r="BG169"/>
  <c r="BF169"/>
  <c r="T169"/>
  <c r="R169"/>
  <c r="P169"/>
  <c r="BI166"/>
  <c r="BH166"/>
  <c r="BG166"/>
  <c r="BF166"/>
  <c r="T166"/>
  <c r="R166"/>
  <c r="P166"/>
  <c r="BI163"/>
  <c r="BH163"/>
  <c r="BG163"/>
  <c r="BF163"/>
  <c r="T163"/>
  <c r="R163"/>
  <c r="P163"/>
  <c r="BI158"/>
  <c r="BH158"/>
  <c r="BG158"/>
  <c r="BF158"/>
  <c r="T158"/>
  <c r="R158"/>
  <c r="P158"/>
  <c r="BI157"/>
  <c r="BH157"/>
  <c r="BG157"/>
  <c r="BF157"/>
  <c r="T157"/>
  <c r="R157"/>
  <c r="P157"/>
  <c r="BI154"/>
  <c r="BH154"/>
  <c r="BG154"/>
  <c r="BF154"/>
  <c r="T154"/>
  <c r="R154"/>
  <c r="P154"/>
  <c r="BI150"/>
  <c r="BH150"/>
  <c r="BG150"/>
  <c r="BF150"/>
  <c r="T150"/>
  <c r="R150"/>
  <c r="P150"/>
  <c r="BI149"/>
  <c r="BH149"/>
  <c r="BG149"/>
  <c r="BF149"/>
  <c r="T149"/>
  <c r="R149"/>
  <c r="P149"/>
  <c r="BI146"/>
  <c r="BH146"/>
  <c r="BG146"/>
  <c r="BF146"/>
  <c r="T146"/>
  <c r="R146"/>
  <c r="P146"/>
  <c r="BI145"/>
  <c r="BH145"/>
  <c r="BG145"/>
  <c r="BF145"/>
  <c r="T145"/>
  <c r="R145"/>
  <c r="P145"/>
  <c r="BI142"/>
  <c r="BH142"/>
  <c r="BG142"/>
  <c r="BF142"/>
  <c r="T142"/>
  <c r="R142"/>
  <c r="P142"/>
  <c r="BI140"/>
  <c r="BH140"/>
  <c r="BG140"/>
  <c r="BF140"/>
  <c r="T140"/>
  <c r="T139"/>
  <c r="R140"/>
  <c r="R139"/>
  <c r="P140"/>
  <c r="P139"/>
  <c r="J133"/>
  <c r="F133"/>
  <c r="F131"/>
  <c r="E129"/>
  <c r="J93"/>
  <c r="F93"/>
  <c r="F91"/>
  <c r="E89"/>
  <c r="J26"/>
  <c r="E26"/>
  <c r="J94"/>
  <c r="J25"/>
  <c r="J20"/>
  <c r="E20"/>
  <c r="F94"/>
  <c r="J19"/>
  <c r="J14"/>
  <c r="J131"/>
  <c r="E7"/>
  <c r="E85"/>
  <c i="6" r="J39"/>
  <c r="J38"/>
  <c i="1" r="AY102"/>
  <c i="6" r="J37"/>
  <c i="1" r="AX102"/>
  <c i="6" r="BI153"/>
  <c r="BH153"/>
  <c r="BG153"/>
  <c r="BF153"/>
  <c r="T153"/>
  <c r="T152"/>
  <c r="R153"/>
  <c r="R152"/>
  <c r="P153"/>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J123"/>
  <c r="F123"/>
  <c r="F121"/>
  <c r="E119"/>
  <c r="J93"/>
  <c r="F93"/>
  <c r="F91"/>
  <c r="E89"/>
  <c r="J26"/>
  <c r="E26"/>
  <c r="J124"/>
  <c r="J25"/>
  <c r="J20"/>
  <c r="E20"/>
  <c r="F94"/>
  <c r="J19"/>
  <c r="J14"/>
  <c r="J91"/>
  <c r="E7"/>
  <c r="E85"/>
  <c i="5" r="J41"/>
  <c r="J40"/>
  <c i="1" r="AY101"/>
  <c i="5" r="J39"/>
  <c i="1" r="AX101"/>
  <c i="5"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J96"/>
  <c r="J95"/>
  <c r="F95"/>
  <c r="F93"/>
  <c r="E91"/>
  <c r="J22"/>
  <c r="E22"/>
  <c r="F129"/>
  <c r="J21"/>
  <c r="J16"/>
  <c r="J93"/>
  <c r="E7"/>
  <c r="E118"/>
  <c i="4" r="J41"/>
  <c r="J40"/>
  <c i="1" r="AY99"/>
  <c i="4" r="J39"/>
  <c i="1" r="AX99"/>
  <c i="4" r="BI261"/>
  <c r="BH261"/>
  <c r="BG261"/>
  <c r="BF261"/>
  <c r="T261"/>
  <c r="T260"/>
  <c r="R261"/>
  <c r="R260"/>
  <c r="P261"/>
  <c r="P260"/>
  <c r="BI259"/>
  <c r="BH259"/>
  <c r="BG259"/>
  <c r="BF259"/>
  <c r="T259"/>
  <c r="T258"/>
  <c r="R259"/>
  <c r="R258"/>
  <c r="P259"/>
  <c r="P258"/>
  <c r="BI257"/>
  <c r="BH257"/>
  <c r="BG257"/>
  <c r="BF257"/>
  <c r="T257"/>
  <c r="R257"/>
  <c r="P257"/>
  <c r="BI256"/>
  <c r="BH256"/>
  <c r="BG256"/>
  <c r="BF256"/>
  <c r="T256"/>
  <c r="R256"/>
  <c r="P256"/>
  <c r="BI255"/>
  <c r="BH255"/>
  <c r="BG255"/>
  <c r="BF255"/>
  <c r="T255"/>
  <c r="R255"/>
  <c r="P255"/>
  <c r="BI254"/>
  <c r="BH254"/>
  <c r="BG254"/>
  <c r="BF254"/>
  <c r="T254"/>
  <c r="R254"/>
  <c r="P254"/>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J134"/>
  <c r="J133"/>
  <c r="F133"/>
  <c r="F131"/>
  <c r="E129"/>
  <c r="J96"/>
  <c r="J95"/>
  <c r="F95"/>
  <c r="F93"/>
  <c r="E91"/>
  <c r="J22"/>
  <c r="E22"/>
  <c r="F134"/>
  <c r="J21"/>
  <c r="J16"/>
  <c r="J131"/>
  <c r="E7"/>
  <c r="E123"/>
  <c i="3" r="J39"/>
  <c r="J38"/>
  <c i="1" r="AY97"/>
  <c i="3" r="J37"/>
  <c i="1" r="AX97"/>
  <c i="3" r="BI187"/>
  <c r="BH187"/>
  <c r="BG187"/>
  <c r="BF187"/>
  <c r="T187"/>
  <c r="R187"/>
  <c r="P187"/>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3"/>
  <c r="BH153"/>
  <c r="BG153"/>
  <c r="BF153"/>
  <c r="T153"/>
  <c r="R153"/>
  <c r="P153"/>
  <c r="BI147"/>
  <c r="BH147"/>
  <c r="BG147"/>
  <c r="BF147"/>
  <c r="T147"/>
  <c r="R147"/>
  <c r="P147"/>
  <c r="BI145"/>
  <c r="BH145"/>
  <c r="BG145"/>
  <c r="BF145"/>
  <c r="T145"/>
  <c r="R145"/>
  <c r="P145"/>
  <c r="BI144"/>
  <c r="BH144"/>
  <c r="BG144"/>
  <c r="BF144"/>
  <c r="T144"/>
  <c r="R144"/>
  <c r="P144"/>
  <c r="BI138"/>
  <c r="BH138"/>
  <c r="BG138"/>
  <c r="BF138"/>
  <c r="T138"/>
  <c r="R138"/>
  <c r="P138"/>
  <c r="BI132"/>
  <c r="BH132"/>
  <c r="BG132"/>
  <c r="BF132"/>
  <c r="T132"/>
  <c r="R132"/>
  <c r="P132"/>
  <c r="BI130"/>
  <c r="BH130"/>
  <c r="BG130"/>
  <c r="BF130"/>
  <c r="T130"/>
  <c r="R130"/>
  <c r="P130"/>
  <c r="BI128"/>
  <c r="BH128"/>
  <c r="BG128"/>
  <c r="BF128"/>
  <c r="T128"/>
  <c r="R128"/>
  <c r="P128"/>
  <c r="J122"/>
  <c r="J121"/>
  <c r="F119"/>
  <c r="E117"/>
  <c r="J94"/>
  <c r="J93"/>
  <c r="F91"/>
  <c r="E89"/>
  <c r="J20"/>
  <c r="E20"/>
  <c r="F122"/>
  <c r="J19"/>
  <c r="J17"/>
  <c r="E17"/>
  <c r="F121"/>
  <c r="J16"/>
  <c r="J14"/>
  <c r="J91"/>
  <c r="E7"/>
  <c r="E85"/>
  <c i="2" r="J39"/>
  <c r="J38"/>
  <c i="1" r="AY96"/>
  <c i="2" r="J37"/>
  <c i="1" r="AX96"/>
  <c i="2"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0"/>
  <c r="BH460"/>
  <c r="BG460"/>
  <c r="BF460"/>
  <c r="T460"/>
  <c r="R460"/>
  <c r="P460"/>
  <c r="BI456"/>
  <c r="BH456"/>
  <c r="BG456"/>
  <c r="BF456"/>
  <c r="T456"/>
  <c r="R456"/>
  <c r="P456"/>
  <c r="BI452"/>
  <c r="BH452"/>
  <c r="BG452"/>
  <c r="BF452"/>
  <c r="T452"/>
  <c r="R452"/>
  <c r="P452"/>
  <c r="BI448"/>
  <c r="BH448"/>
  <c r="BG448"/>
  <c r="BF448"/>
  <c r="T448"/>
  <c r="R448"/>
  <c r="P448"/>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5"/>
  <c r="BH435"/>
  <c r="BG435"/>
  <c r="BF435"/>
  <c r="T435"/>
  <c r="R435"/>
  <c r="P435"/>
  <c r="BI434"/>
  <c r="BH434"/>
  <c r="BG434"/>
  <c r="BF434"/>
  <c r="T434"/>
  <c r="R434"/>
  <c r="P434"/>
  <c r="BI429"/>
  <c r="BH429"/>
  <c r="BG429"/>
  <c r="BF429"/>
  <c r="T429"/>
  <c r="R429"/>
  <c r="P429"/>
  <c r="BI426"/>
  <c r="BH426"/>
  <c r="BG426"/>
  <c r="BF426"/>
  <c r="T426"/>
  <c r="R426"/>
  <c r="P426"/>
  <c r="BI422"/>
  <c r="BH422"/>
  <c r="BG422"/>
  <c r="BF422"/>
  <c r="T422"/>
  <c r="R422"/>
  <c r="P422"/>
  <c r="BI421"/>
  <c r="BH421"/>
  <c r="BG421"/>
  <c r="BF421"/>
  <c r="T421"/>
  <c r="R421"/>
  <c r="P421"/>
  <c r="BI420"/>
  <c r="BH420"/>
  <c r="BG420"/>
  <c r="BF420"/>
  <c r="T420"/>
  <c r="R420"/>
  <c r="P420"/>
  <c r="BI419"/>
  <c r="BH419"/>
  <c r="BG419"/>
  <c r="BF419"/>
  <c r="T419"/>
  <c r="R419"/>
  <c r="P419"/>
  <c r="BI417"/>
  <c r="BH417"/>
  <c r="BG417"/>
  <c r="BF417"/>
  <c r="T417"/>
  <c r="R417"/>
  <c r="P417"/>
  <c r="BI412"/>
  <c r="BH412"/>
  <c r="BG412"/>
  <c r="BF412"/>
  <c r="T412"/>
  <c r="R412"/>
  <c r="P412"/>
  <c r="BI407"/>
  <c r="BH407"/>
  <c r="BG407"/>
  <c r="BF407"/>
  <c r="T407"/>
  <c r="R407"/>
  <c r="P407"/>
  <c r="BI402"/>
  <c r="BH402"/>
  <c r="BG402"/>
  <c r="BF402"/>
  <c r="T402"/>
  <c r="R402"/>
  <c r="P402"/>
  <c r="BI398"/>
  <c r="BH398"/>
  <c r="BG398"/>
  <c r="BF398"/>
  <c r="T398"/>
  <c r="R398"/>
  <c r="P398"/>
  <c r="BI394"/>
  <c r="BH394"/>
  <c r="BG394"/>
  <c r="BF394"/>
  <c r="T394"/>
  <c r="R394"/>
  <c r="P394"/>
  <c r="BI391"/>
  <c r="BH391"/>
  <c r="BG391"/>
  <c r="BF391"/>
  <c r="T391"/>
  <c r="R391"/>
  <c r="P391"/>
  <c r="BI388"/>
  <c r="BH388"/>
  <c r="BG388"/>
  <c r="BF388"/>
  <c r="T388"/>
  <c r="R388"/>
  <c r="P388"/>
  <c r="BI386"/>
  <c r="BH386"/>
  <c r="BG386"/>
  <c r="BF386"/>
  <c r="T386"/>
  <c r="R386"/>
  <c r="P386"/>
  <c r="BI384"/>
  <c r="BH384"/>
  <c r="BG384"/>
  <c r="BF384"/>
  <c r="T384"/>
  <c r="R384"/>
  <c r="P384"/>
  <c r="BI380"/>
  <c r="BH380"/>
  <c r="BG380"/>
  <c r="BF380"/>
  <c r="T380"/>
  <c r="R380"/>
  <c r="P380"/>
  <c r="BI378"/>
  <c r="BH378"/>
  <c r="BG378"/>
  <c r="BF378"/>
  <c r="T378"/>
  <c r="R378"/>
  <c r="P378"/>
  <c r="BI377"/>
  <c r="BH377"/>
  <c r="BG377"/>
  <c r="BF377"/>
  <c r="T377"/>
  <c r="R377"/>
  <c r="P377"/>
  <c r="BI371"/>
  <c r="BH371"/>
  <c r="BG371"/>
  <c r="BF371"/>
  <c r="T371"/>
  <c r="R371"/>
  <c r="P371"/>
  <c r="BI367"/>
  <c r="BH367"/>
  <c r="BG367"/>
  <c r="BF367"/>
  <c r="T367"/>
  <c r="R367"/>
  <c r="P367"/>
  <c r="BI365"/>
  <c r="BH365"/>
  <c r="BG365"/>
  <c r="BF365"/>
  <c r="T365"/>
  <c r="R365"/>
  <c r="P365"/>
  <c r="BI363"/>
  <c r="BH363"/>
  <c r="BG363"/>
  <c r="BF363"/>
  <c r="T363"/>
  <c r="R363"/>
  <c r="P363"/>
  <c r="BI362"/>
  <c r="BH362"/>
  <c r="BG362"/>
  <c r="BF362"/>
  <c r="T362"/>
  <c r="R362"/>
  <c r="P362"/>
  <c r="BI361"/>
  <c r="BH361"/>
  <c r="BG361"/>
  <c r="BF361"/>
  <c r="T361"/>
  <c r="R361"/>
  <c r="P361"/>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6"/>
  <c r="BH306"/>
  <c r="BG306"/>
  <c r="BF306"/>
  <c r="T306"/>
  <c r="R306"/>
  <c r="P306"/>
  <c r="BI302"/>
  <c r="BH302"/>
  <c r="BG302"/>
  <c r="BF302"/>
  <c r="T302"/>
  <c r="R302"/>
  <c r="P302"/>
  <c r="BI301"/>
  <c r="BH301"/>
  <c r="BG301"/>
  <c r="BF301"/>
  <c r="T301"/>
  <c r="R301"/>
  <c r="P301"/>
  <c r="BI300"/>
  <c r="BH300"/>
  <c r="BG300"/>
  <c r="BF300"/>
  <c r="T300"/>
  <c r="R300"/>
  <c r="P300"/>
  <c r="BI297"/>
  <c r="BH297"/>
  <c r="BG297"/>
  <c r="BF297"/>
  <c r="T297"/>
  <c r="R297"/>
  <c r="P297"/>
  <c r="BI292"/>
  <c r="BH292"/>
  <c r="BG292"/>
  <c r="BF292"/>
  <c r="T292"/>
  <c r="R292"/>
  <c r="P292"/>
  <c r="BI287"/>
  <c r="BH287"/>
  <c r="BG287"/>
  <c r="BF287"/>
  <c r="T287"/>
  <c r="R287"/>
  <c r="P287"/>
  <c r="BI284"/>
  <c r="BH284"/>
  <c r="BG284"/>
  <c r="BF284"/>
  <c r="T284"/>
  <c r="R284"/>
  <c r="P284"/>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T269"/>
  <c r="R270"/>
  <c r="R269"/>
  <c r="P270"/>
  <c r="P269"/>
  <c r="BI268"/>
  <c r="BH268"/>
  <c r="BG268"/>
  <c r="BF268"/>
  <c r="T268"/>
  <c r="R268"/>
  <c r="P268"/>
  <c r="BI267"/>
  <c r="BH267"/>
  <c r="BG267"/>
  <c r="BF267"/>
  <c r="T267"/>
  <c r="R267"/>
  <c r="P267"/>
  <c r="BI263"/>
  <c r="BH263"/>
  <c r="BG263"/>
  <c r="BF263"/>
  <c r="T263"/>
  <c r="R263"/>
  <c r="P263"/>
  <c r="BI261"/>
  <c r="BH261"/>
  <c r="BG261"/>
  <c r="BF261"/>
  <c r="T261"/>
  <c r="R261"/>
  <c r="P261"/>
  <c r="BI258"/>
  <c r="BH258"/>
  <c r="BG258"/>
  <c r="BF258"/>
  <c r="T258"/>
  <c r="R258"/>
  <c r="P258"/>
  <c r="BI254"/>
  <c r="BH254"/>
  <c r="BG254"/>
  <c r="BF254"/>
  <c r="T254"/>
  <c r="R254"/>
  <c r="P254"/>
  <c r="BI252"/>
  <c r="BH252"/>
  <c r="BG252"/>
  <c r="BF252"/>
  <c r="T252"/>
  <c r="R252"/>
  <c r="P252"/>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6"/>
  <c r="BH226"/>
  <c r="BG226"/>
  <c r="BF226"/>
  <c r="T226"/>
  <c r="R226"/>
  <c r="P226"/>
  <c r="BI224"/>
  <c r="BH224"/>
  <c r="BG224"/>
  <c r="BF224"/>
  <c r="T224"/>
  <c r="R224"/>
  <c r="P224"/>
  <c r="BI220"/>
  <c r="BH220"/>
  <c r="BG220"/>
  <c r="BF220"/>
  <c r="T220"/>
  <c r="R220"/>
  <c r="P220"/>
  <c r="BI219"/>
  <c r="BH219"/>
  <c r="BG219"/>
  <c r="BF219"/>
  <c r="T219"/>
  <c r="R219"/>
  <c r="P219"/>
  <c r="BI214"/>
  <c r="BH214"/>
  <c r="BG214"/>
  <c r="BF214"/>
  <c r="T214"/>
  <c r="R214"/>
  <c r="P214"/>
  <c r="BI210"/>
  <c r="BH210"/>
  <c r="BG210"/>
  <c r="BF210"/>
  <c r="T210"/>
  <c r="R210"/>
  <c r="P210"/>
  <c r="BI206"/>
  <c r="BH206"/>
  <c r="BG206"/>
  <c r="BF206"/>
  <c r="T206"/>
  <c r="R206"/>
  <c r="P206"/>
  <c r="BI202"/>
  <c r="BH202"/>
  <c r="BG202"/>
  <c r="BF202"/>
  <c r="T202"/>
  <c r="R202"/>
  <c r="P202"/>
  <c r="BI199"/>
  <c r="BH199"/>
  <c r="BG199"/>
  <c r="BF199"/>
  <c r="T199"/>
  <c r="R199"/>
  <c r="P199"/>
  <c r="BI198"/>
  <c r="BH198"/>
  <c r="BG198"/>
  <c r="BF198"/>
  <c r="T198"/>
  <c r="R198"/>
  <c r="P198"/>
  <c r="BI185"/>
  <c r="BH185"/>
  <c r="BG185"/>
  <c r="BF185"/>
  <c r="T185"/>
  <c r="R185"/>
  <c r="P185"/>
  <c r="BI183"/>
  <c r="BH183"/>
  <c r="BG183"/>
  <c r="BF183"/>
  <c r="T183"/>
  <c r="R183"/>
  <c r="P183"/>
  <c r="BI179"/>
  <c r="BH179"/>
  <c r="BG179"/>
  <c r="BF179"/>
  <c r="T179"/>
  <c r="R179"/>
  <c r="P179"/>
  <c r="BI178"/>
  <c r="BH178"/>
  <c r="BG178"/>
  <c r="BF178"/>
  <c r="T178"/>
  <c r="R178"/>
  <c r="P178"/>
  <c r="BI174"/>
  <c r="BH174"/>
  <c r="BG174"/>
  <c r="BF174"/>
  <c r="T174"/>
  <c r="R174"/>
  <c r="P174"/>
  <c r="BI170"/>
  <c r="BH170"/>
  <c r="BG170"/>
  <c r="BF170"/>
  <c r="T170"/>
  <c r="R170"/>
  <c r="P170"/>
  <c r="BI169"/>
  <c r="BH169"/>
  <c r="BG169"/>
  <c r="BF169"/>
  <c r="T169"/>
  <c r="R169"/>
  <c r="P169"/>
  <c r="BI168"/>
  <c r="BH168"/>
  <c r="BG168"/>
  <c r="BF168"/>
  <c r="T168"/>
  <c r="R168"/>
  <c r="P168"/>
  <c r="BI163"/>
  <c r="BH163"/>
  <c r="BG163"/>
  <c r="BF163"/>
  <c r="T163"/>
  <c r="R163"/>
  <c r="P163"/>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49"/>
  <c r="BH149"/>
  <c r="BG149"/>
  <c r="BF149"/>
  <c r="T149"/>
  <c r="R149"/>
  <c r="P149"/>
  <c r="BI148"/>
  <c r="BH148"/>
  <c r="BG148"/>
  <c r="BF148"/>
  <c r="T148"/>
  <c r="R148"/>
  <c r="P148"/>
  <c r="BI146"/>
  <c r="BH146"/>
  <c r="BG146"/>
  <c r="BF146"/>
  <c r="T146"/>
  <c r="T145"/>
  <c r="R146"/>
  <c r="R145"/>
  <c r="P146"/>
  <c r="P145"/>
  <c r="BI144"/>
  <c r="BH144"/>
  <c r="BG144"/>
  <c r="BF144"/>
  <c r="T144"/>
  <c r="T143"/>
  <c r="R144"/>
  <c r="R143"/>
  <c r="P144"/>
  <c r="P143"/>
  <c r="J137"/>
  <c r="F137"/>
  <c r="F135"/>
  <c r="E133"/>
  <c r="J93"/>
  <c r="F93"/>
  <c r="F91"/>
  <c r="E89"/>
  <c r="J26"/>
  <c r="E26"/>
  <c r="J94"/>
  <c r="J25"/>
  <c r="J20"/>
  <c r="E20"/>
  <c r="F138"/>
  <c r="J19"/>
  <c r="J14"/>
  <c r="J135"/>
  <c r="E7"/>
  <c r="E129"/>
  <c i="1" r="L90"/>
  <c r="AM90"/>
  <c r="AM89"/>
  <c r="L89"/>
  <c r="AM87"/>
  <c r="L87"/>
  <c r="L85"/>
  <c r="L84"/>
  <c i="2" r="BK463"/>
  <c r="J367"/>
  <c r="J287"/>
  <c r="BK233"/>
  <c r="BK149"/>
  <c r="BK448"/>
  <c r="J386"/>
  <c r="BK319"/>
  <c r="BK250"/>
  <c r="BK198"/>
  <c r="BK351"/>
  <c r="J261"/>
  <c r="BK477"/>
  <c r="J420"/>
  <c r="J361"/>
  <c r="J276"/>
  <c r="J154"/>
  <c r="BK481"/>
  <c r="J422"/>
  <c r="J345"/>
  <c r="J321"/>
  <c r="BK273"/>
  <c r="BK240"/>
  <c r="J158"/>
  <c r="J460"/>
  <c r="BK361"/>
  <c r="J297"/>
  <c r="BK261"/>
  <c r="J148"/>
  <c r="BK437"/>
  <c r="J388"/>
  <c r="BK347"/>
  <c r="J313"/>
  <c r="BK236"/>
  <c i="3" r="J186"/>
  <c r="J167"/>
  <c r="J173"/>
  <c r="BK179"/>
  <c r="J170"/>
  <c r="BK165"/>
  <c i="4" r="J228"/>
  <c r="J195"/>
  <c r="BK169"/>
  <c r="BK226"/>
  <c r="BK204"/>
  <c r="J173"/>
  <c r="J259"/>
  <c r="J208"/>
  <c r="J166"/>
  <c r="J257"/>
  <c r="BK224"/>
  <c r="J187"/>
  <c r="J162"/>
  <c r="BK246"/>
  <c r="BK222"/>
  <c r="BK148"/>
  <c r="J232"/>
  <c r="J177"/>
  <c r="J157"/>
  <c r="BK261"/>
  <c r="J239"/>
  <c r="BK217"/>
  <c r="BK243"/>
  <c r="J220"/>
  <c r="BK188"/>
  <c r="BK158"/>
  <c i="5" r="J222"/>
  <c r="J194"/>
  <c r="BK162"/>
  <c r="BK209"/>
  <c r="J179"/>
  <c r="J140"/>
  <c r="BK184"/>
  <c r="J160"/>
  <c r="J177"/>
  <c r="BK150"/>
  <c r="J214"/>
  <c r="BK194"/>
  <c r="BK145"/>
  <c r="BK226"/>
  <c r="BK208"/>
  <c r="J187"/>
  <c r="BK135"/>
  <c i="6" r="J130"/>
  <c r="J145"/>
  <c i="7" r="BK384"/>
  <c r="BK327"/>
  <c r="J270"/>
  <c r="J186"/>
  <c r="BK350"/>
  <c r="J320"/>
  <c r="BK354"/>
  <c r="BK270"/>
  <c r="J196"/>
  <c r="J348"/>
  <c r="BK241"/>
  <c r="J174"/>
  <c r="J292"/>
  <c r="J234"/>
  <c r="J184"/>
  <c r="J356"/>
  <c r="J290"/>
  <c r="BK196"/>
  <c r="BK348"/>
  <c r="J220"/>
  <c r="J378"/>
  <c r="J362"/>
  <c r="BK294"/>
  <c r="J261"/>
  <c i="8" r="BK776"/>
  <c r="BK716"/>
  <c r="J501"/>
  <c r="J396"/>
  <c r="BK265"/>
  <c r="BK158"/>
  <c r="BK703"/>
  <c r="BK388"/>
  <c r="J772"/>
  <c r="J527"/>
  <c r="BK490"/>
  <c r="BK454"/>
  <c r="J257"/>
  <c r="BK527"/>
  <c r="J474"/>
  <c r="BK236"/>
  <c r="BK140"/>
  <c r="J506"/>
  <c r="BK350"/>
  <c r="J738"/>
  <c r="BK665"/>
  <c r="J503"/>
  <c r="BK416"/>
  <c r="J140"/>
  <c r="J661"/>
  <c r="BK396"/>
  <c r="J200"/>
  <c r="BK785"/>
  <c r="BK774"/>
  <c r="J582"/>
  <c r="J478"/>
  <c r="BK257"/>
  <c i="9" r="BK152"/>
  <c r="BK182"/>
  <c r="J135"/>
  <c r="J179"/>
  <c i="10" r="J161"/>
  <c r="J162"/>
  <c r="BK140"/>
  <c r="BK162"/>
  <c r="J142"/>
  <c r="J128"/>
  <c r="J133"/>
  <c r="BK144"/>
  <c i="11" r="J136"/>
  <c r="BK142"/>
  <c r="BK153"/>
  <c r="BK131"/>
  <c r="BK139"/>
  <c r="BK141"/>
  <c r="J130"/>
  <c i="12" r="BK211"/>
  <c r="J189"/>
  <c r="BK154"/>
  <c r="BK136"/>
  <c r="J183"/>
  <c r="J176"/>
  <c r="J154"/>
  <c r="J210"/>
  <c r="J164"/>
  <c r="BK230"/>
  <c r="J216"/>
  <c r="BK188"/>
  <c r="BK220"/>
  <c r="J200"/>
  <c r="J178"/>
  <c r="BK155"/>
  <c r="J138"/>
  <c r="J206"/>
  <c r="BK180"/>
  <c r="J148"/>
  <c r="J207"/>
  <c r="J169"/>
  <c i="13" r="J152"/>
  <c r="J143"/>
  <c r="J150"/>
  <c i="2" r="BK471"/>
  <c r="BK378"/>
  <c r="J300"/>
  <c r="J245"/>
  <c r="J178"/>
  <c r="J463"/>
  <c r="BK422"/>
  <c r="J341"/>
  <c r="J278"/>
  <c r="BK206"/>
  <c r="BK349"/>
  <c r="J301"/>
  <c r="J479"/>
  <c r="J412"/>
  <c r="J353"/>
  <c r="BK278"/>
  <c r="J185"/>
  <c r="J471"/>
  <c r="J384"/>
  <c r="J335"/>
  <c r="J325"/>
  <c r="BK307"/>
  <c r="J252"/>
  <c r="BK219"/>
  <c r="BK473"/>
  <c r="BK440"/>
  <c r="BK353"/>
  <c r="J281"/>
  <c r="BK202"/>
  <c r="J155"/>
  <c r="BK429"/>
  <c r="BK362"/>
  <c r="BK292"/>
  <c r="BK247"/>
  <c r="BK155"/>
  <c i="3" r="BK145"/>
  <c r="BK138"/>
  <c r="BK130"/>
  <c r="J145"/>
  <c r="BK181"/>
  <c i="4" r="BK257"/>
  <c r="J219"/>
  <c r="BK189"/>
  <c r="J164"/>
  <c r="BK236"/>
  <c r="J211"/>
  <c r="BK187"/>
  <c r="J163"/>
  <c r="J238"/>
  <c r="J202"/>
  <c r="J161"/>
  <c r="J251"/>
  <c r="BK234"/>
  <c r="BK201"/>
  <c r="BK180"/>
  <c r="BK256"/>
  <c r="BK211"/>
  <c r="J145"/>
  <c r="J215"/>
  <c r="J172"/>
  <c r="J140"/>
  <c r="J221"/>
  <c r="J201"/>
  <c r="J147"/>
  <c r="BK239"/>
  <c r="BK200"/>
  <c r="J175"/>
  <c r="J151"/>
  <c i="5" r="J221"/>
  <c r="J191"/>
  <c r="BK212"/>
  <c r="BK190"/>
  <c r="BK172"/>
  <c r="J226"/>
  <c r="J173"/>
  <c r="J168"/>
  <c r="BK148"/>
  <c r="BK205"/>
  <c r="J156"/>
  <c r="BK219"/>
  <c r="J203"/>
  <c r="BK177"/>
  <c r="J144"/>
  <c r="BK214"/>
  <c r="BK191"/>
  <c r="BK163"/>
  <c i="6" r="BK143"/>
  <c r="J135"/>
  <c r="BK135"/>
  <c i="7" r="BK378"/>
  <c r="BK278"/>
  <c r="J199"/>
  <c r="J388"/>
  <c r="J327"/>
  <c r="J256"/>
  <c r="J210"/>
  <c r="J146"/>
  <c r="J279"/>
  <c r="BK235"/>
  <c r="BK149"/>
  <c r="BK301"/>
  <c r="BK184"/>
  <c r="BK366"/>
  <c r="BK293"/>
  <c r="J202"/>
  <c r="J352"/>
  <c r="J313"/>
  <c r="BK202"/>
  <c r="BK157"/>
  <c r="J230"/>
  <c r="J380"/>
  <c r="BK352"/>
  <c r="J288"/>
  <c r="J254"/>
  <c r="J205"/>
  <c i="8" r="BK512"/>
  <c r="J454"/>
  <c r="BK250"/>
  <c r="J146"/>
  <c r="BK509"/>
  <c r="BK426"/>
  <c r="J748"/>
  <c r="BK514"/>
  <c r="J468"/>
  <c r="J275"/>
  <c r="J727"/>
  <c r="BK602"/>
  <c r="BK479"/>
  <c r="BK275"/>
  <c r="BK146"/>
  <c r="BK661"/>
  <c r="BK372"/>
  <c r="J173"/>
  <c r="J631"/>
  <c r="BK482"/>
  <c r="BK272"/>
  <c r="BK180"/>
  <c r="J762"/>
  <c r="J580"/>
  <c r="J327"/>
  <c r="BK173"/>
  <c r="BK761"/>
  <c r="J565"/>
  <c r="J272"/>
  <c r="BK206"/>
  <c i="9" r="BK156"/>
  <c r="J151"/>
  <c r="J132"/>
  <c r="J152"/>
  <c i="10" r="J157"/>
  <c r="J148"/>
  <c r="BK156"/>
  <c r="J132"/>
  <c r="J147"/>
  <c r="BK151"/>
  <c r="J155"/>
  <c r="BK152"/>
  <c r="BK148"/>
  <c i="11" r="J150"/>
  <c r="J141"/>
  <c r="BK150"/>
  <c r="BK151"/>
  <c r="J134"/>
  <c r="J142"/>
  <c r="BK132"/>
  <c i="12" r="J226"/>
  <c r="BK193"/>
  <c r="J160"/>
  <c r="BK141"/>
  <c r="J214"/>
  <c r="BK160"/>
  <c r="BK167"/>
  <c r="BK138"/>
  <c r="J168"/>
  <c r="BK195"/>
  <c r="BK165"/>
  <c r="BK215"/>
  <c r="J197"/>
  <c r="BK159"/>
  <c r="J141"/>
  <c r="BK210"/>
  <c r="BK184"/>
  <c r="J151"/>
  <c r="J208"/>
  <c r="J184"/>
  <c r="BK172"/>
  <c i="13" r="J135"/>
  <c r="BK145"/>
  <c r="BK130"/>
  <c i="2" r="J469"/>
  <c r="J419"/>
  <c r="BK331"/>
  <c r="BK248"/>
  <c r="J183"/>
  <c r="J144"/>
  <c r="BK419"/>
  <c r="J377"/>
  <c r="J307"/>
  <c r="J238"/>
  <c r="J157"/>
  <c r="J309"/>
  <c r="BK489"/>
  <c r="J442"/>
  <c r="J391"/>
  <c r="BK333"/>
  <c r="J258"/>
  <c r="J169"/>
  <c r="J475"/>
  <c r="BK435"/>
  <c r="J357"/>
  <c r="BK321"/>
  <c r="BK284"/>
  <c r="J242"/>
  <c r="BK183"/>
  <c r="J487"/>
  <c r="BK452"/>
  <c r="BK384"/>
  <c r="BK311"/>
  <c r="BK268"/>
  <c r="BK210"/>
  <c r="J156"/>
  <c r="J456"/>
  <c r="BK371"/>
  <c r="J323"/>
  <c r="J273"/>
  <c r="BK158"/>
  <c i="3" r="J164"/>
  <c r="BK164"/>
  <c r="J187"/>
  <c r="J162"/>
  <c r="J177"/>
  <c r="BK176"/>
  <c i="4" r="J255"/>
  <c r="J216"/>
  <c r="BK184"/>
  <c r="BK151"/>
  <c r="BK207"/>
  <c r="BK179"/>
  <c r="BK152"/>
  <c r="BK231"/>
  <c r="J197"/>
  <c r="BK157"/>
  <c r="BK250"/>
  <c r="J231"/>
  <c r="BK208"/>
  <c r="J190"/>
  <c r="BK171"/>
  <c r="BK232"/>
  <c r="J199"/>
  <c r="J141"/>
  <c r="J193"/>
  <c r="BK170"/>
  <c r="J152"/>
  <c r="J237"/>
  <c r="BK209"/>
  <c r="BK181"/>
  <c r="BK255"/>
  <c r="J224"/>
  <c r="BK196"/>
  <c r="BK177"/>
  <c r="BK155"/>
  <c i="5" r="J216"/>
  <c r="J182"/>
  <c r="J138"/>
  <c r="J205"/>
  <c r="J178"/>
  <c r="J227"/>
  <c r="J153"/>
  <c r="BK146"/>
  <c r="J145"/>
  <c r="BK143"/>
  <c r="BK140"/>
  <c r="BK137"/>
  <c r="J136"/>
  <c r="BK224"/>
  <c r="J220"/>
  <c r="BK213"/>
  <c r="BK207"/>
  <c r="J201"/>
  <c r="J199"/>
  <c r="J198"/>
  <c r="J197"/>
  <c r="BK196"/>
  <c r="BK192"/>
  <c r="BK189"/>
  <c r="BK183"/>
  <c r="BK181"/>
  <c r="J166"/>
  <c r="BK153"/>
  <c r="BK134"/>
  <c r="J225"/>
  <c r="BK222"/>
  <c r="J210"/>
  <c r="J209"/>
  <c r="J206"/>
  <c r="J193"/>
  <c r="BK173"/>
  <c r="J162"/>
  <c r="J149"/>
  <c r="J183"/>
  <c r="J165"/>
  <c r="J148"/>
  <c r="J217"/>
  <c r="J202"/>
  <c r="BK176"/>
  <c r="BK147"/>
  <c r="J223"/>
  <c r="J192"/>
  <c r="J154"/>
  <c i="6" r="BK149"/>
  <c r="J153"/>
  <c r="BK132"/>
  <c i="7" r="J364"/>
  <c r="J301"/>
  <c r="J248"/>
  <c r="BK166"/>
  <c r="BK343"/>
  <c r="BK288"/>
  <c r="BK239"/>
  <c r="BK163"/>
  <c r="BK292"/>
  <c r="J239"/>
  <c r="BK176"/>
  <c r="J332"/>
  <c r="BK190"/>
  <c r="BK154"/>
  <c r="J296"/>
  <c r="J250"/>
  <c r="BK193"/>
  <c r="BK368"/>
  <c r="BK324"/>
  <c r="BK261"/>
  <c r="BK344"/>
  <c r="BK245"/>
  <c r="BK206"/>
  <c r="J370"/>
  <c r="BK310"/>
  <c r="BK267"/>
  <c r="BK180"/>
  <c i="8" r="BK762"/>
  <c r="J602"/>
  <c r="J488"/>
  <c r="BK274"/>
  <c r="J206"/>
  <c r="BK501"/>
  <c r="J276"/>
  <c r="J759"/>
  <c r="J496"/>
  <c r="BK470"/>
  <c r="BK276"/>
  <c r="J514"/>
  <c r="J470"/>
  <c r="BK199"/>
  <c r="J699"/>
  <c r="BK468"/>
  <c r="J165"/>
  <c r="BK567"/>
  <c r="J372"/>
  <c r="BK230"/>
  <c r="BK701"/>
  <c r="J567"/>
  <c r="J243"/>
  <c r="J785"/>
  <c r="J776"/>
  <c r="BK663"/>
  <c r="J230"/>
  <c i="9" r="BK187"/>
  <c r="J154"/>
  <c r="J171"/>
  <c r="BK132"/>
  <c i="10" r="BK155"/>
  <c r="BK146"/>
  <c r="BK154"/>
  <c r="BK161"/>
  <c r="J158"/>
  <c r="J160"/>
  <c r="BK160"/>
  <c r="BK157"/>
  <c i="11" r="BK143"/>
  <c r="J129"/>
  <c r="BK135"/>
  <c i="12" r="J209"/>
  <c r="J194"/>
  <c r="BK161"/>
  <c r="BK148"/>
  <c r="J229"/>
  <c r="BK179"/>
  <c r="BK158"/>
  <c r="BK217"/>
  <c r="J182"/>
  <c r="J137"/>
  <c r="BK200"/>
  <c r="J142"/>
  <c r="BK198"/>
  <c r="BK177"/>
  <c r="J150"/>
  <c r="J220"/>
  <c r="BK191"/>
  <c r="BK168"/>
  <c r="J162"/>
  <c r="BK214"/>
  <c r="BK189"/>
  <c r="BK162"/>
  <c i="13" r="BK152"/>
  <c r="BK143"/>
  <c r="BK132"/>
  <c i="2" r="J483"/>
  <c r="BK434"/>
  <c r="J329"/>
  <c r="J277"/>
  <c r="J240"/>
  <c r="BK174"/>
  <c r="J437"/>
  <c r="BK407"/>
  <c r="J337"/>
  <c r="BK270"/>
  <c r="J168"/>
  <c r="BK302"/>
  <c r="J179"/>
  <c r="J452"/>
  <c r="BK417"/>
  <c r="BK357"/>
  <c r="BK297"/>
  <c r="BK170"/>
  <c r="J477"/>
  <c r="BK402"/>
  <c r="BK339"/>
  <c r="J315"/>
  <c r="J283"/>
  <c r="J243"/>
  <c r="J199"/>
  <c r="BK156"/>
  <c r="BK465"/>
  <c r="J434"/>
  <c r="BK341"/>
  <c r="BK276"/>
  <c r="BK179"/>
  <c r="BK152"/>
  <c r="J448"/>
  <c r="BK394"/>
  <c r="BK327"/>
  <c r="J268"/>
  <c r="J210"/>
  <c i="3" r="BK177"/>
  <c r="J165"/>
  <c r="BK153"/>
  <c r="J159"/>
  <c r="BK132"/>
  <c r="BK186"/>
  <c r="J130"/>
  <c i="4" r="BK227"/>
  <c r="J186"/>
  <c r="BK161"/>
  <c r="BK223"/>
  <c r="BK194"/>
  <c r="J154"/>
  <c r="J217"/>
  <c r="BK195"/>
  <c r="J142"/>
  <c r="BK248"/>
  <c r="J225"/>
  <c r="J200"/>
  <c r="J184"/>
  <c r="J167"/>
  <c r="BK245"/>
  <c r="BK218"/>
  <c r="BK190"/>
  <c r="J250"/>
  <c r="BK205"/>
  <c r="BK175"/>
  <c r="BK153"/>
  <c r="BK244"/>
  <c r="BK212"/>
  <c r="BK191"/>
  <c r="J241"/>
  <c r="BK219"/>
  <c r="J179"/>
  <c r="J160"/>
  <c i="5" r="BK227"/>
  <c r="J200"/>
  <c r="J172"/>
  <c r="J218"/>
  <c r="BK198"/>
  <c r="J147"/>
  <c r="BK206"/>
  <c r="BK185"/>
  <c r="BK167"/>
  <c r="BK160"/>
  <c r="BK220"/>
  <c r="J169"/>
  <c r="BK151"/>
  <c r="J211"/>
  <c r="J184"/>
  <c r="BK165"/>
  <c r="J137"/>
  <c r="BK199"/>
  <c r="BK169"/>
  <c i="6" r="BK140"/>
  <c r="J143"/>
  <c i="7" r="J386"/>
  <c r="BK360"/>
  <c r="J294"/>
  <c r="BK234"/>
  <c r="J169"/>
  <c r="J358"/>
  <c r="BK282"/>
  <c r="BK214"/>
  <c r="BK150"/>
  <c r="J384"/>
  <c r="BK237"/>
  <c r="J172"/>
  <c r="J317"/>
  <c r="J237"/>
  <c r="J149"/>
  <c r="J310"/>
  <c r="J225"/>
  <c r="J372"/>
  <c r="BK317"/>
  <c r="J179"/>
  <c r="J140"/>
  <c r="BK284"/>
  <c r="BK386"/>
  <c r="J343"/>
  <c r="J277"/>
  <c r="J212"/>
  <c i="8" r="BK777"/>
  <c r="BK748"/>
  <c r="BK480"/>
  <c r="J261"/>
  <c r="BK768"/>
  <c r="BK697"/>
  <c r="J486"/>
  <c r="J263"/>
  <c r="BK646"/>
  <c r="BK486"/>
  <c r="J438"/>
  <c r="J148"/>
  <c r="J542"/>
  <c r="J482"/>
  <c r="BK204"/>
  <c r="J761"/>
  <c r="BK438"/>
  <c r="BK304"/>
  <c r="J143"/>
  <c r="J716"/>
  <c r="J484"/>
  <c r="J280"/>
  <c r="J199"/>
  <c r="J703"/>
  <c r="BK582"/>
  <c r="J494"/>
  <c r="BK223"/>
  <c r="J783"/>
  <c r="BK704"/>
  <c r="BK494"/>
  <c r="BK267"/>
  <c r="BK143"/>
  <c i="9" r="J182"/>
  <c r="J184"/>
  <c r="BK136"/>
  <c r="J143"/>
  <c i="10" r="J164"/>
  <c r="J163"/>
  <c r="J146"/>
  <c r="J139"/>
  <c r="BK129"/>
  <c r="J143"/>
  <c r="J138"/>
  <c r="J151"/>
  <c r="J127"/>
  <c r="BK142"/>
  <c i="11" r="J137"/>
  <c r="BK138"/>
  <c r="J147"/>
  <c r="J148"/>
  <c r="BK133"/>
  <c r="J138"/>
  <c r="BK145"/>
  <c i="12" r="J204"/>
  <c r="J190"/>
  <c r="J171"/>
  <c r="BK144"/>
  <c r="J221"/>
  <c r="J180"/>
  <c r="BK192"/>
  <c r="BK142"/>
  <c r="BK194"/>
  <c r="J136"/>
  <c r="BK222"/>
  <c r="J193"/>
  <c r="J147"/>
  <c r="J195"/>
  <c r="BK166"/>
  <c r="J149"/>
  <c r="BK221"/>
  <c r="BK201"/>
  <c r="BK185"/>
  <c r="BK153"/>
  <c r="J205"/>
  <c r="BK176"/>
  <c r="J165"/>
  <c i="13" r="J145"/>
  <c r="J140"/>
  <c i="2" r="BK443"/>
  <c r="J362"/>
  <c r="BK281"/>
  <c r="BK254"/>
  <c r="J219"/>
  <c r="BK154"/>
  <c r="J435"/>
  <c r="BK380"/>
  <c r="J343"/>
  <c r="BK287"/>
  <c r="J220"/>
  <c r="BK146"/>
  <c r="J339"/>
  <c r="BK487"/>
  <c r="BK439"/>
  <c r="BK386"/>
  <c r="J327"/>
  <c r="J248"/>
  <c r="J149"/>
  <c r="J473"/>
  <c r="BK420"/>
  <c r="BK355"/>
  <c r="J331"/>
  <c r="BK309"/>
  <c r="J250"/>
  <c r="J224"/>
  <c r="BK163"/>
  <c r="J467"/>
  <c r="J421"/>
  <c r="BK335"/>
  <c r="BK252"/>
  <c r="BK169"/>
  <c r="BK144"/>
  <c r="J407"/>
  <c r="J351"/>
  <c r="J317"/>
  <c r="J254"/>
  <c r="BK185"/>
  <c i="3" r="BK184"/>
  <c r="BK160"/>
  <c r="BK128"/>
  <c r="BK159"/>
  <c r="BK187"/>
  <c r="J160"/>
  <c i="4" r="BK238"/>
  <c r="J205"/>
  <c r="J183"/>
  <c r="J155"/>
  <c r="BK215"/>
  <c r="J203"/>
  <c r="J182"/>
  <c r="BK159"/>
  <c r="BK213"/>
  <c r="J171"/>
  <c r="J249"/>
  <c r="J223"/>
  <c r="BK197"/>
  <c r="J158"/>
  <c r="J236"/>
  <c r="BK206"/>
  <c r="BK163"/>
  <c r="J210"/>
  <c r="BK176"/>
  <c r="J156"/>
  <c r="J256"/>
  <c r="BK228"/>
  <c r="BK202"/>
  <c r="J159"/>
  <c r="BK251"/>
  <c r="J233"/>
  <c r="J213"/>
  <c r="J180"/>
  <c r="BK164"/>
  <c r="BK140"/>
  <c i="5" r="BK203"/>
  <c r="J163"/>
  <c r="BK210"/>
  <c r="J196"/>
  <c r="J150"/>
  <c r="BK223"/>
  <c r="BK166"/>
  <c r="BK170"/>
  <c r="J159"/>
  <c r="BK215"/>
  <c r="BK157"/>
  <c r="J135"/>
  <c r="J215"/>
  <c r="BK180"/>
  <c r="BK159"/>
  <c r="J143"/>
  <c r="BK211"/>
  <c r="BK186"/>
  <c r="BK138"/>
  <c i="6" r="BK145"/>
  <c r="BK147"/>
  <c r="BK138"/>
  <c i="7" r="BK320"/>
  <c r="J245"/>
  <c r="J180"/>
  <c r="BK380"/>
  <c r="BK332"/>
  <c r="J241"/>
  <c r="J193"/>
  <c r="BK140"/>
  <c r="BK382"/>
  <c r="BK217"/>
  <c r="BK370"/>
  <c r="BK276"/>
  <c r="BK142"/>
  <c r="J344"/>
  <c r="J276"/>
  <c r="BK146"/>
  <c r="J336"/>
  <c r="BK279"/>
  <c r="BK174"/>
  <c r="J145"/>
  <c r="J324"/>
  <c r="BK158"/>
  <c r="BK372"/>
  <c r="J339"/>
  <c r="J264"/>
  <c r="J213"/>
  <c r="J142"/>
  <c i="8" r="BK498"/>
  <c r="J350"/>
  <c r="J223"/>
  <c r="BK764"/>
  <c r="BK507"/>
  <c r="BK218"/>
  <c r="J507"/>
  <c r="BK472"/>
  <c r="BK280"/>
  <c r="BK200"/>
  <c r="J617"/>
  <c r="BK488"/>
  <c r="J218"/>
  <c r="J768"/>
  <c r="J476"/>
  <c r="BK261"/>
  <c r="BK770"/>
  <c r="BK687"/>
  <c r="J480"/>
  <c r="BK263"/>
  <c r="J774"/>
  <c r="BK699"/>
  <c r="J544"/>
  <c r="J265"/>
  <c r="J779"/>
  <c r="J676"/>
  <c r="BK496"/>
  <c r="J250"/>
  <c i="9" r="BK193"/>
  <c r="BK151"/>
  <c r="BK184"/>
  <c r="BK154"/>
  <c i="10" r="BK158"/>
  <c r="J159"/>
  <c r="BK159"/>
  <c r="J144"/>
  <c r="J137"/>
  <c r="BK164"/>
  <c r="J140"/>
  <c r="BK127"/>
  <c r="J131"/>
  <c i="11" r="J131"/>
  <c r="BK129"/>
  <c r="BK136"/>
  <c r="BK147"/>
  <c r="J155"/>
  <c r="BK148"/>
  <c r="J128"/>
  <c i="12" r="BK202"/>
  <c r="J188"/>
  <c r="BK149"/>
  <c r="BK232"/>
  <c r="BK181"/>
  <c r="BK207"/>
  <c r="BK157"/>
  <c r="BK206"/>
  <c r="BK170"/>
  <c r="BK226"/>
  <c r="J201"/>
  <c r="J177"/>
  <c r="J225"/>
  <c r="J202"/>
  <c r="J179"/>
  <c r="BK152"/>
  <c r="J222"/>
  <c r="BK186"/>
  <c r="BK164"/>
  <c r="BK137"/>
  <c r="J186"/>
  <c r="J170"/>
  <c r="J143"/>
  <c i="13" r="J138"/>
  <c r="BK140"/>
  <c i="2" r="BK456"/>
  <c r="J398"/>
  <c r="BK306"/>
  <c r="BK258"/>
  <c r="BK220"/>
  <c r="J170"/>
  <c r="BK460"/>
  <c r="BK388"/>
  <c r="J365"/>
  <c r="BK300"/>
  <c r="BK224"/>
  <c r="J417"/>
  <c r="BK315"/>
  <c r="BK485"/>
  <c r="BK426"/>
  <c r="BK367"/>
  <c r="BK313"/>
  <c r="BK199"/>
  <c r="J489"/>
  <c r="J465"/>
  <c r="J394"/>
  <c r="J349"/>
  <c r="J319"/>
  <c r="J306"/>
  <c r="J247"/>
  <c r="J231"/>
  <c r="BK483"/>
  <c r="BK445"/>
  <c r="BK365"/>
  <c r="J280"/>
  <c r="BK242"/>
  <c r="BK157"/>
  <c r="J445"/>
  <c r="BK391"/>
  <c r="BK345"/>
  <c r="BK277"/>
  <c r="BK231"/>
  <c r="J152"/>
  <c i="3" r="J176"/>
  <c r="J128"/>
  <c r="BK167"/>
  <c r="J138"/>
  <c r="J147"/>
  <c r="BK162"/>
  <c i="4" r="BK240"/>
  <c r="J218"/>
  <c r="BK178"/>
  <c r="J242"/>
  <c r="J209"/>
  <c r="BK172"/>
  <c r="BK141"/>
  <c r="J204"/>
  <c r="J174"/>
  <c r="J153"/>
  <c r="BK242"/>
  <c r="BK221"/>
  <c r="J191"/>
  <c r="J170"/>
  <c r="J244"/>
  <c r="J196"/>
  <c r="J143"/>
  <c r="BK214"/>
  <c r="J181"/>
  <c r="J169"/>
  <c r="BK143"/>
  <c r="BK241"/>
  <c r="BK203"/>
  <c r="BK165"/>
  <c r="BK237"/>
  <c r="BK192"/>
  <c r="BK168"/>
  <c r="BK142"/>
  <c i="5" r="J207"/>
  <c r="BK187"/>
  <c r="BK149"/>
  <c r="BK193"/>
  <c r="BK144"/>
  <c r="BK221"/>
  <c r="J175"/>
  <c r="BK204"/>
  <c r="J155"/>
  <c r="J224"/>
  <c r="J208"/>
  <c r="BK182"/>
  <c r="BK152"/>
  <c r="J134"/>
  <c r="BK202"/>
  <c r="J176"/>
  <c r="BK141"/>
  <c i="6" r="J147"/>
  <c r="J140"/>
  <c r="J132"/>
  <c i="7" r="J354"/>
  <c r="J273"/>
  <c r="BK230"/>
  <c r="BK145"/>
  <c r="J334"/>
  <c r="J376"/>
  <c r="BK273"/>
  <c r="BK205"/>
  <c r="J150"/>
  <c r="J307"/>
  <c r="J235"/>
  <c r="J345"/>
  <c r="BK304"/>
  <c r="BK254"/>
  <c r="BK199"/>
  <c r="J382"/>
  <c r="BK334"/>
  <c r="BK256"/>
  <c r="BK376"/>
  <c r="J267"/>
  <c r="BK212"/>
  <c r="BK392"/>
  <c r="J360"/>
  <c r="BK296"/>
  <c r="BK228"/>
  <c i="8" r="J764"/>
  <c r="BK616"/>
  <c r="J492"/>
  <c r="J388"/>
  <c r="BK243"/>
  <c r="J663"/>
  <c r="BK476"/>
  <c r="BK148"/>
  <c r="J596"/>
  <c r="J479"/>
  <c r="BK282"/>
  <c r="BK631"/>
  <c r="J509"/>
  <c r="J472"/>
  <c r="J267"/>
  <c r="J770"/>
  <c r="BK565"/>
  <c r="BK144"/>
  <c r="J701"/>
  <c r="BK546"/>
  <c r="J282"/>
  <c r="J144"/>
  <c r="J706"/>
  <c r="J407"/>
  <c r="J202"/>
  <c r="J787"/>
  <c r="J777"/>
  <c r="J665"/>
  <c r="J490"/>
  <c r="J259"/>
  <c i="9" r="J133"/>
  <c r="BK133"/>
  <c r="J193"/>
  <c r="J191"/>
  <c r="J136"/>
  <c i="10" r="BK134"/>
  <c r="BK143"/>
  <c r="BK163"/>
  <c r="BK136"/>
  <c r="BK139"/>
  <c r="BK128"/>
  <c r="J134"/>
  <c r="BK137"/>
  <c i="11" r="J143"/>
  <c r="BK155"/>
  <c r="J133"/>
  <c r="BK127"/>
  <c r="J151"/>
  <c r="BK130"/>
  <c i="12" r="J199"/>
  <c r="J175"/>
  <c r="J139"/>
  <c r="BK209"/>
  <c r="BK147"/>
  <c r="BK175"/>
  <c r="J153"/>
  <c r="BK204"/>
  <c r="J163"/>
  <c r="BK223"/>
  <c r="BK196"/>
  <c r="BK173"/>
  <c r="J211"/>
  <c r="J191"/>
  <c r="BK151"/>
  <c r="BK234"/>
  <c r="BK208"/>
  <c r="BK169"/>
  <c r="J144"/>
  <c r="BK190"/>
  <c r="J174"/>
  <c r="BK150"/>
  <c i="13" r="BK135"/>
  <c r="J130"/>
  <c i="2" r="BK479"/>
  <c r="BK438"/>
  <c r="BK343"/>
  <c r="J267"/>
  <c r="J236"/>
  <c r="J163"/>
  <c r="J426"/>
  <c r="BK329"/>
  <c r="BK267"/>
  <c i="1" r="AS105"/>
  <c i="2" r="J481"/>
  <c r="J429"/>
  <c r="BK363"/>
  <c r="J302"/>
  <c r="BK214"/>
  <c r="J485"/>
  <c r="J443"/>
  <c r="J363"/>
  <c r="J333"/>
  <c r="BK280"/>
  <c r="J198"/>
  <c r="BK148"/>
  <c r="J439"/>
  <c r="J347"/>
  <c r="J263"/>
  <c r="J233"/>
  <c r="BK168"/>
  <c i="1" r="AS100"/>
  <c i="2" r="J402"/>
  <c r="J355"/>
  <c r="BK283"/>
  <c r="J206"/>
  <c i="3" r="BK170"/>
  <c r="BK173"/>
  <c r="J181"/>
  <c r="J144"/>
  <c r="J153"/>
  <c i="4" r="J261"/>
  <c r="BK225"/>
  <c r="J192"/>
  <c r="BK167"/>
  <c r="J243"/>
  <c r="J214"/>
  <c r="BK199"/>
  <c r="BK174"/>
  <c r="J148"/>
  <c r="BK210"/>
  <c r="BK182"/>
  <c r="J246"/>
  <c r="J212"/>
  <c r="BK183"/>
  <c r="BK156"/>
  <c r="J227"/>
  <c r="BK173"/>
  <c r="BK233"/>
  <c r="BK186"/>
  <c r="BK160"/>
  <c r="J254"/>
  <c r="BK198"/>
  <c r="BK154"/>
  <c r="J234"/>
  <c r="J198"/>
  <c r="BK166"/>
  <c i="5" r="BK217"/>
  <c r="J190"/>
  <c r="J146"/>
  <c r="J185"/>
  <c r="J167"/>
  <c r="J189"/>
  <c r="BK155"/>
  <c r="BK154"/>
  <c r="BK218"/>
  <c r="BK168"/>
  <c r="BK225"/>
  <c r="J213"/>
  <c r="BK178"/>
  <c r="J151"/>
  <c r="J219"/>
  <c r="BK200"/>
  <c r="J170"/>
  <c r="J152"/>
  <c i="6" r="J151"/>
  <c r="J149"/>
  <c r="BK130"/>
  <c i="7" r="J366"/>
  <c r="BK290"/>
  <c r="BK232"/>
  <c r="J392"/>
  <c r="BK364"/>
  <c r="BK313"/>
  <c r="BK220"/>
  <c r="BK169"/>
  <c r="J158"/>
  <c r="BK356"/>
  <c r="BK307"/>
  <c r="J284"/>
  <c r="J214"/>
  <c r="J154"/>
  <c r="J232"/>
  <c r="BK172"/>
  <c r="J374"/>
  <c r="BK248"/>
  <c r="BK210"/>
  <c r="BK374"/>
  <c r="J293"/>
  <c r="J217"/>
  <c i="8" r="J766"/>
  <c r="BK516"/>
  <c r="J446"/>
  <c r="J270"/>
  <c r="BK596"/>
  <c r="BK446"/>
  <c r="J190"/>
  <c r="J687"/>
  <c r="BK511"/>
  <c r="BK474"/>
  <c r="BK772"/>
  <c r="J546"/>
  <c r="BK484"/>
  <c r="J416"/>
  <c r="J212"/>
  <c r="J697"/>
  <c r="J236"/>
  <c r="BK766"/>
  <c r="BK676"/>
  <c r="BK506"/>
  <c r="BK270"/>
  <c r="BK165"/>
  <c r="J512"/>
  <c r="J304"/>
  <c r="BK190"/>
  <c r="BK783"/>
  <c r="BK706"/>
  <c r="J511"/>
  <c r="BK462"/>
  <c i="9" r="BK171"/>
  <c r="J188"/>
  <c r="J187"/>
  <c r="BK188"/>
  <c r="J156"/>
  <c i="10" r="BK132"/>
  <c r="BK138"/>
  <c r="J150"/>
  <c r="J149"/>
  <c r="BK149"/>
  <c r="BK133"/>
  <c i="11" r="BK134"/>
  <c r="J140"/>
  <c r="J139"/>
  <c r="J145"/>
  <c r="J152"/>
  <c r="BK152"/>
  <c r="BK137"/>
  <c i="12" r="J223"/>
  <c r="BK182"/>
  <c r="J155"/>
  <c r="J234"/>
  <c r="BK205"/>
  <c r="J217"/>
  <c r="J172"/>
  <c r="J196"/>
  <c r="J157"/>
  <c r="J185"/>
  <c r="BK139"/>
  <c r="BK199"/>
  <c r="BK171"/>
  <c r="BK143"/>
  <c r="BK219"/>
  <c r="BK197"/>
  <c r="BK174"/>
  <c r="BK163"/>
  <c r="J230"/>
  <c r="BK183"/>
  <c r="J156"/>
  <c i="13" r="BK148"/>
  <c r="BK150"/>
  <c r="J148"/>
  <c i="2" r="BK421"/>
  <c r="BK317"/>
  <c r="J270"/>
  <c r="J202"/>
  <c r="BK467"/>
  <c r="BK412"/>
  <c r="J371"/>
  <c r="BK301"/>
  <c r="J214"/>
  <c r="BK442"/>
  <c r="BK325"/>
  <c r="BK226"/>
  <c r="BK475"/>
  <c r="BK377"/>
  <c r="BK323"/>
  <c r="BK238"/>
  <c r="J146"/>
  <c r="J440"/>
  <c r="J380"/>
  <c r="J311"/>
  <c r="BK263"/>
  <c r="J226"/>
  <c r="J174"/>
  <c r="BK469"/>
  <c r="BK398"/>
  <c r="J292"/>
  <c r="BK245"/>
  <c r="BK178"/>
  <c r="J438"/>
  <c r="J378"/>
  <c r="BK337"/>
  <c r="J284"/>
  <c r="BK243"/>
  <c i="1" r="AS98"/>
  <c i="3" r="J179"/>
  <c r="J184"/>
  <c r="BK144"/>
  <c r="BK147"/>
  <c r="J132"/>
  <c i="4" r="BK254"/>
  <c r="J188"/>
  <c r="BK162"/>
  <c r="BK216"/>
  <c r="J189"/>
  <c r="J168"/>
  <c r="J245"/>
  <c r="J206"/>
  <c r="J176"/>
  <c r="BK145"/>
  <c r="J240"/>
  <c r="J185"/>
  <c r="J146"/>
  <c r="J226"/>
  <c r="BK185"/>
  <c r="BK249"/>
  <c r="J207"/>
  <c r="J165"/>
  <c r="BK146"/>
  <c r="J248"/>
  <c r="BK220"/>
  <c r="BK193"/>
  <c r="BK259"/>
  <c r="J222"/>
  <c r="J194"/>
  <c r="J178"/>
  <c r="BK147"/>
  <c i="5" r="J204"/>
  <c r="J186"/>
  <c r="J141"/>
  <c r="BK197"/>
  <c r="BK175"/>
  <c r="BK136"/>
  <c r="BK179"/>
  <c r="J157"/>
  <c r="BK156"/>
  <c r="J181"/>
  <c r="BK161"/>
  <c r="BK142"/>
  <c r="BK216"/>
  <c r="BK201"/>
  <c r="J161"/>
  <c r="J142"/>
  <c r="J212"/>
  <c r="J180"/>
  <c i="6" r="BK151"/>
  <c r="J138"/>
  <c r="BK153"/>
  <c i="7" r="J350"/>
  <c r="BK264"/>
  <c r="J206"/>
  <c r="BK390"/>
  <c r="BK277"/>
  <c r="BK225"/>
  <c r="J166"/>
  <c r="J390"/>
  <c r="BK388"/>
  <c r="BK362"/>
  <c r="BK186"/>
  <c r="BK336"/>
  <c r="J278"/>
  <c r="J176"/>
  <c r="BK358"/>
  <c r="BK339"/>
  <c r="J228"/>
  <c r="BK179"/>
  <c r="BK345"/>
  <c r="BK298"/>
  <c r="BK213"/>
  <c r="J163"/>
  <c r="J304"/>
  <c r="J157"/>
  <c r="J368"/>
  <c r="J298"/>
  <c r="J282"/>
  <c r="BK250"/>
  <c r="J190"/>
  <c i="8" r="BK544"/>
  <c r="BK478"/>
  <c r="BK327"/>
  <c r="BK212"/>
  <c r="BK727"/>
  <c r="BK503"/>
  <c r="J278"/>
  <c r="BK617"/>
  <c r="BK492"/>
  <c r="J426"/>
  <c r="J204"/>
  <c r="J704"/>
  <c r="J498"/>
  <c r="J274"/>
  <c r="J180"/>
  <c r="J646"/>
  <c r="BK407"/>
  <c r="BK259"/>
  <c r="BK759"/>
  <c r="BK542"/>
  <c r="J462"/>
  <c r="J158"/>
  <c r="BK738"/>
  <c r="J616"/>
  <c r="J516"/>
  <c r="BK787"/>
  <c r="BK779"/>
  <c r="BK580"/>
  <c r="BK278"/>
  <c r="BK202"/>
  <c i="9" r="BK135"/>
  <c r="BK191"/>
  <c r="BK143"/>
  <c r="BK179"/>
  <c i="10" r="J136"/>
  <c r="J141"/>
  <c r="BK147"/>
  <c r="J154"/>
  <c r="J152"/>
  <c r="BK131"/>
  <c r="BK141"/>
  <c r="J156"/>
  <c r="BK150"/>
  <c r="J129"/>
  <c i="11" r="J153"/>
  <c r="J132"/>
  <c r="BK128"/>
  <c r="J135"/>
  <c r="J127"/>
  <c r="BK140"/>
  <c i="12" r="BK229"/>
  <c r="J198"/>
  <c r="BK178"/>
  <c r="J152"/>
  <c r="BK216"/>
  <c r="J215"/>
  <c r="J166"/>
  <c r="J232"/>
  <c r="J192"/>
  <c r="J158"/>
  <c r="J219"/>
  <c r="J181"/>
  <c r="J161"/>
  <c r="BK203"/>
  <c r="BK187"/>
  <c r="BK156"/>
  <c r="BK225"/>
  <c r="J187"/>
  <c r="J167"/>
  <c r="J159"/>
  <c r="J203"/>
  <c r="J173"/>
  <c i="13" r="J132"/>
  <c r="BK138"/>
  <c i="2" l="1" r="P147"/>
  <c r="R235"/>
  <c r="BK257"/>
  <c r="BK308"/>
  <c r="J308"/>
  <c r="J111"/>
  <c r="P379"/>
  <c r="R418"/>
  <c r="R462"/>
  <c r="R461"/>
  <c i="3" r="P127"/>
  <c r="P178"/>
  <c i="4" r="P139"/>
  <c r="T144"/>
  <c r="T230"/>
  <c r="P247"/>
  <c i="5" r="R139"/>
  <c r="R164"/>
  <c r="R195"/>
  <c i="6" r="R129"/>
  <c r="P137"/>
  <c r="R148"/>
  <c i="7" r="R238"/>
  <c r="T244"/>
  <c r="P289"/>
  <c r="P347"/>
  <c r="P346"/>
  <c i="8" r="P201"/>
  <c i="10" r="BK135"/>
  <c r="J135"/>
  <c r="J101"/>
  <c r="T145"/>
  <c i="11" r="R149"/>
  <c i="12" r="R135"/>
  <c r="R140"/>
  <c r="P213"/>
  <c r="BK224"/>
  <c r="J224"/>
  <c r="J107"/>
  <c i="2" r="BK223"/>
  <c r="J223"/>
  <c r="J104"/>
  <c r="BK251"/>
  <c r="J251"/>
  <c r="J106"/>
  <c r="BK272"/>
  <c r="J272"/>
  <c r="J110"/>
  <c r="P364"/>
  <c r="BK379"/>
  <c r="J379"/>
  <c r="J113"/>
  <c r="BK418"/>
  <c r="J418"/>
  <c r="J115"/>
  <c r="T436"/>
  <c r="T451"/>
  <c i="3" r="T127"/>
  <c r="BK183"/>
  <c r="J183"/>
  <c r="J103"/>
  <c i="4" r="R139"/>
  <c r="R144"/>
  <c r="BK235"/>
  <c r="J235"/>
  <c r="J108"/>
  <c r="BK247"/>
  <c r="J247"/>
  <c r="J109"/>
  <c i="5" r="BK133"/>
  <c r="P158"/>
  <c r="R171"/>
  <c r="T174"/>
  <c r="R188"/>
  <c i="6" r="P142"/>
  <c i="7" r="T141"/>
  <c r="T138"/>
  <c r="T238"/>
  <c r="R244"/>
  <c r="R289"/>
  <c r="R347"/>
  <c r="R346"/>
  <c i="8" r="T142"/>
  <c r="P277"/>
  <c r="P508"/>
  <c r="BK705"/>
  <c r="J705"/>
  <c r="J109"/>
  <c r="R763"/>
  <c r="BK782"/>
  <c r="J782"/>
  <c r="J113"/>
  <c i="9" r="BK131"/>
  <c r="J131"/>
  <c r="J102"/>
  <c r="R131"/>
  <c r="T190"/>
  <c r="T189"/>
  <c i="10" r="P126"/>
  <c r="R130"/>
  <c r="BK153"/>
  <c r="J153"/>
  <c r="J103"/>
  <c i="11" r="P126"/>
  <c r="P146"/>
  <c i="12" r="P135"/>
  <c r="T140"/>
  <c r="R213"/>
  <c r="R224"/>
  <c i="2" r="R223"/>
  <c r="R184"/>
  <c r="T251"/>
  <c r="T308"/>
  <c r="T387"/>
  <c r="P436"/>
  <c r="P451"/>
  <c i="3" r="BK146"/>
  <c r="J146"/>
  <c r="J101"/>
  <c r="T178"/>
  <c i="4" r="P150"/>
  <c r="P149"/>
  <c r="P230"/>
  <c r="R253"/>
  <c r="R252"/>
  <c i="5" r="T133"/>
  <c r="R158"/>
  <c r="BK171"/>
  <c r="J171"/>
  <c r="J105"/>
  <c r="P174"/>
  <c r="P188"/>
  <c i="6" r="BK142"/>
  <c r="J142"/>
  <c r="J103"/>
  <c r="T148"/>
  <c i="7" r="P141"/>
  <c r="P138"/>
  <c r="P227"/>
  <c r="BK260"/>
  <c r="J260"/>
  <c r="J109"/>
  <c r="P297"/>
  <c r="R335"/>
  <c r="R342"/>
  <c i="8" r="R142"/>
  <c r="R277"/>
  <c r="BK508"/>
  <c r="J508"/>
  <c r="J107"/>
  <c r="T508"/>
  <c r="R705"/>
  <c r="T782"/>
  <c r="T781"/>
  <c i="9" r="BK153"/>
  <c r="J153"/>
  <c r="J103"/>
  <c r="P190"/>
  <c r="P189"/>
  <c i="10" r="BK126"/>
  <c r="BK130"/>
  <c r="J130"/>
  <c r="J100"/>
  <c r="BK145"/>
  <c r="J145"/>
  <c r="J102"/>
  <c i="11" r="BK146"/>
  <c r="J146"/>
  <c r="J101"/>
  <c i="12" r="T135"/>
  <c r="T134"/>
  <c r="P140"/>
  <c r="BK213"/>
  <c r="J213"/>
  <c r="J105"/>
  <c r="T224"/>
  <c i="13" r="R129"/>
  <c i="2" r="R147"/>
  <c r="P223"/>
  <c r="P184"/>
  <c r="P251"/>
  <c r="R308"/>
  <c r="T379"/>
  <c r="P418"/>
  <c r="P462"/>
  <c r="P461"/>
  <c i="3" r="BK127"/>
  <c r="BK126"/>
  <c r="BK125"/>
  <c r="J125"/>
  <c r="J98"/>
  <c r="BK178"/>
  <c r="J178"/>
  <c r="J102"/>
  <c i="4" r="T150"/>
  <c r="T149"/>
  <c r="BK230"/>
  <c r="J230"/>
  <c r="J107"/>
  <c r="T247"/>
  <c i="5" r="P139"/>
  <c r="T164"/>
  <c r="P195"/>
  <c i="6" r="T142"/>
  <c i="7" r="BK141"/>
  <c r="J141"/>
  <c r="J101"/>
  <c r="BK238"/>
  <c r="J238"/>
  <c r="J105"/>
  <c r="P244"/>
  <c r="T289"/>
  <c r="BK347"/>
  <c r="J347"/>
  <c r="J115"/>
  <c i="8" r="BK201"/>
  <c r="J201"/>
  <c r="J105"/>
  <c r="BK513"/>
  <c r="J513"/>
  <c r="J108"/>
  <c r="T705"/>
  <c i="9" r="R153"/>
  <c r="R130"/>
  <c i="10" r="T135"/>
  <c r="T153"/>
  <c i="11" r="T126"/>
  <c r="BK149"/>
  <c r="J149"/>
  <c r="J102"/>
  <c i="12" r="T146"/>
  <c r="T145"/>
  <c r="R218"/>
  <c r="T228"/>
  <c r="T227"/>
  <c i="13" r="T129"/>
  <c r="P137"/>
  <c i="2" r="T235"/>
  <c r="R257"/>
  <c r="P272"/>
  <c r="R364"/>
  <c r="R387"/>
  <c r="R436"/>
  <c r="R451"/>
  <c i="3" r="R127"/>
  <c r="R178"/>
  <c i="4" r="BK139"/>
  <c r="J139"/>
  <c r="J102"/>
  <c r="BK144"/>
  <c r="J144"/>
  <c r="J103"/>
  <c r="R235"/>
  <c r="T253"/>
  <c r="T252"/>
  <c i="5" r="T139"/>
  <c r="BK164"/>
  <c r="J164"/>
  <c r="J104"/>
  <c r="BK195"/>
  <c r="J195"/>
  <c r="J108"/>
  <c i="6" r="T129"/>
  <c r="T128"/>
  <c r="T127"/>
  <c r="T137"/>
  <c r="P148"/>
  <c i="7" r="R141"/>
  <c r="BK227"/>
  <c r="J227"/>
  <c r="J104"/>
  <c r="T260"/>
  <c r="R297"/>
  <c r="P335"/>
  <c r="P342"/>
  <c i="8" r="R201"/>
  <c r="T513"/>
  <c r="P763"/>
  <c r="R782"/>
  <c r="R781"/>
  <c i="9" r="P153"/>
  <c i="10" r="P135"/>
  <c r="R145"/>
  <c i="11" r="P149"/>
  <c i="12" r="R146"/>
  <c r="R145"/>
  <c r="T218"/>
  <c r="R228"/>
  <c r="R227"/>
  <c i="13" r="BK129"/>
  <c r="J129"/>
  <c r="J100"/>
  <c r="T137"/>
  <c i="2" r="BK147"/>
  <c r="J147"/>
  <c r="J102"/>
  <c r="P235"/>
  <c r="T257"/>
  <c r="R272"/>
  <c r="BK364"/>
  <c r="J364"/>
  <c r="J112"/>
  <c r="P387"/>
  <c r="BK436"/>
  <c r="J436"/>
  <c r="J116"/>
  <c r="BK451"/>
  <c r="J451"/>
  <c r="J117"/>
  <c i="3" r="P146"/>
  <c r="P126"/>
  <c r="T183"/>
  <c i="4" r="R150"/>
  <c r="R149"/>
  <c r="R230"/>
  <c r="R229"/>
  <c r="BK253"/>
  <c i="5" r="R133"/>
  <c r="T158"/>
  <c r="T171"/>
  <c r="R174"/>
  <c r="T188"/>
  <c i="6" r="R142"/>
  <c i="7" r="T227"/>
  <c r="P260"/>
  <c r="BK297"/>
  <c r="J297"/>
  <c r="J111"/>
  <c r="BK335"/>
  <c r="J335"/>
  <c r="J112"/>
  <c r="BK342"/>
  <c r="J342"/>
  <c r="J113"/>
  <c i="8" r="BK277"/>
  <c r="J277"/>
  <c r="J106"/>
  <c r="P513"/>
  <c r="T763"/>
  <c r="P782"/>
  <c r="P781"/>
  <c i="9" r="T131"/>
  <c r="R190"/>
  <c r="R189"/>
  <c i="10" r="T126"/>
  <c r="T125"/>
  <c r="T130"/>
  <c r="P153"/>
  <c i="11" r="R126"/>
  <c r="T146"/>
  <c i="12" r="BK135"/>
  <c r="BK134"/>
  <c r="J134"/>
  <c r="J99"/>
  <c r="BK140"/>
  <c r="J140"/>
  <c r="J101"/>
  <c r="T213"/>
  <c r="T212"/>
  <c r="BK228"/>
  <c r="J228"/>
  <c r="J109"/>
  <c i="13" r="T142"/>
  <c i="2" r="T147"/>
  <c r="T223"/>
  <c r="T184"/>
  <c r="R251"/>
  <c r="P308"/>
  <c r="R379"/>
  <c r="T418"/>
  <c r="T462"/>
  <c r="T461"/>
  <c i="3" r="T146"/>
  <c r="T126"/>
  <c r="T125"/>
  <c r="P183"/>
  <c i="4" r="BK150"/>
  <c r="J150"/>
  <c r="J105"/>
  <c r="P235"/>
  <c r="P253"/>
  <c r="P252"/>
  <c i="5" r="P133"/>
  <c r="BK158"/>
  <c r="J158"/>
  <c r="J103"/>
  <c r="P171"/>
  <c r="BK174"/>
  <c r="J174"/>
  <c r="J106"/>
  <c r="BK188"/>
  <c r="J188"/>
  <c r="J107"/>
  <c i="6" r="P129"/>
  <c r="P128"/>
  <c r="P127"/>
  <c i="1" r="AU102"/>
  <c i="6" r="R137"/>
  <c r="BK148"/>
  <c r="J148"/>
  <c r="J104"/>
  <c i="7" r="R227"/>
  <c r="R260"/>
  <c r="T297"/>
  <c r="T335"/>
  <c r="T342"/>
  <c i="8" r="P142"/>
  <c r="T201"/>
  <c r="R513"/>
  <c r="BK763"/>
  <c r="J763"/>
  <c r="J110"/>
  <c i="9" r="P131"/>
  <c r="BK190"/>
  <c r="J190"/>
  <c r="J105"/>
  <c i="10" r="R126"/>
  <c r="P130"/>
  <c r="P145"/>
  <c i="11" r="T149"/>
  <c i="12" r="P146"/>
  <c r="P145"/>
  <c r="BK218"/>
  <c r="J218"/>
  <c r="J106"/>
  <c r="P228"/>
  <c r="P227"/>
  <c i="13" r="P129"/>
  <c r="R137"/>
  <c r="P142"/>
  <c r="R147"/>
  <c i="2" r="BK235"/>
  <c r="J235"/>
  <c r="J105"/>
  <c r="P257"/>
  <c r="P256"/>
  <c r="T272"/>
  <c r="T364"/>
  <c r="BK387"/>
  <c r="J387"/>
  <c r="J114"/>
  <c r="BK462"/>
  <c r="J462"/>
  <c r="J119"/>
  <c i="3" r="R146"/>
  <c r="R126"/>
  <c r="R125"/>
  <c r="R183"/>
  <c i="4" r="T139"/>
  <c r="T138"/>
  <c r="P144"/>
  <c r="T235"/>
  <c r="R247"/>
  <c i="5" r="BK139"/>
  <c r="J139"/>
  <c r="J102"/>
  <c r="P164"/>
  <c r="T195"/>
  <c i="6" r="BK129"/>
  <c r="BK137"/>
  <c r="J137"/>
  <c r="J102"/>
  <c i="7" r="P238"/>
  <c r="BK244"/>
  <c r="J244"/>
  <c r="J107"/>
  <c r="BK289"/>
  <c r="J289"/>
  <c r="J110"/>
  <c r="T347"/>
  <c r="T346"/>
  <c i="8" r="BK142"/>
  <c r="J142"/>
  <c r="J104"/>
  <c r="T277"/>
  <c r="R508"/>
  <c r="P705"/>
  <c i="9" r="T153"/>
  <c r="T130"/>
  <c r="T129"/>
  <c i="10" r="R135"/>
  <c r="R153"/>
  <c i="11" r="BK126"/>
  <c r="R146"/>
  <c i="12" r="BK146"/>
  <c r="J146"/>
  <c r="J103"/>
  <c r="P218"/>
  <c r="P224"/>
  <c i="13" r="BK137"/>
  <c r="J137"/>
  <c r="J102"/>
  <c r="BK142"/>
  <c r="J142"/>
  <c r="J103"/>
  <c r="R142"/>
  <c r="BK147"/>
  <c r="J147"/>
  <c r="J104"/>
  <c r="P147"/>
  <c r="T147"/>
  <c i="2" r="BK269"/>
  <c r="J269"/>
  <c r="J109"/>
  <c i="6" r="BK152"/>
  <c r="J152"/>
  <c r="J105"/>
  <c i="2" r="BK145"/>
  <c r="J145"/>
  <c r="J101"/>
  <c r="BK184"/>
  <c r="J184"/>
  <c r="J103"/>
  <c i="6" r="BK134"/>
  <c r="J134"/>
  <c r="J101"/>
  <c i="8" r="BK778"/>
  <c r="J778"/>
  <c r="J111"/>
  <c i="4" r="BK258"/>
  <c r="J258"/>
  <c r="J112"/>
  <c r="BK260"/>
  <c r="J260"/>
  <c r="J113"/>
  <c i="7" r="BK224"/>
  <c r="J224"/>
  <c r="J103"/>
  <c i="8" r="BK139"/>
  <c r="J139"/>
  <c r="J102"/>
  <c i="12" r="BK233"/>
  <c r="J233"/>
  <c r="J111"/>
  <c i="7" r="BK185"/>
  <c r="J185"/>
  <c r="J102"/>
  <c i="11" r="BK154"/>
  <c r="J154"/>
  <c r="J103"/>
  <c i="12" r="BK231"/>
  <c r="J231"/>
  <c r="J110"/>
  <c i="11" r="BK144"/>
  <c r="J144"/>
  <c r="J100"/>
  <c i="2" r="BK143"/>
  <c r="J143"/>
  <c r="J100"/>
  <c i="7" r="BK139"/>
  <c r="J139"/>
  <c r="J100"/>
  <c r="BK255"/>
  <c r="J255"/>
  <c r="J108"/>
  <c i="13" r="BK134"/>
  <c r="J134"/>
  <c r="J101"/>
  <c r="BK151"/>
  <c r="J151"/>
  <c r="J105"/>
  <c i="12" r="J135"/>
  <c r="J100"/>
  <c r="BK145"/>
  <c r="J145"/>
  <c r="J102"/>
  <c i="13" r="E85"/>
  <c r="BE132"/>
  <c i="12" r="BK212"/>
  <c r="J212"/>
  <c r="J104"/>
  <c i="13" r="F94"/>
  <c r="BE145"/>
  <c i="12" r="BK227"/>
  <c r="J227"/>
  <c r="J108"/>
  <c i="13" r="J91"/>
  <c r="BE130"/>
  <c r="BE148"/>
  <c r="BE152"/>
  <c r="J94"/>
  <c r="BE135"/>
  <c r="BE150"/>
  <c r="BE138"/>
  <c r="BE140"/>
  <c r="BE143"/>
  <c i="12" r="F94"/>
  <c r="BE157"/>
  <c r="BE158"/>
  <c r="BE159"/>
  <c r="BE171"/>
  <c r="BE192"/>
  <c r="BE193"/>
  <c r="BE194"/>
  <c r="BE219"/>
  <c r="BE223"/>
  <c r="BE225"/>
  <c r="BE234"/>
  <c i="11" r="J126"/>
  <c r="J99"/>
  <c i="12" r="E121"/>
  <c r="BE138"/>
  <c r="BE141"/>
  <c r="BE165"/>
  <c r="BE172"/>
  <c r="BE176"/>
  <c r="BE195"/>
  <c r="BE216"/>
  <c r="BE217"/>
  <c r="J91"/>
  <c r="BE136"/>
  <c r="BE160"/>
  <c r="BE162"/>
  <c r="BE205"/>
  <c r="BE209"/>
  <c r="BE221"/>
  <c r="BE232"/>
  <c r="BE151"/>
  <c r="BE152"/>
  <c r="BE154"/>
  <c r="BE174"/>
  <c r="BE179"/>
  <c r="BE191"/>
  <c r="BE203"/>
  <c r="BE204"/>
  <c r="BE207"/>
  <c r="BE208"/>
  <c r="BE210"/>
  <c r="BE211"/>
  <c r="BE139"/>
  <c r="BE142"/>
  <c r="BE143"/>
  <c r="BE147"/>
  <c r="BE180"/>
  <c r="BE185"/>
  <c r="BE190"/>
  <c r="BE215"/>
  <c r="BE226"/>
  <c r="BE148"/>
  <c r="BE150"/>
  <c r="BE155"/>
  <c r="BE156"/>
  <c r="BE161"/>
  <c r="BE168"/>
  <c r="BE169"/>
  <c r="BE177"/>
  <c r="BE178"/>
  <c r="BE181"/>
  <c r="BE182"/>
  <c r="BE184"/>
  <c r="BE186"/>
  <c r="BE187"/>
  <c r="BE196"/>
  <c r="BE197"/>
  <c r="BE199"/>
  <c r="BE200"/>
  <c r="BE214"/>
  <c r="BE220"/>
  <c r="BE229"/>
  <c r="BE230"/>
  <c r="BE137"/>
  <c r="BE144"/>
  <c r="BE149"/>
  <c r="BE164"/>
  <c r="BE166"/>
  <c r="BE167"/>
  <c r="BE170"/>
  <c r="BE175"/>
  <c r="BE188"/>
  <c r="BE189"/>
  <c r="BE198"/>
  <c r="BE201"/>
  <c r="BE202"/>
  <c r="BE153"/>
  <c r="BE163"/>
  <c r="BE173"/>
  <c r="BE183"/>
  <c r="BE206"/>
  <c r="BE222"/>
  <c i="11" r="J93"/>
  <c r="J122"/>
  <c r="BE133"/>
  <c r="BE140"/>
  <c r="J91"/>
  <c r="F122"/>
  <c r="BE127"/>
  <c r="BE128"/>
  <c r="BE139"/>
  <c r="BE150"/>
  <c r="BE132"/>
  <c r="BE136"/>
  <c r="BE147"/>
  <c r="BE148"/>
  <c i="10" r="J126"/>
  <c r="J99"/>
  <c i="11" r="BE129"/>
  <c r="BE130"/>
  <c r="BE134"/>
  <c r="BE135"/>
  <c r="BE137"/>
  <c r="BE153"/>
  <c r="E85"/>
  <c r="F93"/>
  <c r="BE131"/>
  <c r="BE152"/>
  <c r="BE138"/>
  <c r="BE141"/>
  <c r="BE142"/>
  <c r="BE143"/>
  <c r="BE145"/>
  <c r="BE151"/>
  <c r="BE155"/>
  <c i="10" r="E85"/>
  <c r="F121"/>
  <c r="BE152"/>
  <c r="F94"/>
  <c r="BE131"/>
  <c r="BE137"/>
  <c r="BE142"/>
  <c r="BE154"/>
  <c r="BE159"/>
  <c r="BE161"/>
  <c r="BE162"/>
  <c r="BE138"/>
  <c r="BE146"/>
  <c r="BE147"/>
  <c r="BE156"/>
  <c r="J121"/>
  <c r="BE129"/>
  <c r="BE132"/>
  <c r="BE133"/>
  <c r="BE136"/>
  <c r="BE141"/>
  <c r="BE148"/>
  <c r="BE160"/>
  <c r="BE163"/>
  <c r="J119"/>
  <c r="BE127"/>
  <c r="BE144"/>
  <c r="BE150"/>
  <c r="BE151"/>
  <c r="BE157"/>
  <c r="BE164"/>
  <c r="BE134"/>
  <c r="BE158"/>
  <c i="9" r="BK189"/>
  <c i="10" r="J122"/>
  <c r="BE143"/>
  <c r="BE149"/>
  <c r="BE155"/>
  <c r="BE128"/>
  <c r="BE139"/>
  <c r="BE140"/>
  <c i="8" r="BK141"/>
  <c r="J141"/>
  <c r="J103"/>
  <c i="9" r="F96"/>
  <c r="F125"/>
  <c r="BE135"/>
  <c r="BE136"/>
  <c r="J123"/>
  <c r="BE182"/>
  <c r="BE187"/>
  <c r="BE191"/>
  <c r="BE193"/>
  <c r="BE179"/>
  <c r="BE156"/>
  <c r="E85"/>
  <c r="BE132"/>
  <c r="BE133"/>
  <c r="BE143"/>
  <c r="BE171"/>
  <c r="BE184"/>
  <c r="BE188"/>
  <c i="8" r="BK781"/>
  <c r="J781"/>
  <c r="J112"/>
  <c i="9" r="BE151"/>
  <c r="BE152"/>
  <c r="BE154"/>
  <c i="8" r="F95"/>
  <c r="BE146"/>
  <c r="BE148"/>
  <c r="BE180"/>
  <c r="BE426"/>
  <c r="BE438"/>
  <c r="BE446"/>
  <c r="BE480"/>
  <c r="BE701"/>
  <c r="BE770"/>
  <c r="BE772"/>
  <c r="BE777"/>
  <c r="BE779"/>
  <c r="BE783"/>
  <c r="BE785"/>
  <c r="BE787"/>
  <c r="F96"/>
  <c r="BE158"/>
  <c r="BE199"/>
  <c r="BE259"/>
  <c r="BE261"/>
  <c r="BE275"/>
  <c r="BE276"/>
  <c r="BE372"/>
  <c r="BE454"/>
  <c r="BE470"/>
  <c r="BE478"/>
  <c r="BE506"/>
  <c r="BE507"/>
  <c r="BE665"/>
  <c r="BE687"/>
  <c r="BE697"/>
  <c r="BE768"/>
  <c i="7" r="BK346"/>
  <c r="J346"/>
  <c r="J114"/>
  <c i="8" r="J93"/>
  <c r="BE206"/>
  <c r="BE218"/>
  <c r="BE304"/>
  <c r="BE388"/>
  <c r="BE468"/>
  <c r="BE474"/>
  <c r="BE488"/>
  <c r="BE494"/>
  <c r="BE496"/>
  <c r="BE512"/>
  <c r="BE516"/>
  <c r="BE616"/>
  <c r="BE704"/>
  <c r="BE762"/>
  <c r="BE776"/>
  <c i="7" r="BK243"/>
  <c i="8" r="BE212"/>
  <c r="BE267"/>
  <c r="BE272"/>
  <c r="BE274"/>
  <c r="BE278"/>
  <c r="BE280"/>
  <c r="BE416"/>
  <c r="BE472"/>
  <c r="BE479"/>
  <c r="BE484"/>
  <c r="BE498"/>
  <c r="BE509"/>
  <c r="BE542"/>
  <c r="BE544"/>
  <c r="BE580"/>
  <c r="BE582"/>
  <c r="BE596"/>
  <c r="BE617"/>
  <c r="BE676"/>
  <c r="BE706"/>
  <c r="BE764"/>
  <c r="BE165"/>
  <c r="BE250"/>
  <c r="BE257"/>
  <c r="BE263"/>
  <c r="BE396"/>
  <c r="BE490"/>
  <c r="BE492"/>
  <c r="BE503"/>
  <c r="BE511"/>
  <c r="BE661"/>
  <c r="BE699"/>
  <c r="BE703"/>
  <c r="BE748"/>
  <c r="BE759"/>
  <c r="BE766"/>
  <c r="E85"/>
  <c r="BE173"/>
  <c r="BE190"/>
  <c r="BE223"/>
  <c r="BE230"/>
  <c r="BE350"/>
  <c r="BE407"/>
  <c r="BE501"/>
  <c r="BE565"/>
  <c r="BE567"/>
  <c r="BE663"/>
  <c r="BE716"/>
  <c r="BE727"/>
  <c r="BE144"/>
  <c r="BE200"/>
  <c r="BE202"/>
  <c r="BE204"/>
  <c r="BE236"/>
  <c r="BE243"/>
  <c r="BE265"/>
  <c r="BE270"/>
  <c r="BE282"/>
  <c r="BE327"/>
  <c r="BE462"/>
  <c r="BE514"/>
  <c r="BE546"/>
  <c r="BE602"/>
  <c r="BE738"/>
  <c r="BE140"/>
  <c r="BE143"/>
  <c r="BE476"/>
  <c r="BE482"/>
  <c r="BE486"/>
  <c r="BE527"/>
  <c r="BE631"/>
  <c r="BE646"/>
  <c r="BE761"/>
  <c r="BE774"/>
  <c i="7" r="J134"/>
  <c r="BE150"/>
  <c r="BE179"/>
  <c r="BE235"/>
  <c r="BE334"/>
  <c r="BE344"/>
  <c r="BE392"/>
  <c i="6" r="J129"/>
  <c r="J100"/>
  <c i="7" r="E125"/>
  <c r="F134"/>
  <c r="BE145"/>
  <c r="BE163"/>
  <c r="BE166"/>
  <c r="BE174"/>
  <c r="BE176"/>
  <c r="BE193"/>
  <c r="BE232"/>
  <c r="BE241"/>
  <c r="BE277"/>
  <c r="BE278"/>
  <c r="BE279"/>
  <c r="BE310"/>
  <c r="BE317"/>
  <c r="BE327"/>
  <c r="BE336"/>
  <c r="BE350"/>
  <c r="BE354"/>
  <c r="BE380"/>
  <c r="BE184"/>
  <c r="BE190"/>
  <c r="BE199"/>
  <c r="BE205"/>
  <c r="BE206"/>
  <c r="BE210"/>
  <c r="BE214"/>
  <c r="BE220"/>
  <c r="BE225"/>
  <c r="BE237"/>
  <c r="BE239"/>
  <c r="BE273"/>
  <c r="BE276"/>
  <c r="BE358"/>
  <c r="BE364"/>
  <c r="BE376"/>
  <c r="BE378"/>
  <c r="J91"/>
  <c r="BE140"/>
  <c r="BE186"/>
  <c r="BE196"/>
  <c r="BE261"/>
  <c r="BE267"/>
  <c r="BE288"/>
  <c r="BE348"/>
  <c r="BE362"/>
  <c r="BE172"/>
  <c r="BE254"/>
  <c r="BE256"/>
  <c r="BE270"/>
  <c r="BE282"/>
  <c r="BE284"/>
  <c r="BE290"/>
  <c r="BE296"/>
  <c r="BE352"/>
  <c r="BE356"/>
  <c r="BE360"/>
  <c r="BE384"/>
  <c r="BE228"/>
  <c r="BE248"/>
  <c r="BE301"/>
  <c r="BE320"/>
  <c r="BE324"/>
  <c r="BE343"/>
  <c r="BE370"/>
  <c r="BE386"/>
  <c r="BE158"/>
  <c r="BE169"/>
  <c r="BE180"/>
  <c r="BE212"/>
  <c r="BE217"/>
  <c r="BE230"/>
  <c r="BE234"/>
  <c r="BE245"/>
  <c r="BE250"/>
  <c r="BE264"/>
  <c r="BE293"/>
  <c r="BE294"/>
  <c r="BE298"/>
  <c r="BE304"/>
  <c r="BE313"/>
  <c r="BE366"/>
  <c r="BE368"/>
  <c r="BE372"/>
  <c r="BE142"/>
  <c r="BE146"/>
  <c r="BE149"/>
  <c r="BE154"/>
  <c r="BE157"/>
  <c r="BE202"/>
  <c r="BE213"/>
  <c r="BE292"/>
  <c r="BE307"/>
  <c r="BE332"/>
  <c r="BE339"/>
  <c r="BE345"/>
  <c r="BE374"/>
  <c r="BE382"/>
  <c r="BE388"/>
  <c r="BE390"/>
  <c i="6" r="BE130"/>
  <c r="BE135"/>
  <c i="5" r="J133"/>
  <c r="J101"/>
  <c i="6" r="J94"/>
  <c r="F124"/>
  <c r="BE147"/>
  <c r="BE138"/>
  <c r="BE149"/>
  <c r="BE151"/>
  <c r="J121"/>
  <c r="E115"/>
  <c r="BE132"/>
  <c r="BE153"/>
  <c r="BE140"/>
  <c r="BE143"/>
  <c r="BE145"/>
  <c i="4" r="BK229"/>
  <c r="J229"/>
  <c r="J106"/>
  <c r="J253"/>
  <c r="J111"/>
  <c i="5" r="E85"/>
  <c r="BE137"/>
  <c r="BE157"/>
  <c r="BE159"/>
  <c r="BE160"/>
  <c r="BE161"/>
  <c r="BE167"/>
  <c r="BE173"/>
  <c r="BE178"/>
  <c r="BE182"/>
  <c r="BE184"/>
  <c r="BE189"/>
  <c r="BE194"/>
  <c r="BE217"/>
  <c r="BE220"/>
  <c r="F96"/>
  <c r="BE140"/>
  <c r="BE153"/>
  <c r="BE156"/>
  <c r="BE162"/>
  <c r="BE186"/>
  <c r="BE191"/>
  <c r="BE192"/>
  <c r="BE206"/>
  <c r="J126"/>
  <c r="BE149"/>
  <c r="BE175"/>
  <c r="BE187"/>
  <c r="BE190"/>
  <c r="BE193"/>
  <c r="BE198"/>
  <c r="BE208"/>
  <c r="BE224"/>
  <c r="BE226"/>
  <c r="BE136"/>
  <c r="BE138"/>
  <c r="BE141"/>
  <c r="BE142"/>
  <c r="BE144"/>
  <c r="BE145"/>
  <c r="BE146"/>
  <c r="BE155"/>
  <c r="BE176"/>
  <c r="BE179"/>
  <c r="BE199"/>
  <c r="BE205"/>
  <c r="BE213"/>
  <c r="BE214"/>
  <c r="BE215"/>
  <c r="BE218"/>
  <c r="BE223"/>
  <c r="BE143"/>
  <c r="BE147"/>
  <c r="BE172"/>
  <c r="BE185"/>
  <c r="BE203"/>
  <c r="BE204"/>
  <c r="BE210"/>
  <c r="BE211"/>
  <c r="BE221"/>
  <c r="BE222"/>
  <c r="BE227"/>
  <c i="4" r="BK149"/>
  <c r="J149"/>
  <c r="J104"/>
  <c i="5" r="BE150"/>
  <c r="BE154"/>
  <c r="BE181"/>
  <c r="BE196"/>
  <c r="BE201"/>
  <c r="BE209"/>
  <c r="BE225"/>
  <c r="BE135"/>
  <c r="BE148"/>
  <c r="BE163"/>
  <c r="BE165"/>
  <c r="BE169"/>
  <c r="BE183"/>
  <c r="BE200"/>
  <c r="BE202"/>
  <c r="BE207"/>
  <c r="BE216"/>
  <c r="BE219"/>
  <c r="BE134"/>
  <c r="BE151"/>
  <c r="BE152"/>
  <c r="BE166"/>
  <c r="BE168"/>
  <c r="BE170"/>
  <c r="BE177"/>
  <c r="BE180"/>
  <c r="BE197"/>
  <c r="BE212"/>
  <c i="3" r="J127"/>
  <c r="J100"/>
  <c i="4" r="J93"/>
  <c r="BE157"/>
  <c r="BE161"/>
  <c r="BE162"/>
  <c r="BE181"/>
  <c r="BE187"/>
  <c r="BE205"/>
  <c r="BE208"/>
  <c r="BE210"/>
  <c r="E85"/>
  <c r="BE141"/>
  <c r="BE171"/>
  <c r="BE177"/>
  <c r="BE179"/>
  <c r="BE183"/>
  <c r="BE185"/>
  <c r="BE186"/>
  <c r="BE189"/>
  <c r="BE232"/>
  <c r="BE251"/>
  <c i="3" r="J126"/>
  <c r="J99"/>
  <c i="4" r="BE151"/>
  <c r="BE182"/>
  <c r="BE191"/>
  <c r="BE195"/>
  <c r="BE200"/>
  <c r="BE201"/>
  <c r="BE202"/>
  <c r="BE212"/>
  <c r="BE222"/>
  <c r="BE223"/>
  <c r="BE225"/>
  <c r="BE237"/>
  <c r="BE238"/>
  <c r="BE243"/>
  <c r="F96"/>
  <c r="BE152"/>
  <c r="BE153"/>
  <c r="BE156"/>
  <c r="BE167"/>
  <c r="BE168"/>
  <c r="BE169"/>
  <c r="BE176"/>
  <c r="BE197"/>
  <c r="BE203"/>
  <c r="BE213"/>
  <c r="BE216"/>
  <c r="BE221"/>
  <c r="BE231"/>
  <c r="BE239"/>
  <c r="BE249"/>
  <c r="BE254"/>
  <c r="BE140"/>
  <c r="BE143"/>
  <c r="BE160"/>
  <c r="BE175"/>
  <c r="BE198"/>
  <c r="BE204"/>
  <c r="BE214"/>
  <c r="BE215"/>
  <c r="BE218"/>
  <c r="BE219"/>
  <c r="BE244"/>
  <c r="BE255"/>
  <c r="BE147"/>
  <c r="BE154"/>
  <c r="BE158"/>
  <c r="BE163"/>
  <c r="BE172"/>
  <c r="BE178"/>
  <c r="BE184"/>
  <c r="BE188"/>
  <c r="BE190"/>
  <c r="BE194"/>
  <c r="BE199"/>
  <c r="BE211"/>
  <c r="BE226"/>
  <c r="BE228"/>
  <c r="BE240"/>
  <c r="BE250"/>
  <c r="BE142"/>
  <c r="BE146"/>
  <c r="BE155"/>
  <c r="BE164"/>
  <c r="BE165"/>
  <c r="BE166"/>
  <c r="BE170"/>
  <c r="BE180"/>
  <c r="BE192"/>
  <c r="BE217"/>
  <c r="BE220"/>
  <c r="BE224"/>
  <c r="BE227"/>
  <c r="BE233"/>
  <c r="BE245"/>
  <c r="BE246"/>
  <c r="BE248"/>
  <c r="BE256"/>
  <c r="BE257"/>
  <c r="BE261"/>
  <c r="BE145"/>
  <c r="BE148"/>
  <c r="BE159"/>
  <c r="BE173"/>
  <c r="BE174"/>
  <c r="BE193"/>
  <c r="BE196"/>
  <c r="BE206"/>
  <c r="BE207"/>
  <c r="BE209"/>
  <c r="BE234"/>
  <c r="BE236"/>
  <c r="BE241"/>
  <c r="BE242"/>
  <c r="BE259"/>
  <c i="2" r="J257"/>
  <c r="J108"/>
  <c i="3" r="F93"/>
  <c r="F94"/>
  <c r="BE159"/>
  <c r="BE160"/>
  <c r="BE162"/>
  <c r="BE128"/>
  <c r="BE176"/>
  <c r="BE179"/>
  <c r="BE184"/>
  <c r="BE130"/>
  <c r="BE132"/>
  <c r="J119"/>
  <c r="BE164"/>
  <c r="BE167"/>
  <c r="BE170"/>
  <c r="BE173"/>
  <c r="BE177"/>
  <c i="2" r="BK461"/>
  <c r="J461"/>
  <c r="J118"/>
  <c i="3" r="E113"/>
  <c r="BE138"/>
  <c r="BE144"/>
  <c r="BE145"/>
  <c r="BE147"/>
  <c r="BE153"/>
  <c r="BE165"/>
  <c r="BE186"/>
  <c r="BE187"/>
  <c r="BE181"/>
  <c i="2" r="J91"/>
  <c r="J138"/>
  <c r="BE154"/>
  <c r="BE183"/>
  <c r="BE202"/>
  <c r="BE240"/>
  <c r="BE242"/>
  <c r="BE245"/>
  <c r="BE270"/>
  <c r="BE276"/>
  <c r="BE280"/>
  <c r="BE319"/>
  <c r="BE325"/>
  <c r="BE335"/>
  <c r="BE343"/>
  <c r="BE386"/>
  <c r="BE419"/>
  <c r="BE420"/>
  <c r="BE422"/>
  <c r="BE426"/>
  <c r="BE439"/>
  <c r="BE146"/>
  <c r="BE149"/>
  <c r="BE158"/>
  <c r="BE163"/>
  <c r="BE174"/>
  <c r="BE198"/>
  <c r="BE199"/>
  <c r="BE224"/>
  <c r="BE250"/>
  <c r="BE258"/>
  <c r="BE267"/>
  <c r="BE307"/>
  <c r="BE309"/>
  <c r="BE333"/>
  <c r="BE367"/>
  <c r="BE371"/>
  <c r="BE380"/>
  <c r="BE407"/>
  <c r="BE412"/>
  <c r="BE417"/>
  <c r="BE443"/>
  <c r="BE473"/>
  <c r="BE477"/>
  <c r="BE479"/>
  <c r="BE485"/>
  <c r="BE152"/>
  <c r="BE170"/>
  <c r="BE178"/>
  <c r="BE179"/>
  <c r="BE220"/>
  <c r="BE236"/>
  <c r="BE238"/>
  <c r="BE248"/>
  <c r="BE278"/>
  <c r="BE297"/>
  <c r="BE301"/>
  <c r="BE302"/>
  <c r="BE323"/>
  <c r="BE329"/>
  <c r="BE337"/>
  <c r="BE351"/>
  <c r="BE353"/>
  <c r="BE391"/>
  <c r="BE429"/>
  <c r="BE434"/>
  <c r="BE463"/>
  <c r="BE469"/>
  <c r="BE483"/>
  <c r="BE487"/>
  <c r="E85"/>
  <c r="BE148"/>
  <c r="BE155"/>
  <c r="BE156"/>
  <c r="BE157"/>
  <c r="BE226"/>
  <c r="BE231"/>
  <c r="BE254"/>
  <c r="BE273"/>
  <c r="BE283"/>
  <c r="BE284"/>
  <c r="BE287"/>
  <c r="BE292"/>
  <c r="BE300"/>
  <c r="BE306"/>
  <c r="BE311"/>
  <c r="BE321"/>
  <c r="BE345"/>
  <c r="BE347"/>
  <c r="BE384"/>
  <c r="BE438"/>
  <c r="BE440"/>
  <c r="BE448"/>
  <c r="BE465"/>
  <c r="BE471"/>
  <c r="BE219"/>
  <c r="BE233"/>
  <c r="BE243"/>
  <c r="BE247"/>
  <c r="BE331"/>
  <c r="BE377"/>
  <c r="BE388"/>
  <c r="BE394"/>
  <c r="BE421"/>
  <c r="BE445"/>
  <c r="F94"/>
  <c r="BE144"/>
  <c r="BE185"/>
  <c r="BE261"/>
  <c r="BE263"/>
  <c r="BE268"/>
  <c r="BE277"/>
  <c r="BE281"/>
  <c r="BE317"/>
  <c r="BE339"/>
  <c r="BE349"/>
  <c r="BE362"/>
  <c r="BE363"/>
  <c r="BE378"/>
  <c r="BE398"/>
  <c r="BE402"/>
  <c r="BE456"/>
  <c r="BE168"/>
  <c r="BE169"/>
  <c r="BE206"/>
  <c r="BE210"/>
  <c r="BE214"/>
  <c r="BE252"/>
  <c r="BE313"/>
  <c r="BE315"/>
  <c r="BE327"/>
  <c r="BE341"/>
  <c r="BE355"/>
  <c r="BE357"/>
  <c r="BE361"/>
  <c r="BE365"/>
  <c r="BE435"/>
  <c r="BE437"/>
  <c r="BE442"/>
  <c r="BE452"/>
  <c r="BE460"/>
  <c r="BE467"/>
  <c r="BE475"/>
  <c r="BE481"/>
  <c r="BE489"/>
  <c r="F36"/>
  <c i="1" r="BA96"/>
  <c i="5" r="F40"/>
  <c i="1" r="BC101"/>
  <c r="BC100"/>
  <c r="AY100"/>
  <c i="8" r="J38"/>
  <c i="1" r="AW106"/>
  <c i="12" r="F38"/>
  <c i="1" r="BC110"/>
  <c i="2" r="F38"/>
  <c i="1" r="BC96"/>
  <c i="5" r="F41"/>
  <c i="1" r="BD101"/>
  <c r="BD100"/>
  <c i="8" r="F39"/>
  <c i="1" r="BB106"/>
  <c i="13" r="F36"/>
  <c i="1" r="BA111"/>
  <c i="13" r="J36"/>
  <c i="1" r="AW111"/>
  <c r="AS103"/>
  <c i="3" r="J36"/>
  <c i="1" r="AW97"/>
  <c i="3" r="F39"/>
  <c i="1" r="BD97"/>
  <c i="4" r="F38"/>
  <c i="1" r="BA99"/>
  <c r="BA98"/>
  <c r="AW98"/>
  <c i="4" r="F40"/>
  <c i="1" r="BC99"/>
  <c r="BC98"/>
  <c r="AY98"/>
  <c i="7" r="J36"/>
  <c i="1" r="AW104"/>
  <c i="9" r="J38"/>
  <c i="1" r="AW107"/>
  <c i="10" r="F36"/>
  <c i="1" r="BA108"/>
  <c i="10" r="F37"/>
  <c i="1" r="BB108"/>
  <c i="11" r="F38"/>
  <c i="1" r="BC109"/>
  <c i="11" r="F37"/>
  <c i="1" r="BB109"/>
  <c i="12" r="F39"/>
  <c i="1" r="BD110"/>
  <c i="3" r="F36"/>
  <c i="1" r="BA97"/>
  <c i="3" r="F38"/>
  <c i="1" r="BC97"/>
  <c i="4" r="F41"/>
  <c i="1" r="BD99"/>
  <c r="BD98"/>
  <c i="5" r="F38"/>
  <c i="1" r="BA101"/>
  <c r="BA100"/>
  <c r="AW100"/>
  <c i="7" r="F39"/>
  <c i="1" r="BD104"/>
  <c i="9" r="F39"/>
  <c i="1" r="BB107"/>
  <c i="9" r="F40"/>
  <c i="1" r="BC107"/>
  <c i="10" r="J36"/>
  <c i="1" r="AW108"/>
  <c i="10" r="F38"/>
  <c i="1" r="BC108"/>
  <c i="11" r="F39"/>
  <c i="1" r="BD109"/>
  <c i="12" r="F36"/>
  <c i="1" r="BA110"/>
  <c i="13" r="F37"/>
  <c i="1" r="BB111"/>
  <c i="2" r="J36"/>
  <c i="1" r="AW96"/>
  <c i="5" r="F39"/>
  <c i="1" r="BB101"/>
  <c r="BB100"/>
  <c r="AX100"/>
  <c i="7" r="F38"/>
  <c i="1" r="BC104"/>
  <c i="8" r="F40"/>
  <c i="1" r="BC106"/>
  <c i="13" r="F38"/>
  <c i="1" r="BC111"/>
  <c r="AS95"/>
  <c r="AS94"/>
  <c i="3" r="F37"/>
  <c i="1" r="BB97"/>
  <c i="4" r="F39"/>
  <c i="1" r="BB99"/>
  <c r="BB98"/>
  <c r="AX98"/>
  <c i="4" r="J38"/>
  <c i="1" r="AW99"/>
  <c i="3" r="J32"/>
  <c i="5" r="J38"/>
  <c i="1" r="AW101"/>
  <c i="8" r="F38"/>
  <c i="1" r="BA106"/>
  <c i="12" r="F37"/>
  <c i="1" r="BB110"/>
  <c i="2" r="F37"/>
  <c i="1" r="BB96"/>
  <c i="6" r="F37"/>
  <c i="1" r="BB102"/>
  <c i="6" r="J36"/>
  <c i="1" r="AW102"/>
  <c i="7" r="F36"/>
  <c i="1" r="BA104"/>
  <c i="8" r="F41"/>
  <c i="1" r="BD106"/>
  <c i="2" r="F39"/>
  <c i="1" r="BD96"/>
  <c i="6" r="F38"/>
  <c i="1" r="BC102"/>
  <c i="6" r="F36"/>
  <c i="1" r="BA102"/>
  <c i="6" r="F39"/>
  <c i="1" r="BD102"/>
  <c i="7" r="F37"/>
  <c i="1" r="BB104"/>
  <c i="9" r="F38"/>
  <c i="1" r="BA107"/>
  <c i="9" r="F41"/>
  <c i="1" r="BD107"/>
  <c i="10" r="F39"/>
  <c i="1" r="BD108"/>
  <c i="11" r="F36"/>
  <c i="1" r="BA109"/>
  <c i="11" r="J36"/>
  <c i="1" r="AW109"/>
  <c i="12" r="J36"/>
  <c i="1" r="AW110"/>
  <c i="13" r="F39"/>
  <c i="1" r="BD111"/>
  <c i="2" l="1" r="R142"/>
  <c r="T142"/>
  <c r="P142"/>
  <c r="P141"/>
  <c i="1" r="AU96"/>
  <c i="13" r="T128"/>
  <c r="T127"/>
  <c i="11" r="P125"/>
  <c i="1" r="AU109"/>
  <c i="4" r="R138"/>
  <c r="R137"/>
  <c i="12" r="P212"/>
  <c i="7" r="T243"/>
  <c r="T137"/>
  <c i="11" r="BK125"/>
  <c r="J125"/>
  <c i="8" r="T141"/>
  <c r="T137"/>
  <c i="7" r="R138"/>
  <c i="5" r="P132"/>
  <c i="1" r="AU101"/>
  <c i="8" r="R141"/>
  <c r="R137"/>
  <c i="12" r="P134"/>
  <c r="P133"/>
  <c i="1" r="AU110"/>
  <c i="5" r="BK132"/>
  <c r="J132"/>
  <c r="J100"/>
  <c i="4" r="P138"/>
  <c i="10" r="P125"/>
  <c i="1" r="AU108"/>
  <c i="6" r="R128"/>
  <c r="R127"/>
  <c r="BK128"/>
  <c r="J128"/>
  <c r="J99"/>
  <c i="13" r="P128"/>
  <c r="P127"/>
  <c i="1" r="AU111"/>
  <c i="3" r="P125"/>
  <c i="1" r="AU97"/>
  <c i="2" r="T256"/>
  <c i="9" r="P130"/>
  <c r="P129"/>
  <c i="1" r="AU107"/>
  <c i="9" r="R129"/>
  <c i="7" r="P243"/>
  <c r="P137"/>
  <c i="1" r="AU104"/>
  <c i="12" r="R212"/>
  <c i="4" r="BK252"/>
  <c r="J252"/>
  <c r="J110"/>
  <c i="5" r="T132"/>
  <c i="13" r="R128"/>
  <c r="R127"/>
  <c i="5" r="R132"/>
  <c i="8" r="P141"/>
  <c r="P137"/>
  <c i="1" r="AU106"/>
  <c i="11" r="R125"/>
  <c i="2" r="R256"/>
  <c i="4" r="P229"/>
  <c i="11" r="T125"/>
  <c i="10" r="BK125"/>
  <c r="J125"/>
  <c i="7" r="R243"/>
  <c i="12" r="R134"/>
  <c r="R133"/>
  <c i="4" r="T229"/>
  <c r="T137"/>
  <c i="10" r="R125"/>
  <c i="12" r="T133"/>
  <c i="2" r="BK256"/>
  <c r="J256"/>
  <c r="J107"/>
  <c i="4" r="BK138"/>
  <c r="J138"/>
  <c r="J101"/>
  <c i="7" r="BK138"/>
  <c r="J138"/>
  <c r="J99"/>
  <c i="8" r="BK138"/>
  <c r="J138"/>
  <c r="J101"/>
  <c i="13" r="BK128"/>
  <c r="J128"/>
  <c r="J99"/>
  <c i="9" r="BK130"/>
  <c r="J130"/>
  <c r="J101"/>
  <c i="2" r="BK142"/>
  <c r="J142"/>
  <c r="J99"/>
  <c i="12" r="BK133"/>
  <c r="J133"/>
  <c i="9" r="J189"/>
  <c r="J104"/>
  <c i="8" r="BK137"/>
  <c r="J137"/>
  <c r="J100"/>
  <c i="7" r="J243"/>
  <c r="J106"/>
  <c i="4" r="BK137"/>
  <c r="J137"/>
  <c i="1" r="AG97"/>
  <c i="2" r="BK141"/>
  <c r="J141"/>
  <c i="11" r="J32"/>
  <c i="1" r="AG109"/>
  <c i="3" r="J35"/>
  <c i="1" r="AV97"/>
  <c r="AT97"/>
  <c r="AN97"/>
  <c i="6" r="F35"/>
  <c i="1" r="AZ102"/>
  <c r="BA95"/>
  <c r="AW95"/>
  <c r="BD95"/>
  <c i="8" r="J37"/>
  <c i="1" r="AV106"/>
  <c r="AT106"/>
  <c i="2" r="J35"/>
  <c i="1" r="AV96"/>
  <c r="AT96"/>
  <c i="10" r="J35"/>
  <c i="1" r="AV108"/>
  <c r="AT108"/>
  <c i="13" r="F35"/>
  <c i="1" r="AZ111"/>
  <c i="5" r="J37"/>
  <c i="1" r="AV101"/>
  <c r="AT101"/>
  <c i="8" r="F37"/>
  <c i="1" r="AZ106"/>
  <c r="AU100"/>
  <c i="3" r="F35"/>
  <c i="1" r="AZ97"/>
  <c r="BC95"/>
  <c r="AY95"/>
  <c i="6" r="J35"/>
  <c i="1" r="AV102"/>
  <c r="AT102"/>
  <c r="BB95"/>
  <c i="7" r="F35"/>
  <c i="1" r="AZ104"/>
  <c i="12" r="F35"/>
  <c i="1" r="AZ110"/>
  <c i="4" r="F37"/>
  <c i="1" r="AZ99"/>
  <c r="AZ98"/>
  <c r="AV98"/>
  <c r="AT98"/>
  <c r="BC105"/>
  <c r="AY105"/>
  <c i="9" r="J37"/>
  <c i="1" r="AV107"/>
  <c r="AT107"/>
  <c i="10" r="F35"/>
  <c i="1" r="AZ108"/>
  <c i="13" r="J35"/>
  <c i="1" r="AV111"/>
  <c r="AT111"/>
  <c i="10" r="J32"/>
  <c i="1" r="AG108"/>
  <c i="4" r="J37"/>
  <c i="1" r="AV99"/>
  <c r="AT99"/>
  <c r="BB105"/>
  <c r="AX105"/>
  <c r="BA105"/>
  <c r="AW105"/>
  <c i="9" r="F37"/>
  <c i="1" r="AZ107"/>
  <c r="BD105"/>
  <c i="11" r="F35"/>
  <c i="1" r="AZ109"/>
  <c i="12" r="J35"/>
  <c i="1" r="AV110"/>
  <c r="AT110"/>
  <c i="2" r="F35"/>
  <c i="1" r="AZ96"/>
  <c i="11" r="J35"/>
  <c i="1" r="AV109"/>
  <c r="AT109"/>
  <c r="AN109"/>
  <c i="5" r="F37"/>
  <c i="1" r="AZ101"/>
  <c r="AZ100"/>
  <c r="AV100"/>
  <c r="AT100"/>
  <c i="7" r="J35"/>
  <c i="1" r="AV104"/>
  <c r="AT104"/>
  <c i="12" r="J32"/>
  <c i="1" r="AG110"/>
  <c i="4" r="J34"/>
  <c i="1" r="AG99"/>
  <c r="AG98"/>
  <c i="2" r="J32"/>
  <c i="1" r="AG96"/>
  <c i="4" l="1" r="P137"/>
  <c i="1" r="AU99"/>
  <c i="7" r="R137"/>
  <c i="2" r="T141"/>
  <c r="R141"/>
  <c i="9" r="BK129"/>
  <c r="J129"/>
  <c r="J100"/>
  <c i="6" r="BK127"/>
  <c r="J127"/>
  <c i="7" r="BK137"/>
  <c r="J137"/>
  <c i="13" r="BK127"/>
  <c r="J127"/>
  <c r="J98"/>
  <c i="10" r="J98"/>
  <c i="11" r="J98"/>
  <c i="1" r="AN110"/>
  <c i="12" r="J98"/>
  <c r="J41"/>
  <c i="11" r="J41"/>
  <c i="10" r="J41"/>
  <c i="1" r="AN99"/>
  <c r="AN98"/>
  <c i="4" r="J100"/>
  <c r="J43"/>
  <c i="1" r="AN96"/>
  <c i="2" r="J98"/>
  <c i="3" r="J41"/>
  <c i="2" r="J41"/>
  <c i="1" r="AN108"/>
  <c r="AU98"/>
  <c i="7" r="J32"/>
  <c i="1" r="AG104"/>
  <c i="8" r="J34"/>
  <c i="1" r="AG106"/>
  <c r="BD103"/>
  <c r="AU105"/>
  <c i="5" r="J34"/>
  <c i="1" r="AG101"/>
  <c r="AG100"/>
  <c r="AN100"/>
  <c r="AZ95"/>
  <c r="AV95"/>
  <c r="AT95"/>
  <c r="BC103"/>
  <c r="AY103"/>
  <c i="6" r="J32"/>
  <c i="1" r="AG102"/>
  <c r="AZ105"/>
  <c r="AV105"/>
  <c r="AT105"/>
  <c r="AX95"/>
  <c r="BA103"/>
  <c r="AW103"/>
  <c r="BB103"/>
  <c r="AX103"/>
  <c i="6" l="1" r="J41"/>
  <c i="5" r="J43"/>
  <c i="7" r="J41"/>
  <c r="J98"/>
  <c i="6" r="J98"/>
  <c i="8" r="J43"/>
  <c i="1" r="AN106"/>
  <c r="AN101"/>
  <c r="AN102"/>
  <c r="AN104"/>
  <c r="AU95"/>
  <c r="AG95"/>
  <c i="13" r="J32"/>
  <c i="1" r="AG111"/>
  <c i="9" r="J34"/>
  <c i="1" r="AG107"/>
  <c r="AN107"/>
  <c r="BA94"/>
  <c r="W30"/>
  <c r="BB94"/>
  <c r="AX94"/>
  <c r="AU103"/>
  <c r="BD94"/>
  <c r="W33"/>
  <c r="BC94"/>
  <c r="AY94"/>
  <c r="AZ103"/>
  <c r="AV103"/>
  <c r="AT103"/>
  <c l="1" r="AN95"/>
  <c i="9" r="J43"/>
  <c i="13" r="J41"/>
  <c i="1" r="AN111"/>
  <c r="AU94"/>
  <c r="AW94"/>
  <c r="AK30"/>
  <c r="AG105"/>
  <c r="AN105"/>
  <c r="AZ94"/>
  <c r="W29"/>
  <c r="W32"/>
  <c r="W31"/>
  <c l="1" r="AG103"/>
  <c r="AN103"/>
  <c r="AV94"/>
  <c r="AK29"/>
  <c l="1" r="AG94"/>
  <c r="AK26"/>
  <c r="AT94"/>
  <c l="1" r="AN94"/>
  <c r="AK35"/>
</calcChain>
</file>

<file path=xl/sharedStrings.xml><?xml version="1.0" encoding="utf-8"?>
<sst xmlns="http://schemas.openxmlformats.org/spreadsheetml/2006/main">
  <si>
    <t>Export Komplet</t>
  </si>
  <si>
    <t/>
  </si>
  <si>
    <t>2.0</t>
  </si>
  <si>
    <t>ZAMOK</t>
  </si>
  <si>
    <t>False</t>
  </si>
  <si>
    <t>{b11e7960-7326-4190-80f2-f88d60046a3e}</t>
  </si>
  <si>
    <t>0,01</t>
  </si>
  <si>
    <t>21</t>
  </si>
  <si>
    <t>12</t>
  </si>
  <si>
    <t>REKAPITULACE STAVBY</t>
  </si>
  <si>
    <t xml:space="preserve">v ---  níže se nacházejí doplnkové a pomocné údaje k sestavám  --- v</t>
  </si>
  <si>
    <t>Návod na vyplnění</t>
  </si>
  <si>
    <t>0,001</t>
  </si>
  <si>
    <t>Kód:</t>
  </si>
  <si>
    <t>N24-025_exp3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</si>
  <si>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</si>
  <si>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</si>
  <si>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spojovacích chodeb pavilonu G VŠB-TUO</t>
  </si>
  <si>
    <t>KSO:</t>
  </si>
  <si>
    <t>CC-CZ:</t>
  </si>
  <si>
    <t>Místo:</t>
  </si>
  <si>
    <t xml:space="preserve"> </t>
  </si>
  <si>
    <t>Datum:</t>
  </si>
  <si>
    <t>24. 2. 2024</t>
  </si>
  <si>
    <t>Zadavatel:</t>
  </si>
  <si>
    <t>IČ:</t>
  </si>
  <si>
    <t>Vysoká škola bánská – Technická univerzita Ostrava</t>
  </si>
  <si>
    <t>DIČ:</t>
  </si>
  <si>
    <t>Uchazeč:</t>
  </si>
  <si>
    <t>Vyplň údaj</t>
  </si>
  <si>
    <t>Projektant:</t>
  </si>
  <si>
    <t>CHVÁLEK ATELIÉR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</si>
  <si>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</si>
  <si>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</si>
  <si>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</si>
  <si>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</si>
  <si>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</si>
  <si>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</si>
  <si>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</si>
  <si>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</si>
  <si>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</si>
  <si>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</si>
  <si>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</si>
  <si>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</si>
  <si>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</si>
  <si>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</si>
  <si>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</si>
  <si>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</si>
  <si>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</si>
  <si>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</si>
  <si>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</si>
  <si>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</si>
  <si>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</si>
  <si>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</si>
  <si>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</si>
  <si>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</si>
  <si>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</si>
  <si>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</si>
  <si>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</si>
  <si>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</si>
  <si>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</si>
  <si>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</si>
  <si>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</si>
  <si>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</si>
  <si>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</si>
  <si>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</si>
  <si>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</si>
  <si>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</si>
  <si>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</si>
  <si>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</si>
  <si>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</si>
  <si>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</si>
  <si>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</si>
  <si>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</si>
  <si>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</si>
  <si>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</si>
  <si>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</si>
  <si>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</si>
  <si>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</si>
  <si>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</si>
  <si>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</si>
  <si>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Chodby pavilonu G</t>
  </si>
  <si>
    <t>STA</t>
  </si>
  <si>
    <t>1</t>
  </si>
  <si>
    <t>{5c6f4c1b-6176-4878-94e8-b21078692719}</t>
  </si>
  <si>
    <t>2</t>
  </si>
  <si>
    <t>/</t>
  </si>
  <si>
    <t>D.01.10</t>
  </si>
  <si>
    <t>Architektonicko-stavební řešení</t>
  </si>
  <si>
    <t>Soupis</t>
  </si>
  <si>
    <t>{9220c658-b2aa-47eb-b1c5-8e4c2b6f7330}</t>
  </si>
  <si>
    <t>D.01.41</t>
  </si>
  <si>
    <t>Zdravotně technické instalace</t>
  </si>
  <si>
    <t>{851e7c63-6077-4fa7-aee5-a6b48ced35e6}</t>
  </si>
  <si>
    <t>D.01.43</t>
  </si>
  <si>
    <t>Silnoproudá elektrotechnika</t>
  </si>
  <si>
    <t>{537a5390-626b-4508-b2d7-4eb83af61740}</t>
  </si>
  <si>
    <t>01</t>
  </si>
  <si>
    <t>3</t>
  </si>
  <si>
    <t>{de7d2881-77bb-4802-9280-208ddd73a1e4}</t>
  </si>
  <si>
    <t>D.01.44</t>
  </si>
  <si>
    <t>Slaboproudá elektrotechnika</t>
  </si>
  <si>
    <t>{0e03d5b8-8b12-4bb3-b764-14e0757ca6c4}</t>
  </si>
  <si>
    <t>{c987ed61-fd60-4cd4-bb45-29ad997274fd}</t>
  </si>
  <si>
    <t>VON</t>
  </si>
  <si>
    <t xml:space="preserve">Vedlejší a ostatní náklady stavby </t>
  </si>
  <si>
    <t>{d3626b58-2869-4181-ab53-64abcb46b5dc}</t>
  </si>
  <si>
    <t>SO 02</t>
  </si>
  <si>
    <t>Sociální zařízení pavilonu G</t>
  </si>
  <si>
    <t>{436bd812-8b73-4825-9875-3a40e1131487}</t>
  </si>
  <si>
    <t>D1.02.10</t>
  </si>
  <si>
    <t>{4c2298b5-536e-4d10-9d3d-1a647d4f7b85}</t>
  </si>
  <si>
    <t>D1.02.40</t>
  </si>
  <si>
    <t>Zdravotechnika - Sociální zařízení G</t>
  </si>
  <si>
    <t>{e70b2f46-7af5-4802-946d-bc36e44e3ca0}</t>
  </si>
  <si>
    <t>D1.02.40- Zdravotechnika - Sociální zařízení G</t>
  </si>
  <si>
    <t>{5bfbfaa7-a8e5-43ea-a802-2ea7b52dc364}</t>
  </si>
  <si>
    <t>D1.02.40- Zdravotechnika - úpravy stávajícího rozvodu vody v hygienickém uzlu 2.NP-část G</t>
  </si>
  <si>
    <t>{20553b79-bb7f-4dec-b24f-3dc120a1ea1b}</t>
  </si>
  <si>
    <t>D1.02.41</t>
  </si>
  <si>
    <t>Vytápění</t>
  </si>
  <si>
    <t>{fdbca030-800f-4e1f-bae9-367b0c1f6bee}</t>
  </si>
  <si>
    <t>D1.02.42</t>
  </si>
  <si>
    <t>Vzduchotechnika</t>
  </si>
  <si>
    <t>{adf30647-971b-4853-800b-9ec0eed958da}</t>
  </si>
  <si>
    <t>D1.02.43-44</t>
  </si>
  <si>
    <t>Elektroinstalace</t>
  </si>
  <si>
    <t>{1458cc83-8c2f-40ee-922d-082f2201910f}</t>
  </si>
  <si>
    <t>{34ae7fcd-e88e-4822-9fff-86baaab9e846}</t>
  </si>
  <si>
    <t>KRYCÍ LIST SOUPISU PRACÍ</t>
  </si>
  <si>
    <t>Objekt:</t>
  </si>
  <si>
    <t>SO 01 - Chodby pavilonu G</t>
  </si>
  <si>
    <t>Soupis:</t>
  </si>
  <si>
    <t>D.01.10 - Architektonicko-stavební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</si>
  <si>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</si>
  <si>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</si>
  <si>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</si>
  <si>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</si>
  <si>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</si>
  <si>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</si>
  <si>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</si>
  <si>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</si>
  <si>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</si>
  <si>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</si>
  <si>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</si>
  <si>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</si>
  <si>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</si>
  <si>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</si>
  <si>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713 - Izolace tepelné</t>
  </si>
  <si>
    <t xml:space="preserve">    727 - Zdravotechnika - požární ochrana</t>
  </si>
  <si>
    <t xml:space="preserve">    763 - Konstrukce suché výstavby</t>
  </si>
  <si>
    <t xml:space="preserve">    766 - Konstrukce truhlářské</t>
  </si>
  <si>
    <t xml:space="preserve">    767 - Konstrukce zámečnické</t>
  </si>
  <si>
    <t xml:space="preserve">    772 - Podlahy z kamene</t>
  </si>
  <si>
    <t xml:space="preserve">    773 - Podlahy z litého teraca</t>
  </si>
  <si>
    <t xml:space="preserve">    776 - Podlahy povlakové</t>
  </si>
  <si>
    <t xml:space="preserve">    783 - Dokončovací práce - nátěry</t>
  </si>
  <si>
    <t xml:space="preserve">    784 - Dokončovací práce - malby a tapety</t>
  </si>
  <si>
    <t>M - M</t>
  </si>
  <si>
    <t xml:space="preserve">    99-M - Výpisy ostatních prvků a výrobků </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</si>
  <si>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</si>
  <si>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</si>
  <si>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</si>
  <si>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</si>
  <si>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</si>
  <si>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</si>
  <si>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</si>
  <si>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</si>
  <si>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</si>
  <si>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</si>
  <si>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</si>
  <si>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</si>
  <si>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</si>
  <si>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</si>
  <si>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</si>
  <si>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</si>
  <si>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</si>
  <si>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</si>
  <si>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340271035</t>
  </si>
  <si>
    <t>Zazdívka otvorů v příčkách nebo stěnách pl přes 1 do 4 m2 tvárnicemi pórobetonovými tl 125 mm</t>
  </si>
  <si>
    <t>m2</t>
  </si>
  <si>
    <t>CS ÚRS 2024 01</t>
  </si>
  <si>
    <t>4</t>
  </si>
  <si>
    <t>-1158252062</t>
  </si>
  <si>
    <t>Vodorovné konstrukce</t>
  </si>
  <si>
    <t>411388532</t>
  </si>
  <si>
    <t>Zabetonování otvorů pl do 1 m2 v klenbách</t>
  </si>
  <si>
    <t>m3</t>
  </si>
  <si>
    <t>634577797</t>
  </si>
  <si>
    <t>6</t>
  </si>
  <si>
    <t>Úpravy povrchů, podlahy a osazování výplní</t>
  </si>
  <si>
    <t>612131100</t>
  </si>
  <si>
    <t>Vápenný postřik vnitřních stěn nanášený ručně</t>
  </si>
  <si>
    <t>1507597517</t>
  </si>
  <si>
    <t>612131121</t>
  </si>
  <si>
    <t>Penetrační disperzní nátěr vnitřních stěn nanášený ručně</t>
  </si>
  <si>
    <t>1198874953</t>
  </si>
  <si>
    <t>VV</t>
  </si>
  <si>
    <t xml:space="preserve">"rozsah_D.1.1_05.01.10 v.č. 3,5,7,9, TZ_svislé povrchy" (527,0) </t>
  </si>
  <si>
    <t>Součet</t>
  </si>
  <si>
    <t>5</t>
  </si>
  <si>
    <t>61213510R</t>
  </si>
  <si>
    <t xml:space="preserve">Hrubá výplň rýh ve stěnách maltou jakékoli šířky rýhy včetně provedení drážkování </t>
  </si>
  <si>
    <t>CS VLASTNÍ</t>
  </si>
  <si>
    <t>1389040209</t>
  </si>
  <si>
    <t>P</t>
  </si>
  <si>
    <t>Poznámka k položce:_x000d_
JC zahrnuje náklady na systémové dodávky a provedení dle specifikace PD a TZ včetně všech přímo souvisejících prací/činností a dodávcek/doplňků/příslušenství_x000d_
--------------------------------------------------------------------------------------------------------------------------------------------------------------------------------------------------</t>
  </si>
  <si>
    <t>612142001</t>
  </si>
  <si>
    <t>Pletivo sklovláknité vnitřních stěn vtlačené do tmelu</t>
  </si>
  <si>
    <t>-1488658980</t>
  </si>
  <si>
    <t>7</t>
  </si>
  <si>
    <t>612311141</t>
  </si>
  <si>
    <t>Vápenná omítka štuková dvouvrstvá vnitřních stěn nanášená ručně</t>
  </si>
  <si>
    <t>1887230307</t>
  </si>
  <si>
    <t>8</t>
  </si>
  <si>
    <t>612315416</t>
  </si>
  <si>
    <t>Oprava vnitřní vápenné hladké omítky stěn v rozsahu plochy do 10 % s celoplošným přeštukováním</t>
  </si>
  <si>
    <t>-1156318135</t>
  </si>
  <si>
    <t>9</t>
  </si>
  <si>
    <t>619995001</t>
  </si>
  <si>
    <t>Začištění omítek kolem oken, dveří, podlah nebo obkladů</t>
  </si>
  <si>
    <t>m</t>
  </si>
  <si>
    <t>-1539877419</t>
  </si>
  <si>
    <t>10</t>
  </si>
  <si>
    <t>619996117</t>
  </si>
  <si>
    <t>Ochrana podlahy obedněním z OSB desek</t>
  </si>
  <si>
    <t>925412991</t>
  </si>
  <si>
    <t>"zabezpečení staveniště_bude odsouhlaseno v dílenské dokumentaci"</t>
  </si>
  <si>
    <t>"výtah" (2,4*2,4)</t>
  </si>
  <si>
    <t>"komunikační prostor pro přesun sutě" (2,55*6,95)+(2,55*6,95)+(5,65*6,95)+(5,95*6,95)</t>
  </si>
  <si>
    <t>11</t>
  </si>
  <si>
    <t>619996127</t>
  </si>
  <si>
    <t>Ochrana stěn nebo svislých ploch obedněním z OSB desek</t>
  </si>
  <si>
    <t>-1087315554</t>
  </si>
  <si>
    <t>"výtah" (2,4*4*2,2)</t>
  </si>
  <si>
    <t>"komunikační prostor pro přesun sutě" (3,1*(19,0+19,0+25,2+25,8))</t>
  </si>
  <si>
    <t>619996137</t>
  </si>
  <si>
    <t>Ochrana samostatných konstrukcí a prvků obedněním z OSB desek</t>
  </si>
  <si>
    <t>-732307345</t>
  </si>
  <si>
    <t>13</t>
  </si>
  <si>
    <t>619996145</t>
  </si>
  <si>
    <t>Ochrana samostatných konstrukcí a prvků geotextilií</t>
  </si>
  <si>
    <t>-1427271982</t>
  </si>
  <si>
    <t>14</t>
  </si>
  <si>
    <t>6199961R1</t>
  </si>
  <si>
    <t xml:space="preserve">Ochranné zalepení vnitřních otvorů (výplní otvorů) folií včetně pozdějších odstranění </t>
  </si>
  <si>
    <t>-1913980392</t>
  </si>
  <si>
    <t>Poznámka k položce:_x000d_
JC zahrnuje náklady na systémové dodávky a provedení dle specifikace PD a TZ včetně všech přímo souvisejících prací/činností a dodávcek/doplňků/příslušenství_x000d_
--------------------------------------------------------------------------------------------------------------------------------------------------------------------------------------------------_x000d_
- JEDNÁ SE O OCHRANNÁ PROTIPRAŠNÁ OPATŘENÍ (OCHRANA/ODDĚLENÍ PROSTOR SOUVISEJÍCÍCH SE STAVEBNÍ ČINNOSTÍ</t>
  </si>
  <si>
    <t>"bude odsouhlaseno v dílenské dokumentaci" (269,5)</t>
  </si>
  <si>
    <t>15</t>
  </si>
  <si>
    <t>632441214</t>
  </si>
  <si>
    <t>Potěr anhydritový samonivelační litý C20 tl přes 40 do 45 mm</t>
  </si>
  <si>
    <t>-165408499</t>
  </si>
  <si>
    <t xml:space="preserve">Poznámka k položce:_x000d_
JC, nad rámec ceníkového obsahu, zahrnuje také náklady na vytvoření a vyplnění všech dilatačních spár - dle specifikace PD a TZ </t>
  </si>
  <si>
    <t xml:space="preserve">"rozsah_D.1.1_05.01.10 v.č. 10-13, TZ_podlahová skladba P1" (875,0) </t>
  </si>
  <si>
    <t>16</t>
  </si>
  <si>
    <t>632451101</t>
  </si>
  <si>
    <t>Cementový samonivelační potěr ze suchých směsí tl přes 2 do 5 mm</t>
  </si>
  <si>
    <t>-828525694</t>
  </si>
  <si>
    <t>17</t>
  </si>
  <si>
    <t>63245523R</t>
  </si>
  <si>
    <t xml:space="preserve">Potěr lehčený cementový tl přes 20 do 30 mm na mazaninách hlazený vyrovnávací </t>
  </si>
  <si>
    <t>1928010072</t>
  </si>
  <si>
    <t>Poznámka k položce:_x000d_
JC obsahuje : kompletní systémové dodávky a provedení dle specifikace PD a TZ včetně všech přímo souvisejících prací/činností a dodávek</t>
  </si>
  <si>
    <t>18</t>
  </si>
  <si>
    <t>633811111</t>
  </si>
  <si>
    <t>Broušení nerovností betonových podlah do 2 mm - stržení šlemu</t>
  </si>
  <si>
    <t>-1980364487</t>
  </si>
  <si>
    <t>Ostatní konstrukce a práce, bourání</t>
  </si>
  <si>
    <t>19</t>
  </si>
  <si>
    <t>949101111</t>
  </si>
  <si>
    <t>Lešení pomocné pro objekty pozemních staveb s lešeňovou podlahou v do 1,9 m zatížení do 150 kg/m2</t>
  </si>
  <si>
    <t>-283418322</t>
  </si>
  <si>
    <t>"rozsah_D.1.1_05.01.10 v.č. 02,04,06,08, TZ_BP" (560,0)</t>
  </si>
  <si>
    <t>Mezisoučet</t>
  </si>
  <si>
    <t>"oprava povrchů_komunikační prostory pro přesuny sutí" (116,065)</t>
  </si>
  <si>
    <t xml:space="preserve">"rozsah_D.1.1_05.01.10 v.č. 3,5,7,9, TZ_podhledové skladby/svislé povrchy" </t>
  </si>
  <si>
    <t>(66,55*2,1)+(5,05*2,8)+(2,3*7,95)</t>
  </si>
  <si>
    <t>(66,55*2,1)+(10,99*3,0)+(2,3*6,55)</t>
  </si>
  <si>
    <t>(66,55*2,1)</t>
  </si>
  <si>
    <t>(66,55*2,1)+(5,05*2,8)+(6,0*3,52)+(6,45*3,45)</t>
  </si>
  <si>
    <t>"výklenky_odsouhlasení v dílenské dokumentaci" (0,05)*696,993</t>
  </si>
  <si>
    <t>20</t>
  </si>
  <si>
    <t>952901111</t>
  </si>
  <si>
    <t>Vyčištění budov bytové a občanské výstavby při výšce podlaží do 4 m</t>
  </si>
  <si>
    <t>1873284227</t>
  </si>
  <si>
    <t>952902121</t>
  </si>
  <si>
    <t>Čištění budov zametení drsných podlah</t>
  </si>
  <si>
    <t>1233825359</t>
  </si>
  <si>
    <t>22</t>
  </si>
  <si>
    <t>965043441</t>
  </si>
  <si>
    <t>Bourání podkladů pod dlažby betonových s potěrem nebo teracem tl do 150 mm pl přes 4 m2</t>
  </si>
  <si>
    <t>-619843212</t>
  </si>
  <si>
    <t>Poznámka k položce:_x000d_
JC, nad rámec ceníkového obsahu zahrnuje také náklady na (viz TZ) :_x000d_
-Nutno postupovat s opatrností, v podlaze vede potrubí plynu - většinou je vyznačeno červenou dlažbou, potrubí opatřit chráničkou</t>
  </si>
  <si>
    <t>"rozsah_D.1.1_05.01.10 v.č. 02,04,06,08, TZ" 875,0*0,11</t>
  </si>
  <si>
    <t>23</t>
  </si>
  <si>
    <t>965081213</t>
  </si>
  <si>
    <t>Bourání podlah z dlaždic keramických nebo xylolitových tl do 10 mm plochy přes 1 m2</t>
  </si>
  <si>
    <t>1505047947</t>
  </si>
  <si>
    <t>Poznámka k položce:_x000d_
V jednotkové ceně zahrnuty , nad rámec ceníkového obsahu, také náklady na bourání souvisejících obvodových soklů v = do 150 mm.</t>
  </si>
  <si>
    <t>"rozsah_D.1.1_05.01.10 v.č. 02,04,06,08, TZ" 752,0</t>
  </si>
  <si>
    <t>24</t>
  </si>
  <si>
    <t>965081601</t>
  </si>
  <si>
    <t>Odsekání soklíků schodišťových</t>
  </si>
  <si>
    <t>-1507568783</t>
  </si>
  <si>
    <t xml:space="preserve">"rozsah_D.1.1_05.01.10 v.č. 02,04,06,08, TZ" </t>
  </si>
  <si>
    <t>((1,52+1,52+3,45)*3)+(11*0,45*6)</t>
  </si>
  <si>
    <t>25</t>
  </si>
  <si>
    <t>968062R00</t>
  </si>
  <si>
    <t>Vybourání výplní otvorů bez materiálového a plošného rozlišení</t>
  </si>
  <si>
    <t>-1630915710</t>
  </si>
  <si>
    <t>Poznámka k položce:_x000d_
Kompletní provedení dle specifikace PD a TZ včetně všech přímo souvisejících prací/činností a dodávek_x000d_
Specifikace / rozsah JC:_x000d_
-vyvěšení křídel (v případě otevíravých výplní)_x000d_
-vybourání rámu/zárubní (bez rozlišení systému otevírání)_x000d_
-demontáže a odstranění přímo souvisejících příslušenství a doplňků_x000d_
--------------------------------------------------------------------------------------_x000d_
-veškeré demontážní práce a přesuny jesou zahrnuty v jednotkové ceně_x000d_
---------------------------------------------------------------------------------------_x000d_
JC zahrnuje také náklady na (viz TZ) : (Vybourání všech dveří - v případě dřevěných zárubní a hliníkových dveří chodby vybourat také zárubně v případě napojení kabelů zabezpeční je nutno je zachovat neporušené - budou napojovány k novým dveřím)</t>
  </si>
  <si>
    <t>(1,8*(19))+(1,6*(10))+(1,9*(23))+(2,9*(77))+(2,0*(1))+(1,2*(3))</t>
  </si>
  <si>
    <t>26</t>
  </si>
  <si>
    <t>972054341</t>
  </si>
  <si>
    <t>Vybourání otvorů v ŽB stropech nebo klenbách pl do 0,25 m2 tl do 150 mm</t>
  </si>
  <si>
    <t>kus</t>
  </si>
  <si>
    <t>-1449390567</t>
  </si>
  <si>
    <t>27</t>
  </si>
  <si>
    <t>978013121</t>
  </si>
  <si>
    <t>Otlučení (osekání) vnitřní vápenné nebo vápenocementové omítky stěn v rozsahu přes 5 do 10 %</t>
  </si>
  <si>
    <t>922001038</t>
  </si>
  <si>
    <t>95</t>
  </si>
  <si>
    <t>Různé dokončovací konstrukce a práce pozemních staveb</t>
  </si>
  <si>
    <t>28</t>
  </si>
  <si>
    <t>950015R00</t>
  </si>
  <si>
    <t xml:space="preserve">Dodávka a opatření hran schodišťových stupňů protiskluznou nalepovací páskou </t>
  </si>
  <si>
    <t>526638351</t>
  </si>
  <si>
    <t xml:space="preserve">Poznámka k položce:_x000d_
JC zahrnuje náklady na systémové dodávky a provedení dle specifikace PD a TZ včetně všech přímo souvisejících prací/činností a dodávcek/doplňků/příslušenství_x000d_
--------------------------------------------------------------------------------------------------------------------------------------------------------------------------------------------------_x000d_
</t>
  </si>
  <si>
    <t>29</t>
  </si>
  <si>
    <t>950015R01</t>
  </si>
  <si>
    <t>Příplatek k demontáži podhledů z AL lamel</t>
  </si>
  <si>
    <t>-1355773957</t>
  </si>
  <si>
    <t>Poznámka k položce:_x000d_
JC zahrnuje náklady na systémové dodávky a provedení dle specifikace PD a TZ včetně všech přímo souvisejících prací/činností a dodávcek/doplňků/příslušenství_x000d_
--------------------------------------------------------------------------------------------------------------------------------------------------------------------------------------------------_x000d_
JC zahrnuje také náklady na (viz TZ) :_x000d_
- Po odstranění podhledu bude nutné provést přivázání a přikotvení stávajícího kabelového vedení, které místy leží přímo na podhledu. Také některé ukotvené kabelové trasy bude nutné uvolnit a přikotvit do vyšší polohy, aby nebylo v kolizi s novou konstrukcí podhledu.</t>
  </si>
  <si>
    <t>"rozsah_D.1.1_05.01.10 v.č. 02,04,06,08, TZ" 560,0</t>
  </si>
  <si>
    <t>(ROZSAH VZTAŽEN NA PLOCHU DEMONTOVANÉHO PODHLEDU !!)</t>
  </si>
  <si>
    <t>30</t>
  </si>
  <si>
    <t>950015R02</t>
  </si>
  <si>
    <t xml:space="preserve">Přemístění PHP do dřevěné zástěny </t>
  </si>
  <si>
    <t>1296747131</t>
  </si>
  <si>
    <t>31</t>
  </si>
  <si>
    <t>950015R12</t>
  </si>
  <si>
    <t xml:space="preserve">Demontáž stávajícího ocelového poklopu vč. rámu </t>
  </si>
  <si>
    <t>854048643</t>
  </si>
  <si>
    <t xml:space="preserve">Poznámka k položce:_x000d_
JC zahrnuje náklady na provedení dle specifikace PD a TZ včetně všech přímo souvisejících prací/činností a dodávcek . _x000d_
</t>
  </si>
  <si>
    <t>997</t>
  </si>
  <si>
    <t>Přesun sutě</t>
  </si>
  <si>
    <t>32</t>
  </si>
  <si>
    <t>997013154</t>
  </si>
  <si>
    <t>Vnitrostaveništní doprava suti a vybouraných hmot pro budovy v přes 12 do 15 m s omezením mechanizace</t>
  </si>
  <si>
    <t>t</t>
  </si>
  <si>
    <t>1886368523</t>
  </si>
  <si>
    <t>301,407*0,3 'Přepočtené koeficientem množství</t>
  </si>
  <si>
    <t>33</t>
  </si>
  <si>
    <t>997013214</t>
  </si>
  <si>
    <t>Vnitrostaveništní doprava suti a vybouraných hmot pro budovy v přes 12 do 15 m ručně</t>
  </si>
  <si>
    <t>560867029</t>
  </si>
  <si>
    <t>301,407*0,7 'Přepočtené koeficientem množství</t>
  </si>
  <si>
    <t>34</t>
  </si>
  <si>
    <t>997013219</t>
  </si>
  <si>
    <t>Příplatek k vnitrostaveništní dopravě suti a vybouraných hmot za zvětšenou dopravu suti ZKD 10 m</t>
  </si>
  <si>
    <t>-298101200</t>
  </si>
  <si>
    <t>301,407*5 'Přepočtené koeficientem množství</t>
  </si>
  <si>
    <t>35</t>
  </si>
  <si>
    <t>997013312</t>
  </si>
  <si>
    <t>Montáž a demontáž shozu suti v přes 10 do 20 m</t>
  </si>
  <si>
    <t>-696184192</t>
  </si>
  <si>
    <t>36</t>
  </si>
  <si>
    <t>997013322</t>
  </si>
  <si>
    <t>Příplatek k shozu suti v přes 10 do 20 m za první a ZKD den použití</t>
  </si>
  <si>
    <t>-1717397281</t>
  </si>
  <si>
    <t>15*30 'Přepočtené koeficientem množství</t>
  </si>
  <si>
    <t>37</t>
  </si>
  <si>
    <t>997013R31</t>
  </si>
  <si>
    <t xml:space="preserve">Poplatek za uložení na skládce (skládkovné) stavebního odpadu bez rozlišení </t>
  </si>
  <si>
    <t>-1171619978</t>
  </si>
  <si>
    <t>Poznámka k položce:_x000d_
Jednotková cena stanovena pro stavební odpad BEZ ROZLIŠENÍ _včetně nebezpečných odpadů._x000d_
----------------------------------------------------------------------------------------------------------------------</t>
  </si>
  <si>
    <t>38</t>
  </si>
  <si>
    <t>997321511</t>
  </si>
  <si>
    <t>Vodorovná doprava suti a vybouraných hmot po suchu do 1 km</t>
  </si>
  <si>
    <t>-615423861</t>
  </si>
  <si>
    <t>39</t>
  </si>
  <si>
    <t>997321519</t>
  </si>
  <si>
    <t>Příplatek ZKD 1 km vodorovné dopravy suti a vybouraných hmot po suchu</t>
  </si>
  <si>
    <t>292482749</t>
  </si>
  <si>
    <t>301,407*20 'Přepočtené koeficientem množství</t>
  </si>
  <si>
    <t>40</t>
  </si>
  <si>
    <t>997321611</t>
  </si>
  <si>
    <t>Nakládání nebo překládání suti a vybouraných hmot</t>
  </si>
  <si>
    <t>-533706079</t>
  </si>
  <si>
    <t>998</t>
  </si>
  <si>
    <t>Přesun hmot</t>
  </si>
  <si>
    <t>41</t>
  </si>
  <si>
    <t>998011010</t>
  </si>
  <si>
    <t>Přesun hmot pro budovy zděné s omezením mechanizace pro budovy v přes 12 do 24 m</t>
  </si>
  <si>
    <t>-1741947542</t>
  </si>
  <si>
    <t>141,612*0,3 'Přepočtené koeficientem množství</t>
  </si>
  <si>
    <t>42</t>
  </si>
  <si>
    <t>998018003</t>
  </si>
  <si>
    <t>Přesun hmot pro budovy ruční pro budovy v přes 12 do 24 m</t>
  </si>
  <si>
    <t>-1848083932</t>
  </si>
  <si>
    <t>141,612*0,7 'Přepočtené koeficientem množství</t>
  </si>
  <si>
    <t>PSV</t>
  </si>
  <si>
    <t>Práce a dodávky PSV</t>
  </si>
  <si>
    <t>713</t>
  </si>
  <si>
    <t>Izolace tepelné</t>
  </si>
  <si>
    <t>43</t>
  </si>
  <si>
    <t>713121111</t>
  </si>
  <si>
    <t>Montáž izolace tepelné podlah volně kladenými rohožemi, pásy, dílci, deskami 1 vrstva</t>
  </si>
  <si>
    <t>-554873389</t>
  </si>
  <si>
    <t>44</t>
  </si>
  <si>
    <t>M</t>
  </si>
  <si>
    <t>28376553R</t>
  </si>
  <si>
    <t>deska polystyrénová pro snížení kročejového hluku tl 30mm</t>
  </si>
  <si>
    <t>-1465594923</t>
  </si>
  <si>
    <t>875*1,1 'Přepočtené koeficientem množství</t>
  </si>
  <si>
    <t>45</t>
  </si>
  <si>
    <t>713191R32</t>
  </si>
  <si>
    <t>Překrytí izolace tepelné separační a parotěsnou fólií tl 0,2 mm u podlah a stropů vč. vytažení na svislé konstrukce v = do cca 150 mm</t>
  </si>
  <si>
    <t>850855558</t>
  </si>
  <si>
    <t>Poznámka k položce:_x000d_
Kompletní systémová dodávka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</si>
  <si>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"rozsah_D.1.1_05.01.10 v.č. 10-13, TZ_podlahová skladba P1" (875,0) *1,15</t>
  </si>
  <si>
    <t>46</t>
  </si>
  <si>
    <t>998713123</t>
  </si>
  <si>
    <t>Přesun hmot tonážní pro izolace tepelné ruční v objektech v přes 12 do 24 m</t>
  </si>
  <si>
    <t>-1183580372</t>
  </si>
  <si>
    <t>47</t>
  </si>
  <si>
    <t>998713129</t>
  </si>
  <si>
    <t>Příplatek k ručnímu přesunu hmot tonážnímu pro izolace tepelné za zvětšený přesun ZKD 50 m</t>
  </si>
  <si>
    <t>1165809962</t>
  </si>
  <si>
    <t>727</t>
  </si>
  <si>
    <t>Zdravotechnika - požární ochrana</t>
  </si>
  <si>
    <t>48</t>
  </si>
  <si>
    <t>72711200R</t>
  </si>
  <si>
    <t xml:space="preserve">Protipožární ucpávka prostupů stropem  </t>
  </si>
  <si>
    <t>256537424</t>
  </si>
  <si>
    <t>Poznámka k položce:_x000d_
JC zahrnuje náklady na systémové dodávky a provedení dle specifikace PD a TZ včetně všech přímo souvisejících prací/činností a dodávcek/doplňků/příslušenství_x000d_
(1kus = 1 kpl. prostup do pl. 0,25 m2)</t>
  </si>
  <si>
    <t>763</t>
  </si>
  <si>
    <t>Konstrukce suché výstavby</t>
  </si>
  <si>
    <t>49</t>
  </si>
  <si>
    <t>763111311</t>
  </si>
  <si>
    <t>SDK příčka tl 75 mm profil CW+UW 50 desky 1xA 12,5 s izolací EI 30 Rw do 45 dB</t>
  </si>
  <si>
    <t>925000459</t>
  </si>
  <si>
    <t>"zabezpečení staveniště_bude odsouhlaseno v dílenské dokumentaci" (3,1*(10,0))+(4,5*76)</t>
  </si>
  <si>
    <t>50</t>
  </si>
  <si>
    <t>763111316</t>
  </si>
  <si>
    <t>SDK příčka tl 125 mm profil CW+UW 100 desky 1xA 12,5 s izolací EI 30 Rw do 48 dB</t>
  </si>
  <si>
    <t>72207070</t>
  </si>
  <si>
    <t>51</t>
  </si>
  <si>
    <t>763111621</t>
  </si>
  <si>
    <t>Montáž desek tl 12,5 mm SDK příčka oboustranně</t>
  </si>
  <si>
    <t>-1976390497</t>
  </si>
  <si>
    <t>52</t>
  </si>
  <si>
    <t>59030021</t>
  </si>
  <si>
    <t>deska SDK A tl 12,5mm</t>
  </si>
  <si>
    <t>-525770153</t>
  </si>
  <si>
    <t>50*2,1 'Přepočtené koeficientem množství</t>
  </si>
  <si>
    <t>53</t>
  </si>
  <si>
    <t>763111717</t>
  </si>
  <si>
    <t>SDK příčka základní penetrační nátěr (oboustranně)</t>
  </si>
  <si>
    <t>1992838075</t>
  </si>
  <si>
    <t>54</t>
  </si>
  <si>
    <t>763111771</t>
  </si>
  <si>
    <t>Příplatek k SDK příčce za rovinnost kvality Q3</t>
  </si>
  <si>
    <t>331497305</t>
  </si>
  <si>
    <t>30,5*2 'Přepočtené koeficientem množství</t>
  </si>
  <si>
    <t>55</t>
  </si>
  <si>
    <t>763111811</t>
  </si>
  <si>
    <t>Demontáž SDK příčky s jednoduchou ocelovou nosnou konstrukcí opláštění jednoduché</t>
  </si>
  <si>
    <t>90925382</t>
  </si>
  <si>
    <t>56</t>
  </si>
  <si>
    <t>763112811</t>
  </si>
  <si>
    <t>Demontáž desek jednoduché opláštění SDK příčka</t>
  </si>
  <si>
    <t>1781480042</t>
  </si>
  <si>
    <t>"rozsah_D.1.1_05.01.10 v.č. 02,04,06,08, TZ" (25,0)*2</t>
  </si>
  <si>
    <t>57</t>
  </si>
  <si>
    <t>763131411</t>
  </si>
  <si>
    <t>SDK podhled desky 1xA 12,5 bez izolace dvouvrstvá spodní kce profil CD+UD</t>
  </si>
  <si>
    <t>-1024458890</t>
  </si>
  <si>
    <t>"rozsah_D.1.1_05.01.10 v.č. 3,5,7,9, TZ_podhledové skladby" 0,2*(29,7+40,88+0,0+40,6)</t>
  </si>
  <si>
    <t>"výklenky_odsouhlasení v dílenské dokumentaci" (0,2)*22,236</t>
  </si>
  <si>
    <t>58</t>
  </si>
  <si>
    <t>763131491</t>
  </si>
  <si>
    <t>SDK podhled deska 1x akustická s izolací dvouvrstvá spodní kce profil CD+UD REI 90 Rw 60 dB</t>
  </si>
  <si>
    <t>-2128913718</t>
  </si>
  <si>
    <t>"rozsah_D.1.1_05.01.10 v.č. 3,5,7,9, TZ_podhledové skladby" (137,973)</t>
  </si>
  <si>
    <t>"výklenky_odsouhlasení v dílenské dokumentaci" (0,05)*137,973</t>
  </si>
  <si>
    <t>59</t>
  </si>
  <si>
    <t>763131511</t>
  </si>
  <si>
    <t>SDK podhled deska 1xA 12,5 bez izolace jednovrstvá spodní kce profil CD+UD</t>
  </si>
  <si>
    <t>1829588018</t>
  </si>
  <si>
    <t>"rozsah_D.1.1_05.01.10 v.č. 3,5,7,9, TZ_podhledové skladby" (137,3*0,1*4)</t>
  </si>
  <si>
    <t>60</t>
  </si>
  <si>
    <t>763131714</t>
  </si>
  <si>
    <t>SDK podhled základní penetrační nátěr</t>
  </si>
  <si>
    <t>967980333</t>
  </si>
  <si>
    <t>61</t>
  </si>
  <si>
    <t>763131771</t>
  </si>
  <si>
    <t>Příplatek k SDK podhledu za rovinnost kvality Q3</t>
  </si>
  <si>
    <t>-940330190</t>
  </si>
  <si>
    <t>62</t>
  </si>
  <si>
    <t>763755R01</t>
  </si>
  <si>
    <t xml:space="preserve">Příplatek k vodorovným a svislým SDK konstrukcím </t>
  </si>
  <si>
    <t>387030544</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</si>
  <si>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t>
  </si>
  <si>
    <t>"rozsah a množství vztaženo na celkovou plochu SDK konstrukcí" 256,975</t>
  </si>
  <si>
    <t>63</t>
  </si>
  <si>
    <t>998763333</t>
  </si>
  <si>
    <t>Přesun hmot tonážní pro konstrukce montované z desek ruční v objektech v přes 12 do 24 m</t>
  </si>
  <si>
    <t>-906116761</t>
  </si>
  <si>
    <t>64</t>
  </si>
  <si>
    <t>998763339</t>
  </si>
  <si>
    <t>Příplatek k ručnímu přesunu hmot tonážnímu pro konstrukce montované z desek za zvětšený přesun ZKD 50 m</t>
  </si>
  <si>
    <t>1652765819</t>
  </si>
  <si>
    <t>766</t>
  </si>
  <si>
    <t>Konstrukce truhlářské</t>
  </si>
  <si>
    <t>65</t>
  </si>
  <si>
    <t>766796C01</t>
  </si>
  <si>
    <t>G-105 - G-432 - D+M Dveře vnitřní dřevěné, prosklené, 1300x2200mm</t>
  </si>
  <si>
    <t>ks</t>
  </si>
  <si>
    <t>2121328402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</si>
  <si>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</si>
  <si>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66</t>
  </si>
  <si>
    <t>766796C02</t>
  </si>
  <si>
    <t>G-123 - D+M Dveře vnitřní dřevěné, prosklené, 1480x2175mm</t>
  </si>
  <si>
    <t>-2044524055</t>
  </si>
  <si>
    <t>67</t>
  </si>
  <si>
    <t>766796C03</t>
  </si>
  <si>
    <t>G-203 - G-234 - D+M Dveře vnitřní dřevěné, prosklené, 1300x2150mm</t>
  </si>
  <si>
    <t>171424818</t>
  </si>
  <si>
    <t>68</t>
  </si>
  <si>
    <t>766796C03.1</t>
  </si>
  <si>
    <t xml:space="preserve">G-305 - G-315 - D+M Dveře vnitřní dřevěné, 1410/2255 mm </t>
  </si>
  <si>
    <t>1982414032</t>
  </si>
  <si>
    <t>69</t>
  </si>
  <si>
    <t>766796C04</t>
  </si>
  <si>
    <t>G-307 - D+M Dveře vnitřní dřevěné, prosklené, 1300x2200mm</t>
  </si>
  <si>
    <t>442310952</t>
  </si>
  <si>
    <t>70</t>
  </si>
  <si>
    <t>766796C04.1</t>
  </si>
  <si>
    <t xml:space="preserve">G-322- D+M Dveře vnitřní ocelové plné s PO , 1410/2255 mm </t>
  </si>
  <si>
    <t>-672809067</t>
  </si>
  <si>
    <t>71</t>
  </si>
  <si>
    <t>766796C05</t>
  </si>
  <si>
    <t>G-418a - D+M Dveře vnitřní dřevěné, protipožární, plné, 900x1970mm, s PO, stávající zárubeň</t>
  </si>
  <si>
    <t>-43626660</t>
  </si>
  <si>
    <t>72</t>
  </si>
  <si>
    <t>766796C06</t>
  </si>
  <si>
    <t>G-418b - D+M Dveře vnitřní dřevěné, protipožární, plné, 1450x1970mm, s PO, stávající zárubeň</t>
  </si>
  <si>
    <t>626776874</t>
  </si>
  <si>
    <t>73</t>
  </si>
  <si>
    <t>766796C07</t>
  </si>
  <si>
    <t>G-128 - G-424 - D+M Dveře vnitřní dřevěné, prosklené, 820x2200mm</t>
  </si>
  <si>
    <t>1954662099</t>
  </si>
  <si>
    <t>74</t>
  </si>
  <si>
    <t>766796C08</t>
  </si>
  <si>
    <t>G-205 - G-233 - D+M Dveře vnitřní dřevěné, prosklené, 820x2150mm</t>
  </si>
  <si>
    <t>1723289222</t>
  </si>
  <si>
    <t>75</t>
  </si>
  <si>
    <t>766796C09</t>
  </si>
  <si>
    <t>G-224 - D+M Dveře vnitřní dřevěné, plné, 820x2150mm</t>
  </si>
  <si>
    <t>1775374846</t>
  </si>
  <si>
    <t>76</t>
  </si>
  <si>
    <t>766796C10</t>
  </si>
  <si>
    <t>G-306 - D+M Dveře vnitřní dřevěné, prosklené, 820x2200mm</t>
  </si>
  <si>
    <t>612136689</t>
  </si>
  <si>
    <t>77</t>
  </si>
  <si>
    <t>766796C11</t>
  </si>
  <si>
    <t xml:space="preserve">G-102 - G-433 - D+M Dveře vnitřní dřevěné, plné, 900x1970mm, do nové zárubně </t>
  </si>
  <si>
    <t>-178341359</t>
  </si>
  <si>
    <t>78</t>
  </si>
  <si>
    <t>766796C12</t>
  </si>
  <si>
    <t xml:space="preserve">G-132 - G-335 - D+M Dveře vnitřní dřevěné, plné, 900x1940mm, do nové zárubně </t>
  </si>
  <si>
    <t>167809384</t>
  </si>
  <si>
    <t>79</t>
  </si>
  <si>
    <t>766796C13</t>
  </si>
  <si>
    <t xml:space="preserve">G-216 - G-402 - D+M Dveře vnitřní dřevěné, plné, 900x1950mm, do nové zárubně </t>
  </si>
  <si>
    <t>442609959</t>
  </si>
  <si>
    <t>80</t>
  </si>
  <si>
    <t>766796C14</t>
  </si>
  <si>
    <t>G-112 - G-417 - D+M Dveře vnitřní dřevěné, plné, 800x1970mm</t>
  </si>
  <si>
    <t>-1829919872</t>
  </si>
  <si>
    <t>81</t>
  </si>
  <si>
    <t>766796C15</t>
  </si>
  <si>
    <t>G-114 - G-418 - D+M Dveře vnitřní dřevěné, plné, 600x1970mm, včetně větracích mřížek</t>
  </si>
  <si>
    <t>1526410625</t>
  </si>
  <si>
    <t>82</t>
  </si>
  <si>
    <t>766796C16</t>
  </si>
  <si>
    <t>G-115 - G-419 - D+M Dveře vnitřní dřevěné, plné, 800x1970mm, včetně větracích mřížek</t>
  </si>
  <si>
    <t>423762083</t>
  </si>
  <si>
    <t>83</t>
  </si>
  <si>
    <t>766796C17</t>
  </si>
  <si>
    <t>G-218a - G-218b - D+M Dveře vnitřní dřevěné, protipožární, plné, 800x1970mm, s PO</t>
  </si>
  <si>
    <t>-1041777279</t>
  </si>
  <si>
    <t>84</t>
  </si>
  <si>
    <t>766796C18</t>
  </si>
  <si>
    <t>G-218c - D+M Dveře vnitřní dřevěné, protipožární, plné, 800x1970mm, s PO</t>
  </si>
  <si>
    <t>1058238969</t>
  </si>
  <si>
    <t>85</t>
  </si>
  <si>
    <t>766796C18.1</t>
  </si>
  <si>
    <t>G-116 - G-420 - D+M Dveře vnitřní AL protipožární únikové , prosklené , 1550/2020 mm , s PO</t>
  </si>
  <si>
    <t>408787782</t>
  </si>
  <si>
    <t>86</t>
  </si>
  <si>
    <t>766796C19</t>
  </si>
  <si>
    <t>G-112a - D+M Dveře vnitřní dřevěné, protipožární, plné, 1000x1970mm, s PO, zárubeň stávající</t>
  </si>
  <si>
    <t>1695050873</t>
  </si>
  <si>
    <t>87</t>
  </si>
  <si>
    <t>766796C20</t>
  </si>
  <si>
    <t>G-113 - D+M Dveře vnitřní dřevěné, protipožární, plné, 800x1970mm, s PO</t>
  </si>
  <si>
    <t>286105688</t>
  </si>
  <si>
    <t>88</t>
  </si>
  <si>
    <t>766796C21</t>
  </si>
  <si>
    <t>G-113a - D+M Dveře vnitřní dřevěné, protipožární, plné, 1450x1970mm, s PO, zárubeň stávající</t>
  </si>
  <si>
    <t>-971614666</t>
  </si>
  <si>
    <t>89</t>
  </si>
  <si>
    <t>76641182R</t>
  </si>
  <si>
    <t>Demontáž truhlářského obložení stěn včetně podkladních roštů a souvisejících prvků/kcí</t>
  </si>
  <si>
    <t>-1280489858</t>
  </si>
  <si>
    <t>Poznámka k položce:_x000d_
JC zahrnuje náklady na systémové dodávky a provedení dle specifikace PD a TZ včetně všech přímo souvisejících prací/činností a dodávcek/doplňků/příslušenství_x000d_
--------------------------------------------------------------------------------------------------------------------------------------------------------------------------------------------------_x000d_
JC zahrnuje také náklady na (viz TZ) :_x000d_
-vybourání všech dřevěných součástí obkladu - 940 m2 , při bourání nesmí být poškozeny instalace za nimi</t>
  </si>
  <si>
    <t>"rozsah_D.1.1_05.01.10 v.č. 02,04,06,08, TZ" 940,0</t>
  </si>
  <si>
    <t>90</t>
  </si>
  <si>
    <t>766691915</t>
  </si>
  <si>
    <t xml:space="preserve">Vyvěšení nebo zavěšení křídel dveří </t>
  </si>
  <si>
    <t>172718853</t>
  </si>
  <si>
    <t>91</t>
  </si>
  <si>
    <t>998766313</t>
  </si>
  <si>
    <t>Přesun hmot procentní pro kce truhlářské ruční v objektech v přes 12 do 24 m</t>
  </si>
  <si>
    <t>%</t>
  </si>
  <si>
    <t>1259982316</t>
  </si>
  <si>
    <t>92</t>
  </si>
  <si>
    <t>998766319</t>
  </si>
  <si>
    <t>Příplatek k ručnímu přesunu hmot procentnímu pro kce truhlářské za zvětšený přesun ZKD 50 m</t>
  </si>
  <si>
    <t>-884474698</t>
  </si>
  <si>
    <t>767</t>
  </si>
  <si>
    <t>Konstrukce zámečnické</t>
  </si>
  <si>
    <t>93</t>
  </si>
  <si>
    <t>767797C01</t>
  </si>
  <si>
    <t>G-116 - G-420 - D+M Protipožární vnitřní únikové mechanické AL dveře, prosklené, otvor 1550x2020mm, s PO</t>
  </si>
  <si>
    <t>2042153268</t>
  </si>
  <si>
    <t>94</t>
  </si>
  <si>
    <t>767581802</t>
  </si>
  <si>
    <t>Demontáž podhledu lamel</t>
  </si>
  <si>
    <t>226684410</t>
  </si>
  <si>
    <t xml:space="preserve">Poznámka k položce:_x000d_
V jednotkové ceně zahrnuty , nad rámec ceníkového obsahu, také náklady na : (viz TZ)_x000d_
(Odstranění stávajího podhledu z hliníkových lamel - 560 m2  Příčné nosné profily U50 ponechat.)</t>
  </si>
  <si>
    <t>767797R01</t>
  </si>
  <si>
    <t>Dodávka a montáž _ podhledu „CLIP-IN“ s plechovými kazetami</t>
  </si>
  <si>
    <t>-1817240849</t>
  </si>
  <si>
    <t xml:space="preserve">Poznámka k položce:_x000d_
JC zahrnuje náklady na kompletní systémové dodávky a provedení dle specifikace PD a TZ včetně všech přímo souvisejících prací/činností a dodávek/příslušenství_x000d_
--------------------------------------------------------------------------------------------------------------------------------------------------------------------------------------------------_x000d_
JC dále obsahuje náklady na upřesnění dle TZ :_x000d_
-po odstranění stávajícího podhledu, přerovnání a přikotvení stávající a nové kabeláže budou připevněny profily nového podhledu. Podélné profily budou kotveny do stávajících profilů U50, příčné profily budou kladeny v rozteči 400 + 100 mm. Vzhledem k množství stávající kabeláže budou podhledy sníženy o cca 3-5 cm vůči stávajícímu podhledu. Záměrem je snížit podhled co nejméně a nezmenšovat už tak nízký prostor._x000d_
Bude použit systém podhledu „CLIP-IN“ s plechovými kazetami. Kazety o rozměru 1900 x 400 mm budou použity perforované s kruhovou perforací. Barevnost a perforace budou vzorkovány. V liniích se svítidly budou výplně plné._x000d_
</t>
  </si>
  <si>
    <t>"rozsah_D.1.1_05.01.10 v.č. 3,5,7,9, TZ_podhledové skladby" (66,55*2,1*4)</t>
  </si>
  <si>
    <t>"výklenky_odsouhlasení v dílenské dokumentaci" (0,05)*559,02</t>
  </si>
  <si>
    <t>96</t>
  </si>
  <si>
    <t>998767313</t>
  </si>
  <si>
    <t>Přesun hmot procentní pro zámečnické konstrukce ruční v objektech v přes 12 do 24 m</t>
  </si>
  <si>
    <t>386747587</t>
  </si>
  <si>
    <t>97</t>
  </si>
  <si>
    <t>998767319</t>
  </si>
  <si>
    <t>Příplatek k ručnímu přesunu hmot procentnímu pro zámečnické konstrukce za zvětšený přesun ZKD 50 m</t>
  </si>
  <si>
    <t>1444519867</t>
  </si>
  <si>
    <t>772</t>
  </si>
  <si>
    <t>Podlahy z kamene</t>
  </si>
  <si>
    <t>98</t>
  </si>
  <si>
    <t>772423133</t>
  </si>
  <si>
    <t>Montáž obkladu soklů šikmých na schodišti deskami lepenými z kamene tl do 30 mm</t>
  </si>
  <si>
    <t>-352426961</t>
  </si>
  <si>
    <t>"rozsah_D.1.1_05.01.10 v.č. 3,5,7,9, TZ"</t>
  </si>
  <si>
    <t>99</t>
  </si>
  <si>
    <t>58386140R</t>
  </si>
  <si>
    <t xml:space="preserve">sokl rovný v 70mm _ teracové pásky _ specifikace dle PD a TZ </t>
  </si>
  <si>
    <t>466615130</t>
  </si>
  <si>
    <t>49,17*1,1 'Přepočtené koeficientem množství</t>
  </si>
  <si>
    <t>100</t>
  </si>
  <si>
    <t>998772123</t>
  </si>
  <si>
    <t>Přesun hmot tonážní pro podlahy z kamene ruční v objektech v přes 12 do 24 m</t>
  </si>
  <si>
    <t>-419466687</t>
  </si>
  <si>
    <t>773</t>
  </si>
  <si>
    <t>Podlahy z litého teraca</t>
  </si>
  <si>
    <t>101</t>
  </si>
  <si>
    <t>773223901</t>
  </si>
  <si>
    <t>Oprava poškozených hran stupnic nebo podstupnic obkladu schodiště z barevného litého teraca</t>
  </si>
  <si>
    <t>-1098146595</t>
  </si>
  <si>
    <t>"bude odsouhlaseno v dílenské dokumentaci" 25,0</t>
  </si>
  <si>
    <t>102</t>
  </si>
  <si>
    <t>773291901</t>
  </si>
  <si>
    <t>Zatmelení prasklin šířky do 5 mm obkladu schodiště z litého teraca</t>
  </si>
  <si>
    <t>-277138542</t>
  </si>
  <si>
    <t>"bude odsouhlaseno v dílenské dokumentaci" 1,0</t>
  </si>
  <si>
    <t>103</t>
  </si>
  <si>
    <t>773522911</t>
  </si>
  <si>
    <t>Oprava podlahy z barevného litého teraca tl do 20 mm jednotlivých malých ploch do 0,10 m2</t>
  </si>
  <si>
    <t>-1632350242</t>
  </si>
  <si>
    <t xml:space="preserve">Poznámka k položce:_x000d_
JC, nad rámec ceníkového obsahu, zahrnuje také náklady na příplatek "pro schodišťové konstrukce" . </t>
  </si>
  <si>
    <t>"bude odsouhlaseno v dílenské dokumentaci" 12,0</t>
  </si>
  <si>
    <t>104</t>
  </si>
  <si>
    <t>773522913</t>
  </si>
  <si>
    <t>Oprava podlahy z barevného litého teraca tl do 20 mm jednotlivých malých ploch přes 0,10 do 0,25 m2</t>
  </si>
  <si>
    <t>-445289571</t>
  </si>
  <si>
    <t>105</t>
  </si>
  <si>
    <t>773993901</t>
  </si>
  <si>
    <t>Broušení stávající podlahy z litého teraca</t>
  </si>
  <si>
    <t>-542278656</t>
  </si>
  <si>
    <t>(3,45*1,52*3)+(11*1,5*0,45*6)</t>
  </si>
  <si>
    <t>106</t>
  </si>
  <si>
    <t>773993903</t>
  </si>
  <si>
    <t>Hloubkové čištění podlahy z litého teraca</t>
  </si>
  <si>
    <t>982206298</t>
  </si>
  <si>
    <t>107</t>
  </si>
  <si>
    <t>773993907</t>
  </si>
  <si>
    <t>Impregnace podlahy z litého teraca</t>
  </si>
  <si>
    <t>-1502065930</t>
  </si>
  <si>
    <t>108</t>
  </si>
  <si>
    <t>998773123</t>
  </si>
  <si>
    <t>Přesun hmot tonážní pro podlahy teracové lité ruční v objektech v přes 12 do 24 m</t>
  </si>
  <si>
    <t>1562570068</t>
  </si>
  <si>
    <t>776</t>
  </si>
  <si>
    <t>Podlahy povlakové</t>
  </si>
  <si>
    <t>109</t>
  </si>
  <si>
    <t>776111311</t>
  </si>
  <si>
    <t>Vysátí podkladu povlakových podlah</t>
  </si>
  <si>
    <t>1060830199</t>
  </si>
  <si>
    <t>110</t>
  </si>
  <si>
    <t>776121111</t>
  </si>
  <si>
    <t>Vodou ředitelná penetrace savého podkladu povlakových podlah</t>
  </si>
  <si>
    <t>1934779636</t>
  </si>
  <si>
    <t>111</t>
  </si>
  <si>
    <t>776141121</t>
  </si>
  <si>
    <t>Stěrka podlahová nivelační pro vyrovnání podkladu povlakových podlah pevnosti 30 MPa tl do 3 mm</t>
  </si>
  <si>
    <t>-171240282</t>
  </si>
  <si>
    <t>112</t>
  </si>
  <si>
    <t>776221111</t>
  </si>
  <si>
    <t>Lepení pásů z PVC standardním lepidlem</t>
  </si>
  <si>
    <t>746004657</t>
  </si>
  <si>
    <t>Poznámka k položce:_x000d_
V jednotkové ceně , nad rámec ceníkového obsahu, zahrnuty také náklady na "dvoubarevnou" montáž / montáž souvisejících obvodových systémových soklů + veškerých lišt a profilů + spoj podlahovin svařováním</t>
  </si>
  <si>
    <t>113</t>
  </si>
  <si>
    <t>28411R00</t>
  </si>
  <si>
    <t xml:space="preserve">dodávka povlakové podlahové krytiny - AKU kaučuková podlahovina tl. 3 mm </t>
  </si>
  <si>
    <t>119802106</t>
  </si>
  <si>
    <t xml:space="preserve">Poznámka k položce:_x000d_
-systémová dodávka (dvoubarevné provedení_viz dílenská dokumentace)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</si>
  <si>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114</t>
  </si>
  <si>
    <t>776923R11</t>
  </si>
  <si>
    <t xml:space="preserve">Spoj povlakových podlahovin z PVC a vinylu svařováním </t>
  </si>
  <si>
    <t>-577851384</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</si>
  <si>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</si>
  <si>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</si>
  <si>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115</t>
  </si>
  <si>
    <t>998776123</t>
  </si>
  <si>
    <t>Přesun hmot tonážní pro podlahy povlakové ruční v objektech v přes 12 do 24 m</t>
  </si>
  <si>
    <t>-510786615</t>
  </si>
  <si>
    <t>116</t>
  </si>
  <si>
    <t>998776129</t>
  </si>
  <si>
    <t>Příplatek k ručnímu přesunu hmot tonážnímu pro podlahy povlakové za zvětšený přesun ZKD 50 m</t>
  </si>
  <si>
    <t>1422441735</t>
  </si>
  <si>
    <t>783</t>
  </si>
  <si>
    <t>Dokončovací práce - nátěry</t>
  </si>
  <si>
    <t>117</t>
  </si>
  <si>
    <t>783306801</t>
  </si>
  <si>
    <t>Odstranění nátěru ze zámečnických konstrukcí obroušením</t>
  </si>
  <si>
    <t>-2010049003</t>
  </si>
  <si>
    <t>118</t>
  </si>
  <si>
    <t>783306809</t>
  </si>
  <si>
    <t>Odstranění nátěru ze zámečnických konstrukcí okartáčováním</t>
  </si>
  <si>
    <t>-2000293261</t>
  </si>
  <si>
    <t>119</t>
  </si>
  <si>
    <t>783314201</t>
  </si>
  <si>
    <t>Základní antikorozní jednonásobný syntetický standardní nátěr zámečnických konstrukcí</t>
  </si>
  <si>
    <t>-2111239287</t>
  </si>
  <si>
    <t>120</t>
  </si>
  <si>
    <t>783317101</t>
  </si>
  <si>
    <t>Krycí jednonásobný syntetický standardní nátěr zámečnických konstrukcí</t>
  </si>
  <si>
    <t>-1781417427</t>
  </si>
  <si>
    <t>28,05*2 'Přepočtené koeficientem množství</t>
  </si>
  <si>
    <t>121</t>
  </si>
  <si>
    <t>783344201</t>
  </si>
  <si>
    <t>Základní antikorozní jednonásobný polyuretanový nátěr zámečnických konstrukcí</t>
  </si>
  <si>
    <t>-245492851</t>
  </si>
  <si>
    <t>122</t>
  </si>
  <si>
    <t>783347101</t>
  </si>
  <si>
    <t>Krycí jednonásobný polyuretanový nátěr zámečnických konstrukcí</t>
  </si>
  <si>
    <t>-535624733</t>
  </si>
  <si>
    <t>136,62*2 'Přepočtené koeficientem množství</t>
  </si>
  <si>
    <t>123</t>
  </si>
  <si>
    <t>783923161</t>
  </si>
  <si>
    <t>Penetrační akrylátový nátěr pórovitých betonových podlah</t>
  </si>
  <si>
    <t>1017520511</t>
  </si>
  <si>
    <t>124</t>
  </si>
  <si>
    <t>783923171</t>
  </si>
  <si>
    <t>Penetrační akrylátový nátěr hrubých betonových podlah</t>
  </si>
  <si>
    <t>1870318265</t>
  </si>
  <si>
    <t>784</t>
  </si>
  <si>
    <t>Dokončovací práce - malby a tapety</t>
  </si>
  <si>
    <t>125</t>
  </si>
  <si>
    <t>784121001</t>
  </si>
  <si>
    <t>Oškrabání malby v místnostech v do 3,80 m</t>
  </si>
  <si>
    <t>-2085732096</t>
  </si>
  <si>
    <t>"svislé plochy chodeb a souvisejících prostor" 527,0</t>
  </si>
  <si>
    <t>"oprava povrchů komunikačních prostor pro přesuny sutí" (275,9+116,065)</t>
  </si>
  <si>
    <t>126</t>
  </si>
  <si>
    <t>784181102</t>
  </si>
  <si>
    <t>Základní akrylátová jednonásobná pigmentovaná penetrace podkladu v místnostech v do 3,80 m</t>
  </si>
  <si>
    <t>-1318926142</t>
  </si>
  <si>
    <t>"svislé a vodorovné plochy chodeb a souvisejících prostor" 9,0+527,0+61,0+226,475</t>
  </si>
  <si>
    <t>127</t>
  </si>
  <si>
    <t>784211101</t>
  </si>
  <si>
    <t>Dvojnásobné bílé malby ze směsí za mokra výborně oděruvzdorných v místnostech v do 3,80 m</t>
  </si>
  <si>
    <t>1636365807</t>
  </si>
  <si>
    <t>99-M</t>
  </si>
  <si>
    <t xml:space="preserve">Výpisy ostatních prvků a výrobků </t>
  </si>
  <si>
    <t>128</t>
  </si>
  <si>
    <t>795799C01</t>
  </si>
  <si>
    <t>OV-1 - D+M Hydrant DN25 / 30m hadice, 0,3 l/s</t>
  </si>
  <si>
    <t>kpl</t>
  </si>
  <si>
    <t>8010182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</si>
  <si>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</si>
  <si>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129</t>
  </si>
  <si>
    <t>795799C02</t>
  </si>
  <si>
    <t>OV-2 - D+M Objektová dilatační podlahová lišta, hliníková (včetně demontáže stávajících prvků)</t>
  </si>
  <si>
    <t>bm</t>
  </si>
  <si>
    <t>-831375790</t>
  </si>
  <si>
    <t>130</t>
  </si>
  <si>
    <t>795799C03</t>
  </si>
  <si>
    <t>OV-3 - D+M Objektová dilatační stěnová lišta, hliníková (včetně demontáže stávajících prvků)</t>
  </si>
  <si>
    <t>1538362682</t>
  </si>
  <si>
    <t>131</t>
  </si>
  <si>
    <t>795799C04</t>
  </si>
  <si>
    <t>OV-4 - D+M Zakrytí otopných těles - designová předstěna - HPL desky tl. 10mm perforované</t>
  </si>
  <si>
    <t>-44978887</t>
  </si>
  <si>
    <t>132</t>
  </si>
  <si>
    <t>795799C05</t>
  </si>
  <si>
    <t>OV-5 - D+M Dřevěné předstěny instalačních šachet (poznámka : všechny skříně budou uzamykatelné rozvorovým zámkem s vložkou v systému generálního klíče)</t>
  </si>
  <si>
    <t>-767477578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</si>
  <si>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 (KOMPLETNÍ ROZSAH VZTAŽEN NA POHLEDOVOU PLOCHU)</t>
  </si>
  <si>
    <t>133</t>
  </si>
  <si>
    <t>795799C06</t>
  </si>
  <si>
    <t>OV-6 - D+M Prosklená vitrína v rámci dřevěných předstěn - 1020x1300mm, hloubka 300mm</t>
  </si>
  <si>
    <t>375415700</t>
  </si>
  <si>
    <t>134</t>
  </si>
  <si>
    <t>795799C07</t>
  </si>
  <si>
    <t>OV-7 - D+M Únikové cedulky (včetně demontáže stávajících prvků)</t>
  </si>
  <si>
    <t>-1176850342</t>
  </si>
  <si>
    <t>135</t>
  </si>
  <si>
    <t>795799C08</t>
  </si>
  <si>
    <t>OV-8 - D+M Přechodová dveřní lišta s vyrovnáním vyškového rozdílu do 20mm, hliníková</t>
  </si>
  <si>
    <t>-1722338022</t>
  </si>
  <si>
    <t>136</t>
  </si>
  <si>
    <t>795799C09</t>
  </si>
  <si>
    <t>OV-9 - D+M Nika pro umístění dvou hasících přístrojů, výšky 650mm (celkem 8 kus) + dodávka a osazení nového PHP (celkem 16 kus)</t>
  </si>
  <si>
    <t>kpl.</t>
  </si>
  <si>
    <t>1658318921</t>
  </si>
  <si>
    <t>137</t>
  </si>
  <si>
    <t>795799C10</t>
  </si>
  <si>
    <t>OV-10 - D+M Podlahový poklop k zadláždění, nerezový, plynotěsný, zakrytí kaučukovou nášlap. vrstvou</t>
  </si>
  <si>
    <t>1097488606</t>
  </si>
  <si>
    <t>138</t>
  </si>
  <si>
    <t>795799C11</t>
  </si>
  <si>
    <t>OV-11 - D+M Krycí mřížka odvětrání ve stěně, hliníková, 270x350mm</t>
  </si>
  <si>
    <t>45224731</t>
  </si>
  <si>
    <t>139</t>
  </si>
  <si>
    <t>795799C12</t>
  </si>
  <si>
    <t>OV-12 - D+M Dřevěné dubové madlo, profil 45x145mm (včetně demontáže stávajících prvků)</t>
  </si>
  <si>
    <t>-861005401</t>
  </si>
  <si>
    <t>140</t>
  </si>
  <si>
    <t>795799C13</t>
  </si>
  <si>
    <t>OV-13 - D+M Značení dveří ve 3.NP (včetně demontáže stávajících prvků)</t>
  </si>
  <si>
    <t>-1250884378</t>
  </si>
  <si>
    <t>141</t>
  </si>
  <si>
    <t>795799C14</t>
  </si>
  <si>
    <t>OV-14 - D+M Označení instalací za předstěnami (samolepící vyřezávané nápisy)</t>
  </si>
  <si>
    <t>436197162</t>
  </si>
  <si>
    <t>D.01.41 - Zdravotně technické instalace</t>
  </si>
  <si>
    <t>Ostrava-Poruba</t>
  </si>
  <si>
    <t>Ing.Petr Kudlík</t>
  </si>
  <si>
    <t>Lenka Jugová</t>
  </si>
  <si>
    <t xml:space="preserve">    722 - Zdravotechnika - vnitřní vodovod</t>
  </si>
  <si>
    <t>HZS - Hodinové zúčtovací sazby</t>
  </si>
  <si>
    <t>713471211</t>
  </si>
  <si>
    <t>Montáž tepelné izolace potrubí snímatelnými pouzdry na suchý zip</t>
  </si>
  <si>
    <t>-999730005</t>
  </si>
  <si>
    <t>19,5</t>
  </si>
  <si>
    <t>28355322</t>
  </si>
  <si>
    <t>páska lepící AL folie pro tepelně izolační pásy š 50mm</t>
  </si>
  <si>
    <t>-275304063</t>
  </si>
  <si>
    <t>6,5+13</t>
  </si>
  <si>
    <t>63154005</t>
  </si>
  <si>
    <t>pouzdro izolační potrubní z minerální vlny s Al fólií max. 250/100°C 28/20mm</t>
  </si>
  <si>
    <t>2006380539</t>
  </si>
  <si>
    <t xml:space="preserve">IZOLACE  POŽÁRNÍHO VODOVODU</t>
  </si>
  <si>
    <t>5,4*1,2</t>
  </si>
  <si>
    <t>6,5</t>
  </si>
  <si>
    <t>63154006</t>
  </si>
  <si>
    <t>pouzdro izolační potrubní z minerální vlny s Al fólií max. 250/100°C 35/20mm</t>
  </si>
  <si>
    <t>1698772171</t>
  </si>
  <si>
    <t>10,5*1,2</t>
  </si>
  <si>
    <t>998713103</t>
  </si>
  <si>
    <t>Přesun hmot tonážní pro izolace tepelné v objektech v přes 12 do 24 m</t>
  </si>
  <si>
    <t>-903685092</t>
  </si>
  <si>
    <t>998713192</t>
  </si>
  <si>
    <t>Příplatek k přesunu hmot tonážnímu pro izolace tepelné za zvětšený přesun do 100 m</t>
  </si>
  <si>
    <t>-1458318606</t>
  </si>
  <si>
    <t>722</t>
  </si>
  <si>
    <t>Zdravotechnika - vnitřní vodovod</t>
  </si>
  <si>
    <t>722130233</t>
  </si>
  <si>
    <t>Potrubí vodovodní ocelové závitové pozinkované svařované běžné DN 25</t>
  </si>
  <si>
    <t>1109969643</t>
  </si>
  <si>
    <t>POŽÁRNÍHO VODOVODU</t>
  </si>
  <si>
    <t>722130234</t>
  </si>
  <si>
    <t>Potrubí vodovodní ocelové závitové pozinkované svařované běžné DN 32</t>
  </si>
  <si>
    <t>-1854513492</t>
  </si>
  <si>
    <t>722131918</t>
  </si>
  <si>
    <t>Potrubí pozinkované závitové vsazení odbočky do potrubí DN 80</t>
  </si>
  <si>
    <t>soubor</t>
  </si>
  <si>
    <t>185092107</t>
  </si>
  <si>
    <t>722190901</t>
  </si>
  <si>
    <t>Uzavření nebo otevření vodovodního potrubí při opravách</t>
  </si>
  <si>
    <t>1229732542</t>
  </si>
  <si>
    <t>722224115</t>
  </si>
  <si>
    <t>Kohout plnicí nebo vypouštěcí G 1/2" PN 10 s jedním závitem</t>
  </si>
  <si>
    <t>1255132370</t>
  </si>
  <si>
    <t>722231075</t>
  </si>
  <si>
    <t>Ventil zpětný mosazný G 5/4" PN 10 do 110°C se dvěma závity</t>
  </si>
  <si>
    <t>2118112830</t>
  </si>
  <si>
    <t>722232064</t>
  </si>
  <si>
    <t>Kohout kulový přímý G 5/4" PN 42 do 185°C vnitřní závit s vypouštěním</t>
  </si>
  <si>
    <t>-138765527</t>
  </si>
  <si>
    <t>722250133</t>
  </si>
  <si>
    <t>Hydrantový systém s tvarově stálou hadicí D 25 x 30 m celoplechový</t>
  </si>
  <si>
    <t>1877528431</t>
  </si>
  <si>
    <t>HYDRANT D25- 19/30 m hadice, rozměr : 650*650*175mm, průtok 0,3 l/s</t>
  </si>
  <si>
    <t>722290226</t>
  </si>
  <si>
    <t>Zkouška těsnosti vodovodního potrubí závitového DN do 50</t>
  </si>
  <si>
    <t>-942971267</t>
  </si>
  <si>
    <t>požární vodovod</t>
  </si>
  <si>
    <t>722290234</t>
  </si>
  <si>
    <t>Proplach a dezinfekce vodovodního potrubí DN do 80</t>
  </si>
  <si>
    <t>-659291143</t>
  </si>
  <si>
    <t>proplach a desinfekce potrubí</t>
  </si>
  <si>
    <t>998722103</t>
  </si>
  <si>
    <t>Přesun hmot tonážní pro vnitřní vodovod v objektech v přes 12 do 24 m</t>
  </si>
  <si>
    <t>1189690059</t>
  </si>
  <si>
    <t>998722192</t>
  </si>
  <si>
    <t>Příplatek k přesunu hmot tonážnímu pro vnitřní vodovod za zvětšený přesun do 100 m</t>
  </si>
  <si>
    <t>772652358</t>
  </si>
  <si>
    <t>727111041</t>
  </si>
  <si>
    <t>Trubní ucpávka ocelového potrubí bez izolace DN 25 stropem tl 150 mm požární odolnost EI 120</t>
  </si>
  <si>
    <t>-919011117</t>
  </si>
  <si>
    <t>727111042</t>
  </si>
  <si>
    <t>Trubní ucpávka ocelového potrubí bez izolace DN 32 stropem tl 150 mm požární odolnost EI 120</t>
  </si>
  <si>
    <t>-1245633258</t>
  </si>
  <si>
    <t>HZS</t>
  </si>
  <si>
    <t>Hodinové zúčtovací sazby</t>
  </si>
  <si>
    <t>HZS1301.1</t>
  </si>
  <si>
    <t>Hodinová zúčtovací sazba zedník</t>
  </si>
  <si>
    <t>hod</t>
  </si>
  <si>
    <t>512</t>
  </si>
  <si>
    <t>1664172258</t>
  </si>
  <si>
    <t>HZS2162</t>
  </si>
  <si>
    <t>Hodinová zúčtovací sazba izolatér odborný</t>
  </si>
  <si>
    <t>-2085457729</t>
  </si>
  <si>
    <t>HZS72122222</t>
  </si>
  <si>
    <t>Ztížené podmínky při napojení na hlavní rozvod vody v technickém kanálu</t>
  </si>
  <si>
    <t>-728384655</t>
  </si>
  <si>
    <t>D.01.43 - Silnoproudá elektrotechnika</t>
  </si>
  <si>
    <t>Úroveň 3:</t>
  </si>
  <si>
    <t>01 - Silnoproudá elektrotechnika</t>
  </si>
  <si>
    <t xml:space="preserve">    741 - Elektroinstalace - silnoproud</t>
  </si>
  <si>
    <t>M - Práce a dodávky M</t>
  </si>
  <si>
    <t xml:space="preserve">    21-M - Elektromontáže</t>
  </si>
  <si>
    <t xml:space="preserve">    22-M - Montáže technologických zařízení pro dopravní stavby</t>
  </si>
  <si>
    <t>VRN - Vedlejší rozpočtové náklady</t>
  </si>
  <si>
    <t xml:space="preserve">    VRN1 - Průzkumné, geodetické a projektové práce</t>
  </si>
  <si>
    <t xml:space="preserve">    VRN4 - Inženýrská činnost</t>
  </si>
  <si>
    <t xml:space="preserve">    VRN6 - Územní vlivy</t>
  </si>
  <si>
    <t>971011211</t>
  </si>
  <si>
    <t>Vybourání výplní otvorů z lehkých betonů z prefabrikovaných dílců tl do 150 mm pl do 0,09 m2</t>
  </si>
  <si>
    <t>1700332914</t>
  </si>
  <si>
    <t>971012211</t>
  </si>
  <si>
    <t>Vybourání výplní otvorů z lehkých betonů z prefabrikovaných dílců tl přes 150 mm pl do 0,09 m2</t>
  </si>
  <si>
    <t>-2029332600</t>
  </si>
  <si>
    <t>973031619</t>
  </si>
  <si>
    <t>Vysekání kapes ve zdivu cihelném na MV nebo MVC pro špalíky do 150x150x100 mm</t>
  </si>
  <si>
    <t>1453701847</t>
  </si>
  <si>
    <t>974031121</t>
  </si>
  <si>
    <t>Vysekání rýh ve zdivu cihelném hl do 30 mm š do 30 mm</t>
  </si>
  <si>
    <t>1401002470</t>
  </si>
  <si>
    <t>997013153</t>
  </si>
  <si>
    <t>Vnitrostaveništní doprava suti a vybouraných hmot pro budovy v do 12 m s omezením mechanizace</t>
  </si>
  <si>
    <t>224771386</t>
  </si>
  <si>
    <t>997013501</t>
  </si>
  <si>
    <t>Odvoz suti a vybouraných hmot na skládku nebo meziskládku do 1 km se složením</t>
  </si>
  <si>
    <t>1814151466</t>
  </si>
  <si>
    <t>997013509</t>
  </si>
  <si>
    <t>Příplatek k odvozu suti a vybouraných hmot na skládku ZKD 1 km přes 1 km</t>
  </si>
  <si>
    <t>568998685</t>
  </si>
  <si>
    <t>997013831</t>
  </si>
  <si>
    <t>Poplatek za uložení na skládce (skládkovné) stavebního odpadu směsného kód odpadu 170 904</t>
  </si>
  <si>
    <t>-142958904</t>
  </si>
  <si>
    <t>741</t>
  </si>
  <si>
    <t>Elektroinstalace - silnoproud</t>
  </si>
  <si>
    <t>741110051</t>
  </si>
  <si>
    <t>Montáž trubka plastová ohebná D přes 11 do 23 mm uložená volně</t>
  </si>
  <si>
    <t>1374902459</t>
  </si>
  <si>
    <t>34571152</t>
  </si>
  <si>
    <t>trubka elektroinstalační ohebná z PH, D 16/21,2mm</t>
  </si>
  <si>
    <t>1787367144</t>
  </si>
  <si>
    <t>741110061</t>
  </si>
  <si>
    <t>Montáž trubka plastová ohebná D přes 11 do 23 mm uložená pod omítku</t>
  </si>
  <si>
    <t>-1631418228</t>
  </si>
  <si>
    <t>-1866264815</t>
  </si>
  <si>
    <t>741110511</t>
  </si>
  <si>
    <t>Montáž lišta a kanálek vkládací šířky do 60 mm s víčkem</t>
  </si>
  <si>
    <t>-1556156058</t>
  </si>
  <si>
    <t>34571007</t>
  </si>
  <si>
    <t>lišta elektroinstalační hranatá bílá 40 x 20</t>
  </si>
  <si>
    <t>1098505367</t>
  </si>
  <si>
    <t>449866188</t>
  </si>
  <si>
    <t>34571008</t>
  </si>
  <si>
    <t>lišta elektroinstalační hranatá bílá 40 x 40</t>
  </si>
  <si>
    <t>433815144</t>
  </si>
  <si>
    <t>741112021</t>
  </si>
  <si>
    <t>Montáž krabice nástěnná plastová čtyřhranná do 100x100 mm</t>
  </si>
  <si>
    <t>1786745566</t>
  </si>
  <si>
    <t>34571512.K</t>
  </si>
  <si>
    <t>krabice přístrojová instalační nástěnná 100x100, plast</t>
  </si>
  <si>
    <t>-494169008</t>
  </si>
  <si>
    <t>741112061</t>
  </si>
  <si>
    <t>Montáž krabice přístrojová zapuštěná plastová kruhová</t>
  </si>
  <si>
    <t>-1422058507</t>
  </si>
  <si>
    <t>34571532</t>
  </si>
  <si>
    <t>krabice přístrojová odbočná s víčkem z PH, 107x107 mm, hloubka 50 mm</t>
  </si>
  <si>
    <t>726227080</t>
  </si>
  <si>
    <t>741112801</t>
  </si>
  <si>
    <t>Demontáž elektroinstalačních lišt nástěnných vkládacích uložených pevně</t>
  </si>
  <si>
    <t>-1330680615</t>
  </si>
  <si>
    <t>741112803</t>
  </si>
  <si>
    <t>Demontáž elektroinstalačních lišt nástěnných protahovacích uložených pevně</t>
  </si>
  <si>
    <t>267046582</t>
  </si>
  <si>
    <t>741120401</t>
  </si>
  <si>
    <t>Montáž vodič Cu izolovaný drátovací plný a laněný žíla 0,35-6 mm2 v rozváděči (např. CY)</t>
  </si>
  <si>
    <t>-644298325</t>
  </si>
  <si>
    <t>34141027</t>
  </si>
  <si>
    <t>vodič propojovací flexibilní jádro Cu lanované izolace PVC 450/750V (H07V-K) 1x6mm2</t>
  </si>
  <si>
    <t>1421997119</t>
  </si>
  <si>
    <t>741122201.B2</t>
  </si>
  <si>
    <t>Montáž kabel Cu plný kulatý žíla 2x1,5 až 6 mm2 uložený volně</t>
  </si>
  <si>
    <t>219210021</t>
  </si>
  <si>
    <t>34111005.B2</t>
  </si>
  <si>
    <t>kabel instalační jádro Cu plné 2x1,5mm2, B2ca,s1,d1</t>
  </si>
  <si>
    <t>970729482</t>
  </si>
  <si>
    <t>741122211</t>
  </si>
  <si>
    <t>Montáž kabel Cu plný kulatý žíla 3x1,5 až 6 mm2 uložený volně (např. CYKY)</t>
  </si>
  <si>
    <t>1198598821</t>
  </si>
  <si>
    <t>34111036.B</t>
  </si>
  <si>
    <t>kabel silový s Cu jádrem 1 kV 3x2,5mm2 B2ca,s1d1, P60-R</t>
  </si>
  <si>
    <t>-977786908</t>
  </si>
  <si>
    <t>1704022186</t>
  </si>
  <si>
    <t>34111048.B2</t>
  </si>
  <si>
    <t>kabel instalační jádro Cu plné 450/750V (B2ca,s1d1, P60-R) 3x6mm2</t>
  </si>
  <si>
    <t>-1259478902</t>
  </si>
  <si>
    <t>741122211.B2</t>
  </si>
  <si>
    <t>Montáž kabel Cu plný kulatý žíla 3x1,5 až 6 mm2 uložený volně</t>
  </si>
  <si>
    <t>1763049258</t>
  </si>
  <si>
    <t>34111036.B2</t>
  </si>
  <si>
    <t>kabel silový s Cu jádrem 1 kV 3x2,5mm2, B2ca,s1d1</t>
  </si>
  <si>
    <t>360494531</t>
  </si>
  <si>
    <t>741122211.R1</t>
  </si>
  <si>
    <t>Montáž kabel Cu plný kulatý žíla 3x1,5 až 6 mm2 uložený volně (např. CYKY) - oprava, nebo přeložení stávajícího vedení</t>
  </si>
  <si>
    <t>1912071612</t>
  </si>
  <si>
    <t>34111030</t>
  </si>
  <si>
    <t>kabel instalační jádro Cu plné izolace PVC plášť PVC 450/750V (CYKY) 3x1,5mm2</t>
  </si>
  <si>
    <t>222639029</t>
  </si>
  <si>
    <t>741122211.R2</t>
  </si>
  <si>
    <t>-668826906</t>
  </si>
  <si>
    <t>34111036</t>
  </si>
  <si>
    <t>kabel silový s Cu jádrem 1 kV 3x2,5mm2</t>
  </si>
  <si>
    <t>881993470</t>
  </si>
  <si>
    <t>741122231</t>
  </si>
  <si>
    <t>Montáž kabel Cu plný kulatý žíla 5x1,5 až 2,5 mm2 uložený volně (např. CYKY)</t>
  </si>
  <si>
    <t>-1802707248</t>
  </si>
  <si>
    <t>34111090.B2</t>
  </si>
  <si>
    <t>kabel instalační jádro Cu plné 450/750V (B2ca,s1d1, P60-R) 5x1,5mm2</t>
  </si>
  <si>
    <t>889120395</t>
  </si>
  <si>
    <t>741122232</t>
  </si>
  <si>
    <t>Montáž kabel Cu plný kulatý žíla 5x4 až 6 mm2 uložený volně (např. CYKY)</t>
  </si>
  <si>
    <t>-1975066229</t>
  </si>
  <si>
    <t>34111100.B</t>
  </si>
  <si>
    <t>kabel instalační jádro Cu plné 450/750V (B2ca,s1d1 P60-R) 5x6mm2</t>
  </si>
  <si>
    <t>50296792</t>
  </si>
  <si>
    <t>741122232.B2</t>
  </si>
  <si>
    <t>Montáž kabel Cu plný kulatý žíla 5x4 až 6 mm2 uložený volně</t>
  </si>
  <si>
    <t>1097576599</t>
  </si>
  <si>
    <t>34111100.B2</t>
  </si>
  <si>
    <t>kabel instalační jádro Cu plné 5x6mm2, B2ca,s1,d1</t>
  </si>
  <si>
    <t>1551852766</t>
  </si>
  <si>
    <t>741122851</t>
  </si>
  <si>
    <t>Demontáž kabel Cu plný kulatý žíla 2x1,5 až 6 mm2, 3x1,5 až 10 mm2, 4x1,5 až 10 mm2, 5x1,5 až 6 mm2, 7x1,5 až 4 mm2, 12x1,5 mm2 uložený volně</t>
  </si>
  <si>
    <t>-1919723098</t>
  </si>
  <si>
    <t>741130001</t>
  </si>
  <si>
    <t>Ukončení vodič izolovaný do 2,5 mm2 v rozváděči nebo na přístroji</t>
  </si>
  <si>
    <t>-1150132326</t>
  </si>
  <si>
    <t>741130004</t>
  </si>
  <si>
    <t>Ukončení vodič izolovaný do 6 mm2 v rozváděči nebo na přístroji</t>
  </si>
  <si>
    <t>1213667433</t>
  </si>
  <si>
    <t>741136351.P</t>
  </si>
  <si>
    <t>Plošina, lešení, vč. dopravy</t>
  </si>
  <si>
    <t>925414239</t>
  </si>
  <si>
    <t>741136351.R</t>
  </si>
  <si>
    <t>Ostatní pomocný, instalační materiál</t>
  </si>
  <si>
    <t>958515142</t>
  </si>
  <si>
    <t>741210003.R1</t>
  </si>
  <si>
    <t>Montáž rozvodnice oceloplechová nebo plastová běžná do 100 kg</t>
  </si>
  <si>
    <t>-1317710644</t>
  </si>
  <si>
    <t>35713104.R1</t>
  </si>
  <si>
    <t>rozvaděč 1-R02.2, vč. vystrojení, dle PD</t>
  </si>
  <si>
    <t>-1698669718</t>
  </si>
  <si>
    <t>741210003.R2</t>
  </si>
  <si>
    <t>-1132445761</t>
  </si>
  <si>
    <t>35713104.R2</t>
  </si>
  <si>
    <t>rozvaděč 2-R02.2, vč. vystrojení, dle PD</t>
  </si>
  <si>
    <t>-23535858</t>
  </si>
  <si>
    <t>741210003.R3</t>
  </si>
  <si>
    <t>-1113220152</t>
  </si>
  <si>
    <t>35713104.R3</t>
  </si>
  <si>
    <t>rozvaděč 3-R02.2, vč. vystrojení, dle PD</t>
  </si>
  <si>
    <t>-793667449</t>
  </si>
  <si>
    <t>741210003.R4</t>
  </si>
  <si>
    <t>-1251118024</t>
  </si>
  <si>
    <t>35713104.R4</t>
  </si>
  <si>
    <t>rozvaděč 4-R02.2, vč. vystrojení, dle PD</t>
  </si>
  <si>
    <t>742936666</t>
  </si>
  <si>
    <t>-1083501753</t>
  </si>
  <si>
    <t>35713104.RH</t>
  </si>
  <si>
    <t>rozvaděč RH, doplnění, dle PD</t>
  </si>
  <si>
    <t>-1810771180</t>
  </si>
  <si>
    <t>741210003.Rx</t>
  </si>
  <si>
    <t>Doplnění 1-R02, 2-R02, 3-R02, 4-R02</t>
  </si>
  <si>
    <t>1044357042</t>
  </si>
  <si>
    <t>35713104.Rx</t>
  </si>
  <si>
    <t>rozvaděč 1-R02, 2-R02, 3-R02, 4-R02, doplnění dle PD</t>
  </si>
  <si>
    <t>532073606</t>
  </si>
  <si>
    <t>741210201.R</t>
  </si>
  <si>
    <t>Montáž rozváděč vestavný do niky, pole do 200 kg</t>
  </si>
  <si>
    <t>1142363342</t>
  </si>
  <si>
    <t>35717656.R</t>
  </si>
  <si>
    <t>rozvaděč do niky, oceloplechový, dle popisu</t>
  </si>
  <si>
    <t>-793824426</t>
  </si>
  <si>
    <t>741210813</t>
  </si>
  <si>
    <t>Demontáž rozvodnic plastových pod omítkou s krytím do IPx4 plochou přes 0,2 m2</t>
  </si>
  <si>
    <t>-2004556228</t>
  </si>
  <si>
    <t>741211817</t>
  </si>
  <si>
    <t>Demontáž rozvodnic kovových pod omítkou s krytím do IPx4 plochou přes 0,8 m2</t>
  </si>
  <si>
    <t>-1073611349</t>
  </si>
  <si>
    <t>741310232.D</t>
  </si>
  <si>
    <t>Montáž DALI ovládače se zapojením vodičů</t>
  </si>
  <si>
    <t>-268789871</t>
  </si>
  <si>
    <t>34535003.D</t>
  </si>
  <si>
    <t>ovládač DALI, 3x tlačítko</t>
  </si>
  <si>
    <t>138617715</t>
  </si>
  <si>
    <t>741311805</t>
  </si>
  <si>
    <t>Demontáž spínačů nástěnných normálních do 10 A bezšroubových bez zachování funkčnosti přes 2 do 4 svorek</t>
  </si>
  <si>
    <t>1777831172</t>
  </si>
  <si>
    <t>741315823</t>
  </si>
  <si>
    <t>Demontáž zásuvek domovních normální prostředí do 16A zapuštěných šroubových bez zachování funkčnosti 2P+PE</t>
  </si>
  <si>
    <t>1609338622</t>
  </si>
  <si>
    <t>741330302</t>
  </si>
  <si>
    <t>Montáž ovladač tlačítkový vestavný s aretací se zapojením vodičů</t>
  </si>
  <si>
    <t>-2086094259</t>
  </si>
  <si>
    <t>34535101.R</t>
  </si>
  <si>
    <t>přepínač pro VZT, 2x tlačítko (start, stop), světelná kontrolka, vestavný</t>
  </si>
  <si>
    <t>-1450283255</t>
  </si>
  <si>
    <t>741333811</t>
  </si>
  <si>
    <t>Demontáž ovladač tlačítkový vestavný</t>
  </si>
  <si>
    <t>264651491</t>
  </si>
  <si>
    <t>741371821</t>
  </si>
  <si>
    <t>Demontáž osvětlovacího modulového systému zářivkového dl do 1100 mm bez zachování funkčnosti</t>
  </si>
  <si>
    <t>-605519976</t>
  </si>
  <si>
    <t>741372021.NP1</t>
  </si>
  <si>
    <t>Montáž svítidlo LED přisazené nástěnné hranaté nebo kruhové se zapojením vodičů, nouzové</t>
  </si>
  <si>
    <t>-1003008270</t>
  </si>
  <si>
    <t>34825001.NP1</t>
  </si>
  <si>
    <t>svítidlo interiérové přisazené nouzové s piktogramem, "NP1"</t>
  </si>
  <si>
    <t>-2065211887</t>
  </si>
  <si>
    <t>741372061.NO2</t>
  </si>
  <si>
    <t>Montáž svítidlo LED stropní vestavné hranaté nebo kruhové se zapojením vodičů, nouzové</t>
  </si>
  <si>
    <t>1436822483</t>
  </si>
  <si>
    <t>34825002.NO2</t>
  </si>
  <si>
    <t>svítidlo interiérové stropní vestavné nouzové s piktogramem, "NO2"</t>
  </si>
  <si>
    <t>-259550602</t>
  </si>
  <si>
    <t>741372111</t>
  </si>
  <si>
    <t>Montáž svítidlo LED interiérové vestavné panelové hranaté nebo kruhové do 0,09 m2 se zapojením vodičů</t>
  </si>
  <si>
    <t>641787887</t>
  </si>
  <si>
    <t>34835001.R</t>
  </si>
  <si>
    <t>Vestané reflektorové svítidlo, LED 24.5W 4000K, 2640 lm, bílé barevné provedení, stmívatelné DALI, UGR 18.1</t>
  </si>
  <si>
    <t>536711066</t>
  </si>
  <si>
    <t>741372112</t>
  </si>
  <si>
    <t>Montáž svítidlo LED interiérové vestavné panelové hranaté nebo kruhové přes 0,09 do 0,36 m2 se zapojením vodičů</t>
  </si>
  <si>
    <t>-1316854722</t>
  </si>
  <si>
    <t>34835000.R</t>
  </si>
  <si>
    <t>vesavné liniové svítidlo do rastrových podhledů, LED 12.1W, 4000K, 1660 lm, bílé provedení, stmívatelné DALI, UGR 17.8, délka 1200 mm</t>
  </si>
  <si>
    <t>-833517050</t>
  </si>
  <si>
    <t>741810003</t>
  </si>
  <si>
    <t>Celková prohlídka elektrického rozvodu a zařízení přes 0,5 do 1 milionu Kč</t>
  </si>
  <si>
    <t>-1135456476</t>
  </si>
  <si>
    <t>741820102</t>
  </si>
  <si>
    <t>Měření intenzity osvětlení</t>
  </si>
  <si>
    <t>2137575282</t>
  </si>
  <si>
    <t>741911851</t>
  </si>
  <si>
    <t>Demontáž závěs kabelový hřebenový do 5 kabelů</t>
  </si>
  <si>
    <t>751433945</t>
  </si>
  <si>
    <t>741917811</t>
  </si>
  <si>
    <t>Demontáž příchytka dřevěná nebo plastová</t>
  </si>
  <si>
    <t>-1148202613</t>
  </si>
  <si>
    <t>741917821</t>
  </si>
  <si>
    <t>Demontáž příchytka kovová pro kabelové lávky a žebříky kabel D do 74 mm</t>
  </si>
  <si>
    <t>666894752</t>
  </si>
  <si>
    <t>741920032.PO</t>
  </si>
  <si>
    <t>Montáž se zhotovením přepážka protipožární - ucpávka v kabelovém kanálu neprůchozím</t>
  </si>
  <si>
    <t>760936340</t>
  </si>
  <si>
    <t>998741102</t>
  </si>
  <si>
    <t>Přesun hmot tonážní pro silnoproud v objektech v přes 6 do 12 m</t>
  </si>
  <si>
    <t>-1168096228</t>
  </si>
  <si>
    <t>Práce a dodávky M</t>
  </si>
  <si>
    <t>21-M</t>
  </si>
  <si>
    <t>Elektromontáže</t>
  </si>
  <si>
    <t>210021071.P</t>
  </si>
  <si>
    <t>Montáž příchytek plastových jednoduchých</t>
  </si>
  <si>
    <t>1714080232</t>
  </si>
  <si>
    <t>34572000.P</t>
  </si>
  <si>
    <t>příchytka k upevňování kabelů</t>
  </si>
  <si>
    <t>458532757</t>
  </si>
  <si>
    <t>210021071.P2</t>
  </si>
  <si>
    <t>Montáž příchytek P60-R</t>
  </si>
  <si>
    <t>858760481</t>
  </si>
  <si>
    <t>34572000.P2</t>
  </si>
  <si>
    <t>příchytka kovová, P60-R, vč. kotvy</t>
  </si>
  <si>
    <t>-1120604242</t>
  </si>
  <si>
    <t>22-M</t>
  </si>
  <si>
    <t>Montáže technologických zařízení pro dopravní stavby</t>
  </si>
  <si>
    <t>220260106.R</t>
  </si>
  <si>
    <t>Vyhledání vývodu nebo krabice</t>
  </si>
  <si>
    <t>-2058235888</t>
  </si>
  <si>
    <t>220261101</t>
  </si>
  <si>
    <t>Konstrukce ocelová pro přístroje a zařízení do 5 kg</t>
  </si>
  <si>
    <t>-714606656</t>
  </si>
  <si>
    <t>220261102</t>
  </si>
  <si>
    <t>Konstrukce ocelová pro přístroje a zařízení do 10 kg</t>
  </si>
  <si>
    <t>979857197</t>
  </si>
  <si>
    <t>220270242</t>
  </si>
  <si>
    <t>Montáž vodič sdělovací izolovaný uložený do trubkovodu nebo lišty U do 4 x 0,8 mm</t>
  </si>
  <si>
    <t>-1075391708</t>
  </si>
  <si>
    <t>34121263</t>
  </si>
  <si>
    <t>kabel datový jádro Cu plné plášť PVC (U/UTP) kategorie 6</t>
  </si>
  <si>
    <t>-286369576</t>
  </si>
  <si>
    <t>220332001.CPS</t>
  </si>
  <si>
    <t>Centrála nouzového osvětlení</t>
  </si>
  <si>
    <t>1908346506</t>
  </si>
  <si>
    <t>40462001.CPS</t>
  </si>
  <si>
    <t>centrála nouzového osvětlení, vč. krytu P60-R</t>
  </si>
  <si>
    <t>sada</t>
  </si>
  <si>
    <t>-1414255348</t>
  </si>
  <si>
    <t>220332002.3F</t>
  </si>
  <si>
    <t>Monitoring výpadku sítě, 3F, CPS</t>
  </si>
  <si>
    <t>-1513791078</t>
  </si>
  <si>
    <t>35826000.3F</t>
  </si>
  <si>
    <t>Monitoring výpadku sítě, 3F, CPS, do rozv.NN</t>
  </si>
  <si>
    <t>1587636174</t>
  </si>
  <si>
    <t>220332003.P</t>
  </si>
  <si>
    <t>Vzdálený ovl.panel / MTB- mimic panel, recessed wall</t>
  </si>
  <si>
    <t>-1260833569</t>
  </si>
  <si>
    <t>40467002.P</t>
  </si>
  <si>
    <t>505553103</t>
  </si>
  <si>
    <t>HZS2222.D</t>
  </si>
  <si>
    <t>Hodinová zúčtovací sazba elektrikář odborný (demontáže)</t>
  </si>
  <si>
    <t>-1683549076</t>
  </si>
  <si>
    <t>HZS4212</t>
  </si>
  <si>
    <t>Hodinová zúčtovací sazba revizní technik specialista</t>
  </si>
  <si>
    <t>-301436888</t>
  </si>
  <si>
    <t>HZS4232.C</t>
  </si>
  <si>
    <t>Hodinová zúčtovací sazba technik odborný (sw práce, CPS)</t>
  </si>
  <si>
    <t>1026470782</t>
  </si>
  <si>
    <t>HZS4232.D</t>
  </si>
  <si>
    <t>Hodinová zúčtovací sazba technik odborný (sw práce, DALI)</t>
  </si>
  <si>
    <t>-490932982</t>
  </si>
  <si>
    <t>VRN</t>
  </si>
  <si>
    <t>Vedlejší rozpočtové náklady</t>
  </si>
  <si>
    <t>VRN1</t>
  </si>
  <si>
    <t>Průzkumné, geodetické a projektové práce</t>
  </si>
  <si>
    <t>013244000.V</t>
  </si>
  <si>
    <t>Dokumentace výrobní rozvaděčů (1-R02, 1-R06 až 4-R02, 4-R06)</t>
  </si>
  <si>
    <t>1024</t>
  </si>
  <si>
    <t>-1649994211</t>
  </si>
  <si>
    <t>013254000</t>
  </si>
  <si>
    <t>Dokumentace skutečného provedení stavby</t>
  </si>
  <si>
    <t>328803724</t>
  </si>
  <si>
    <t>013274000.P</t>
  </si>
  <si>
    <t>Pasportizace rozvaděčů NN před započetím prací (1-R02, 1-R06 až 4-R02, 4-R06)</t>
  </si>
  <si>
    <t>-1408432919</t>
  </si>
  <si>
    <t>013294000</t>
  </si>
  <si>
    <t>Ostatní dokumentace</t>
  </si>
  <si>
    <t>1745506961</t>
  </si>
  <si>
    <t>VRN4</t>
  </si>
  <si>
    <t>Inženýrská činnost</t>
  </si>
  <si>
    <t>045002000</t>
  </si>
  <si>
    <t>Kompletační a koordinační činnost</t>
  </si>
  <si>
    <t>-278852882</t>
  </si>
  <si>
    <t>VRN6</t>
  </si>
  <si>
    <t>Územní vlivy</t>
  </si>
  <si>
    <t>065002000</t>
  </si>
  <si>
    <t>Mimostaveništní doprava materiálů</t>
  </si>
  <si>
    <t>-76372236</t>
  </si>
  <si>
    <t>D.01.44 - Slaboproudá elektrotechnika</t>
  </si>
  <si>
    <t>01 - Slaboproudá elektrotechnika</t>
  </si>
  <si>
    <t>D1 - Ozvučení</t>
  </si>
  <si>
    <t>D2 - EPS</t>
  </si>
  <si>
    <t>D3 - PZTS</t>
  </si>
  <si>
    <t>D4 - SK</t>
  </si>
  <si>
    <t>D5 - MaR</t>
  </si>
  <si>
    <t>D6 - EKV</t>
  </si>
  <si>
    <t>D7 - VSS</t>
  </si>
  <si>
    <t>D8 - Trasy</t>
  </si>
  <si>
    <t>D1</t>
  </si>
  <si>
    <t>Ozvučení</t>
  </si>
  <si>
    <t>Pol1</t>
  </si>
  <si>
    <t>Demontáž reproduktoru,</t>
  </si>
  <si>
    <t>1778860483</t>
  </si>
  <si>
    <t>Pol2</t>
  </si>
  <si>
    <t>Reproduktor podhledový PC-1860EN, v ceně zahrnuta dodávka a montáž</t>
  </si>
  <si>
    <t>371676293</t>
  </si>
  <si>
    <t>Pol3</t>
  </si>
  <si>
    <t>Zhotovení otvoru pro reproduktor,</t>
  </si>
  <si>
    <t>433443113</t>
  </si>
  <si>
    <t>Pol4</t>
  </si>
  <si>
    <t>Reproduktor skříňkový LBC3018/01, v ceně zahrnuta dodávka a montáž</t>
  </si>
  <si>
    <t>-1085417180</t>
  </si>
  <si>
    <t>Pol5</t>
  </si>
  <si>
    <t>Vyhledání a přeložení kabeláže do zdiva/nad podhled,</t>
  </si>
  <si>
    <t>275404438</t>
  </si>
  <si>
    <t>D2</t>
  </si>
  <si>
    <t>EPS</t>
  </si>
  <si>
    <t>Pol6</t>
  </si>
  <si>
    <t>Demontáž a opětovná montáž automatického hlásiče EPS,</t>
  </si>
  <si>
    <t>928537787</t>
  </si>
  <si>
    <t>Pol7</t>
  </si>
  <si>
    <t>Demontáž a opětovná montáž sirény EPS,</t>
  </si>
  <si>
    <t>1987425228</t>
  </si>
  <si>
    <t>Pol8</t>
  </si>
  <si>
    <t>Demontáž a opětovná montáž tlačítkového hlásiče EPS,</t>
  </si>
  <si>
    <t>-1404427131</t>
  </si>
  <si>
    <t>Pol9</t>
  </si>
  <si>
    <t>Demontáž tlačítka pro únik, zelené,</t>
  </si>
  <si>
    <t>-1756648523</t>
  </si>
  <si>
    <t>Pol10</t>
  </si>
  <si>
    <t>Zelené tlačítko, NC/NO výst., montáž na KU68, prolamovací plast / sklo, symbol běžícího muže + krabice, v ceně zahrnuta dodávka a montáž</t>
  </si>
  <si>
    <t>-737716472</t>
  </si>
  <si>
    <t>Pol11</t>
  </si>
  <si>
    <t>Plastový průhledný kryt pro tlačítka a ovládací skříňky KAC, v ceně zahrnuta dodávka a montáž</t>
  </si>
  <si>
    <t>-260487673</t>
  </si>
  <si>
    <t>Pol12</t>
  </si>
  <si>
    <t>166133720</t>
  </si>
  <si>
    <t>Pol13</t>
  </si>
  <si>
    <t>Přepojení stávajících přídržných magnetů 2.NP,</t>
  </si>
  <si>
    <t>-1386720487</t>
  </si>
  <si>
    <t>Pol14</t>
  </si>
  <si>
    <t>Práce na stávajících podhledech,</t>
  </si>
  <si>
    <t>228452795</t>
  </si>
  <si>
    <t>Pol15</t>
  </si>
  <si>
    <t>Práce na stávajícím NN rozvaděči,</t>
  </si>
  <si>
    <t>1809936410</t>
  </si>
  <si>
    <t>Pol16</t>
  </si>
  <si>
    <t>Jistič B6/1, 10kA, v ceně zahrnuta dodávka a montáž</t>
  </si>
  <si>
    <t>-1142228564</t>
  </si>
  <si>
    <t>Pol17</t>
  </si>
  <si>
    <t>Napojení samozavírače s integrovaným magnetem,</t>
  </si>
  <si>
    <t>-1546710602</t>
  </si>
  <si>
    <t>Pol18</t>
  </si>
  <si>
    <t>Automatický hlásič FAP-425-O včetně patice, v ceně zahrnuta dodávka a montáž</t>
  </si>
  <si>
    <t>-1019908479</t>
  </si>
  <si>
    <t>Pol19</t>
  </si>
  <si>
    <t>Vstupně-výstupní modul FLM-420-RHV včetně krabice, v ceně zahrnuta dodávka a montáž</t>
  </si>
  <si>
    <t>-550971943</t>
  </si>
  <si>
    <t>Pol20</t>
  </si>
  <si>
    <t>Spínaný zdroj, 27,6 V ss / 4,2 A (5 A krátkodobě) pro EPS, aku max. 2 x 17 Ah, EN54, v ceně zahrnuta dodávka a montáž</t>
  </si>
  <si>
    <t>772293196</t>
  </si>
  <si>
    <t>Pol21</t>
  </si>
  <si>
    <t>Akumulátor 12V/17Ah se šroubovými svorkami M5 a životností až 5 let, VdS, v ceně zahrnuta dodávka a montáž</t>
  </si>
  <si>
    <t>235335597</t>
  </si>
  <si>
    <t>Pol22</t>
  </si>
  <si>
    <t>Konfigurace systému EPS,</t>
  </si>
  <si>
    <t>-1810125211</t>
  </si>
  <si>
    <t>Pol23</t>
  </si>
  <si>
    <t>Funkční zkouška,</t>
  </si>
  <si>
    <t>-527985443</t>
  </si>
  <si>
    <t>D3</t>
  </si>
  <si>
    <t>PZTS</t>
  </si>
  <si>
    <t>Pol24</t>
  </si>
  <si>
    <t>Demontáž a opětovná montáž klávesnice PTZS,</t>
  </si>
  <si>
    <t>-311056776</t>
  </si>
  <si>
    <t>Pol25</t>
  </si>
  <si>
    <t>Demontáž stávajícího magnetického kontaktu, odpojení kabeláže,</t>
  </si>
  <si>
    <t>-2025500559</t>
  </si>
  <si>
    <t>Pol26</t>
  </si>
  <si>
    <t>Připojení nového magnetického kontaktu na stávající kabeláž,</t>
  </si>
  <si>
    <t>-907412843</t>
  </si>
  <si>
    <t>Pol27</t>
  </si>
  <si>
    <t>Krabice s tamper kontaktem, v ceně zahrnuta dodávka a montáž</t>
  </si>
  <si>
    <t>1448929911</t>
  </si>
  <si>
    <t>-1918353361</t>
  </si>
  <si>
    <t>D4</t>
  </si>
  <si>
    <t>SK</t>
  </si>
  <si>
    <t>Pol28</t>
  </si>
  <si>
    <t>Práce na stávajícím datovém rozvaděči,</t>
  </si>
  <si>
    <t>-1766245454</t>
  </si>
  <si>
    <t>-1591007468</t>
  </si>
  <si>
    <t>Pol29</t>
  </si>
  <si>
    <t>Datová zásuvka na DIN lištu s keystone 1x RJ45 cat.6, v ceně zahrnuta dodávka a montáž</t>
  </si>
  <si>
    <t>772203405</t>
  </si>
  <si>
    <t>Pol30</t>
  </si>
  <si>
    <t>Lisovací konektror cat.6 na drát, v ceně zahrnuta dodávka a montáž</t>
  </si>
  <si>
    <t>-1336975258</t>
  </si>
  <si>
    <t>Pol31</t>
  </si>
  <si>
    <t>Ukončení kabelu na patch panelu,</t>
  </si>
  <si>
    <t>1904694252</t>
  </si>
  <si>
    <t>Pol32</t>
  </si>
  <si>
    <t>Měření datového kabelu,</t>
  </si>
  <si>
    <t>2008887716</t>
  </si>
  <si>
    <t>D5</t>
  </si>
  <si>
    <t>MaR</t>
  </si>
  <si>
    <t>Pol33</t>
  </si>
  <si>
    <t>Demontáž a opětovná montáž jednotky SYNCO LIVING,</t>
  </si>
  <si>
    <t>1704330968</t>
  </si>
  <si>
    <t>808906589</t>
  </si>
  <si>
    <t>D6</t>
  </si>
  <si>
    <t>EKV</t>
  </si>
  <si>
    <t>Pol34</t>
  </si>
  <si>
    <t>Demontáž stávajících čteček FEI,</t>
  </si>
  <si>
    <t>-831759912</t>
  </si>
  <si>
    <t>Pol35</t>
  </si>
  <si>
    <t>Demontáž a opětovná montáž optické signalizace,</t>
  </si>
  <si>
    <t>-1661762575</t>
  </si>
  <si>
    <t>Pol36</t>
  </si>
  <si>
    <t>Napojení elektromechanického zámku, odzkoušení,</t>
  </si>
  <si>
    <t>-126307057</t>
  </si>
  <si>
    <t>Pol37</t>
  </si>
  <si>
    <t>782800616</t>
  </si>
  <si>
    <t>Pol38</t>
  </si>
  <si>
    <t>Řídicí jednotka slouží k řízení snímacích hlav ID MINI / ID Tango, ID 898, ID1530 (jednotek pro snímání bezkontaktních identifikačních karet) a ke komunikaci s PC. Nastavení pracovního režimu se provádí pomocí software dodávaného výrobcem. 11 – 14 VDC, 39</t>
  </si>
  <si>
    <t>161936482</t>
  </si>
  <si>
    <t>Pol39</t>
  </si>
  <si>
    <t>Deska relé na RS485 - ID-REL 2relé včetně krabice s vývodkami, v ceně zahrnuta dodávka a montáž</t>
  </si>
  <si>
    <t>-1187751711</t>
  </si>
  <si>
    <t>Pol40</t>
  </si>
  <si>
    <t>Deska relé na RS485 - ID-REL 3relé včetně krabice s vývodkami, v ceně zahrnuta dodávka a montáž</t>
  </si>
  <si>
    <t>-924803958</t>
  </si>
  <si>
    <t>Pol41</t>
  </si>
  <si>
    <t>Deska relé na RS485 - ID-REL 4relé včetně krabice s vývodkami, v ceně zahrnuta dodávka a montáž</t>
  </si>
  <si>
    <t>116056716</t>
  </si>
  <si>
    <t>Pol42</t>
  </si>
  <si>
    <t>Deska relé na RS485 - ID-REL 5relé včetně krabice s vývodkami, v ceně zahrnuta dodávka a montáž</t>
  </si>
  <si>
    <t>905563901</t>
  </si>
  <si>
    <t>Pol43</t>
  </si>
  <si>
    <t>Čtečka karet se snímačem DESFIRE s instalací na podoomítkové přístrojové krabice. Napájení +12ss (min 11V, max 13,8V, Odběr 50 mA) včetně krytu Tango, v ceně zahrnuta dodávka a montáž</t>
  </si>
  <si>
    <t>1719986646</t>
  </si>
  <si>
    <t>Pol44</t>
  </si>
  <si>
    <t>Krabice přístrojová do SDK včetně vysekání kapsy, v ceně zahrnuta dodávka a montáž</t>
  </si>
  <si>
    <t>-1245381578</t>
  </si>
  <si>
    <t>Pol45</t>
  </si>
  <si>
    <t>Spínaný zdroj na din lištu 12VDC/15A bez zálohování včetně krytu s vývodkami, v ceně zahrnuta dodávka a montáž</t>
  </si>
  <si>
    <t>1661628534</t>
  </si>
  <si>
    <t>Pol48</t>
  </si>
  <si>
    <t>Spolupráce při oživení, odzkoušení systému a prvků,</t>
  </si>
  <si>
    <t>-696876070</t>
  </si>
  <si>
    <t>D7</t>
  </si>
  <si>
    <t>VSS</t>
  </si>
  <si>
    <t>Pol49</t>
  </si>
  <si>
    <t>Demontáž a opětovná montáž kamery,</t>
  </si>
  <si>
    <t>426420136</t>
  </si>
  <si>
    <t>Pol50</t>
  </si>
  <si>
    <t>IP DOME KAMERA 4Mpx, OBJEKTIV 2,8-12mm, POE, IR PŘÍSVIT, NIS2, v ceně zahrnuta dodávka a montáž</t>
  </si>
  <si>
    <t>2045629492</t>
  </si>
  <si>
    <t>Pol51</t>
  </si>
  <si>
    <t>XP Professional+, VMS pro IP kamery aj., device licence pro jedno zařízení, v ceně zahrnuta dodávka a montáž</t>
  </si>
  <si>
    <t>943351530</t>
  </si>
  <si>
    <t>Pol52</t>
  </si>
  <si>
    <t>Care Plus pro XPPPLUSDL, maintenance &amp; support, platnost 2 roky, v ceně zahrnuta dodávka a montáž</t>
  </si>
  <si>
    <t>703609937</t>
  </si>
  <si>
    <t>Pol53</t>
  </si>
  <si>
    <t>Nastavení pohledu kamer,</t>
  </si>
  <si>
    <t>1240395750</t>
  </si>
  <si>
    <t>Pol54</t>
  </si>
  <si>
    <t>Práce na stávajícím serveru VSS, doplnění licencí, kamer,</t>
  </si>
  <si>
    <t>-427284587</t>
  </si>
  <si>
    <t>D8</t>
  </si>
  <si>
    <t>Trasy</t>
  </si>
  <si>
    <t>Pol55</t>
  </si>
  <si>
    <t>PraflaDur 3x1,5, P30-R, B2ca, v ceně zahrnuta dodávka a montáž</t>
  </si>
  <si>
    <t>661077797</t>
  </si>
  <si>
    <t>Pol56</t>
  </si>
  <si>
    <t>UTP cat.6, B2caS1d1, v ceně zahrnuta dodávka a montáž</t>
  </si>
  <si>
    <t>-1971925332</t>
  </si>
  <si>
    <t>Pol57</t>
  </si>
  <si>
    <t>JYSTY 2x2x0,8 šedý - oprava a přesuny, v ceně zahrnuta dodávka a montáž</t>
  </si>
  <si>
    <t>-398370920</t>
  </si>
  <si>
    <t>Pol58</t>
  </si>
  <si>
    <t>PraflaCom 1x2x0,8, B2caS1d1, v ceně zahrnuta dodávka a montáž</t>
  </si>
  <si>
    <t>1237358370</t>
  </si>
  <si>
    <t>Pol59</t>
  </si>
  <si>
    <t>PraflaCom 2x2x0,8, B2caS1d1, v ceně zahrnuta dodávka a montáž</t>
  </si>
  <si>
    <t>-257479557</t>
  </si>
  <si>
    <t>Pol60</t>
  </si>
  <si>
    <t>PraflaGuard 2x2x0,8, P30-R, B2caS1d1, v ceně zahrnuta dodávka a montáž</t>
  </si>
  <si>
    <t>-1539030840</t>
  </si>
  <si>
    <t>Pol61</t>
  </si>
  <si>
    <t>PraflaSafe 1x6, B2caS1d1, v ceně zahrnuta dodávka a montáž</t>
  </si>
  <si>
    <t>903095734</t>
  </si>
  <si>
    <t>Pol62</t>
  </si>
  <si>
    <t>PraflaSafe 1x4, B2caS1d1, v ceně zahrnuta dodávka a montáž</t>
  </si>
  <si>
    <t>-1356516552</t>
  </si>
  <si>
    <t>Pol63</t>
  </si>
  <si>
    <t>Praflasafe 2x2,5, B2caS1d1, v ceně zahrnuta dodávka a montáž</t>
  </si>
  <si>
    <t>-83352967</t>
  </si>
  <si>
    <t>Pol64</t>
  </si>
  <si>
    <t>Praflasafe 3x2,5, B2caS1d1, v ceně zahrnuta dodávka a montáž</t>
  </si>
  <si>
    <t>2081932037</t>
  </si>
  <si>
    <t>Pol65</t>
  </si>
  <si>
    <t>CYKY 3x1,5 - oprava a přesuny, v ceně zahrnuta dodávka a montáž</t>
  </si>
  <si>
    <t>312873726</t>
  </si>
  <si>
    <t>Pol66</t>
  </si>
  <si>
    <t>CYKY 3x2,5 - oprava a přesuny, v ceně zahrnuta dodávka a montáž</t>
  </si>
  <si>
    <t>1352313307</t>
  </si>
  <si>
    <t>Pol67</t>
  </si>
  <si>
    <t>UTP cat.6, LSOH, Dca - oprava a přesuny, v ceně zahrnuta dodávka a montáž</t>
  </si>
  <si>
    <t>340356405</t>
  </si>
  <si>
    <t>Pol68</t>
  </si>
  <si>
    <t>Krabice rozbočovací na povrch včetně svorkovnice 100x100x50, v ceně zahrnuta dodávka a montáž</t>
  </si>
  <si>
    <t>1494841492</t>
  </si>
  <si>
    <t>Pol69</t>
  </si>
  <si>
    <t>Krabice rozbočovací P30-R včetně svorkovnice, v ceně zahrnuta dodávka a montáž</t>
  </si>
  <si>
    <t>793551091</t>
  </si>
  <si>
    <t>Pol70</t>
  </si>
  <si>
    <t>Krabice rozbočovací pod omítku včetně svorkovnice a víčka, v ceně zahrnuta dodávka a montáž</t>
  </si>
  <si>
    <t>-1669258468</t>
  </si>
  <si>
    <t>Pol71</t>
  </si>
  <si>
    <t>Ekvipotenciální svorkovnice EPS1 s krytem, v ceně zahrnuta dodávka a montáž</t>
  </si>
  <si>
    <t>303682289</t>
  </si>
  <si>
    <t>Pol72</t>
  </si>
  <si>
    <t>Kabelový žlab drátěný 50x50 komplet včetně příslušenství a kotevního materiálu, v ceně zahrnuta dodávka a montáž</t>
  </si>
  <si>
    <t>-570091228</t>
  </si>
  <si>
    <t>Pol73</t>
  </si>
  <si>
    <t>Příchytka kovová P30-R včetně kotevního materiálu, v ceně zahrnuta dodávka a montáž</t>
  </si>
  <si>
    <t>-791843874</t>
  </si>
  <si>
    <t>Pol74</t>
  </si>
  <si>
    <t>Příchytka skupinová včetně kotevního materiálu,</t>
  </si>
  <si>
    <t>1300740393</t>
  </si>
  <si>
    <t>Pol75</t>
  </si>
  <si>
    <t>Trubka PVC pod omítku dn25,</t>
  </si>
  <si>
    <t>550893162</t>
  </si>
  <si>
    <t>Pol76</t>
  </si>
  <si>
    <t>Rýha do zdiva do 10x5 cm,</t>
  </si>
  <si>
    <t>-710058448</t>
  </si>
  <si>
    <t>Pol77</t>
  </si>
  <si>
    <t>Prostup stropem,</t>
  </si>
  <si>
    <t>-1925366679</t>
  </si>
  <si>
    <t>Pol78</t>
  </si>
  <si>
    <t>Prostup stěnou do tl45 cm,</t>
  </si>
  <si>
    <t>-1606349512</t>
  </si>
  <si>
    <t>Pol79</t>
  </si>
  <si>
    <t>Protipožární utěsnění prostupů stěnou / stropem, v ceně zahrnuta dodávka a montáž</t>
  </si>
  <si>
    <t>1669117306</t>
  </si>
  <si>
    <t>Pol80</t>
  </si>
  <si>
    <t>Nespecifikovaný materiál a práce, stavební přípomoce, začištění prostupů,</t>
  </si>
  <si>
    <t>-99091126</t>
  </si>
  <si>
    <t>Pol81</t>
  </si>
  <si>
    <t>Doprava a přesun hmot,</t>
  </si>
  <si>
    <t>-251707158</t>
  </si>
  <si>
    <t>Pol82</t>
  </si>
  <si>
    <t>Likvidace odpadu při elektromontážích, včetně odvozu a poplatku na skládce,</t>
  </si>
  <si>
    <t>439570531</t>
  </si>
  <si>
    <t>Pol83</t>
  </si>
  <si>
    <t>Koordinace profesí, koordinace s investorem při instalaci a oživení systému,</t>
  </si>
  <si>
    <t>-194595078</t>
  </si>
  <si>
    <t>Pol84</t>
  </si>
  <si>
    <t>Revize a funkční zkouška včetně protokolu/revizní zprávy,</t>
  </si>
  <si>
    <t>-1804281384</t>
  </si>
  <si>
    <t>Pol85</t>
  </si>
  <si>
    <t>Zpracování dokumentace výrobní, DSPS, dokladová část</t>
  </si>
  <si>
    <t>1619067105</t>
  </si>
  <si>
    <t>Pol86</t>
  </si>
  <si>
    <t>Provedení prohlídky na vyhrazeném el. zařízení třídy I. dle §4 odst.1, písmena c) dle NV.č.190/2022 Sb. - TIČR</t>
  </si>
  <si>
    <t>895019388</t>
  </si>
  <si>
    <t xml:space="preserve">VON - Vedlejší a ostatní náklady stavby </t>
  </si>
  <si>
    <t>VRN - VRN</t>
  </si>
  <si>
    <t xml:space="preserve">    VRN2 - Příprava staveniště</t>
  </si>
  <si>
    <t xml:space="preserve">    VRN3 - Zařízení staveniště</t>
  </si>
  <si>
    <t xml:space="preserve">    VRN7 - Provozní vlivy</t>
  </si>
  <si>
    <t xml:space="preserve">    VRN9 - Ostatní náklady</t>
  </si>
  <si>
    <t>013244000</t>
  </si>
  <si>
    <t>Dokumentace dílenská pro realizaci stavby</t>
  </si>
  <si>
    <t>-1773368240</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</si>
  <si>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</si>
  <si>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476433631</t>
  </si>
  <si>
    <t>Poznámka k položce:_x000d_
VEŠKERÉ FORMY A PŘEDÁNÍ SE ŘÍDÍ PODMÍNKAMI ZADÁVACÍ DOKUMENTACE STAVBY</t>
  </si>
  <si>
    <t>VRN2</t>
  </si>
  <si>
    <t>Příprava staveniště</t>
  </si>
  <si>
    <t>020001000</t>
  </si>
  <si>
    <t xml:space="preserve">Příprava staveniště </t>
  </si>
  <si>
    <t>495143212</t>
  </si>
  <si>
    <t xml:space="preserve">Poznámka k položce:_x000d_
-Zřízení trvalé, dočasné deponie a mezideponie_x000d_
-zřízení příjezdů a přístupů na staveniště_x000d_
(+ Zpevnění zatravněné plochy např. silničními panely. Pro manipulaci se sutí. 200m2)_x000d_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</si>
  <si>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</si>
  <si>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</si>
  <si>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</si>
  <si>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</si>
  <si>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-2134032566</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</si>
  <si>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</si>
  <si>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</si>
  <si>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</si>
  <si>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715963583</t>
  </si>
  <si>
    <t>Poznámka k položce:_x000d_
-náklady zhotovitele spojené s kompletní likvidací zařízení staveniště vč. uvedení všech dotčených ploch do bezvadného stavu</t>
  </si>
  <si>
    <t>043103000</t>
  </si>
  <si>
    <t>Zkoušky bez rozlišení</t>
  </si>
  <si>
    <t>-2009417087</t>
  </si>
  <si>
    <t xml:space="preserve">Poznámka k položce:_x000d_
Provedení všech zkoušek a revizí předepsaných projektovou a zadávací dokumentací, platnými normami, návodů k obsluze - (neuvedených v jednotlivých soupisech prací) </t>
  </si>
  <si>
    <t xml:space="preserve">Kompletační a koordinační činnost </t>
  </si>
  <si>
    <t>217930078</t>
  </si>
  <si>
    <t>Poznámka k položce:_x000d_
-příprava předávací dokumentace dle ZD_x000d_
-ostatní kompletační činnost</t>
  </si>
  <si>
    <t>04900200R</t>
  </si>
  <si>
    <t>Ostatní inženýrská činnost_kontrola „TIČR“</t>
  </si>
  <si>
    <t>-690924750</t>
  </si>
  <si>
    <t>VRN7</t>
  </si>
  <si>
    <t>Provozní vlivy</t>
  </si>
  <si>
    <t>071103000</t>
  </si>
  <si>
    <t>Provoz investora</t>
  </si>
  <si>
    <t>-794373386</t>
  </si>
  <si>
    <t xml:space="preserve">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(mimo vnitřních otvorů) - ZABEZPEČENÍ PŘED POŠKOZENÍM STAVEBNÍ ČINNOSTÍ)_x000d_
(+ protiprašné oddělení staveniště od okolního provozu objednatele _ PO CELOU DOBU STAVEBNÍCH ÚPRAV)_x000d_
(+ zabezpečení nákladního výtahu proti poškození (OSB obložení kabiny), před předáním díla bude provedeno vyčištění kabiny, výtahově šachty servisní organizací objednatele – Výtahy Ostrava.)_x000d_
(+ zafóliování strojního vybavení proti prachu – strojovny VZT – na každém podlaží 4x, tj. celkem 16 strojoven)_x000d_
(+ zalepení všech výustek/mřížek do dotčených místností z chodeb)_x000d_
_x000d_
</t>
  </si>
  <si>
    <t>07120300R</t>
  </si>
  <si>
    <t>Zřízení, provoz, odstranění _ nucené odvětrávání prašnosti z místa bourání, s filtrem na zachytávání prachu</t>
  </si>
  <si>
    <t>919156575</t>
  </si>
  <si>
    <t>VRN9</t>
  </si>
  <si>
    <t>Ostatní náklady</t>
  </si>
  <si>
    <t>090001000</t>
  </si>
  <si>
    <t>1032332554</t>
  </si>
  <si>
    <t>Poznámka k položce:_x000d_
V jednotkové ceně zahrnuty náklady :_x000d_
-------------------------------------------------_x000d_
-pravidelné čištění přilehlých / souvisejících komunikací a zpevněných ploch - po celou dobu stavby _x000d_
-uvedení všech dotčených ploch, konstrukcí a povrchů do původního, bezvadného stavu _x000d_
----------------------------------------------------------------------------------------------------------------------_x000d_
-ostatní, jinde neuvedené, náklady potřebné k provedení a předání díla objednateli _ dle PD a TZ</t>
  </si>
  <si>
    <t>SO 02 - Sociální zařízení pavilonu G</t>
  </si>
  <si>
    <t>D1.02.10 - Architektonicko-stavební řešení</t>
  </si>
  <si>
    <t xml:space="preserve">    721 - Zdravotechnika - vnitřní kanalizace</t>
  </si>
  <si>
    <t>340236212</t>
  </si>
  <si>
    <t>Zazdívka otvorů v příčkách nebo stěnách pl přes 0,0225 do 0,09 m2 cihlami plnými tl přes 100 mm</t>
  </si>
  <si>
    <t>-294416782</t>
  </si>
  <si>
    <t>611131121</t>
  </si>
  <si>
    <t>Penetrační disperzní nátěr vnitřních stropů nanášený ručně</t>
  </si>
  <si>
    <t>234132605</t>
  </si>
  <si>
    <t>"podhledové skladby_NS_1-4.NP" 4*(2,07)</t>
  </si>
  <si>
    <t>611135101</t>
  </si>
  <si>
    <t>Hrubá výplň rýh ve stropech maltou jakékoli šířky rýhy</t>
  </si>
  <si>
    <t>-254794494</t>
  </si>
  <si>
    <t>611311131</t>
  </si>
  <si>
    <t>Vápenný štuk vnitřních rovných stropů tloušťky do 3 mm</t>
  </si>
  <si>
    <t>-1943518763</t>
  </si>
  <si>
    <t>611325401</t>
  </si>
  <si>
    <t>Oprava vnitřní vápenocementové hrubé omítky stropů v rozsahu plochy do 10 %</t>
  </si>
  <si>
    <t>-1744242377</t>
  </si>
  <si>
    <t>612131101</t>
  </si>
  <si>
    <t>Cementový postřik vnitřních stěn nanášený celoplošně ručně</t>
  </si>
  <si>
    <t>2041118488</t>
  </si>
  <si>
    <t>"povrchy na stávajících kcí_1-4.NP_po odebrání obkladů" ((1,55*(11,7+5,5+4,875+8,9))+(2,0*(2,7+1,8)))*4</t>
  </si>
  <si>
    <t>"stávající kce_1-4.NP" (3,2*(26,55+9,1)*4)-228,045</t>
  </si>
  <si>
    <t>-604494971</t>
  </si>
  <si>
    <t>"povrchy stěn_NS_1-4.NP" 4*(1,18*(8,05+6,4+6,585+8,5))</t>
  </si>
  <si>
    <t>612135101</t>
  </si>
  <si>
    <t>Hrubá výplň rýh ve stěnách maltou jakékoli šířky rýhy</t>
  </si>
  <si>
    <t>1964124864</t>
  </si>
  <si>
    <t>6121430R0</t>
  </si>
  <si>
    <t>Příplatek za dodávku a osazení veškerých omítkových lišt, rohovníků a profilů vnitřních omítek stěn a stropů - viz specifikace systému a TP výrobce, TZ</t>
  </si>
  <si>
    <t>-1424996909</t>
  </si>
  <si>
    <t>"kompletní provedení dle specifikace PD a TZ vč. přímo souvisejících prací a dodávek"</t>
  </si>
  <si>
    <t xml:space="preserve">"dle TP konkrétního výrobce omítkového systému + požadavky PD a TZ" </t>
  </si>
  <si>
    <t>"množství/rozsah vztažen na celkové štukové plochy" 8,28+139,405</t>
  </si>
  <si>
    <t>612311131</t>
  </si>
  <si>
    <t>Vápenný štuk vnitřních stěn tloušťky do 3 mm</t>
  </si>
  <si>
    <t>-893059352</t>
  </si>
  <si>
    <t>612321111</t>
  </si>
  <si>
    <t>Vápenocementová omítka hrubá jednovrstvá zatřená vnitřních stěn nanášená ručně</t>
  </si>
  <si>
    <t>-501283691</t>
  </si>
  <si>
    <t>612321121</t>
  </si>
  <si>
    <t>Vápenocementová omítka hladká jednovrstvá vnitřních stěn nanášená ručně</t>
  </si>
  <si>
    <t>-280136775</t>
  </si>
  <si>
    <t>612321191</t>
  </si>
  <si>
    <t>Příplatek k vápenocementové omítce vnitřních stěn za každých dalších 5 mm tloušťky ručně</t>
  </si>
  <si>
    <t>-1785937127</t>
  </si>
  <si>
    <t>228,045*2 'Přepočtené koeficientem množství</t>
  </si>
  <si>
    <t>1446352034</t>
  </si>
  <si>
    <t>228,275*2 'Přepočtené koeficientem množství</t>
  </si>
  <si>
    <t>632441220</t>
  </si>
  <si>
    <t>Potěr anhydritový samonivelační litý C25 přes 45 do 50 mm</t>
  </si>
  <si>
    <t>-1740888229</t>
  </si>
  <si>
    <t>"podlahová skladba_NS_1-4.NP" (28,04*4)</t>
  </si>
  <si>
    <t>632441292</t>
  </si>
  <si>
    <t>Příplatek k anhydritovému samonivelačnímu litému potěru C25 ZKD 5 mm tl</t>
  </si>
  <si>
    <t>1963504777</t>
  </si>
  <si>
    <t>632450132</t>
  </si>
  <si>
    <t>Vyrovnávací cementový potěr tl přes 20 do 30 mm ze suchých směsí provedený v ploše</t>
  </si>
  <si>
    <t>901365244</t>
  </si>
  <si>
    <t xml:space="preserve">Poznámka k položce:_x000d_
JC, nad rámec ceníkového obsahu, zahrnuje náklady na specifikaci : "lehčený cementový potěr" </t>
  </si>
  <si>
    <t>-281963790</t>
  </si>
  <si>
    <t>-935429899</t>
  </si>
  <si>
    <t>"viz BP_1-4.NP" (29,46)*4</t>
  </si>
  <si>
    <t>"viz NS_1-4.NP" (28,04*4)</t>
  </si>
  <si>
    <t>1221870117</t>
  </si>
  <si>
    <t>(5,15*7,05*4)+(4*50,0)</t>
  </si>
  <si>
    <t>1299325398</t>
  </si>
  <si>
    <t>962031132</t>
  </si>
  <si>
    <t>Bourání příček nebo přizdívek z cihel pálených tl do 100 mm</t>
  </si>
  <si>
    <t>-585604114</t>
  </si>
  <si>
    <t>"BP_1-4.NP" (3,2*(2,3+0,9+0,5+2,8+3,2+1,3+1,3))*4</t>
  </si>
  <si>
    <t>962031133</t>
  </si>
  <si>
    <t>Bourání příček nebo přizdívek z cihel pálených tl přes 100 do 150 mm</t>
  </si>
  <si>
    <t>-994492590</t>
  </si>
  <si>
    <t>"BP_1-4.NP" (3,2*(6,4))*4</t>
  </si>
  <si>
    <t>965042141</t>
  </si>
  <si>
    <t>Bourání podkladů pod dlažby nebo mazanin betonových nebo z litého asfaltu tl do 100 mm pl přes 4 m2</t>
  </si>
  <si>
    <t>1018864802</t>
  </si>
  <si>
    <t>"BP_1-4.NP" (29,46*0,1)*4</t>
  </si>
  <si>
    <t>965049111</t>
  </si>
  <si>
    <t>Příplatek k bourání betonových mazanin za bourání mazanin se svařovanou sítí tl do 100 mm</t>
  </si>
  <si>
    <t>331081297</t>
  </si>
  <si>
    <t>-1256207137</t>
  </si>
  <si>
    <t>"BP_1-4.NP" (29,46)*4</t>
  </si>
  <si>
    <t>968072455</t>
  </si>
  <si>
    <t>Vybourání dveřních zárubní pl do 2 m2</t>
  </si>
  <si>
    <t>94316517</t>
  </si>
  <si>
    <t>Poznámka k položce:_x000d_
Vybourání rámů oken s křídly, dveřních zárubní, vrat, stěn, ostění nebo obkladů dveřních zárubní, plochy do 2 m2. JC zahrnuje také náklady na demontáž křídel.</t>
  </si>
  <si>
    <t>971033331</t>
  </si>
  <si>
    <t>Vybourání otvorů ve zdivu cihelném pl do 0,09 m2 na MVC nebo MV tl do 150 mm</t>
  </si>
  <si>
    <t>1984300273</t>
  </si>
  <si>
    <t>977151125</t>
  </si>
  <si>
    <t>Jádrové vrty diamantovými korunkami do stavebních materiálů D přes 180 do 200 mm</t>
  </si>
  <si>
    <t>-1822598391</t>
  </si>
  <si>
    <t>978011121</t>
  </si>
  <si>
    <t>Otlučení (osekání) vnitřní vápenné nebo vápenocementové omítky stropů v rozsahu přes 5 do 10 %</t>
  </si>
  <si>
    <t>-789005419</t>
  </si>
  <si>
    <t>978013191</t>
  </si>
  <si>
    <t>Otlučení (osekání) vnitřní vápenné nebo vápenocementové omítky stěn v rozsahu přes 50 do 100 %</t>
  </si>
  <si>
    <t>-1186219036</t>
  </si>
  <si>
    <t>978059541</t>
  </si>
  <si>
    <t>Odsekání a odebrání obkladů stěn z vnitřních obkládaček plochy přes 1 m2</t>
  </si>
  <si>
    <t>1951382865</t>
  </si>
  <si>
    <t>"povrchy na stávajících kcí_1-4.NP" ((1,55*(11,7+5,5+4,875+8,9))+(2,0*(2,7+1,8)))*4</t>
  </si>
  <si>
    <t>"povrchy na bouraných kcí_1-4.NP" ((1,55*(0,9+4,875+12,8+5,2))+(2,0*(0,9+1,8)))*4</t>
  </si>
  <si>
    <t xml:space="preserve">Napojení střešní HI (mPVC) v okolí VZT výdechu </t>
  </si>
  <si>
    <t>-35444973</t>
  </si>
  <si>
    <t>Poznámka k položce:_x000d_
JC obsahuje : kompletní systémové dodávky a provedení dle specifikace PD a TZ včetně všech přímo souvisejících prací/činností a dodávek/doplňků/příslušenství</t>
  </si>
  <si>
    <t>-1121108807</t>
  </si>
  <si>
    <t>122,344*0,3 'Přepočtené koeficientem množství</t>
  </si>
  <si>
    <t>2037569320</t>
  </si>
  <si>
    <t>122,344*0,7 'Přepočtené koeficientem množství</t>
  </si>
  <si>
    <t>561767222</t>
  </si>
  <si>
    <t>235458961</t>
  </si>
  <si>
    <t>1993117863</t>
  </si>
  <si>
    <t>122,344*20 'Přepočtené koeficientem množství</t>
  </si>
  <si>
    <t>-218322436</t>
  </si>
  <si>
    <t>-2088622555</t>
  </si>
  <si>
    <t>43,384*0,3 'Přepočtené koeficientem množství</t>
  </si>
  <si>
    <t>849705591</t>
  </si>
  <si>
    <t>43,384*0,7 'Přepočtené koeficientem množství</t>
  </si>
  <si>
    <t>733777652</t>
  </si>
  <si>
    <t>905430835</t>
  </si>
  <si>
    <t>112,16*1,1 'Přepočtené koeficientem množství</t>
  </si>
  <si>
    <t>-240969401</t>
  </si>
  <si>
    <t>"podlahová skladba_NS_1-4.NP" (28,04*4)*1,15</t>
  </si>
  <si>
    <t>1970886428</t>
  </si>
  <si>
    <t>721</t>
  </si>
  <si>
    <t>Zdravotechnika - vnitřní kanalizace</t>
  </si>
  <si>
    <t>72121212R</t>
  </si>
  <si>
    <t xml:space="preserve">Odtokový perforovaný liniový žlab délky 750 mm s krycím roštem </t>
  </si>
  <si>
    <t>1032110128</t>
  </si>
  <si>
    <t>"NS_1-4.NP" 4*(1)</t>
  </si>
  <si>
    <t>763121433</t>
  </si>
  <si>
    <t xml:space="preserve">SDK stěna předsazená profil CW+UW deska 1xH2 12,5 </t>
  </si>
  <si>
    <t>75695377</t>
  </si>
  <si>
    <t>"svislé nenosné kce_NS_1-4.NP" 4*(3,2*(3,25+3,2))</t>
  </si>
  <si>
    <t>763121467</t>
  </si>
  <si>
    <t xml:space="preserve">SDK stěna předsazená profil CW+UW desky 2xH2 12,5 </t>
  </si>
  <si>
    <t>1520276634</t>
  </si>
  <si>
    <t>"svislé nenosné kce_NS_1-4.NP" 4*(3,2*(3,9+3,5))</t>
  </si>
  <si>
    <t>763121590</t>
  </si>
  <si>
    <t xml:space="preserve">SDK stěna předsazená pro osazení závěsného WC tl 150 - 250 mm profil CW+UW desky 2xH2 12,5 </t>
  </si>
  <si>
    <t>29540854</t>
  </si>
  <si>
    <t>"svislé nenosné kce_NS_1-4.NP" 4*(3,2*(0,9+0,9+0,9))</t>
  </si>
  <si>
    <t>763121714</t>
  </si>
  <si>
    <t>SDK stěna předsazená základní penetrační nátěr</t>
  </si>
  <si>
    <t>764251425</t>
  </si>
  <si>
    <t>(82,56+94,72+34,56)</t>
  </si>
  <si>
    <t>763131551</t>
  </si>
  <si>
    <t>SDK podhled deska 1xH2 12,5 bez izolace jednovrstvá spodní kce profil CD+UD</t>
  </si>
  <si>
    <t>894842838</t>
  </si>
  <si>
    <t>"podhledové skladby_NS_1-4.NP" 4*(7,29+13,39)</t>
  </si>
  <si>
    <t>-1912973149</t>
  </si>
  <si>
    <t>763131721</t>
  </si>
  <si>
    <t>SDK podhled skoková změna v do 0,5 m</t>
  </si>
  <si>
    <t>2084329592</t>
  </si>
  <si>
    <t>-217399661</t>
  </si>
  <si>
    <t>763135101</t>
  </si>
  <si>
    <t>Montáž kazetového podhledu z kazet 600x600 mm na zavěšenou viditelnou nosnou konstrukci</t>
  </si>
  <si>
    <t>-2131972984</t>
  </si>
  <si>
    <t>"podhledové skladby_NS_1-4.NP" 4*(5,28)</t>
  </si>
  <si>
    <t>59030570R</t>
  </si>
  <si>
    <t xml:space="preserve">podhled kazetový viditelný rastr 600x600mm_specifikace dle PD a TZ </t>
  </si>
  <si>
    <t>-1565231039</t>
  </si>
  <si>
    <t>21,12*1,1 'Přepočtené koeficientem množství</t>
  </si>
  <si>
    <t>1338398255</t>
  </si>
  <si>
    <t xml:space="preserve">Poznámka k položce:_x000d_
JC obsahuje náklady na :_x000d_
Příplatek za dodávku a osazení veškerých doplňkových prvků SDK konstrukcí (lišt, profilů, výztužných nosných profilů (kolem otvorů, pro zavěšení prvků/kcí/ZP) , výztužné desky OSB v místě zavěšení koncových prvků techniky prostředí stave, přídavné profily UA,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t>
  </si>
  <si>
    <t>"rozsah a množství vztaženo na celkovou plochu SDK konstrukcí" (82,56+94,72+34,56)+(82,72)</t>
  </si>
  <si>
    <t>-1874632648</t>
  </si>
  <si>
    <t>766430R01</t>
  </si>
  <si>
    <t xml:space="preserve">D-01 - D+M _ vnitřní dveře _ 800/1970 mm </t>
  </si>
  <si>
    <t>440600763</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</si>
  <si>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</si>
  <si>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766691812</t>
  </si>
  <si>
    <t>Demontáž parapetních desek dřevěných nebo plastových šířky přes 300 mm</t>
  </si>
  <si>
    <t>-269644232</t>
  </si>
  <si>
    <t>766694126</t>
  </si>
  <si>
    <t>Montáž parapetních desek dřevěných nebo plastových š přes 30 cm</t>
  </si>
  <si>
    <t>-224666955</t>
  </si>
  <si>
    <t>60794104R</t>
  </si>
  <si>
    <t xml:space="preserve">parapet vnitřní š do 400 mm , včetně všech doplňků a příslušenství </t>
  </si>
  <si>
    <t>-2132910759</t>
  </si>
  <si>
    <t>9,4*1,1 'Přepočtené koeficientem množství</t>
  </si>
  <si>
    <t>329005698</t>
  </si>
  <si>
    <t>776111131</t>
  </si>
  <si>
    <t>Broušení podkladu pod povlakové povrchy stěn</t>
  </si>
  <si>
    <t>215256472</t>
  </si>
  <si>
    <t>"povrchy stěn_NS_1-4.NP" 4*(2,02*(11,25+6,4+11,37+14,8))</t>
  </si>
  <si>
    <t>-850444474</t>
  </si>
  <si>
    <t>-523287259</t>
  </si>
  <si>
    <t>776121114</t>
  </si>
  <si>
    <t>Vodou ředitelná penetrace savého podkladu pod povlakové povrchy stěn</t>
  </si>
  <si>
    <t>-2027718235</t>
  </si>
  <si>
    <t>1282128135</t>
  </si>
  <si>
    <t>776232111</t>
  </si>
  <si>
    <t>Lepení lamel a čtverců, pásů z vinylu 2-složkovým lepidlem</t>
  </si>
  <si>
    <t>164779486</t>
  </si>
  <si>
    <t>Poznámka k položce:_x000d_
V jednotkové ceně , nad rámec ceníkového obsahu, zahrnuty také náklady na montáž souvisejících obvodových systémových soklů (fabionů) + veškerých lišt a profilů + spoj podlahovin svařováním</t>
  </si>
  <si>
    <t>28411R02</t>
  </si>
  <si>
    <t xml:space="preserve">dodávka povlakové podlahové krytiny - vinyl protiskluzný _ specifikace dle PD a TZ </t>
  </si>
  <si>
    <t>-2027460549</t>
  </si>
  <si>
    <t xml:space="preserve">Poznámka k položce:_x000d_
-systémová dodávka + související systémové vytažení / fabiony (viz PD a TZ)_x000d_
(Sokl podlahy je řešen formou fabionu, tj. vytažením na stěnu do výšky 13cm s použitím kontaktního lepidla a náběhového klínku. )_x000d_
--------------------------------------------------------------------------------_x000d_
V jednotkové ceně zahrnuty náklady na veškeré doplňky a příslušenství dle PD a TZ._x000d_
(přechodové, dilatační a ukončovací lišty, ostatní doplňky)_x000d_
--------------------------------------------------------------------------------_x000d_
PŘESNÁ SPECIFIKACE _ VIZ PD A TZ </t>
  </si>
  <si>
    <t>776521112</t>
  </si>
  <si>
    <t>Lepení pásů z PVC na stěnu výšky přes 2,0 m do 3,8 m</t>
  </si>
  <si>
    <t>1353296308</t>
  </si>
  <si>
    <t>Poznámka k položce:_x000d_
V jednotkové ceně , nad rámec ceníkového obsahu, zahrnuty také náklady na montáž souvisejících lišt a profilů + spoj podlahovin svařováním</t>
  </si>
  <si>
    <t>28412245R</t>
  </si>
  <si>
    <t xml:space="preserve">dodávka povlakové krytiny stěn - vinyl _ specifikace dle PD a TZ </t>
  </si>
  <si>
    <t>2077650913</t>
  </si>
  <si>
    <t xml:space="preserve">Poznámka k položce:_x000d_
-systémová dodávka + související systémové doplňky a příslušenství (viz PD a TZ)_x000d_
--------------------------------------------------------------------------------_x000d_
V jednotkové ceně zahrnuty náklady na veškeré doplňky a příslušenství dle PD a TZ._x000d_
--------------------------------------------------------------------------------_x000d_
PŘESNÁ SPECIFIKACE _ VIZ PD A TZ </t>
  </si>
  <si>
    <t>354,066*1,1 'Přepočtené koeficientem množství</t>
  </si>
  <si>
    <t>1337124347</t>
  </si>
  <si>
    <t>ROZSAH A MNOŽSTVÍ _ VZTAŽENO NA PLOCHU POVLAKOVÝCH KRYTIN</t>
  </si>
  <si>
    <t>(112,16+354,066)</t>
  </si>
  <si>
    <t>77659111R</t>
  </si>
  <si>
    <t>Hydroizolace pod povlakovou krytinu , stěrkou ve dvou vrstvách</t>
  </si>
  <si>
    <t>-1968508540</t>
  </si>
  <si>
    <t>Poznámka k položce:_x000d_
-kompletní systémová dodávka a provedení dle specifikace PD a TZ včetně všech přímo souvisejících prací/činností a dodávek/doplňků_x000d_
JC , také zahrnuje náklady na dodávku a montáž všech systémových rohových lišt a těsnících pásků_x000d_
(flexidbilní 2_složkový hydroizolační stěrkový systém)</t>
  </si>
  <si>
    <t>-871339701</t>
  </si>
  <si>
    <t>-749701574</t>
  </si>
  <si>
    <t>"podlahová skladba_NS_1-4.NP" (28,04*4)*2</t>
  </si>
  <si>
    <t>-1701539451</t>
  </si>
  <si>
    <t>-1469388759</t>
  </si>
  <si>
    <t>-135472010</t>
  </si>
  <si>
    <t>-956290333</t>
  </si>
  <si>
    <t>991015R01</t>
  </si>
  <si>
    <t xml:space="preserve">OV 1 - D+M _ přechodová podlahová lišta  </t>
  </si>
  <si>
    <t>1180419339</t>
  </si>
  <si>
    <t>Poznámka k položce:_x000d_
JC 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</si>
  <si>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991015R02</t>
  </si>
  <si>
    <t xml:space="preserve">OV 2 - D+M _ výměna stahovacích půdních schodů (vč. demontáže stávající kce) _ 800/500/2885 mm </t>
  </si>
  <si>
    <t>-1208604123</t>
  </si>
  <si>
    <t>991015R03</t>
  </si>
  <si>
    <t xml:space="preserve">OV 3 - D+M _ PO revizní dvířka _ 600/600 mm </t>
  </si>
  <si>
    <t>-2082496728</t>
  </si>
  <si>
    <t>991015R04</t>
  </si>
  <si>
    <t xml:space="preserve">OV 4 - D+M _ sanitární dělící kce vč. dveří </t>
  </si>
  <si>
    <t>477480739</t>
  </si>
  <si>
    <t>991015R05</t>
  </si>
  <si>
    <t xml:space="preserve">OV 5 - D+M _ pisoárová dělící kce </t>
  </si>
  <si>
    <t>971262303</t>
  </si>
  <si>
    <t>991015R06</t>
  </si>
  <si>
    <t xml:space="preserve">OV 6 - D+M _ zásobník toalletního papíru </t>
  </si>
  <si>
    <t>976117498</t>
  </si>
  <si>
    <t>991015R07</t>
  </si>
  <si>
    <t xml:space="preserve">OV 7 - D+M _ WC kartáč </t>
  </si>
  <si>
    <t>704964220</t>
  </si>
  <si>
    <t>991015R08</t>
  </si>
  <si>
    <t xml:space="preserve">OV 8 - D+M _ odpadkový koš </t>
  </si>
  <si>
    <t>710167959</t>
  </si>
  <si>
    <t>991015R09</t>
  </si>
  <si>
    <t xml:space="preserve">OV 9 - D+M _ teplovzdušný vysoušeč rukou </t>
  </si>
  <si>
    <t>1932995535</t>
  </si>
  <si>
    <t>991015R10</t>
  </si>
  <si>
    <t xml:space="preserve">OV 10 - D+M _ háček jednoduchý </t>
  </si>
  <si>
    <t>-275275062</t>
  </si>
  <si>
    <t>991015R11</t>
  </si>
  <si>
    <t xml:space="preserve">OV 11 - D+M _ dávkovač mýdla </t>
  </si>
  <si>
    <t>-1412167517</t>
  </si>
  <si>
    <t>991015R12</t>
  </si>
  <si>
    <t xml:space="preserve">OV 12 - D+M _ zásobník papírových ručníků </t>
  </si>
  <si>
    <t>-405643018</t>
  </si>
  <si>
    <t>991015R13</t>
  </si>
  <si>
    <t xml:space="preserve">OV 13 - D+M _ držák na ručníky </t>
  </si>
  <si>
    <t>-972107620</t>
  </si>
  <si>
    <t>991015R14</t>
  </si>
  <si>
    <t xml:space="preserve">OV 14 - D+M _ polička do sprchy </t>
  </si>
  <si>
    <t>-1731513155</t>
  </si>
  <si>
    <t>991015R15</t>
  </si>
  <si>
    <t xml:space="preserve">OV 15 - D+M _ troj háček </t>
  </si>
  <si>
    <t>-1390050504</t>
  </si>
  <si>
    <t>991015R16</t>
  </si>
  <si>
    <t xml:space="preserve">OV 16 - D+M _ zrcadlo _ 2500/800 mm </t>
  </si>
  <si>
    <t>1628295765</t>
  </si>
  <si>
    <t>991015R17</t>
  </si>
  <si>
    <t xml:space="preserve">OV 17 - D+M _ zrcadlo _ 1500/800 mm </t>
  </si>
  <si>
    <t>-1529885908</t>
  </si>
  <si>
    <t>991015R18</t>
  </si>
  <si>
    <t xml:space="preserve">OV 18 - D+M _ skříňka pod umyvadlo </t>
  </si>
  <si>
    <t>671583380</t>
  </si>
  <si>
    <t>991015R19</t>
  </si>
  <si>
    <t xml:space="preserve">OV 19 - D+M _ skříňka pod umyvadlo </t>
  </si>
  <si>
    <t>934905543</t>
  </si>
  <si>
    <t>991015R20</t>
  </si>
  <si>
    <t xml:space="preserve">OV 20 - D+M _ sprchové dveře _ 900/2000 mm </t>
  </si>
  <si>
    <t>1973764801</t>
  </si>
  <si>
    <t>991015R21</t>
  </si>
  <si>
    <t xml:space="preserve">OV 21 - D+M _ stávající mříže (dmtž + úprava + obnova povrchových úprav + mtž) </t>
  </si>
  <si>
    <t>1739010994</t>
  </si>
  <si>
    <t>991015R22</t>
  </si>
  <si>
    <t xml:space="preserve">OV 22 - D+M _ revizní dvířka do SDK _ 250/250 mm </t>
  </si>
  <si>
    <t>2092464837</t>
  </si>
  <si>
    <t>991015R23</t>
  </si>
  <si>
    <t xml:space="preserve">OV 23 - D+M _ revizní dvířka do SDK _ 400/400 mm </t>
  </si>
  <si>
    <t>278197935</t>
  </si>
  <si>
    <t>D1.02.40 - Zdravotechnika - Sociální zařízení G</t>
  </si>
  <si>
    <t>1 - D1.02.40- Zdravotechnika - Sociální zařízení G</t>
  </si>
  <si>
    <t xml:space="preserve">    724 - Zdravotechnika - strojní vybavení</t>
  </si>
  <si>
    <t xml:space="preserve">    725 - Zdravotechnika - zařizovací předměty</t>
  </si>
  <si>
    <t xml:space="preserve">    726 - Zdravotechnika - předstěnové instalace</t>
  </si>
  <si>
    <t>N00 - Nepojmenované práce</t>
  </si>
  <si>
    <t xml:space="preserve">    N01 - Nepojmenovaný díl</t>
  </si>
  <si>
    <t>359901212</t>
  </si>
  <si>
    <t>Monitoring stoky jakékoli výšky na stávající kanalizaci</t>
  </si>
  <si>
    <t>-1793066860</t>
  </si>
  <si>
    <t>713470831</t>
  </si>
  <si>
    <t>Odstranění izolace tepelné potrubí snímatelnými pouzdry na suchý zip</t>
  </si>
  <si>
    <t>-2076558541</t>
  </si>
  <si>
    <t>-914134272</t>
  </si>
  <si>
    <t>1640473166</t>
  </si>
  <si>
    <t>19,5+2,5+18+2+17+16</t>
  </si>
  <si>
    <t>63154531</t>
  </si>
  <si>
    <t>pouzdro izolační potrubní z minerální vlny s Al fólií max. 250/100°C 28/30mm</t>
  </si>
  <si>
    <t>972942422</t>
  </si>
  <si>
    <t xml:space="preserve">IZOLACE  TEPLÉ VODY</t>
  </si>
  <si>
    <t>NOVÝ ROZVOD VODY</t>
  </si>
  <si>
    <t>TV+CTV</t>
  </si>
  <si>
    <t>7+2,5+0,5+6</t>
  </si>
  <si>
    <t>16*1,2</t>
  </si>
  <si>
    <t>-1688089181</t>
  </si>
  <si>
    <t xml:space="preserve">IZOLACE  STUDENÉ VODY</t>
  </si>
  <si>
    <t>2*1,2</t>
  </si>
  <si>
    <t>2,5</t>
  </si>
  <si>
    <t>63154602</t>
  </si>
  <si>
    <t>pouzdro izolační potrubní z minerální vlny s Al fólií max. 250/100°C 35/50mm</t>
  </si>
  <si>
    <t>314287911</t>
  </si>
  <si>
    <t>7,5+7,5</t>
  </si>
  <si>
    <t>15*1,2</t>
  </si>
  <si>
    <t>63154007</t>
  </si>
  <si>
    <t>pouzdro izolační potrubní z minerální vlny s Al fólií max. 250/100°C 42/20mm</t>
  </si>
  <si>
    <t>-803481039</t>
  </si>
  <si>
    <t>1,5*1,2</t>
  </si>
  <si>
    <t>63154603</t>
  </si>
  <si>
    <t>pouzdro izolační potrubní z minerální vlny s Al fólií max. 250/100°C 42/50mm</t>
  </si>
  <si>
    <t>1129924862</t>
  </si>
  <si>
    <t>6,5+1,5+6</t>
  </si>
  <si>
    <t>14*1,2</t>
  </si>
  <si>
    <t>63154009</t>
  </si>
  <si>
    <t>pouzdro izolační potrubní z minerální vlny s Al fólií max. 250/100°C 54/20mm</t>
  </si>
  <si>
    <t>-1351179985</t>
  </si>
  <si>
    <t>5,5+1,5+6</t>
  </si>
  <si>
    <t>13*1,2</t>
  </si>
  <si>
    <t>998713102</t>
  </si>
  <si>
    <t>Přesun hmot tonážní pro izolace tepelné v objektech v přes 6 do 12 m</t>
  </si>
  <si>
    <t>-1284990416</t>
  </si>
  <si>
    <t>1610729058</t>
  </si>
  <si>
    <t>721171803</t>
  </si>
  <si>
    <t>Demontáž potrubí z PVC D do 75</t>
  </si>
  <si>
    <t>1913215866</t>
  </si>
  <si>
    <t>721171808</t>
  </si>
  <si>
    <t>Demontáž potrubí z PVC D přes 75 do 114</t>
  </si>
  <si>
    <t>1643239056</t>
  </si>
  <si>
    <t>721171914</t>
  </si>
  <si>
    <t>Potrubí z PP propojení potrubí DN 75</t>
  </si>
  <si>
    <t>735431962</t>
  </si>
  <si>
    <t>propojení nového potrubí na stávající pod stropem 4.NP</t>
  </si>
  <si>
    <t>propojení nového potrubí na stávající v 1.PP</t>
  </si>
  <si>
    <t>721171915</t>
  </si>
  <si>
    <t>Potrubí z PP propojení potrubí DN 110</t>
  </si>
  <si>
    <t>-1691712038</t>
  </si>
  <si>
    <t>721174024</t>
  </si>
  <si>
    <t>Potrubí kanalizační z PP odpadní DN 75</t>
  </si>
  <si>
    <t>-1502902416</t>
  </si>
  <si>
    <t>14,1*1,2</t>
  </si>
  <si>
    <t>721174025</t>
  </si>
  <si>
    <t>Potrubí kanalizační z PP odpadní DN 110</t>
  </si>
  <si>
    <t>-459784490</t>
  </si>
  <si>
    <t>14,1*5</t>
  </si>
  <si>
    <t>70,5*1,2</t>
  </si>
  <si>
    <t>721174042</t>
  </si>
  <si>
    <t>Potrubí kanalizační z PP připojovací DN 40</t>
  </si>
  <si>
    <t>1223134284</t>
  </si>
  <si>
    <t>1*2*1,2</t>
  </si>
  <si>
    <t>721174043</t>
  </si>
  <si>
    <t>Potrubí kanalizační z PP připojovací DN 50</t>
  </si>
  <si>
    <t>-1698875603</t>
  </si>
  <si>
    <t>2,1+0,4+0,4+0,7+0,4+0,4+1,9+1,6+0,3+1,7+2,4+1,8+0,4+0,4+1,6+0,7+0,4+2,1+0,4+2,4+1,7</t>
  </si>
  <si>
    <t>24,2*1,2</t>
  </si>
  <si>
    <t>29,5</t>
  </si>
  <si>
    <t>721174044</t>
  </si>
  <si>
    <t>Potrubí kanalizační z PP připojovací DN 75</t>
  </si>
  <si>
    <t>-1444959405</t>
  </si>
  <si>
    <t>(1,5+1,1+1,2+1,6)*2</t>
  </si>
  <si>
    <t>10,8*1,2</t>
  </si>
  <si>
    <t>721174045</t>
  </si>
  <si>
    <t>Potrubí kanalizační z PP připojovací DN 110</t>
  </si>
  <si>
    <t>2035319157</t>
  </si>
  <si>
    <t>(0,4+0,4+0,4+0,3+0,3+0,4+0,3)*2</t>
  </si>
  <si>
    <t>5*1,2</t>
  </si>
  <si>
    <t>721194104</t>
  </si>
  <si>
    <t>Vyvedení a upevnění odpadních výpustek DN 40</t>
  </si>
  <si>
    <t>-1527865817</t>
  </si>
  <si>
    <t>721194105</t>
  </si>
  <si>
    <t>Vyvedení a upevnění odpadních výpustek DN 50</t>
  </si>
  <si>
    <t>2025754148</t>
  </si>
  <si>
    <t>16+8</t>
  </si>
  <si>
    <t>721194109</t>
  </si>
  <si>
    <t>Vyvedení a upevnění odpadních výpustek DN 110</t>
  </si>
  <si>
    <t>-1724778348</t>
  </si>
  <si>
    <t>4+12</t>
  </si>
  <si>
    <t>721219128</t>
  </si>
  <si>
    <t>Montáž odtokového sprchového žlabu délky do 1050 mm</t>
  </si>
  <si>
    <t>1201203476</t>
  </si>
  <si>
    <t>1*4</t>
  </si>
  <si>
    <t>HLE.HL531PRBLUE</t>
  </si>
  <si>
    <t xml:space="preserve">Sprchový žlab  (suchý sifon) , s EPS zkracovatelným tělesem 1200-600mm s nerezovým rámem a krytem Standard. Odpovídá normě ČSN EN 1253-8.</t>
  </si>
  <si>
    <t>-731971883</t>
  </si>
  <si>
    <t>721229111</t>
  </si>
  <si>
    <t>Zápachové uzávěrky montáž zápachových uzávěrek ostatních typů do DN 50</t>
  </si>
  <si>
    <t>1949873674</t>
  </si>
  <si>
    <t>HLE.HL20.2</t>
  </si>
  <si>
    <t>Vtok 6/4” s fixační objímkou</t>
  </si>
  <si>
    <t>543615452</t>
  </si>
  <si>
    <t>HLE.HL21.2</t>
  </si>
  <si>
    <t>Vtok (nálevka) DN32 se zápachovou uzávěrkou a kuličkou pro suchý stav</t>
  </si>
  <si>
    <t>165667563</t>
  </si>
  <si>
    <t>721910922</t>
  </si>
  <si>
    <t>Pročištění svodů ležatých DN do 300</t>
  </si>
  <si>
    <t>-1207062674</t>
  </si>
  <si>
    <t>998721102</t>
  </si>
  <si>
    <t>Přesun hmot tonážní pro vnitřní kanalizaci v objektech v přes 6 do 12 m</t>
  </si>
  <si>
    <t>-2002844184</t>
  </si>
  <si>
    <t>998721192</t>
  </si>
  <si>
    <t>Příplatek k přesunu hmot tonážnímu pro vnitřní kanalizaci za zvětšený přesun do 100 m</t>
  </si>
  <si>
    <t>-1485683756</t>
  </si>
  <si>
    <t>722130801</t>
  </si>
  <si>
    <t>Demontáž potrubí ocelové pozinkované závitové DN do 25</t>
  </si>
  <si>
    <t>-1539053582</t>
  </si>
  <si>
    <t>230</t>
  </si>
  <si>
    <t>722130802</t>
  </si>
  <si>
    <t>Demontáž potrubí ocelové pozinkované závitové DN přes 25 do 40</t>
  </si>
  <si>
    <t>1466018311</t>
  </si>
  <si>
    <t>722175002</t>
  </si>
  <si>
    <t>Potrubí vodovodní plastové PP-RCT svar polyfúze D 20x2,8 mm</t>
  </si>
  <si>
    <t>1115544600</t>
  </si>
  <si>
    <t>Jedná se o třívrstvé trubky</t>
  </si>
  <si>
    <t>Vnitřní vrstva a vnější vrstva jsou z polypropylenu typ 4 (PP-RCT). Střední vrstvu tvoří polypropylen typu 4 (PP-RCT) vyztužený čedičovými vlákny (BF)</t>
  </si>
  <si>
    <t xml:space="preserve">Složení vrstev lze schematicky popsat PP-RCT/PP-RCT+BF/PP-RCT. </t>
  </si>
  <si>
    <t>Potrubí studené vody</t>
  </si>
  <si>
    <t>(1,2+0,4+0,4+0,3+1+0,3+0,3+1+0,2+0,2+1,1+0,2+0,4+1,4+0,3+0,3+0,1+0,5+0,5+1,1+1,2+0,4+0,4+0,3+0,3+0,3+1)*2</t>
  </si>
  <si>
    <t>Potrubí teplé vody</t>
  </si>
  <si>
    <t>(0,41+0,45+1,4+1,2+0,3+0,5+1,6+2,3+1,2+1,3+0,45+0,43)*2</t>
  </si>
  <si>
    <t>SVISLÉ</t>
  </si>
  <si>
    <t>8+1+6+6+6+2+1+4,8</t>
  </si>
  <si>
    <t>2,5+1+6+2+1+3,5+3,5+1+1+4,8</t>
  </si>
  <si>
    <t>114,38*1,2</t>
  </si>
  <si>
    <t>137,5</t>
  </si>
  <si>
    <t>722175003</t>
  </si>
  <si>
    <t>Potrubí vodovodní plastové PP-RCT svar polyfúze D 25x3,5 mm</t>
  </si>
  <si>
    <t>320623468</t>
  </si>
  <si>
    <t>(2,3+1,7+1,9+0,9+3+2,2+0,1+0,4+1,3+1+2,3+1,8)*2</t>
  </si>
  <si>
    <t>(2,1+0,9+1+1+2,1)*2</t>
  </si>
  <si>
    <t>2,5+2,5+3,5+3,5+0,5+3+1,5+3+0,8+1,4+1+2</t>
  </si>
  <si>
    <t>3,5+4+3,5+7+3+0,5+1+0,6+1,5+0,8+1,2+1,5+1,2</t>
  </si>
  <si>
    <t>122,5*1,2</t>
  </si>
  <si>
    <t>147</t>
  </si>
  <si>
    <t>722175004</t>
  </si>
  <si>
    <t>Potrubí vodovodní plastové PP-RCT svar polyfúze D 32x4,4 mm</t>
  </si>
  <si>
    <t>-106047544</t>
  </si>
  <si>
    <t>1,4*2</t>
  </si>
  <si>
    <t>5+5+2+0,5+2+1+2+2</t>
  </si>
  <si>
    <t>1,5+1,5+6</t>
  </si>
  <si>
    <t>48,3*1,2</t>
  </si>
  <si>
    <t>722175005</t>
  </si>
  <si>
    <t>Potrubí z plastových trubek z polypropylenu PP-RCT svařovaných polyfúzně D 40 x 5,5 mm</t>
  </si>
  <si>
    <t>1960420903</t>
  </si>
  <si>
    <t>1,5</t>
  </si>
  <si>
    <t>3,5+1,5</t>
  </si>
  <si>
    <t>26,5*1,2</t>
  </si>
  <si>
    <t>722175006</t>
  </si>
  <si>
    <t>Potrubí vodovodní plastové PP-RCT svar polyfúze D 50x6,9 mm</t>
  </si>
  <si>
    <t>442183765</t>
  </si>
  <si>
    <t>4+1,5</t>
  </si>
  <si>
    <t>18,5*1,2</t>
  </si>
  <si>
    <t>22,5</t>
  </si>
  <si>
    <t>722181231</t>
  </si>
  <si>
    <t>Ochrana vodovodního potrubí přilepenými termoizolačními trubicemi z PE tl přes 9 do 13 mm DN do 22 mm</t>
  </si>
  <si>
    <t>-991882006</t>
  </si>
  <si>
    <t>Izolace STV , připojovací potrubí a svislé potrubí</t>
  </si>
  <si>
    <t>15,1*2</t>
  </si>
  <si>
    <t>34,8</t>
  </si>
  <si>
    <t>65*1,2</t>
  </si>
  <si>
    <t>722181232</t>
  </si>
  <si>
    <t>Ochrana vodovodního potrubí přilepenými termoizolačními trubicemi z PE tl přes 9 do 13 mm DN přes 22 do 45 mm</t>
  </si>
  <si>
    <t>2122972589</t>
  </si>
  <si>
    <t xml:space="preserve"> d25,d32,d40,</t>
  </si>
  <si>
    <t>18,9*2</t>
  </si>
  <si>
    <t>25,2+19,5+6</t>
  </si>
  <si>
    <t>88,5*1,2</t>
  </si>
  <si>
    <t>106,2</t>
  </si>
  <si>
    <t>722181233</t>
  </si>
  <si>
    <t>Ochrana vodovodního potrubí přilepenými termoizolačními trubicemi z PE tl přes 9 do 13 mm DN přes 45 do 63 mm</t>
  </si>
  <si>
    <t>-885826898</t>
  </si>
  <si>
    <t xml:space="preserve"> d50</t>
  </si>
  <si>
    <t>5,5</t>
  </si>
  <si>
    <t>5,5*1,2</t>
  </si>
  <si>
    <t>722181251</t>
  </si>
  <si>
    <t>Ochrana vodovodního potrubí přilepenými termoizolačními trubicemi z PE tl přes 20 do 25 mm DN do 22 mm</t>
  </si>
  <si>
    <t>231205550</t>
  </si>
  <si>
    <t>Izolace TV+CTV , připojovací potrubí a svislé potrubí</t>
  </si>
  <si>
    <t>23,08*2</t>
  </si>
  <si>
    <t>26,3</t>
  </si>
  <si>
    <t>72,46*1,2</t>
  </si>
  <si>
    <t>722181252</t>
  </si>
  <si>
    <t>Ochrana vodovodního potrubí přilepenými termoizolačními trubicemi z PE tl přes 20 do 25 mm DN přes 22 do 45 mm</t>
  </si>
  <si>
    <t>-1004139409</t>
  </si>
  <si>
    <t>d25,d32,d40,</t>
  </si>
  <si>
    <t>7,1*2</t>
  </si>
  <si>
    <t>29,3+9+5</t>
  </si>
  <si>
    <t>60,3*1,2</t>
  </si>
  <si>
    <t>72,5</t>
  </si>
  <si>
    <t>722182012</t>
  </si>
  <si>
    <t>Podpůrný žlab pro potrubí D 25</t>
  </si>
  <si>
    <t>-1390423194</t>
  </si>
  <si>
    <t>zavěšené potrubí vedené pod stropem SV,TV,CTV</t>
  </si>
  <si>
    <t>722182013</t>
  </si>
  <si>
    <t>Podpůrný žlab pro potrubí D 32</t>
  </si>
  <si>
    <t>999864996</t>
  </si>
  <si>
    <t>2+15</t>
  </si>
  <si>
    <t>17*1,2</t>
  </si>
  <si>
    <t>20,5</t>
  </si>
  <si>
    <t>722182014</t>
  </si>
  <si>
    <t>Podpůrný žlab pro potrubí D 40</t>
  </si>
  <si>
    <t>1950433175</t>
  </si>
  <si>
    <t>1,5+14</t>
  </si>
  <si>
    <t>15,5*1,2</t>
  </si>
  <si>
    <t>722182015</t>
  </si>
  <si>
    <t>Podpůrný žlab pro potrubí D 50</t>
  </si>
  <si>
    <t>-1487514941</t>
  </si>
  <si>
    <t>722190401</t>
  </si>
  <si>
    <t>Vyvedení a upevnění výpustku DN do 25</t>
  </si>
  <si>
    <t>1325068394</t>
  </si>
  <si>
    <t>4*3+16+16*2+12+8*2</t>
  </si>
  <si>
    <t>722220111</t>
  </si>
  <si>
    <t>Nástěnka pro výtokový ventil G 1/2" s jedním závitem</t>
  </si>
  <si>
    <t>501333662</t>
  </si>
  <si>
    <t>16*2</t>
  </si>
  <si>
    <t>722220112</t>
  </si>
  <si>
    <t>Nástěnka pro výtokový ventil G 3/4" s jedním závitem</t>
  </si>
  <si>
    <t>-1747912449</t>
  </si>
  <si>
    <t>722220121</t>
  </si>
  <si>
    <t>Nástěnka pro baterii G 1/2" s jedním závitem</t>
  </si>
  <si>
    <t>pár</t>
  </si>
  <si>
    <t>2026492604</t>
  </si>
  <si>
    <t>4+8</t>
  </si>
  <si>
    <t>722220861</t>
  </si>
  <si>
    <t>Demontáž armatur závitových se dvěma závity G do 3/4</t>
  </si>
  <si>
    <t>897570536</t>
  </si>
  <si>
    <t>722220862</t>
  </si>
  <si>
    <t>Demontáž armatur závitových se dvěma závity G přes 3/4 do 5/4</t>
  </si>
  <si>
    <t>-64297587</t>
  </si>
  <si>
    <t>722220863</t>
  </si>
  <si>
    <t>Demontáž armatur závitových se dvěma závity G 6/4</t>
  </si>
  <si>
    <t>925298435</t>
  </si>
  <si>
    <t>-148278793</t>
  </si>
  <si>
    <t>722231074</t>
  </si>
  <si>
    <t>Ventil zpětný mosazný G 1" PN 10 do 110°C se dvěma závity</t>
  </si>
  <si>
    <t>426439948</t>
  </si>
  <si>
    <t>722231211</t>
  </si>
  <si>
    <t>Ventil redukční mosazný G 1/2" PN 10 do 100°C k bojleru s 2x vnitřním závitem</t>
  </si>
  <si>
    <t>-1316153037</t>
  </si>
  <si>
    <t>722232044</t>
  </si>
  <si>
    <t>Kohout kulový přímý G 3/4" PN 42 do 185°C vnitřní závit</t>
  </si>
  <si>
    <t>594709757</t>
  </si>
  <si>
    <t>722232045</t>
  </si>
  <si>
    <t>Kohout kulový přímý G 1" PN 42 do 185°C vnitřní závit</t>
  </si>
  <si>
    <t>1929706990</t>
  </si>
  <si>
    <t>722232062</t>
  </si>
  <si>
    <t>Kohout kulový přímý G 3/4" PN 42 do 185°C vnitřní závit s vypouštěním</t>
  </si>
  <si>
    <t>1764668258</t>
  </si>
  <si>
    <t>722232063</t>
  </si>
  <si>
    <t>Kohout kulový přímý G 1" PN 42 do 185°C vnitřní závit s vypouštěním</t>
  </si>
  <si>
    <t>413641849</t>
  </si>
  <si>
    <t>38957157</t>
  </si>
  <si>
    <t>722232065</t>
  </si>
  <si>
    <t>Kohout kulový přímý G 6/4" PN 42 do 185°C vnitřní závit s vypouštěním</t>
  </si>
  <si>
    <t>2130257057</t>
  </si>
  <si>
    <t>-1613092433</t>
  </si>
  <si>
    <t>137,5+147+58+32+22,5</t>
  </si>
  <si>
    <t>722290246</t>
  </si>
  <si>
    <t>Zkouška těsnosti vodovodního potrubí plastového DN do 40</t>
  </si>
  <si>
    <t>2132669466</t>
  </si>
  <si>
    <t>722299911- R01</t>
  </si>
  <si>
    <t>Propojení se stávajícím potrubím vody</t>
  </si>
  <si>
    <t>-958388743</t>
  </si>
  <si>
    <t>998722102</t>
  </si>
  <si>
    <t>Přesun hmot tonážní pro vnitřní vodovod v objektech v přes 6 do 12 m</t>
  </si>
  <si>
    <t>-1762904029</t>
  </si>
  <si>
    <t>-543929215</t>
  </si>
  <si>
    <t>724</t>
  </si>
  <si>
    <t>Zdravotechnika - strojní vybavení</t>
  </si>
  <si>
    <t>724231128</t>
  </si>
  <si>
    <t>Příslušenství domovních vodáren měřící tlakoměr deformační</t>
  </si>
  <si>
    <t>-1708086300</t>
  </si>
  <si>
    <t>998724102</t>
  </si>
  <si>
    <t>Přesun hmot tonážní pro strojní vybavení v objektech v přes 6 do 12 m</t>
  </si>
  <si>
    <t>1619856314</t>
  </si>
  <si>
    <t>998724192</t>
  </si>
  <si>
    <t>Příplatek k přesunu hmot tonážnímu pro strojní vybavení za zvětšený přesun do 100 m</t>
  </si>
  <si>
    <t>-965664360</t>
  </si>
  <si>
    <t>725</t>
  </si>
  <si>
    <t>Zdravotechnika - zařizovací předměty</t>
  </si>
  <si>
    <t>725110814</t>
  </si>
  <si>
    <t>Demontáž klozetu Kombi</t>
  </si>
  <si>
    <t>1257995435</t>
  </si>
  <si>
    <t>725112022</t>
  </si>
  <si>
    <t>Klozet keramický závěsný na nosné stěny s hlubokým splachováním odpad vodorovný</t>
  </si>
  <si>
    <t>-306845762</t>
  </si>
  <si>
    <t>1.NP</t>
  </si>
  <si>
    <t>2.NP</t>
  </si>
  <si>
    <t>3.NP</t>
  </si>
  <si>
    <t>4.NP</t>
  </si>
  <si>
    <t>725121527</t>
  </si>
  <si>
    <t>Pisoárový záchodek automatický s integrovaným napájecím zdrojem</t>
  </si>
  <si>
    <t>-1762558790</t>
  </si>
  <si>
    <t>Ps</t>
  </si>
  <si>
    <t>pisoár keramický automatický s radarovým splachovačem a integrovaným zdrojem 230V AC</t>
  </si>
  <si>
    <t>prodloužení se závit nátrubkem a čepem 1/2"x15mm</t>
  </si>
  <si>
    <t>páska těsnící teflonová 0,2x19mm - 15m</t>
  </si>
  <si>
    <t>Řemeslník</t>
  </si>
  <si>
    <t>725122817</t>
  </si>
  <si>
    <t>Demontáž pisoárových stání bez nádrže a jedním záchodkem</t>
  </si>
  <si>
    <t>1000950378</t>
  </si>
  <si>
    <t>725210821</t>
  </si>
  <si>
    <t>Demontáž umyvadel bez výtokových armatur</t>
  </si>
  <si>
    <t>-756241384</t>
  </si>
  <si>
    <t>725211661</t>
  </si>
  <si>
    <t>Umyvadlo keramické bílé zápustné šířky 560 mm připevněné do desky</t>
  </si>
  <si>
    <t>1288336226</t>
  </si>
  <si>
    <t>U1 - cena obsahuje montážní materiál, montáž a dodávku materiálu</t>
  </si>
  <si>
    <t>umyvadlo keramické závěsné bílé š 600mm</t>
  </si>
  <si>
    <t>ventil kulový rohový s filtrem 1/2"x3/8" s celokovovým kulatým designem - 2ks</t>
  </si>
  <si>
    <t>ventil odpadní umyvadlový celokovový CLICK/CLACK s přepadem a připojovacím závitem 5/4"</t>
  </si>
  <si>
    <t>uzávěrka zápachová umyvadlová s celokovovým kulatým designem DN 32</t>
  </si>
  <si>
    <t>U1</t>
  </si>
  <si>
    <t>3+1</t>
  </si>
  <si>
    <t>725240812</t>
  </si>
  <si>
    <t>Demontáž vaniček sprchových bez výtokových armatur</t>
  </si>
  <si>
    <t>814311794</t>
  </si>
  <si>
    <t>725241901</t>
  </si>
  <si>
    <t>Montáž vaničky sprchové</t>
  </si>
  <si>
    <t>569645621</t>
  </si>
  <si>
    <t xml:space="preserve">cena obsahuje montážní materiál, montáž </t>
  </si>
  <si>
    <t>uzávěrka zápachová pro vany sprchových koutů samočistící DN 40/50</t>
  </si>
  <si>
    <t>SP</t>
  </si>
  <si>
    <t>55423503</t>
  </si>
  <si>
    <t>vanička sprchová z litého polymermramoru čtvercová 900x900mm</t>
  </si>
  <si>
    <t>676960854</t>
  </si>
  <si>
    <t>725331111</t>
  </si>
  <si>
    <t>Výlevka bez výtokových armatur keramická se sklopnou plastovou mřížkou 500 mm</t>
  </si>
  <si>
    <t>-1366504241</t>
  </si>
  <si>
    <t>VL</t>
  </si>
  <si>
    <t xml:space="preserve">2.NP </t>
  </si>
  <si>
    <t>725532116</t>
  </si>
  <si>
    <t>Elektrický ohřívač zásobníkový akumulační závěsný svislý 80 l / 2 kW</t>
  </si>
  <si>
    <t>-86264493</t>
  </si>
  <si>
    <t>3.NP- 80l</t>
  </si>
  <si>
    <t>1.NP-80l</t>
  </si>
  <si>
    <t>725819202</t>
  </si>
  <si>
    <t>Montáž ventilů nástěnných G 3/4"</t>
  </si>
  <si>
    <t>-2015977746</t>
  </si>
  <si>
    <t>02238</t>
  </si>
  <si>
    <t xml:space="preserve">Tlakový splachovač WC  s páčkou</t>
  </si>
  <si>
    <t>139642898</t>
  </si>
  <si>
    <t>725821316</t>
  </si>
  <si>
    <t>Baterie dřezová nástěnná páková s otáčivým plochým ústím a délkou ramínka 300 mm</t>
  </si>
  <si>
    <t>-2006327945</t>
  </si>
  <si>
    <t>725822613</t>
  </si>
  <si>
    <t>Baterie umyvadlová stojánková páková s výpustí</t>
  </si>
  <si>
    <t>846994114</t>
  </si>
  <si>
    <t>baterie bez otáčivého ústí</t>
  </si>
  <si>
    <t>725829132</t>
  </si>
  <si>
    <t>Montáž baterie umyvadlové stojánkové automatické senzorové ostatní typ</t>
  </si>
  <si>
    <t>-1460462968</t>
  </si>
  <si>
    <t>55144018</t>
  </si>
  <si>
    <t>baterie umyvadlová automatická stojánková pro teplou a studenou vodu</t>
  </si>
  <si>
    <t>-1718596403</t>
  </si>
  <si>
    <t>600002186911</t>
  </si>
  <si>
    <t xml:space="preserve">Zdroj napájecí  24 V pro max. 9 ventilů</t>
  </si>
  <si>
    <t>-605798976</t>
  </si>
  <si>
    <t>725849411</t>
  </si>
  <si>
    <t>Montáž baterie sprchové nástěnná s nastavitelnou výškou sprchy</t>
  </si>
  <si>
    <t>437532563</t>
  </si>
  <si>
    <t>55145590</t>
  </si>
  <si>
    <t>baterie sprchová páková včetně sprchové soupravy 150mm chrom</t>
  </si>
  <si>
    <t>1662018121</t>
  </si>
  <si>
    <t>725865411</t>
  </si>
  <si>
    <t>Zápachová uzávěrka pisoárová DN 32/40</t>
  </si>
  <si>
    <t>245484740</t>
  </si>
  <si>
    <t>725980122</t>
  </si>
  <si>
    <t>Dvířka 15/20 cm dodávka + montáž</t>
  </si>
  <si>
    <t>-504687129</t>
  </si>
  <si>
    <t>725980124</t>
  </si>
  <si>
    <t>Dvířka 20/20 cm dodávka + montáž</t>
  </si>
  <si>
    <t>1411283436</t>
  </si>
  <si>
    <t>725980126</t>
  </si>
  <si>
    <t>Dvířka do obkladu dodávka + montáž</t>
  </si>
  <si>
    <t>966677879</t>
  </si>
  <si>
    <t>998725102</t>
  </si>
  <si>
    <t>Přesun hmot tonážní pro zařizovací předměty v objektech v přes 6 do 12 m</t>
  </si>
  <si>
    <t>1957503652</t>
  </si>
  <si>
    <t>998725192</t>
  </si>
  <si>
    <t>Příplatek k přesunu hmot tonážnímu pro zařizovací předměty za zvětšený přesun do 100 m</t>
  </si>
  <si>
    <t>-922911527</t>
  </si>
  <si>
    <t>726</t>
  </si>
  <si>
    <t>Zdravotechnika - předstěnové instalace</t>
  </si>
  <si>
    <t>726131021</t>
  </si>
  <si>
    <t>Instalační předstěna pro pisoár v 1300 mm do lehkých stěn s kovovou kcí</t>
  </si>
  <si>
    <t>2137020364</t>
  </si>
  <si>
    <t>726131041</t>
  </si>
  <si>
    <t>Instalační předstěna pro klozet závěsný v 1120 mm s ovládáním zepředu do lehkých stěn s kovovou kcí</t>
  </si>
  <si>
    <t>1119721988</t>
  </si>
  <si>
    <t>726191001</t>
  </si>
  <si>
    <t>Zvukoizolační souprava pro klozet a bidet</t>
  </si>
  <si>
    <t>1168222793</t>
  </si>
  <si>
    <t>726191002</t>
  </si>
  <si>
    <t>Souprava pro předstěnovou montáž</t>
  </si>
  <si>
    <t>1299731155</t>
  </si>
  <si>
    <t>3+4</t>
  </si>
  <si>
    <t>726191011</t>
  </si>
  <si>
    <t>Ovládací tlačítko WC pro montáž do předstěnových konstrukcí</t>
  </si>
  <si>
    <t>1925925627</t>
  </si>
  <si>
    <t>55281795</t>
  </si>
  <si>
    <t>tlačítko pro ovládání WC shora/zepředu plast dvě množství vody 213x142mm</t>
  </si>
  <si>
    <t>-1114707669</t>
  </si>
  <si>
    <t>998726112</t>
  </si>
  <si>
    <t>Přesun hmot tonážní pro instalační prefabrikáty v objektech v přes 6 do 12 m</t>
  </si>
  <si>
    <t>-384995585</t>
  </si>
  <si>
    <t>998726192</t>
  </si>
  <si>
    <t>Příplatek k přesunu hmot tonážnímu pro instalační prefabrikáty za zvětšený přesun do 100 m</t>
  </si>
  <si>
    <t>1904873642</t>
  </si>
  <si>
    <t>727213211</t>
  </si>
  <si>
    <t>Trubní ucpávka plastového potrubí bez izolace D 20 mm stropem tl 150 mm požární odolnost EI 90</t>
  </si>
  <si>
    <t>1638079133</t>
  </si>
  <si>
    <t>727213212</t>
  </si>
  <si>
    <t>Trubní ucpávka plastového potrubí bez izolace D 25 mm stropem tl 150 mm požární odolnost EI 90</t>
  </si>
  <si>
    <t>-1022290671</t>
  </si>
  <si>
    <t>727213213</t>
  </si>
  <si>
    <t>Trubní ucpávka plastového potrubí bez izolace D 32 mm stropem tl 150 mm požární odolnost EI 90</t>
  </si>
  <si>
    <t>-58707634</t>
  </si>
  <si>
    <t>727213214</t>
  </si>
  <si>
    <t>Trubní ucpávka plastového potrubí bez izolace D 40 mm stropem tl 150 mm požární odolnost EI 90</t>
  </si>
  <si>
    <t>-158227707</t>
  </si>
  <si>
    <t>727223125</t>
  </si>
  <si>
    <t>Protipožární manžeta prostupu plastového potrubí bez izolace D 75 mm stropem tl 150 mm požární odolnost EI 90-120</t>
  </si>
  <si>
    <t>1507661543</t>
  </si>
  <si>
    <t>727223127</t>
  </si>
  <si>
    <t>Protipožární manžeta prostupu plastového potrubí bez izolace D 110 mm stropem tl 150 mm požární odolnost EI 90-120</t>
  </si>
  <si>
    <t>-55011920</t>
  </si>
  <si>
    <t>998727102</t>
  </si>
  <si>
    <t>Přesun hmot tonážní pro protipožární ochranu v objektech v přes 6 do 12 m</t>
  </si>
  <si>
    <t>-983893056</t>
  </si>
  <si>
    <t>998727192</t>
  </si>
  <si>
    <t>Příplatek k přesunu hmot tonážnímu pro protipožární ochranu za zvětšený přesun do 100 m</t>
  </si>
  <si>
    <t>1598630815</t>
  </si>
  <si>
    <t>1619132533</t>
  </si>
  <si>
    <t>N00</t>
  </si>
  <si>
    <t>Nepojmenované práce</t>
  </si>
  <si>
    <t>N01</t>
  </si>
  <si>
    <t>Nepojmenovaný díl</t>
  </si>
  <si>
    <t>9100001.113.1</t>
  </si>
  <si>
    <t>Uchycení zavěšených potrubí - konzoly dodávka + montáž</t>
  </si>
  <si>
    <t>-1544698554</t>
  </si>
  <si>
    <t>9100001.116.1</t>
  </si>
  <si>
    <t>pomocné lešení</t>
  </si>
  <si>
    <t>86919913</t>
  </si>
  <si>
    <t>9100001.116.2</t>
  </si>
  <si>
    <t>Ztížená montáž potrubí vody a kanalizace při demontáži a montáži v 1.PP</t>
  </si>
  <si>
    <t>-1178314865</t>
  </si>
  <si>
    <t>2 - D1.02.40- Zdravotechnika - úpravy stávajícího rozvodu vody v hygienickém uzlu 2.NP-část G</t>
  </si>
  <si>
    <t>1014581184</t>
  </si>
  <si>
    <t>-2014271438</t>
  </si>
  <si>
    <t>8,5+8,5</t>
  </si>
  <si>
    <t>954292353</t>
  </si>
  <si>
    <t>863183512</t>
  </si>
  <si>
    <t>7*1,2</t>
  </si>
  <si>
    <t>8,5</t>
  </si>
  <si>
    <t>1384648260</t>
  </si>
  <si>
    <t>49650146</t>
  </si>
  <si>
    <t>804085801</t>
  </si>
  <si>
    <t>-560256824</t>
  </si>
  <si>
    <t>8,5*2</t>
  </si>
  <si>
    <t>-832429771</t>
  </si>
  <si>
    <t>-936690156</t>
  </si>
  <si>
    <t>493877353</t>
  </si>
  <si>
    <t>503264988</t>
  </si>
  <si>
    <t>703643583</t>
  </si>
  <si>
    <t>-1414317496</t>
  </si>
  <si>
    <t>-1192525498</t>
  </si>
  <si>
    <t>1766834232</t>
  </si>
  <si>
    <t>-1687530631</t>
  </si>
  <si>
    <t>D1.02.41 - Vytápění</t>
  </si>
  <si>
    <t>oddíl 9 - Ostatní konstrukce a práce:</t>
  </si>
  <si>
    <t>oddíl 713 - Izolace tepelné:</t>
  </si>
  <si>
    <t>oddíl 733 - Rozvody ÚT:</t>
  </si>
  <si>
    <t>oddíl 734 - Armatury ÚT:</t>
  </si>
  <si>
    <t>oddíl 735 - Otopná tělesa:</t>
  </si>
  <si>
    <t>oddíl 9</t>
  </si>
  <si>
    <t>Ostatní konstrukce a práce:</t>
  </si>
  <si>
    <t>C-900923601-1</t>
  </si>
  <si>
    <t>HZS TOPNÁ ZKOUŠKA</t>
  </si>
  <si>
    <t>HOD</t>
  </si>
  <si>
    <t>C-900923601-2</t>
  </si>
  <si>
    <t>HZS VYPOUŠTĚNÍ A NAPOUŠTĚNÍ SYSTÉMU</t>
  </si>
  <si>
    <t>C-900923601-2.1</t>
  </si>
  <si>
    <t>HZS ODVOZ A LIKVIDACE DEMONT ZAŘÍZENÍ</t>
  </si>
  <si>
    <t>oddíl 713</t>
  </si>
  <si>
    <t>Izolace tepelné:</t>
  </si>
  <si>
    <t>C-713463411-0</t>
  </si>
  <si>
    <t>IZOL TEP POTRUBI NAVLEKOVYMI POUZDRY</t>
  </si>
  <si>
    <t>H-71346-1</t>
  </si>
  <si>
    <t>Izolace z PE trubic s ochranou fólií, 15-9</t>
  </si>
  <si>
    <t>H-71346-2</t>
  </si>
  <si>
    <t>Izolace z PE trubic s ochranou fólií, 18-9</t>
  </si>
  <si>
    <t>H-71346-3</t>
  </si>
  <si>
    <t>Izolace z PE trubic s ochranou fólií, 22-9</t>
  </si>
  <si>
    <t>oddíl 733</t>
  </si>
  <si>
    <t>Rozvody ÚT:</t>
  </si>
  <si>
    <t>C-733110806-0</t>
  </si>
  <si>
    <t>DMTZ POTRUBI OCELOVE ZAVIT DO DN 32</t>
  </si>
  <si>
    <t>C-733190801-0</t>
  </si>
  <si>
    <t>DMTZ ODREZ DVOJ OBJIMEK POTR DO DN 50</t>
  </si>
  <si>
    <t>KS</t>
  </si>
  <si>
    <t>C-733191914-0</t>
  </si>
  <si>
    <t>OPRAVA ZASLEP POTR OCEL ZAVIT DN 20</t>
  </si>
  <si>
    <t>C-733222312-0</t>
  </si>
  <si>
    <t>POTR MED POLOT LISOVANE D 15/1MM</t>
  </si>
  <si>
    <t>C-733222313-0</t>
  </si>
  <si>
    <t>POTR MED POLOT LISOVANE D 18/1MM</t>
  </si>
  <si>
    <t>C-733222314-0</t>
  </si>
  <si>
    <t>POTR MED POLOT LISOVANE D 22/1MM</t>
  </si>
  <si>
    <t>C-733224202-0</t>
  </si>
  <si>
    <t>PRIPL KOTELNA POTRUBI MED D 15/1MM</t>
  </si>
  <si>
    <t>C-733291101-0</t>
  </si>
  <si>
    <t>TLAK ZKOUSKA POTRUBI MED D 35/1,5MM</t>
  </si>
  <si>
    <t>C-998733103-0</t>
  </si>
  <si>
    <t>POTRUBI UT PRESUN HMOT VYSKA -24M</t>
  </si>
  <si>
    <t>T</t>
  </si>
  <si>
    <t>oddíl 734</t>
  </si>
  <si>
    <t>Armatury ÚT:</t>
  </si>
  <si>
    <t>C-734200821-0</t>
  </si>
  <si>
    <t>DMTZ ARMATUR SE 2 ZAVITY DO DN 15</t>
  </si>
  <si>
    <t>C-734291971-0</t>
  </si>
  <si>
    <t>DTZ HLAVICE OVLAD TERMOSTATICKE</t>
  </si>
  <si>
    <t>KUS</t>
  </si>
  <si>
    <t>C-734209113-0</t>
  </si>
  <si>
    <t>MTZ ARMATUR SE 2 ZAVITY DN 15</t>
  </si>
  <si>
    <t>H-734209103-1</t>
  </si>
  <si>
    <t>Dvojregul. rad. ventil, kv 0,025-0,67 (při Xp 2K), rohový, DN 15</t>
  </si>
  <si>
    <t>H-734209103-2</t>
  </si>
  <si>
    <t>Regulační radiátorové šroubení, kvs 1,74, rohové, DN 15</t>
  </si>
  <si>
    <t>C-734291971-0.1</t>
  </si>
  <si>
    <t>MTZ HLAVICE OVLAD TERMOSTATICKE</t>
  </si>
  <si>
    <t>H-734209103-3</t>
  </si>
  <si>
    <t>Termostatická hlavice kapilnová M30x1,5 s poj. kroužkem proti odcizení</t>
  </si>
  <si>
    <t>oddíl 735</t>
  </si>
  <si>
    <t>Otopná tělesa:</t>
  </si>
  <si>
    <t>C-735111810-0</t>
  </si>
  <si>
    <t>DMTZ OTOP TELES CLANKOVYCH LITINOVYCH</t>
  </si>
  <si>
    <t>M2</t>
  </si>
  <si>
    <t>C-735221812-0</t>
  </si>
  <si>
    <t>DMTZ REGISTR TRUB HL DN 50 -3M 2PRAM</t>
  </si>
  <si>
    <t>C-735159210-0</t>
  </si>
  <si>
    <t>MTZ OTOP TELES PANEL 2RAD L DO 1150MM</t>
  </si>
  <si>
    <t>73515-1</t>
  </si>
  <si>
    <t>OT panelové hladké "Plan" s bočním přípojem, 22/600/1100</t>
  </si>
  <si>
    <t>C-735159310-0</t>
  </si>
  <si>
    <t>MTZ OTOP TELES PANEL 3RAD L DO 1150MM</t>
  </si>
  <si>
    <t>73515-2</t>
  </si>
  <si>
    <t>OT panelové hladké "Plan" s bočním přípojem, 33/600/900</t>
  </si>
  <si>
    <t>C-735162113-0</t>
  </si>
  <si>
    <t>MTZ OTOP TELES TRUBKOVYCH V -1500MM</t>
  </si>
  <si>
    <t>73515-3</t>
  </si>
  <si>
    <t>OT trubkové rovné se sp. kraj. přípojem, s max. výkonem, 1500/600</t>
  </si>
  <si>
    <t>C-735162114-0</t>
  </si>
  <si>
    <t>MTZ OTOP TELES TRUBKOVYCH V -2000MM</t>
  </si>
  <si>
    <t>73515-4</t>
  </si>
  <si>
    <t>OT trubkové rovné se sp. kraj. přípojem, s max. výkonem, 1820/600</t>
  </si>
  <si>
    <t>C-998735103-0</t>
  </si>
  <si>
    <t>OTOPNA TELESA PRESUN HMOT VYSKA -24M</t>
  </si>
  <si>
    <t>D1.02.42 - Vzduchotechnika</t>
  </si>
  <si>
    <t>D1 - Zařízení 1 Větrání hygienického zařízení</t>
  </si>
  <si>
    <t>D2 - Izolace tepelné</t>
  </si>
  <si>
    <t>D3 - Izolace protipožární</t>
  </si>
  <si>
    <t>D4 - Hodinové zúčtovací sazby</t>
  </si>
  <si>
    <t>OST - Ostatní</t>
  </si>
  <si>
    <t>Zařízení 1 Větrání hygienického zařízení</t>
  </si>
  <si>
    <t>POTRUBNÍ VENTILÁTOR TYPU SILENT_Potrubní diagonální ventilátor, Vo=450m3/h, 220Pa, vč. tlumících vložek, doběhu a montážní konzoly, např. TD 1000/200 SILENT Ecowatt</t>
  </si>
  <si>
    <t>POŽÁRNÍ KLAPKA KRUHOVÁ_D=200, pož. odolnost EI90, vč. požárních ucpávek, provedení.11, s tepelnou tavnou pojistkou a koncovými spínači.</t>
  </si>
  <si>
    <t>Pol87</t>
  </si>
  <si>
    <t>PŘETLAKOVÁ KLAPKA_přetlaková klapka vsunovací D=200</t>
  </si>
  <si>
    <t>Pol88</t>
  </si>
  <si>
    <t>OHEBNÁ HADICE S HLUKOVOU IZOLACÍ_D=200</t>
  </si>
  <si>
    <t>Pol89</t>
  </si>
  <si>
    <t>KLAPKA DO POTRUBÍ KRUHOVÁ -KK /připojení s nástavcem/ _KK-N-200</t>
  </si>
  <si>
    <t>Pol90</t>
  </si>
  <si>
    <t xml:space="preserve">TALÍŘOVÝ VENTIL ODVODNÍ  PLASTOVÝ vč. zděře_200  tal.ventil odvod, barva bílá</t>
  </si>
  <si>
    <t>Pol91</t>
  </si>
  <si>
    <t xml:space="preserve">TALÍŘOVÝ VENTIL ODVODNÍ  PLASTOVÝ vč. zděře_160 tal.ventil odvod, barva bílá</t>
  </si>
  <si>
    <t>Pol92</t>
  </si>
  <si>
    <t>OHEBNÁ HADICE S HLUKOVOU IZOLACÍ_D=160</t>
  </si>
  <si>
    <t>Pol93</t>
  </si>
  <si>
    <t>KLAPKA DO POTRUBÍ KRUHOVÁ -KK /připojení s nástavcem/_KK-N-160</t>
  </si>
  <si>
    <t>Pol94</t>
  </si>
  <si>
    <t xml:space="preserve">TALÍŘOVÝ VENTIL ODVODNÍ  PLASTOVÝ vč. zděře_100 tal.ventil odvod, barva bílá</t>
  </si>
  <si>
    <t>Pol95</t>
  </si>
  <si>
    <t>OHEBNÁ HADICE S HLUKOVOU IZOLACÍ_D=100</t>
  </si>
  <si>
    <t>Pol96</t>
  </si>
  <si>
    <t>KLAPKA DO POTRUBÍ KRUHOVÁ -KK /připojení s nástavcem/_KK-N-100</t>
  </si>
  <si>
    <t>Pol97</t>
  </si>
  <si>
    <t>VÝFUKOVÝ KUS SE SÍTEM_Výfukový kus pozinkovaný, 400x200/45°, vč. síta</t>
  </si>
  <si>
    <t>Pol98</t>
  </si>
  <si>
    <t>KRUHOVÉ POTRUBÍ SPIRO SAFE_ do průměru100 40% tvarovek</t>
  </si>
  <si>
    <t>Pol99</t>
  </si>
  <si>
    <t>KRUHOVÉ POTRUBÍ SPIRO SAFE_do průměru200 40% tvarovek</t>
  </si>
  <si>
    <t>Pol100</t>
  </si>
  <si>
    <t>SPOJOVACÍ MATERIÁL_šrouby, matice, podložky</t>
  </si>
  <si>
    <t>kg</t>
  </si>
  <si>
    <t>Pol101</t>
  </si>
  <si>
    <t>ZÁVĚSY, ZÁVĚSNÉ LIŠTY, ZÁVITOVÉ TYČE,ZÁVĚSY, KRUHOVÉ ZÁVĚSY,HMOŽDINKY_závěsný materiál</t>
  </si>
  <si>
    <t>Pol102</t>
  </si>
  <si>
    <t>TEPELNÉ IZOLACE POTRUBÍ DLE OZNAČENÍ NA VÝKRESU: 'IZOLACE POTRUBÍ DESKOU Z MIN. 'PLSTI KONSTRUKCE Z AL PLECHU_ tl. 50mm</t>
  </si>
  <si>
    <t>Izolace protipožární</t>
  </si>
  <si>
    <t>Pol103</t>
  </si>
  <si>
    <t>POTRUBÍ PROMAT_požární odolnost EI 30, namáhání ohněm z venkovní a vnitřní strany potrubí</t>
  </si>
  <si>
    <t>Pol104</t>
  </si>
  <si>
    <t>PROTIPOŽ.IZOLACE POTRUBÍ DLE OZNAČENÍ NA VÝKRESU: IZOLACE DESKOU Z MIN.PLSTI 1x POLEP. AL FOLIÍ _ požární odolnost EI 30</t>
  </si>
  <si>
    <t>Pol105</t>
  </si>
  <si>
    <t>HODINOVÉ ZÚČTOVACÍ SAZBY_ příprava ke komplexnímu vyzkoušení, oživení a vyregulování zařízení</t>
  </si>
  <si>
    <t>Pol106</t>
  </si>
  <si>
    <t>HODINOVÉ ZÚČTOVACÍ SAZBY_ vypracování provozních předpisů</t>
  </si>
  <si>
    <t>Pol107</t>
  </si>
  <si>
    <t>HODINOVÉ ZÚČTOVACÍ SAZBY_komplexní vyzkoušení zařízení</t>
  </si>
  <si>
    <t>Pol108</t>
  </si>
  <si>
    <t>HODINOVÉ ZÚČTOVACÍ SAZBY_projekt skutečného provedení</t>
  </si>
  <si>
    <t>OST</t>
  </si>
  <si>
    <t>Ostatní</t>
  </si>
  <si>
    <t>OST_R01</t>
  </si>
  <si>
    <t>Doprava, přesuny, PPV, stavební výpomoce</t>
  </si>
  <si>
    <t>-1502802100</t>
  </si>
  <si>
    <t>D1.02.43-44 - Elektroinstalace</t>
  </si>
  <si>
    <t>1705958929</t>
  </si>
  <si>
    <t>-211373352</t>
  </si>
  <si>
    <t>1546306745</t>
  </si>
  <si>
    <t>2042714195</t>
  </si>
  <si>
    <t>1119889020</t>
  </si>
  <si>
    <t>-1136083930</t>
  </si>
  <si>
    <t>392217019</t>
  </si>
  <si>
    <t>-493707168</t>
  </si>
  <si>
    <t>-551107004</t>
  </si>
  <si>
    <t>-824084288</t>
  </si>
  <si>
    <t>-1724532997</t>
  </si>
  <si>
    <t>-1044176128</t>
  </si>
  <si>
    <t>-1871509398</t>
  </si>
  <si>
    <t>1733341772</t>
  </si>
  <si>
    <t>-1978709177</t>
  </si>
  <si>
    <t>-373710352</t>
  </si>
  <si>
    <t>741110511.1</t>
  </si>
  <si>
    <t>-279640858</t>
  </si>
  <si>
    <t>34571002</t>
  </si>
  <si>
    <t>lišta elektroinstalační hranatá PVC 60x40mm</t>
  </si>
  <si>
    <t>1546173236</t>
  </si>
  <si>
    <t>1521474478</t>
  </si>
  <si>
    <t>515486984</t>
  </si>
  <si>
    <t>-1061126457</t>
  </si>
  <si>
    <t>789111265</t>
  </si>
  <si>
    <t>188499835</t>
  </si>
  <si>
    <t>-60176267</t>
  </si>
  <si>
    <t>-1126786765</t>
  </si>
  <si>
    <t>-899716569</t>
  </si>
  <si>
    <t>1087229627</t>
  </si>
  <si>
    <t>34111030.B</t>
  </si>
  <si>
    <t>kabel instalační jádro Cu plné 3x1,5mm2, B2ca,s1d1</t>
  </si>
  <si>
    <t>-1821002690</t>
  </si>
  <si>
    <t>1232403664</t>
  </si>
  <si>
    <t>34111036.P</t>
  </si>
  <si>
    <t>kabel silový s Cu jádrem 1 kV 3x2,5mm2, B2ca,s1d1, P60-R</t>
  </si>
  <si>
    <t>1532447415</t>
  </si>
  <si>
    <t>-1470915486</t>
  </si>
  <si>
    <t>-1268736859</t>
  </si>
  <si>
    <t>1511116151</t>
  </si>
  <si>
    <t>1960920865</t>
  </si>
  <si>
    <t>-501604959</t>
  </si>
  <si>
    <t>880774434</t>
  </si>
  <si>
    <t>1808368936</t>
  </si>
  <si>
    <t>522808300</t>
  </si>
  <si>
    <t>741210001</t>
  </si>
  <si>
    <t>Montáž rozvodnice oceloplechová nebo plastová běžná do 20 kg</t>
  </si>
  <si>
    <t>1376502381</t>
  </si>
  <si>
    <t>35711000.M</t>
  </si>
  <si>
    <t>rozvodnice nástěnná, podružná HOP (MET), vč. svorkovnice</t>
  </si>
  <si>
    <t>-1353670425</t>
  </si>
  <si>
    <t>-1983603417</t>
  </si>
  <si>
    <t>rozvaděč 1-R06.2, vč. vystrojení, dle PD</t>
  </si>
  <si>
    <t>-2100909606</t>
  </si>
  <si>
    <t>-1262502288</t>
  </si>
  <si>
    <t>rozvaděč 2-R06.2, vč. vystrojení, dle PD</t>
  </si>
  <si>
    <t>-996526928</t>
  </si>
  <si>
    <t>530226259</t>
  </si>
  <si>
    <t>rozvaděč 3-R06.2, vč. vystrojení, dle PD</t>
  </si>
  <si>
    <t>1216091885</t>
  </si>
  <si>
    <t>-1341177948</t>
  </si>
  <si>
    <t>rozvaděč 4-R06.2, vč. vystrojení, dle PD</t>
  </si>
  <si>
    <t>758320269</t>
  </si>
  <si>
    <t>427304158</t>
  </si>
  <si>
    <t>rozvaděč 1-R06, 2-R06, 3-R06, 4-R06, doplnění dle PD</t>
  </si>
  <si>
    <t>-40260322</t>
  </si>
  <si>
    <t>741310001</t>
  </si>
  <si>
    <t>Montáž vypínač nástěnný 1-jednopólový prostředí normální se zapojením vodičů</t>
  </si>
  <si>
    <t>2000200796</t>
  </si>
  <si>
    <t>ABB.355301289B1</t>
  </si>
  <si>
    <t>Spínač jednopólový, řazení 1</t>
  </si>
  <si>
    <t>-1075609936</t>
  </si>
  <si>
    <t>741311003</t>
  </si>
  <si>
    <t>Montáž čidlo pohybu vestavné se zapojením vodičů</t>
  </si>
  <si>
    <t>-1719765832</t>
  </si>
  <si>
    <t>40461016</t>
  </si>
  <si>
    <t>detektor pohybu stropní 360°</t>
  </si>
  <si>
    <t>533306805</t>
  </si>
  <si>
    <t>1785795509</t>
  </si>
  <si>
    <t>741313001</t>
  </si>
  <si>
    <t>Montáž zásuvka (polo)zapuštěná bezšroubové připojení 2P+PE se zapojením vodičů</t>
  </si>
  <si>
    <t>-1634350081</t>
  </si>
  <si>
    <t>ABB.5518AA2359B</t>
  </si>
  <si>
    <t>Zásuvka jednonásobná s ochranným kolíkem, s clonkami</t>
  </si>
  <si>
    <t>-1485955924</t>
  </si>
  <si>
    <t>-1913393568</t>
  </si>
  <si>
    <t>1293438474</t>
  </si>
  <si>
    <t>741372021</t>
  </si>
  <si>
    <t>Montáž svítidlo LED interiérové přisazené nástěnné hranaté nebo kruhové do 0,09 m2 se zapojením vodičů</t>
  </si>
  <si>
    <t>-373183228</t>
  </si>
  <si>
    <t>34825002.F</t>
  </si>
  <si>
    <t>Přisazené svítidlo, zdroj LED, bílé barevné provedení, typ "F", IP44</t>
  </si>
  <si>
    <t>-1085861488</t>
  </si>
  <si>
    <t>741372101.NO1</t>
  </si>
  <si>
    <t>Montáž svítidlo LED interiérové vestavné podhledové bodové se zapojením vodičů</t>
  </si>
  <si>
    <t>429258023</t>
  </si>
  <si>
    <t>34835013.NO1</t>
  </si>
  <si>
    <t>svítidlo LED nouzové stropní, vestavné, univerzální optika, pro CPS</t>
  </si>
  <si>
    <t>-1232426831</t>
  </si>
  <si>
    <t>859455666</t>
  </si>
  <si>
    <t>34835001.C</t>
  </si>
  <si>
    <t>Vestané svítidlo, zdroj LED, bílé barevné provedení, typ "C"</t>
  </si>
  <si>
    <t>235161975</t>
  </si>
  <si>
    <t>-1623065735</t>
  </si>
  <si>
    <t>34835000.E</t>
  </si>
  <si>
    <t>Přisazené svítidlo, zdroj LED, bílé barevné provedení, typ "E"</t>
  </si>
  <si>
    <t>172369618</t>
  </si>
  <si>
    <t>741372114.NP</t>
  </si>
  <si>
    <t>Montáž svítidlo LED stěnové nouzové se zapojením vodičů</t>
  </si>
  <si>
    <t>-983526345</t>
  </si>
  <si>
    <t>34838100.NP</t>
  </si>
  <si>
    <t>svítidlo nouzové osvětlení, s piktogramem, pro CPS</t>
  </si>
  <si>
    <t>-1633459372</t>
  </si>
  <si>
    <t>988750229</t>
  </si>
  <si>
    <t>1920502490</t>
  </si>
  <si>
    <t>-1952809484</t>
  </si>
  <si>
    <t>-499862561</t>
  </si>
  <si>
    <t>-1147628470</t>
  </si>
  <si>
    <t>-427379405</t>
  </si>
  <si>
    <t>210021072.P</t>
  </si>
  <si>
    <t>Montáž příchytek jednoduchých, P60-R, vč. kotvy</t>
  </si>
  <si>
    <t>928496359</t>
  </si>
  <si>
    <t>35432545.P</t>
  </si>
  <si>
    <t>příchytka kabelová P60-R, vč. kotvy</t>
  </si>
  <si>
    <t>-1549992056</t>
  </si>
  <si>
    <t>220260066.P</t>
  </si>
  <si>
    <t>Montáž krabice s PO</t>
  </si>
  <si>
    <t>-1123647822</t>
  </si>
  <si>
    <t>34571474.P</t>
  </si>
  <si>
    <t>krabice, rozvodnice se svorkovnicí, P60-R</t>
  </si>
  <si>
    <t>-657958673</t>
  </si>
  <si>
    <t>-12412726</t>
  </si>
  <si>
    <t>879551816</t>
  </si>
  <si>
    <t>-286612431</t>
  </si>
  <si>
    <t>1937566315</t>
  </si>
  <si>
    <t>-1353699365</t>
  </si>
  <si>
    <t>516374591</t>
  </si>
  <si>
    <t>1496648293</t>
  </si>
  <si>
    <t>-1576812952</t>
  </si>
  <si>
    <t>-2095282934</t>
  </si>
  <si>
    <t>620006807</t>
  </si>
  <si>
    <t>317348042</t>
  </si>
  <si>
    <t>-1270361064</t>
  </si>
  <si>
    <t xml:space="preserve">Poznámka k položce:_x000d_
-Zřízení trvalé, dočasné deponie a mezideponie_x000d_
-zřízení příjezdů a přístupů na staveniště_x000d_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</si>
  <si>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-537455311</t>
  </si>
  <si>
    <t>1952837698</t>
  </si>
  <si>
    <t>2044122767</t>
  </si>
  <si>
    <t>-490134942</t>
  </si>
  <si>
    <t>783124941</t>
  </si>
  <si>
    <t>1927004620</t>
  </si>
  <si>
    <t>-2067557458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</si>
</sst>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7.2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N24-025_exp3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spojovacích chodeb pavilonu G VŠB-TUO</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24. 2. 2024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Vysoká škola bánská – Technická univerzita Ostrava</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CHVÁLEK ATELIÉR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ROUND(AG95+AG103,2)</f>
        <v>0</v>
      </c>
      <c r="AH94" s="110"/>
      <c r="AI94" s="110"/>
      <c r="AJ94" s="110"/>
      <c r="AK94" s="110"/>
      <c r="AL94" s="110"/>
      <c r="AM94" s="110"/>
      <c r="AN94" s="111">
        <f>SUM(AG94,AT94)</f>
        <v>0</v>
      </c>
      <c r="AO94" s="111"/>
      <c r="AP94" s="111"/>
      <c r="AQ94" s="112" t="s">
        <v>1</v>
      </c>
      <c r="AR94" s="113"/>
      <c r="AS94" s="114">
        <f>ROUND(AS95+AS103,2)</f>
        <v>0</v>
      </c>
      <c r="AT94" s="115">
        <f>ROUND(SUM(AV94:AW94),2)</f>
        <v>0</v>
      </c>
      <c r="AU94" s="116">
        <f>ROUND(AU95+AU103,5)</f>
        <v>0</v>
      </c>
      <c r="AV94" s="115">
        <f>ROUND(AZ94*L29,2)</f>
        <v>0</v>
      </c>
      <c r="AW94" s="115">
        <f>ROUND(BA94*L30,2)</f>
        <v>0</v>
      </c>
      <c r="AX94" s="115">
        <f>ROUND(BB94*L29,2)</f>
        <v>0</v>
      </c>
      <c r="AY94" s="115">
        <f>ROUND(BC94*L30,2)</f>
        <v>0</v>
      </c>
      <c r="AZ94" s="115">
        <f>ROUND(AZ95+AZ103,2)</f>
        <v>0</v>
      </c>
      <c r="BA94" s="115">
        <f>ROUND(BA95+BA103,2)</f>
        <v>0</v>
      </c>
      <c r="BB94" s="115">
        <f>ROUND(BB95+BB103,2)</f>
        <v>0</v>
      </c>
      <c r="BC94" s="115">
        <f>ROUND(BC95+BC103,2)</f>
        <v>0</v>
      </c>
      <c r="BD94" s="117">
        <f>ROUND(BD95+BD103,2)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ROUND(AG96+AG97+AG98+AG100+AG102,2)</f>
        <v>0</v>
      </c>
      <c r="AH95" s="123"/>
      <c r="AI95" s="123"/>
      <c r="AJ95" s="123"/>
      <c r="AK95" s="123"/>
      <c r="AL95" s="123"/>
      <c r="AM95" s="123"/>
      <c r="AN95" s="125">
        <f>SUM(AG95,AT95)</f>
        <v>0</v>
      </c>
      <c r="AO95" s="123"/>
      <c r="AP95" s="123"/>
      <c r="AQ95" s="126" t="s">
        <v>82</v>
      </c>
      <c r="AR95" s="127"/>
      <c r="AS95" s="128">
        <f>ROUND(AS96+AS97+AS98+AS100+AS102,2)</f>
        <v>0</v>
      </c>
      <c r="AT95" s="129">
        <f>ROUND(SUM(AV95:AW95),2)</f>
        <v>0</v>
      </c>
      <c r="AU95" s="130">
        <f>ROUND(AU96+AU97+AU98+AU100+AU102,5)</f>
        <v>0</v>
      </c>
      <c r="AV95" s="129">
        <f>ROUND(AZ95*L29,2)</f>
        <v>0</v>
      </c>
      <c r="AW95" s="129">
        <f>ROUND(BA95*L30,2)</f>
        <v>0</v>
      </c>
      <c r="AX95" s="129">
        <f>ROUND(BB95*L29,2)</f>
        <v>0</v>
      </c>
      <c r="AY95" s="129">
        <f>ROUND(BC95*L30,2)</f>
        <v>0</v>
      </c>
      <c r="AZ95" s="129">
        <f>ROUND(AZ96+AZ97+AZ98+AZ100+AZ102,2)</f>
        <v>0</v>
      </c>
      <c r="BA95" s="129">
        <f>ROUND(BA96+BA97+BA98+BA100+BA102,2)</f>
        <v>0</v>
      </c>
      <c r="BB95" s="129">
        <f>ROUND(BB96+BB97+BB98+BB100+BB102,2)</f>
        <v>0</v>
      </c>
      <c r="BC95" s="129">
        <f>ROUND(BC96+BC97+BC98+BC100+BC102,2)</f>
        <v>0</v>
      </c>
      <c r="BD95" s="131">
        <f>ROUND(BD96+BD97+BD98+BD100+BD102,2)</f>
        <v>0</v>
      </c>
      <c r="BE95" s="7"/>
      <c r="BS95" s="132" t="s">
        <v>75</v>
      </c>
      <c r="BT95" s="132" t="s">
        <v>83</v>
      </c>
      <c r="BU95" s="132" t="s">
        <v>77</v>
      </c>
      <c r="BV95" s="132" t="s">
        <v>78</v>
      </c>
      <c r="BW95" s="132" t="s">
        <v>84</v>
      </c>
      <c r="BX95" s="132" t="s">
        <v>5</v>
      </c>
      <c r="CL95" s="132" t="s">
        <v>1</v>
      </c>
      <c r="CM95" s="132" t="s">
        <v>85</v>
      </c>
    </row>
    <row r="96" s="4" customFormat="1" ht="16.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'D.01.10 - Architektonicko...'!J32</f>
        <v>0</v>
      </c>
      <c r="AH96" s="134"/>
      <c r="AI96" s="134"/>
      <c r="AJ96" s="134"/>
      <c r="AK96" s="134"/>
      <c r="AL96" s="134"/>
      <c r="AM96" s="134"/>
      <c r="AN96" s="136">
        <f>SUM(AG96,AT96)</f>
        <v>0</v>
      </c>
      <c r="AO96" s="134"/>
      <c r="AP96" s="134"/>
      <c r="AQ96" s="137" t="s">
        <v>89</v>
      </c>
      <c r="AR96" s="73"/>
      <c r="AS96" s="138">
        <v>0</v>
      </c>
      <c r="AT96" s="139">
        <f>ROUND(SUM(AV96:AW96),2)</f>
        <v>0</v>
      </c>
      <c r="AU96" s="140">
        <f>'D.01.10 - Architektonicko...'!P141</f>
        <v>0</v>
      </c>
      <c r="AV96" s="139">
        <f>'D.01.10 - Architektonicko...'!J35</f>
        <v>0</v>
      </c>
      <c r="AW96" s="139">
        <f>'D.01.10 - Architektonicko...'!J36</f>
        <v>0</v>
      </c>
      <c r="AX96" s="139">
        <f>'D.01.10 - Architektonicko...'!J37</f>
        <v>0</v>
      </c>
      <c r="AY96" s="139">
        <f>'D.01.10 - Architektonicko...'!J38</f>
        <v>0</v>
      </c>
      <c r="AZ96" s="139">
        <f>'D.01.10 - Architektonicko...'!F35</f>
        <v>0</v>
      </c>
      <c r="BA96" s="139">
        <f>'D.01.10 - Architektonicko...'!F36</f>
        <v>0</v>
      </c>
      <c r="BB96" s="139">
        <f>'D.01.10 - Architektonicko...'!F37</f>
        <v>0</v>
      </c>
      <c r="BC96" s="139">
        <f>'D.01.10 - Architektonicko...'!F38</f>
        <v>0</v>
      </c>
      <c r="BD96" s="141">
        <f>'D.01.10 - Architektonicko...'!F39</f>
        <v>0</v>
      </c>
      <c r="BE96" s="4"/>
      <c r="BT96" s="142" t="s">
        <v>85</v>
      </c>
      <c r="BV96" s="142" t="s">
        <v>78</v>
      </c>
      <c r="BW96" s="142" t="s">
        <v>90</v>
      </c>
      <c r="BX96" s="142" t="s">
        <v>84</v>
      </c>
      <c r="CL96" s="142" t="s">
        <v>1</v>
      </c>
    </row>
    <row r="97" s="4" customFormat="1" ht="16.5" customHeight="1">
      <c r="A97" s="133" t="s">
        <v>86</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'D.01.41 - Zdravotně techn...'!J32</f>
        <v>0</v>
      </c>
      <c r="AH97" s="134"/>
      <c r="AI97" s="134"/>
      <c r="AJ97" s="134"/>
      <c r="AK97" s="134"/>
      <c r="AL97" s="134"/>
      <c r="AM97" s="134"/>
      <c r="AN97" s="136">
        <f>SUM(AG97,AT97)</f>
        <v>0</v>
      </c>
      <c r="AO97" s="134"/>
      <c r="AP97" s="134"/>
      <c r="AQ97" s="137" t="s">
        <v>89</v>
      </c>
      <c r="AR97" s="73"/>
      <c r="AS97" s="138">
        <v>0</v>
      </c>
      <c r="AT97" s="139">
        <f>ROUND(SUM(AV97:AW97),2)</f>
        <v>0</v>
      </c>
      <c r="AU97" s="140">
        <f>'D.01.41 - Zdravotně techn...'!P125</f>
        <v>0</v>
      </c>
      <c r="AV97" s="139">
        <f>'D.01.41 - Zdravotně techn...'!J35</f>
        <v>0</v>
      </c>
      <c r="AW97" s="139">
        <f>'D.01.41 - Zdravotně techn...'!J36</f>
        <v>0</v>
      </c>
      <c r="AX97" s="139">
        <f>'D.01.41 - Zdravotně techn...'!J37</f>
        <v>0</v>
      </c>
      <c r="AY97" s="139">
        <f>'D.01.41 - Zdravotně techn...'!J38</f>
        <v>0</v>
      </c>
      <c r="AZ97" s="139">
        <f>'D.01.41 - Zdravotně techn...'!F35</f>
        <v>0</v>
      </c>
      <c r="BA97" s="139">
        <f>'D.01.41 - Zdravotně techn...'!F36</f>
        <v>0</v>
      </c>
      <c r="BB97" s="139">
        <f>'D.01.41 - Zdravotně techn...'!F37</f>
        <v>0</v>
      </c>
      <c r="BC97" s="139">
        <f>'D.01.41 - Zdravotně techn...'!F38</f>
        <v>0</v>
      </c>
      <c r="BD97" s="141">
        <f>'D.01.41 - Zdravotně techn...'!F39</f>
        <v>0</v>
      </c>
      <c r="BE97" s="4"/>
      <c r="BT97" s="142" t="s">
        <v>85</v>
      </c>
      <c r="BV97" s="142" t="s">
        <v>78</v>
      </c>
      <c r="BW97" s="142" t="s">
        <v>93</v>
      </c>
      <c r="BX97" s="142" t="s">
        <v>84</v>
      </c>
      <c r="CL97" s="142" t="s">
        <v>1</v>
      </c>
    </row>
    <row r="98" s="4" customFormat="1" ht="16.5" customHeight="1">
      <c r="A98" s="4"/>
      <c r="B98" s="71"/>
      <c r="C98" s="134"/>
      <c r="D98" s="134"/>
      <c r="E98" s="135" t="s">
        <v>94</v>
      </c>
      <c r="F98" s="135"/>
      <c r="G98" s="135"/>
      <c r="H98" s="135"/>
      <c r="I98" s="135"/>
      <c r="J98" s="134"/>
      <c r="K98" s="135" t="s">
        <v>95</v>
      </c>
      <c r="L98" s="135"/>
      <c r="M98" s="135"/>
      <c r="N98" s="135"/>
      <c r="O98" s="135"/>
      <c r="P98" s="135"/>
      <c r="Q98" s="135"/>
      <c r="R98" s="135"/>
      <c r="S98" s="135"/>
      <c r="T98" s="135"/>
      <c r="U98" s="135"/>
      <c r="V98" s="135"/>
      <c r="W98" s="135"/>
      <c r="X98" s="135"/>
      <c r="Y98" s="135"/>
      <c r="Z98" s="135"/>
      <c r="AA98" s="135"/>
      <c r="AB98" s="135"/>
      <c r="AC98" s="135"/>
      <c r="AD98" s="135"/>
      <c r="AE98" s="135"/>
      <c r="AF98" s="135"/>
      <c r="AG98" s="143">
        <f>ROUND(AG99,2)</f>
        <v>0</v>
      </c>
      <c r="AH98" s="134"/>
      <c r="AI98" s="134"/>
      <c r="AJ98" s="134"/>
      <c r="AK98" s="134"/>
      <c r="AL98" s="134"/>
      <c r="AM98" s="134"/>
      <c r="AN98" s="136">
        <f>SUM(AG98,AT98)</f>
        <v>0</v>
      </c>
      <c r="AO98" s="134"/>
      <c r="AP98" s="134"/>
      <c r="AQ98" s="137" t="s">
        <v>89</v>
      </c>
      <c r="AR98" s="73"/>
      <c r="AS98" s="138">
        <f>ROUND(AS99,2)</f>
        <v>0</v>
      </c>
      <c r="AT98" s="139">
        <f>ROUND(SUM(AV98:AW98),2)</f>
        <v>0</v>
      </c>
      <c r="AU98" s="140">
        <f>ROUND(AU99,5)</f>
        <v>0</v>
      </c>
      <c r="AV98" s="139">
        <f>ROUND(AZ98*L29,2)</f>
        <v>0</v>
      </c>
      <c r="AW98" s="139">
        <f>ROUND(BA98*L30,2)</f>
        <v>0</v>
      </c>
      <c r="AX98" s="139">
        <f>ROUND(BB98*L29,2)</f>
        <v>0</v>
      </c>
      <c r="AY98" s="139">
        <f>ROUND(BC98*L30,2)</f>
        <v>0</v>
      </c>
      <c r="AZ98" s="139">
        <f>ROUND(AZ99,2)</f>
        <v>0</v>
      </c>
      <c r="BA98" s="139">
        <f>ROUND(BA99,2)</f>
        <v>0</v>
      </c>
      <c r="BB98" s="139">
        <f>ROUND(BB99,2)</f>
        <v>0</v>
      </c>
      <c r="BC98" s="139">
        <f>ROUND(BC99,2)</f>
        <v>0</v>
      </c>
      <c r="BD98" s="141">
        <f>ROUND(BD99,2)</f>
        <v>0</v>
      </c>
      <c r="BE98" s="4"/>
      <c r="BS98" s="142" t="s">
        <v>75</v>
      </c>
      <c r="BT98" s="142" t="s">
        <v>85</v>
      </c>
      <c r="BU98" s="142" t="s">
        <v>77</v>
      </c>
      <c r="BV98" s="142" t="s">
        <v>78</v>
      </c>
      <c r="BW98" s="142" t="s">
        <v>96</v>
      </c>
      <c r="BX98" s="142" t="s">
        <v>84</v>
      </c>
      <c r="CL98" s="142" t="s">
        <v>1</v>
      </c>
    </row>
    <row r="99" s="4" customFormat="1" ht="16.5" customHeight="1">
      <c r="A99" s="133" t="s">
        <v>86</v>
      </c>
      <c r="B99" s="71"/>
      <c r="C99" s="134"/>
      <c r="D99" s="134"/>
      <c r="E99" s="134"/>
      <c r="F99" s="135" t="s">
        <v>97</v>
      </c>
      <c r="G99" s="135"/>
      <c r="H99" s="135"/>
      <c r="I99" s="135"/>
      <c r="J99" s="135"/>
      <c r="K99" s="134"/>
      <c r="L99" s="135" t="s">
        <v>95</v>
      </c>
      <c r="M99" s="135"/>
      <c r="N99" s="135"/>
      <c r="O99" s="135"/>
      <c r="P99" s="135"/>
      <c r="Q99" s="135"/>
      <c r="R99" s="135"/>
      <c r="S99" s="135"/>
      <c r="T99" s="135"/>
      <c r="U99" s="135"/>
      <c r="V99" s="135"/>
      <c r="W99" s="135"/>
      <c r="X99" s="135"/>
      <c r="Y99" s="135"/>
      <c r="Z99" s="135"/>
      <c r="AA99" s="135"/>
      <c r="AB99" s="135"/>
      <c r="AC99" s="135"/>
      <c r="AD99" s="135"/>
      <c r="AE99" s="135"/>
      <c r="AF99" s="135"/>
      <c r="AG99" s="136">
        <f>'01 - Silnoproudá elektrot...'!J34</f>
        <v>0</v>
      </c>
      <c r="AH99" s="134"/>
      <c r="AI99" s="134"/>
      <c r="AJ99" s="134"/>
      <c r="AK99" s="134"/>
      <c r="AL99" s="134"/>
      <c r="AM99" s="134"/>
      <c r="AN99" s="136">
        <f>SUM(AG99,AT99)</f>
        <v>0</v>
      </c>
      <c r="AO99" s="134"/>
      <c r="AP99" s="134"/>
      <c r="AQ99" s="137" t="s">
        <v>89</v>
      </c>
      <c r="AR99" s="73"/>
      <c r="AS99" s="138">
        <v>0</v>
      </c>
      <c r="AT99" s="139">
        <f>ROUND(SUM(AV99:AW99),2)</f>
        <v>0</v>
      </c>
      <c r="AU99" s="140">
        <f>'01 - Silnoproudá elektrot...'!P137</f>
        <v>0</v>
      </c>
      <c r="AV99" s="139">
        <f>'01 - Silnoproudá elektrot...'!J37</f>
        <v>0</v>
      </c>
      <c r="AW99" s="139">
        <f>'01 - Silnoproudá elektrot...'!J38</f>
        <v>0</v>
      </c>
      <c r="AX99" s="139">
        <f>'01 - Silnoproudá elektrot...'!J39</f>
        <v>0</v>
      </c>
      <c r="AY99" s="139">
        <f>'01 - Silnoproudá elektrot...'!J40</f>
        <v>0</v>
      </c>
      <c r="AZ99" s="139">
        <f>'01 - Silnoproudá elektrot...'!F37</f>
        <v>0</v>
      </c>
      <c r="BA99" s="139">
        <f>'01 - Silnoproudá elektrot...'!F38</f>
        <v>0</v>
      </c>
      <c r="BB99" s="139">
        <f>'01 - Silnoproudá elektrot...'!F39</f>
        <v>0</v>
      </c>
      <c r="BC99" s="139">
        <f>'01 - Silnoproudá elektrot...'!F40</f>
        <v>0</v>
      </c>
      <c r="BD99" s="141">
        <f>'01 - Silnoproudá elektrot...'!F41</f>
        <v>0</v>
      </c>
      <c r="BE99" s="4"/>
      <c r="BT99" s="142" t="s">
        <v>98</v>
      </c>
      <c r="BV99" s="142" t="s">
        <v>78</v>
      </c>
      <c r="BW99" s="142" t="s">
        <v>99</v>
      </c>
      <c r="BX99" s="142" t="s">
        <v>96</v>
      </c>
      <c r="CL99" s="142" t="s">
        <v>1</v>
      </c>
    </row>
    <row r="100" s="4" customFormat="1" ht="16.5" customHeight="1">
      <c r="A100" s="4"/>
      <c r="B100" s="71"/>
      <c r="C100" s="134"/>
      <c r="D100" s="134"/>
      <c r="E100" s="135" t="s">
        <v>100</v>
      </c>
      <c r="F100" s="135"/>
      <c r="G100" s="135"/>
      <c r="H100" s="135"/>
      <c r="I100" s="135"/>
      <c r="J100" s="134"/>
      <c r="K100" s="135" t="s">
        <v>101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43">
        <f>ROUND(AG101,2)</f>
        <v>0</v>
      </c>
      <c r="AH100" s="134"/>
      <c r="AI100" s="134"/>
      <c r="AJ100" s="134"/>
      <c r="AK100" s="134"/>
      <c r="AL100" s="134"/>
      <c r="AM100" s="134"/>
      <c r="AN100" s="136">
        <f>SUM(AG100,AT100)</f>
        <v>0</v>
      </c>
      <c r="AO100" s="134"/>
      <c r="AP100" s="134"/>
      <c r="AQ100" s="137" t="s">
        <v>89</v>
      </c>
      <c r="AR100" s="73"/>
      <c r="AS100" s="138">
        <f>ROUND(AS101,2)</f>
        <v>0</v>
      </c>
      <c r="AT100" s="139">
        <f>ROUND(SUM(AV100:AW100),2)</f>
        <v>0</v>
      </c>
      <c r="AU100" s="140">
        <f>ROUND(AU101,5)</f>
        <v>0</v>
      </c>
      <c r="AV100" s="139">
        <f>ROUND(AZ100*L29,2)</f>
        <v>0</v>
      </c>
      <c r="AW100" s="139">
        <f>ROUND(BA100*L30,2)</f>
        <v>0</v>
      </c>
      <c r="AX100" s="139">
        <f>ROUND(BB100*L29,2)</f>
        <v>0</v>
      </c>
      <c r="AY100" s="139">
        <f>ROUND(BC100*L30,2)</f>
        <v>0</v>
      </c>
      <c r="AZ100" s="139">
        <f>ROUND(AZ101,2)</f>
        <v>0</v>
      </c>
      <c r="BA100" s="139">
        <f>ROUND(BA101,2)</f>
        <v>0</v>
      </c>
      <c r="BB100" s="139">
        <f>ROUND(BB101,2)</f>
        <v>0</v>
      </c>
      <c r="BC100" s="139">
        <f>ROUND(BC101,2)</f>
        <v>0</v>
      </c>
      <c r="BD100" s="141">
        <f>ROUND(BD101,2)</f>
        <v>0</v>
      </c>
      <c r="BE100" s="4"/>
      <c r="BS100" s="142" t="s">
        <v>75</v>
      </c>
      <c r="BT100" s="142" t="s">
        <v>85</v>
      </c>
      <c r="BU100" s="142" t="s">
        <v>77</v>
      </c>
      <c r="BV100" s="142" t="s">
        <v>78</v>
      </c>
      <c r="BW100" s="142" t="s">
        <v>102</v>
      </c>
      <c r="BX100" s="142" t="s">
        <v>84</v>
      </c>
      <c r="CL100" s="142" t="s">
        <v>1</v>
      </c>
    </row>
    <row r="101" s="4" customFormat="1" ht="16.5" customHeight="1">
      <c r="A101" s="133" t="s">
        <v>86</v>
      </c>
      <c r="B101" s="71"/>
      <c r="C101" s="134"/>
      <c r="D101" s="134"/>
      <c r="E101" s="134"/>
      <c r="F101" s="135" t="s">
        <v>97</v>
      </c>
      <c r="G101" s="135"/>
      <c r="H101" s="135"/>
      <c r="I101" s="135"/>
      <c r="J101" s="135"/>
      <c r="K101" s="134"/>
      <c r="L101" s="135" t="s">
        <v>101</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'01 - Slaboproudá elektrot...'!J34</f>
        <v>0</v>
      </c>
      <c r="AH101" s="134"/>
      <c r="AI101" s="134"/>
      <c r="AJ101" s="134"/>
      <c r="AK101" s="134"/>
      <c r="AL101" s="134"/>
      <c r="AM101" s="134"/>
      <c r="AN101" s="136">
        <f>SUM(AG101,AT101)</f>
        <v>0</v>
      </c>
      <c r="AO101" s="134"/>
      <c r="AP101" s="134"/>
      <c r="AQ101" s="137" t="s">
        <v>89</v>
      </c>
      <c r="AR101" s="73"/>
      <c r="AS101" s="138">
        <v>0</v>
      </c>
      <c r="AT101" s="139">
        <f>ROUND(SUM(AV101:AW101),2)</f>
        <v>0</v>
      </c>
      <c r="AU101" s="140">
        <f>'01 - Slaboproudá elektrot...'!P132</f>
        <v>0</v>
      </c>
      <c r="AV101" s="139">
        <f>'01 - Slaboproudá elektrot...'!J37</f>
        <v>0</v>
      </c>
      <c r="AW101" s="139">
        <f>'01 - Slaboproudá elektrot...'!J38</f>
        <v>0</v>
      </c>
      <c r="AX101" s="139">
        <f>'01 - Slaboproudá elektrot...'!J39</f>
        <v>0</v>
      </c>
      <c r="AY101" s="139">
        <f>'01 - Slaboproudá elektrot...'!J40</f>
        <v>0</v>
      </c>
      <c r="AZ101" s="139">
        <f>'01 - Slaboproudá elektrot...'!F37</f>
        <v>0</v>
      </c>
      <c r="BA101" s="139">
        <f>'01 - Slaboproudá elektrot...'!F38</f>
        <v>0</v>
      </c>
      <c r="BB101" s="139">
        <f>'01 - Slaboproudá elektrot...'!F39</f>
        <v>0</v>
      </c>
      <c r="BC101" s="139">
        <f>'01 - Slaboproudá elektrot...'!F40</f>
        <v>0</v>
      </c>
      <c r="BD101" s="141">
        <f>'01 - Slaboproudá elektrot...'!F41</f>
        <v>0</v>
      </c>
      <c r="BE101" s="4"/>
      <c r="BT101" s="142" t="s">
        <v>98</v>
      </c>
      <c r="BV101" s="142" t="s">
        <v>78</v>
      </c>
      <c r="BW101" s="142" t="s">
        <v>103</v>
      </c>
      <c r="BX101" s="142" t="s">
        <v>102</v>
      </c>
      <c r="CL101" s="142" t="s">
        <v>1</v>
      </c>
    </row>
    <row r="102" s="4" customFormat="1" ht="16.5" customHeight="1">
      <c r="A102" s="133" t="s">
        <v>86</v>
      </c>
      <c r="B102" s="71"/>
      <c r="C102" s="134"/>
      <c r="D102" s="134"/>
      <c r="E102" s="135" t="s">
        <v>104</v>
      </c>
      <c r="F102" s="135"/>
      <c r="G102" s="135"/>
      <c r="H102" s="135"/>
      <c r="I102" s="135"/>
      <c r="J102" s="134"/>
      <c r="K102" s="135" t="s">
        <v>105</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'VON - Vedlejší a ostatní ...'!J32</f>
        <v>0</v>
      </c>
      <c r="AH102" s="134"/>
      <c r="AI102" s="134"/>
      <c r="AJ102" s="134"/>
      <c r="AK102" s="134"/>
      <c r="AL102" s="134"/>
      <c r="AM102" s="134"/>
      <c r="AN102" s="136">
        <f>SUM(AG102,AT102)</f>
        <v>0</v>
      </c>
      <c r="AO102" s="134"/>
      <c r="AP102" s="134"/>
      <c r="AQ102" s="137" t="s">
        <v>89</v>
      </c>
      <c r="AR102" s="73"/>
      <c r="AS102" s="138">
        <v>0</v>
      </c>
      <c r="AT102" s="139">
        <f>ROUND(SUM(AV102:AW102),2)</f>
        <v>0</v>
      </c>
      <c r="AU102" s="140">
        <f>'VON - Vedlejší a ostatní ...'!P127</f>
        <v>0</v>
      </c>
      <c r="AV102" s="139">
        <f>'VON - Vedlejší a ostatní ...'!J35</f>
        <v>0</v>
      </c>
      <c r="AW102" s="139">
        <f>'VON - Vedlejší a ostatní ...'!J36</f>
        <v>0</v>
      </c>
      <c r="AX102" s="139">
        <f>'VON - Vedlejší a ostatní ...'!J37</f>
        <v>0</v>
      </c>
      <c r="AY102" s="139">
        <f>'VON - Vedlejší a ostatní ...'!J38</f>
        <v>0</v>
      </c>
      <c r="AZ102" s="139">
        <f>'VON - Vedlejší a ostatní ...'!F35</f>
        <v>0</v>
      </c>
      <c r="BA102" s="139">
        <f>'VON - Vedlejší a ostatní ...'!F36</f>
        <v>0</v>
      </c>
      <c r="BB102" s="139">
        <f>'VON - Vedlejší a ostatní ...'!F37</f>
        <v>0</v>
      </c>
      <c r="BC102" s="139">
        <f>'VON - Vedlejší a ostatní ...'!F38</f>
        <v>0</v>
      </c>
      <c r="BD102" s="141">
        <f>'VON - Vedlejší a ostatní ...'!F39</f>
        <v>0</v>
      </c>
      <c r="BE102" s="4"/>
      <c r="BT102" s="142" t="s">
        <v>85</v>
      </c>
      <c r="BV102" s="142" t="s">
        <v>78</v>
      </c>
      <c r="BW102" s="142" t="s">
        <v>106</v>
      </c>
      <c r="BX102" s="142" t="s">
        <v>84</v>
      </c>
      <c r="CL102" s="142" t="s">
        <v>1</v>
      </c>
    </row>
    <row r="103" s="7" customFormat="1" ht="16.5" customHeight="1">
      <c r="A103" s="7"/>
      <c r="B103" s="120"/>
      <c r="C103" s="121"/>
      <c r="D103" s="122" t="s">
        <v>107</v>
      </c>
      <c r="E103" s="122"/>
      <c r="F103" s="122"/>
      <c r="G103" s="122"/>
      <c r="H103" s="122"/>
      <c r="I103" s="123"/>
      <c r="J103" s="122" t="s">
        <v>108</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ROUND(AG104+AG105+SUM(AG108:AG111),2)</f>
        <v>0</v>
      </c>
      <c r="AH103" s="123"/>
      <c r="AI103" s="123"/>
      <c r="AJ103" s="123"/>
      <c r="AK103" s="123"/>
      <c r="AL103" s="123"/>
      <c r="AM103" s="123"/>
      <c r="AN103" s="125">
        <f>SUM(AG103,AT103)</f>
        <v>0</v>
      </c>
      <c r="AO103" s="123"/>
      <c r="AP103" s="123"/>
      <c r="AQ103" s="126" t="s">
        <v>82</v>
      </c>
      <c r="AR103" s="127"/>
      <c r="AS103" s="128">
        <f>ROUND(AS104+AS105+SUM(AS108:AS111),2)</f>
        <v>0</v>
      </c>
      <c r="AT103" s="129">
        <f>ROUND(SUM(AV103:AW103),2)</f>
        <v>0</v>
      </c>
      <c r="AU103" s="130">
        <f>ROUND(AU104+AU105+SUM(AU108:AU111),5)</f>
        <v>0</v>
      </c>
      <c r="AV103" s="129">
        <f>ROUND(AZ103*L29,2)</f>
        <v>0</v>
      </c>
      <c r="AW103" s="129">
        <f>ROUND(BA103*L30,2)</f>
        <v>0</v>
      </c>
      <c r="AX103" s="129">
        <f>ROUND(BB103*L29,2)</f>
        <v>0</v>
      </c>
      <c r="AY103" s="129">
        <f>ROUND(BC103*L30,2)</f>
        <v>0</v>
      </c>
      <c r="AZ103" s="129">
        <f>ROUND(AZ104+AZ105+SUM(AZ108:AZ111),2)</f>
        <v>0</v>
      </c>
      <c r="BA103" s="129">
        <f>ROUND(BA104+BA105+SUM(BA108:BA111),2)</f>
        <v>0</v>
      </c>
      <c r="BB103" s="129">
        <f>ROUND(BB104+BB105+SUM(BB108:BB111),2)</f>
        <v>0</v>
      </c>
      <c r="BC103" s="129">
        <f>ROUND(BC104+BC105+SUM(BC108:BC111),2)</f>
        <v>0</v>
      </c>
      <c r="BD103" s="131">
        <f>ROUND(BD104+BD105+SUM(BD108:BD111),2)</f>
        <v>0</v>
      </c>
      <c r="BE103" s="7"/>
      <c r="BS103" s="132" t="s">
        <v>75</v>
      </c>
      <c r="BT103" s="132" t="s">
        <v>83</v>
      </c>
      <c r="BU103" s="132" t="s">
        <v>77</v>
      </c>
      <c r="BV103" s="132" t="s">
        <v>78</v>
      </c>
      <c r="BW103" s="132" t="s">
        <v>109</v>
      </c>
      <c r="BX103" s="132" t="s">
        <v>5</v>
      </c>
      <c r="CL103" s="132" t="s">
        <v>1</v>
      </c>
      <c r="CM103" s="132" t="s">
        <v>85</v>
      </c>
    </row>
    <row r="104" s="4" customFormat="1" ht="16.5" customHeight="1">
      <c r="A104" s="133" t="s">
        <v>86</v>
      </c>
      <c r="B104" s="71"/>
      <c r="C104" s="134"/>
      <c r="D104" s="134"/>
      <c r="E104" s="135" t="s">
        <v>110</v>
      </c>
      <c r="F104" s="135"/>
      <c r="G104" s="135"/>
      <c r="H104" s="135"/>
      <c r="I104" s="135"/>
      <c r="J104" s="134"/>
      <c r="K104" s="135" t="s">
        <v>88</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'D1.02.10 - Architektonick...'!J32</f>
        <v>0</v>
      </c>
      <c r="AH104" s="134"/>
      <c r="AI104" s="134"/>
      <c r="AJ104" s="134"/>
      <c r="AK104" s="134"/>
      <c r="AL104" s="134"/>
      <c r="AM104" s="134"/>
      <c r="AN104" s="136">
        <f>SUM(AG104,AT104)</f>
        <v>0</v>
      </c>
      <c r="AO104" s="134"/>
      <c r="AP104" s="134"/>
      <c r="AQ104" s="137" t="s">
        <v>89</v>
      </c>
      <c r="AR104" s="73"/>
      <c r="AS104" s="138">
        <v>0</v>
      </c>
      <c r="AT104" s="139">
        <f>ROUND(SUM(AV104:AW104),2)</f>
        <v>0</v>
      </c>
      <c r="AU104" s="140">
        <f>'D1.02.10 - Architektonick...'!P137</f>
        <v>0</v>
      </c>
      <c r="AV104" s="139">
        <f>'D1.02.10 - Architektonick...'!J35</f>
        <v>0</v>
      </c>
      <c r="AW104" s="139">
        <f>'D1.02.10 - Architektonick...'!J36</f>
        <v>0</v>
      </c>
      <c r="AX104" s="139">
        <f>'D1.02.10 - Architektonick...'!J37</f>
        <v>0</v>
      </c>
      <c r="AY104" s="139">
        <f>'D1.02.10 - Architektonick...'!J38</f>
        <v>0</v>
      </c>
      <c r="AZ104" s="139">
        <f>'D1.02.10 - Architektonick...'!F35</f>
        <v>0</v>
      </c>
      <c r="BA104" s="139">
        <f>'D1.02.10 - Architektonick...'!F36</f>
        <v>0</v>
      </c>
      <c r="BB104" s="139">
        <f>'D1.02.10 - Architektonick...'!F37</f>
        <v>0</v>
      </c>
      <c r="BC104" s="139">
        <f>'D1.02.10 - Architektonick...'!F38</f>
        <v>0</v>
      </c>
      <c r="BD104" s="141">
        <f>'D1.02.10 - Architektonick...'!F39</f>
        <v>0</v>
      </c>
      <c r="BE104" s="4"/>
      <c r="BT104" s="142" t="s">
        <v>85</v>
      </c>
      <c r="BV104" s="142" t="s">
        <v>78</v>
      </c>
      <c r="BW104" s="142" t="s">
        <v>111</v>
      </c>
      <c r="BX104" s="142" t="s">
        <v>109</v>
      </c>
      <c r="CL104" s="142" t="s">
        <v>1</v>
      </c>
    </row>
    <row r="105" s="4" customFormat="1" ht="16.5" customHeight="1">
      <c r="A105" s="4"/>
      <c r="B105" s="71"/>
      <c r="C105" s="134"/>
      <c r="D105" s="134"/>
      <c r="E105" s="135" t="s">
        <v>112</v>
      </c>
      <c r="F105" s="135"/>
      <c r="G105" s="135"/>
      <c r="H105" s="135"/>
      <c r="I105" s="135"/>
      <c r="J105" s="134"/>
      <c r="K105" s="135" t="s">
        <v>113</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43">
        <f>ROUND(SUM(AG106:AG107),2)</f>
        <v>0</v>
      </c>
      <c r="AH105" s="134"/>
      <c r="AI105" s="134"/>
      <c r="AJ105" s="134"/>
      <c r="AK105" s="134"/>
      <c r="AL105" s="134"/>
      <c r="AM105" s="134"/>
      <c r="AN105" s="136">
        <f>SUM(AG105,AT105)</f>
        <v>0</v>
      </c>
      <c r="AO105" s="134"/>
      <c r="AP105" s="134"/>
      <c r="AQ105" s="137" t="s">
        <v>89</v>
      </c>
      <c r="AR105" s="73"/>
      <c r="AS105" s="138">
        <f>ROUND(SUM(AS106:AS107),2)</f>
        <v>0</v>
      </c>
      <c r="AT105" s="139">
        <f>ROUND(SUM(AV105:AW105),2)</f>
        <v>0</v>
      </c>
      <c r="AU105" s="140">
        <f>ROUND(SUM(AU106:AU107),5)</f>
        <v>0</v>
      </c>
      <c r="AV105" s="139">
        <f>ROUND(AZ105*L29,2)</f>
        <v>0</v>
      </c>
      <c r="AW105" s="139">
        <f>ROUND(BA105*L30,2)</f>
        <v>0</v>
      </c>
      <c r="AX105" s="139">
        <f>ROUND(BB105*L29,2)</f>
        <v>0</v>
      </c>
      <c r="AY105" s="139">
        <f>ROUND(BC105*L30,2)</f>
        <v>0</v>
      </c>
      <c r="AZ105" s="139">
        <f>ROUND(SUM(AZ106:AZ107),2)</f>
        <v>0</v>
      </c>
      <c r="BA105" s="139">
        <f>ROUND(SUM(BA106:BA107),2)</f>
        <v>0</v>
      </c>
      <c r="BB105" s="139">
        <f>ROUND(SUM(BB106:BB107),2)</f>
        <v>0</v>
      </c>
      <c r="BC105" s="139">
        <f>ROUND(SUM(BC106:BC107),2)</f>
        <v>0</v>
      </c>
      <c r="BD105" s="141">
        <f>ROUND(SUM(BD106:BD107),2)</f>
        <v>0</v>
      </c>
      <c r="BE105" s="4"/>
      <c r="BS105" s="142" t="s">
        <v>75</v>
      </c>
      <c r="BT105" s="142" t="s">
        <v>85</v>
      </c>
      <c r="BU105" s="142" t="s">
        <v>77</v>
      </c>
      <c r="BV105" s="142" t="s">
        <v>78</v>
      </c>
      <c r="BW105" s="142" t="s">
        <v>114</v>
      </c>
      <c r="BX105" s="142" t="s">
        <v>109</v>
      </c>
      <c r="CL105" s="142" t="s">
        <v>1</v>
      </c>
    </row>
    <row r="106" s="4" customFormat="1" ht="23.25" customHeight="1">
      <c r="A106" s="133" t="s">
        <v>86</v>
      </c>
      <c r="B106" s="71"/>
      <c r="C106" s="134"/>
      <c r="D106" s="134"/>
      <c r="E106" s="134"/>
      <c r="F106" s="135" t="s">
        <v>83</v>
      </c>
      <c r="G106" s="135"/>
      <c r="H106" s="135"/>
      <c r="I106" s="135"/>
      <c r="J106" s="135"/>
      <c r="K106" s="134"/>
      <c r="L106" s="135" t="s">
        <v>115</v>
      </c>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'1 - D1.02.40- Zdravotechn...'!J34</f>
        <v>0</v>
      </c>
      <c r="AH106" s="134"/>
      <c r="AI106" s="134"/>
      <c r="AJ106" s="134"/>
      <c r="AK106" s="134"/>
      <c r="AL106" s="134"/>
      <c r="AM106" s="134"/>
      <c r="AN106" s="136">
        <f>SUM(AG106,AT106)</f>
        <v>0</v>
      </c>
      <c r="AO106" s="134"/>
      <c r="AP106" s="134"/>
      <c r="AQ106" s="137" t="s">
        <v>89</v>
      </c>
      <c r="AR106" s="73"/>
      <c r="AS106" s="138">
        <v>0</v>
      </c>
      <c r="AT106" s="139">
        <f>ROUND(SUM(AV106:AW106),2)</f>
        <v>0</v>
      </c>
      <c r="AU106" s="140">
        <f>'1 - D1.02.40- Zdravotechn...'!P137</f>
        <v>0</v>
      </c>
      <c r="AV106" s="139">
        <f>'1 - D1.02.40- Zdravotechn...'!J37</f>
        <v>0</v>
      </c>
      <c r="AW106" s="139">
        <f>'1 - D1.02.40- Zdravotechn...'!J38</f>
        <v>0</v>
      </c>
      <c r="AX106" s="139">
        <f>'1 - D1.02.40- Zdravotechn...'!J39</f>
        <v>0</v>
      </c>
      <c r="AY106" s="139">
        <f>'1 - D1.02.40- Zdravotechn...'!J40</f>
        <v>0</v>
      </c>
      <c r="AZ106" s="139">
        <f>'1 - D1.02.40- Zdravotechn...'!F37</f>
        <v>0</v>
      </c>
      <c r="BA106" s="139">
        <f>'1 - D1.02.40- Zdravotechn...'!F38</f>
        <v>0</v>
      </c>
      <c r="BB106" s="139">
        <f>'1 - D1.02.40- Zdravotechn...'!F39</f>
        <v>0</v>
      </c>
      <c r="BC106" s="139">
        <f>'1 - D1.02.40- Zdravotechn...'!F40</f>
        <v>0</v>
      </c>
      <c r="BD106" s="141">
        <f>'1 - D1.02.40- Zdravotechn...'!F41</f>
        <v>0</v>
      </c>
      <c r="BE106" s="4"/>
      <c r="BT106" s="142" t="s">
        <v>98</v>
      </c>
      <c r="BV106" s="142" t="s">
        <v>78</v>
      </c>
      <c r="BW106" s="142" t="s">
        <v>116</v>
      </c>
      <c r="BX106" s="142" t="s">
        <v>114</v>
      </c>
      <c r="CL106" s="142" t="s">
        <v>1</v>
      </c>
    </row>
    <row r="107" s="4" customFormat="1" ht="35.25" customHeight="1">
      <c r="A107" s="133" t="s">
        <v>86</v>
      </c>
      <c r="B107" s="71"/>
      <c r="C107" s="134"/>
      <c r="D107" s="134"/>
      <c r="E107" s="134"/>
      <c r="F107" s="135" t="s">
        <v>85</v>
      </c>
      <c r="G107" s="135"/>
      <c r="H107" s="135"/>
      <c r="I107" s="135"/>
      <c r="J107" s="135"/>
      <c r="K107" s="134"/>
      <c r="L107" s="135" t="s">
        <v>117</v>
      </c>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'2 - D1.02.40- Zdravotechn...'!J34</f>
        <v>0</v>
      </c>
      <c r="AH107" s="134"/>
      <c r="AI107" s="134"/>
      <c r="AJ107" s="134"/>
      <c r="AK107" s="134"/>
      <c r="AL107" s="134"/>
      <c r="AM107" s="134"/>
      <c r="AN107" s="136">
        <f>SUM(AG107,AT107)</f>
        <v>0</v>
      </c>
      <c r="AO107" s="134"/>
      <c r="AP107" s="134"/>
      <c r="AQ107" s="137" t="s">
        <v>89</v>
      </c>
      <c r="AR107" s="73"/>
      <c r="AS107" s="138">
        <v>0</v>
      </c>
      <c r="AT107" s="139">
        <f>ROUND(SUM(AV107:AW107),2)</f>
        <v>0</v>
      </c>
      <c r="AU107" s="140">
        <f>'2 - D1.02.40- Zdravotechn...'!P129</f>
        <v>0</v>
      </c>
      <c r="AV107" s="139">
        <f>'2 - D1.02.40- Zdravotechn...'!J37</f>
        <v>0</v>
      </c>
      <c r="AW107" s="139">
        <f>'2 - D1.02.40- Zdravotechn...'!J38</f>
        <v>0</v>
      </c>
      <c r="AX107" s="139">
        <f>'2 - D1.02.40- Zdravotechn...'!J39</f>
        <v>0</v>
      </c>
      <c r="AY107" s="139">
        <f>'2 - D1.02.40- Zdravotechn...'!J40</f>
        <v>0</v>
      </c>
      <c r="AZ107" s="139">
        <f>'2 - D1.02.40- Zdravotechn...'!F37</f>
        <v>0</v>
      </c>
      <c r="BA107" s="139">
        <f>'2 - D1.02.40- Zdravotechn...'!F38</f>
        <v>0</v>
      </c>
      <c r="BB107" s="139">
        <f>'2 - D1.02.40- Zdravotechn...'!F39</f>
        <v>0</v>
      </c>
      <c r="BC107" s="139">
        <f>'2 - D1.02.40- Zdravotechn...'!F40</f>
        <v>0</v>
      </c>
      <c r="BD107" s="141">
        <f>'2 - D1.02.40- Zdravotechn...'!F41</f>
        <v>0</v>
      </c>
      <c r="BE107" s="4"/>
      <c r="BT107" s="142" t="s">
        <v>98</v>
      </c>
      <c r="BV107" s="142" t="s">
        <v>78</v>
      </c>
      <c r="BW107" s="142" t="s">
        <v>118</v>
      </c>
      <c r="BX107" s="142" t="s">
        <v>114</v>
      </c>
      <c r="CL107" s="142" t="s">
        <v>1</v>
      </c>
    </row>
    <row r="108" s="4" customFormat="1" ht="16.5" customHeight="1">
      <c r="A108" s="133" t="s">
        <v>86</v>
      </c>
      <c r="B108" s="71"/>
      <c r="C108" s="134"/>
      <c r="D108" s="134"/>
      <c r="E108" s="135" t="s">
        <v>119</v>
      </c>
      <c r="F108" s="135"/>
      <c r="G108" s="135"/>
      <c r="H108" s="135"/>
      <c r="I108" s="135"/>
      <c r="J108" s="134"/>
      <c r="K108" s="135" t="s">
        <v>120</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'D1.02.41 - Vytápění'!J32</f>
        <v>0</v>
      </c>
      <c r="AH108" s="134"/>
      <c r="AI108" s="134"/>
      <c r="AJ108" s="134"/>
      <c r="AK108" s="134"/>
      <c r="AL108" s="134"/>
      <c r="AM108" s="134"/>
      <c r="AN108" s="136">
        <f>SUM(AG108,AT108)</f>
        <v>0</v>
      </c>
      <c r="AO108" s="134"/>
      <c r="AP108" s="134"/>
      <c r="AQ108" s="137" t="s">
        <v>89</v>
      </c>
      <c r="AR108" s="73"/>
      <c r="AS108" s="138">
        <v>0</v>
      </c>
      <c r="AT108" s="139">
        <f>ROUND(SUM(AV108:AW108),2)</f>
        <v>0</v>
      </c>
      <c r="AU108" s="140">
        <f>'D1.02.41 - Vytápění'!P125</f>
        <v>0</v>
      </c>
      <c r="AV108" s="139">
        <f>'D1.02.41 - Vytápění'!J35</f>
        <v>0</v>
      </c>
      <c r="AW108" s="139">
        <f>'D1.02.41 - Vytápění'!J36</f>
        <v>0</v>
      </c>
      <c r="AX108" s="139">
        <f>'D1.02.41 - Vytápění'!J37</f>
        <v>0</v>
      </c>
      <c r="AY108" s="139">
        <f>'D1.02.41 - Vytápění'!J38</f>
        <v>0</v>
      </c>
      <c r="AZ108" s="139">
        <f>'D1.02.41 - Vytápění'!F35</f>
        <v>0</v>
      </c>
      <c r="BA108" s="139">
        <f>'D1.02.41 - Vytápění'!F36</f>
        <v>0</v>
      </c>
      <c r="BB108" s="139">
        <f>'D1.02.41 - Vytápění'!F37</f>
        <v>0</v>
      </c>
      <c r="BC108" s="139">
        <f>'D1.02.41 - Vytápění'!F38</f>
        <v>0</v>
      </c>
      <c r="BD108" s="141">
        <f>'D1.02.41 - Vytápění'!F39</f>
        <v>0</v>
      </c>
      <c r="BE108" s="4"/>
      <c r="BT108" s="142" t="s">
        <v>85</v>
      </c>
      <c r="BV108" s="142" t="s">
        <v>78</v>
      </c>
      <c r="BW108" s="142" t="s">
        <v>121</v>
      </c>
      <c r="BX108" s="142" t="s">
        <v>109</v>
      </c>
      <c r="CL108" s="142" t="s">
        <v>1</v>
      </c>
    </row>
    <row r="109" s="4" customFormat="1" ht="16.5" customHeight="1">
      <c r="A109" s="133" t="s">
        <v>86</v>
      </c>
      <c r="B109" s="71"/>
      <c r="C109" s="134"/>
      <c r="D109" s="134"/>
      <c r="E109" s="135" t="s">
        <v>122</v>
      </c>
      <c r="F109" s="135"/>
      <c r="G109" s="135"/>
      <c r="H109" s="135"/>
      <c r="I109" s="135"/>
      <c r="J109" s="134"/>
      <c r="K109" s="135" t="s">
        <v>123</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'D1.02.42 - Vzduchotechnika'!J32</f>
        <v>0</v>
      </c>
      <c r="AH109" s="134"/>
      <c r="AI109" s="134"/>
      <c r="AJ109" s="134"/>
      <c r="AK109" s="134"/>
      <c r="AL109" s="134"/>
      <c r="AM109" s="134"/>
      <c r="AN109" s="136">
        <f>SUM(AG109,AT109)</f>
        <v>0</v>
      </c>
      <c r="AO109" s="134"/>
      <c r="AP109" s="134"/>
      <c r="AQ109" s="137" t="s">
        <v>89</v>
      </c>
      <c r="AR109" s="73"/>
      <c r="AS109" s="138">
        <v>0</v>
      </c>
      <c r="AT109" s="139">
        <f>ROUND(SUM(AV109:AW109),2)</f>
        <v>0</v>
      </c>
      <c r="AU109" s="140">
        <f>'D1.02.42 - Vzduchotechnika'!P125</f>
        <v>0</v>
      </c>
      <c r="AV109" s="139">
        <f>'D1.02.42 - Vzduchotechnika'!J35</f>
        <v>0</v>
      </c>
      <c r="AW109" s="139">
        <f>'D1.02.42 - Vzduchotechnika'!J36</f>
        <v>0</v>
      </c>
      <c r="AX109" s="139">
        <f>'D1.02.42 - Vzduchotechnika'!J37</f>
        <v>0</v>
      </c>
      <c r="AY109" s="139">
        <f>'D1.02.42 - Vzduchotechnika'!J38</f>
        <v>0</v>
      </c>
      <c r="AZ109" s="139">
        <f>'D1.02.42 - Vzduchotechnika'!F35</f>
        <v>0</v>
      </c>
      <c r="BA109" s="139">
        <f>'D1.02.42 - Vzduchotechnika'!F36</f>
        <v>0</v>
      </c>
      <c r="BB109" s="139">
        <f>'D1.02.42 - Vzduchotechnika'!F37</f>
        <v>0</v>
      </c>
      <c r="BC109" s="139">
        <f>'D1.02.42 - Vzduchotechnika'!F38</f>
        <v>0</v>
      </c>
      <c r="BD109" s="141">
        <f>'D1.02.42 - Vzduchotechnika'!F39</f>
        <v>0</v>
      </c>
      <c r="BE109" s="4"/>
      <c r="BT109" s="142" t="s">
        <v>85</v>
      </c>
      <c r="BV109" s="142" t="s">
        <v>78</v>
      </c>
      <c r="BW109" s="142" t="s">
        <v>124</v>
      </c>
      <c r="BX109" s="142" t="s">
        <v>109</v>
      </c>
      <c r="CL109" s="142" t="s">
        <v>1</v>
      </c>
    </row>
    <row r="110" s="4" customFormat="1" ht="23.25" customHeight="1">
      <c r="A110" s="133" t="s">
        <v>86</v>
      </c>
      <c r="B110" s="71"/>
      <c r="C110" s="134"/>
      <c r="D110" s="134"/>
      <c r="E110" s="135" t="s">
        <v>125</v>
      </c>
      <c r="F110" s="135"/>
      <c r="G110" s="135"/>
      <c r="H110" s="135"/>
      <c r="I110" s="135"/>
      <c r="J110" s="134"/>
      <c r="K110" s="135" t="s">
        <v>126</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'D1.02.43-44 - Elektroinst...'!J32</f>
        <v>0</v>
      </c>
      <c r="AH110" s="134"/>
      <c r="AI110" s="134"/>
      <c r="AJ110" s="134"/>
      <c r="AK110" s="134"/>
      <c r="AL110" s="134"/>
      <c r="AM110" s="134"/>
      <c r="AN110" s="136">
        <f>SUM(AG110,AT110)</f>
        <v>0</v>
      </c>
      <c r="AO110" s="134"/>
      <c r="AP110" s="134"/>
      <c r="AQ110" s="137" t="s">
        <v>89</v>
      </c>
      <c r="AR110" s="73"/>
      <c r="AS110" s="138">
        <v>0</v>
      </c>
      <c r="AT110" s="139">
        <f>ROUND(SUM(AV110:AW110),2)</f>
        <v>0</v>
      </c>
      <c r="AU110" s="140">
        <f>'D1.02.43-44 - Elektroinst...'!P133</f>
        <v>0</v>
      </c>
      <c r="AV110" s="139">
        <f>'D1.02.43-44 - Elektroinst...'!J35</f>
        <v>0</v>
      </c>
      <c r="AW110" s="139">
        <f>'D1.02.43-44 - Elektroinst...'!J36</f>
        <v>0</v>
      </c>
      <c r="AX110" s="139">
        <f>'D1.02.43-44 - Elektroinst...'!J37</f>
        <v>0</v>
      </c>
      <c r="AY110" s="139">
        <f>'D1.02.43-44 - Elektroinst...'!J38</f>
        <v>0</v>
      </c>
      <c r="AZ110" s="139">
        <f>'D1.02.43-44 - Elektroinst...'!F35</f>
        <v>0</v>
      </c>
      <c r="BA110" s="139">
        <f>'D1.02.43-44 - Elektroinst...'!F36</f>
        <v>0</v>
      </c>
      <c r="BB110" s="139">
        <f>'D1.02.43-44 - Elektroinst...'!F37</f>
        <v>0</v>
      </c>
      <c r="BC110" s="139">
        <f>'D1.02.43-44 - Elektroinst...'!F38</f>
        <v>0</v>
      </c>
      <c r="BD110" s="141">
        <f>'D1.02.43-44 - Elektroinst...'!F39</f>
        <v>0</v>
      </c>
      <c r="BE110" s="4"/>
      <c r="BT110" s="142" t="s">
        <v>85</v>
      </c>
      <c r="BV110" s="142" t="s">
        <v>78</v>
      </c>
      <c r="BW110" s="142" t="s">
        <v>127</v>
      </c>
      <c r="BX110" s="142" t="s">
        <v>109</v>
      </c>
      <c r="CL110" s="142" t="s">
        <v>1</v>
      </c>
    </row>
    <row r="111" s="4" customFormat="1" ht="16.5" customHeight="1">
      <c r="A111" s="133" t="s">
        <v>86</v>
      </c>
      <c r="B111" s="71"/>
      <c r="C111" s="134"/>
      <c r="D111" s="134"/>
      <c r="E111" s="135" t="s">
        <v>104</v>
      </c>
      <c r="F111" s="135"/>
      <c r="G111" s="135"/>
      <c r="H111" s="135"/>
      <c r="I111" s="135"/>
      <c r="J111" s="134"/>
      <c r="K111" s="135" t="s">
        <v>105</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'VON - Vedlejší a ostatní ..._01'!J32</f>
        <v>0</v>
      </c>
      <c r="AH111" s="134"/>
      <c r="AI111" s="134"/>
      <c r="AJ111" s="134"/>
      <c r="AK111" s="134"/>
      <c r="AL111" s="134"/>
      <c r="AM111" s="134"/>
      <c r="AN111" s="136">
        <f>SUM(AG111,AT111)</f>
        <v>0</v>
      </c>
      <c r="AO111" s="134"/>
      <c r="AP111" s="134"/>
      <c r="AQ111" s="137" t="s">
        <v>89</v>
      </c>
      <c r="AR111" s="73"/>
      <c r="AS111" s="144">
        <v>0</v>
      </c>
      <c r="AT111" s="145">
        <f>ROUND(SUM(AV111:AW111),2)</f>
        <v>0</v>
      </c>
      <c r="AU111" s="146">
        <f>'VON - Vedlejší a ostatní ..._01'!P127</f>
        <v>0</v>
      </c>
      <c r="AV111" s="145">
        <f>'VON - Vedlejší a ostatní ..._01'!J35</f>
        <v>0</v>
      </c>
      <c r="AW111" s="145">
        <f>'VON - Vedlejší a ostatní ..._01'!J36</f>
        <v>0</v>
      </c>
      <c r="AX111" s="145">
        <f>'VON - Vedlejší a ostatní ..._01'!J37</f>
        <v>0</v>
      </c>
      <c r="AY111" s="145">
        <f>'VON - Vedlejší a ostatní ..._01'!J38</f>
        <v>0</v>
      </c>
      <c r="AZ111" s="145">
        <f>'VON - Vedlejší a ostatní ..._01'!F35</f>
        <v>0</v>
      </c>
      <c r="BA111" s="145">
        <f>'VON - Vedlejší a ostatní ..._01'!F36</f>
        <v>0</v>
      </c>
      <c r="BB111" s="145">
        <f>'VON - Vedlejší a ostatní ..._01'!F37</f>
        <v>0</v>
      </c>
      <c r="BC111" s="145">
        <f>'VON - Vedlejší a ostatní ..._01'!F38</f>
        <v>0</v>
      </c>
      <c r="BD111" s="147">
        <f>'VON - Vedlejší a ostatní ..._01'!F39</f>
        <v>0</v>
      </c>
      <c r="BE111" s="4"/>
      <c r="BT111" s="142" t="s">
        <v>85</v>
      </c>
      <c r="BV111" s="142" t="s">
        <v>78</v>
      </c>
      <c r="BW111" s="142" t="s">
        <v>128</v>
      </c>
      <c r="BX111" s="142" t="s">
        <v>109</v>
      </c>
      <c r="CL111" s="142" t="s">
        <v>1</v>
      </c>
    </row>
    <row r="112" s="2" customFormat="1" ht="30" customHeight="1">
      <c r="A112" s="39"/>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5"/>
      <c r="AS112" s="39"/>
      <c r="AT112" s="39"/>
      <c r="AU112" s="39"/>
      <c r="AV112" s="39"/>
      <c r="AW112" s="39"/>
      <c r="AX112" s="39"/>
      <c r="AY112" s="39"/>
      <c r="AZ112" s="39"/>
      <c r="BA112" s="39"/>
      <c r="BB112" s="39"/>
      <c r="BC112" s="39"/>
      <c r="BD112" s="39"/>
      <c r="BE112" s="39"/>
    </row>
    <row r="113" s="2" customFormat="1" ht="6.96" customHeight="1">
      <c r="A113" s="39"/>
      <c r="B113" s="67"/>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45"/>
      <c r="AS113" s="39"/>
      <c r="AT113" s="39"/>
      <c r="AU113" s="39"/>
      <c r="AV113" s="39"/>
      <c r="AW113" s="39"/>
      <c r="AX113" s="39"/>
      <c r="AY113" s="39"/>
      <c r="AZ113" s="39"/>
      <c r="BA113" s="39"/>
      <c r="BB113" s="39"/>
      <c r="BC113" s="39"/>
      <c r="BD113" s="39"/>
      <c r="BE113" s="39"/>
    </row>
  </sheetData>
  <sheetProtection sheet="1" formatColumns="0" formatRows="0" objects="1" scenarios="1" spinCount="100000" saltValue="uqDhfPi2kO3BXYf1m6xe/ZN+jWm77GyYyftRTu8F9KMmprDcVKTwiztF5ncWN/a4sKN1k7Wiz0+MGjTTl5LmSQ==" hashValue="pKeNXLfX9E/X8xO6eW1LJdZaMLz1U9QkB8m9PXr9y812ZFH8gTEHwG3Pmybq+0bVzUXkmbb56Nt2108KK+Z7Ow==" algorithmName="SHA-512" password="E785"/>
  <mergeCells count="106">
    <mergeCell ref="C92:G92"/>
    <mergeCell ref="D103:H103"/>
    <mergeCell ref="D95:H95"/>
    <mergeCell ref="E104:I104"/>
    <mergeCell ref="E98:I98"/>
    <mergeCell ref="E96:I96"/>
    <mergeCell ref="E97:I97"/>
    <mergeCell ref="E102:I102"/>
    <mergeCell ref="E100:I100"/>
    <mergeCell ref="F101:J101"/>
    <mergeCell ref="F99:J99"/>
    <mergeCell ref="I92:AF92"/>
    <mergeCell ref="J95:AF95"/>
    <mergeCell ref="J103:AF103"/>
    <mergeCell ref="K100:AF100"/>
    <mergeCell ref="K102:AF102"/>
    <mergeCell ref="K97:AF97"/>
    <mergeCell ref="K98:AF98"/>
    <mergeCell ref="K104:AF104"/>
    <mergeCell ref="K96:AF96"/>
    <mergeCell ref="L85:AO85"/>
    <mergeCell ref="L101:AF101"/>
    <mergeCell ref="L99:AF99"/>
    <mergeCell ref="E105:I105"/>
    <mergeCell ref="K105:AF105"/>
    <mergeCell ref="F106:J106"/>
    <mergeCell ref="L106:AF106"/>
    <mergeCell ref="F107:J107"/>
    <mergeCell ref="L107:AF107"/>
    <mergeCell ref="E108:I108"/>
    <mergeCell ref="K108:AF108"/>
    <mergeCell ref="E109:I109"/>
    <mergeCell ref="K109:AF109"/>
    <mergeCell ref="E110:I110"/>
    <mergeCell ref="K110:AF110"/>
    <mergeCell ref="E111:I111"/>
    <mergeCell ref="K111:AF111"/>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4:AM104"/>
    <mergeCell ref="AG103:AM103"/>
    <mergeCell ref="AG102:AM102"/>
    <mergeCell ref="AG101:AM101"/>
    <mergeCell ref="AG92:AM92"/>
    <mergeCell ref="AG100:AM100"/>
    <mergeCell ref="AG97:AM97"/>
    <mergeCell ref="AG99:AM99"/>
    <mergeCell ref="AG96:AM96"/>
    <mergeCell ref="AG98:AM98"/>
    <mergeCell ref="AG95:AM95"/>
    <mergeCell ref="AM87:AN87"/>
    <mergeCell ref="AM89:AP89"/>
    <mergeCell ref="AM90:AP90"/>
    <mergeCell ref="AN101:AP101"/>
    <mergeCell ref="AN95:AP95"/>
    <mergeCell ref="AN100:AP100"/>
    <mergeCell ref="AN102:AP102"/>
    <mergeCell ref="AN92:AP92"/>
    <mergeCell ref="AN103:AP103"/>
    <mergeCell ref="AN99:AP99"/>
    <mergeCell ref="AN97:AP97"/>
    <mergeCell ref="AN104:AP104"/>
    <mergeCell ref="AN96:AP96"/>
    <mergeCell ref="AN98:AP98"/>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94:AP94"/>
  </mergeCells>
  <hyperlinks>
    <hyperlink ref="A96" location="'D.01.10 - Architektonicko...'!C2" display="/"/>
    <hyperlink ref="A97" location="'D.01.41 - Zdravotně techn...'!C2" display="/"/>
    <hyperlink ref="A99" location="'01 - Silnoproudá elektrot...'!C2" display="/"/>
    <hyperlink ref="A101" location="'01 - Slaboproudá elektrot...'!C2" display="/"/>
    <hyperlink ref="A102" location="'VON - Vedlejší a ostatní ...'!C2" display="/"/>
    <hyperlink ref="A104" location="'D1.02.10 - Architektonick...'!C2" display="/"/>
    <hyperlink ref="A106" location="'1 - D1.02.40- Zdravotechn...'!C2" display="/"/>
    <hyperlink ref="A107" location="'2 - D1.02.40- Zdravotechn...'!C2" display="/"/>
    <hyperlink ref="A108" location="'D1.02.41 - Vytápění'!C2" display="/"/>
    <hyperlink ref="A109" location="'D1.02.42 - Vzduchotechnika'!C2" display="/"/>
    <hyperlink ref="A110" location="'D1.02.43-44 - Elektroinst...'!C2" display="/"/>
    <hyperlink ref="A111" location="'VON - Vedlejší a ostatní ..._01'!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133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07.25" customHeight="1">
      <c r="A29" s="156"/>
      <c r="B29" s="157"/>
      <c r="C29" s="156"/>
      <c r="D29" s="156"/>
      <c r="E29" s="158" t="s">
        <v>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ROUND(J141,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ROUND((SUM(BE141:BE490)),  2)</f>
        <v>0</v>
      </c>
      <c r="G35" s="39"/>
      <c r="H35" s="39"/>
      <c r="I35" s="166">
        <v>0.20999999999999999</v>
      </c>
      <c r="J35" s="165">
        <f>ROUND(((SUM(BE141:BE490))*I35),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ROUND((SUM(BF141:BF490)),  2)</f>
        <v>0</v>
      </c>
      <c r="G36" s="39"/>
      <c r="H36" s="39"/>
      <c r="I36" s="166">
        <v>0.12</v>
      </c>
      <c r="J36" s="165">
        <f>ROUND(((SUM(BF141:BF490))*I36),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ROUND((SUM(BG141:BG490)),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ROUND((SUM(BH141:BH490)),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ROUND((SUM(BI141:BI490)),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D.01.10 -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Vysoká škola bánská – Technická univerzita Ostrava</v>
      </c>
      <c r="G93" s="41"/>
      <c r="H93" s="41"/>
      <c r="I93" s="33" t="s">
        <v>30</v>
      </c>
      <c r="J93" s="37" t="str">
        <f>E23</f>
        <v>CHVÁLEK ATELIÉR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J141</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139</v>
      </c>
      <c r="E99" s="193"/>
      <c r="F99" s="193"/>
      <c r="G99" s="193"/>
      <c r="H99" s="193"/>
      <c r="I99" s="193"/>
      <c r="J99" s="194">
        <f>J142</f>
        <v>0</v>
      </c>
      <c r="K99" s="191"/>
      <c r="L99" s="195"/>
      <c r="S99" s="9"/>
      <c r="T99" s="9"/>
      <c r="U99" s="9"/>
      <c r="V99" s="9"/>
      <c r="W99" s="9"/>
      <c r="X99" s="9"/>
      <c r="Y99" s="9"/>
      <c r="Z99" s="9"/>
      <c r="AA99" s="9"/>
      <c r="AB99" s="9"/>
      <c r="AC99" s="9"/>
      <c r="AD99" s="9"/>
      <c r="AE99" s="9"/>
    </row>
    <row r="100" s="10" customFormat="1" ht="19.92" customHeight="1">
      <c r="A100" s="10"/>
      <c r="B100" s="196"/>
      <c r="C100" s="134"/>
      <c r="D100" s="197" t="s">
        <v>140</v>
      </c>
      <c r="E100" s="198"/>
      <c r="F100" s="198"/>
      <c r="G100" s="198"/>
      <c r="H100" s="198"/>
      <c r="I100" s="198"/>
      <c r="J100" s="199">
        <f>J143</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v>
      </c>
      <c r="E101" s="198"/>
      <c r="F101" s="198"/>
      <c r="G101" s="198"/>
      <c r="H101" s="198"/>
      <c r="I101" s="198"/>
      <c r="J101" s="199">
        <f>J145</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142</v>
      </c>
      <c r="E102" s="198"/>
      <c r="F102" s="198"/>
      <c r="G102" s="198"/>
      <c r="H102" s="198"/>
      <c r="I102" s="198"/>
      <c r="J102" s="199">
        <f>J147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143</v>
      </c>
      <c r="E103" s="198"/>
      <c r="F103" s="198"/>
      <c r="G103" s="198"/>
      <c r="H103" s="198"/>
      <c r="I103" s="198"/>
      <c r="J103" s="199">
        <f>J184</f>
        <v>0</v>
      </c>
      <c r="K103" s="134"/>
      <c r="L103" s="200"/>
      <c r="S103" s="10"/>
      <c r="T103" s="10"/>
      <c r="U103" s="10"/>
      <c r="V103" s="10"/>
      <c r="W103" s="10"/>
      <c r="X103" s="10"/>
      <c r="Y103" s="10"/>
      <c r="Z103" s="10"/>
      <c r="AA103" s="10"/>
      <c r="AB103" s="10"/>
      <c r="AC103" s="10"/>
      <c r="AD103" s="10"/>
      <c r="AE103" s="10"/>
    </row>
    <row r="104" s="10" customFormat="1" ht="14.88" customHeight="1">
      <c r="A104" s="10"/>
      <c r="B104" s="196"/>
      <c r="C104" s="134"/>
      <c r="D104" s="197" t="s">
        <v>144</v>
      </c>
      <c r="E104" s="198"/>
      <c r="F104" s="198"/>
      <c r="G104" s="198"/>
      <c r="H104" s="198"/>
      <c r="I104" s="198"/>
      <c r="J104" s="199">
        <f>J223</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145</v>
      </c>
      <c r="E105" s="198"/>
      <c r="F105" s="198"/>
      <c r="G105" s="198"/>
      <c r="H105" s="198"/>
      <c r="I105" s="198"/>
      <c r="J105" s="199">
        <f>J235</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146</v>
      </c>
      <c r="E106" s="198"/>
      <c r="F106" s="198"/>
      <c r="G106" s="198"/>
      <c r="H106" s="198"/>
      <c r="I106" s="198"/>
      <c r="J106" s="199">
        <f>J251</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147</v>
      </c>
      <c r="E107" s="193"/>
      <c r="F107" s="193"/>
      <c r="G107" s="193"/>
      <c r="H107" s="193"/>
      <c r="I107" s="193"/>
      <c r="J107" s="194">
        <f>J256</f>
        <v>0</v>
      </c>
      <c r="K107" s="191"/>
      <c r="L107" s="195"/>
      <c r="S107" s="9"/>
      <c r="T107" s="9"/>
      <c r="U107" s="9"/>
      <c r="V107" s="9"/>
      <c r="W107" s="9"/>
      <c r="X107" s="9"/>
      <c r="Y107" s="9"/>
      <c r="Z107" s="9"/>
      <c r="AA107" s="9"/>
      <c r="AB107" s="9"/>
      <c r="AC107" s="9"/>
      <c r="AD107" s="9"/>
      <c r="AE107" s="9"/>
    </row>
    <row r="108" s="10" customFormat="1" ht="19.92" customHeight="1">
      <c r="A108" s="10"/>
      <c r="B108" s="196"/>
      <c r="C108" s="134"/>
      <c r="D108" s="197" t="s">
        <v>148</v>
      </c>
      <c r="E108" s="198"/>
      <c r="F108" s="198"/>
      <c r="G108" s="198"/>
      <c r="H108" s="198"/>
      <c r="I108" s="198"/>
      <c r="J108" s="199">
        <f>J257</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149</v>
      </c>
      <c r="E109" s="198"/>
      <c r="F109" s="198"/>
      <c r="G109" s="198"/>
      <c r="H109" s="198"/>
      <c r="I109" s="198"/>
      <c r="J109" s="199">
        <f>J269</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150</v>
      </c>
      <c r="E110" s="198"/>
      <c r="F110" s="198"/>
      <c r="G110" s="198"/>
      <c r="H110" s="198"/>
      <c r="I110" s="198"/>
      <c r="J110" s="199">
        <f>J272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151</v>
      </c>
      <c r="E111" s="198"/>
      <c r="F111" s="198"/>
      <c r="G111" s="198"/>
      <c r="H111" s="198"/>
      <c r="I111" s="198"/>
      <c r="J111" s="199">
        <f>J308</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152</v>
      </c>
      <c r="E112" s="198"/>
      <c r="F112" s="198"/>
      <c r="G112" s="198"/>
      <c r="H112" s="198"/>
      <c r="I112" s="198"/>
      <c r="J112" s="199">
        <f>J364</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153</v>
      </c>
      <c r="E113" s="198"/>
      <c r="F113" s="198"/>
      <c r="G113" s="198"/>
      <c r="H113" s="198"/>
      <c r="I113" s="198"/>
      <c r="J113" s="199">
        <f>J379</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154</v>
      </c>
      <c r="E114" s="198"/>
      <c r="F114" s="198"/>
      <c r="G114" s="198"/>
      <c r="H114" s="198"/>
      <c r="I114" s="198"/>
      <c r="J114" s="199">
        <f>J387</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155</v>
      </c>
      <c r="E115" s="198"/>
      <c r="F115" s="198"/>
      <c r="G115" s="198"/>
      <c r="H115" s="198"/>
      <c r="I115" s="198"/>
      <c r="J115" s="199">
        <f>J418</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156</v>
      </c>
      <c r="E116" s="198"/>
      <c r="F116" s="198"/>
      <c r="G116" s="198"/>
      <c r="H116" s="198"/>
      <c r="I116" s="198"/>
      <c r="J116" s="199">
        <f>J436</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157</v>
      </c>
      <c r="E117" s="198"/>
      <c r="F117" s="198"/>
      <c r="G117" s="198"/>
      <c r="H117" s="198"/>
      <c r="I117" s="198"/>
      <c r="J117" s="199">
        <f>J451</f>
        <v>0</v>
      </c>
      <c r="K117" s="134"/>
      <c r="L117" s="200"/>
      <c r="S117" s="10"/>
      <c r="T117" s="10"/>
      <c r="U117" s="10"/>
      <c r="V117" s="10"/>
      <c r="W117" s="10"/>
      <c r="X117" s="10"/>
      <c r="Y117" s="10"/>
      <c r="Z117" s="10"/>
      <c r="AA117" s="10"/>
      <c r="AB117" s="10"/>
      <c r="AC117" s="10"/>
      <c r="AD117" s="10"/>
      <c r="AE117" s="10"/>
    </row>
    <row r="118" s="9" customFormat="1" ht="24.96" customHeight="1">
      <c r="A118" s="9"/>
      <c r="B118" s="190"/>
      <c r="C118" s="191"/>
      <c r="D118" s="192" t="s">
        <v>158</v>
      </c>
      <c r="E118" s="193"/>
      <c r="F118" s="193"/>
      <c r="G118" s="193"/>
      <c r="H118" s="193"/>
      <c r="I118" s="193"/>
      <c r="J118" s="194">
        <f>J461</f>
        <v>0</v>
      </c>
      <c r="K118" s="191"/>
      <c r="L118" s="195"/>
      <c r="S118" s="9"/>
      <c r="T118" s="9"/>
      <c r="U118" s="9"/>
      <c r="V118" s="9"/>
      <c r="W118" s="9"/>
      <c r="X118" s="9"/>
      <c r="Y118" s="9"/>
      <c r="Z118" s="9"/>
      <c r="AA118" s="9"/>
      <c r="AB118" s="9"/>
      <c r="AC118" s="9"/>
      <c r="AD118" s="9"/>
      <c r="AE118" s="9"/>
    </row>
    <row r="119" s="10" customFormat="1" ht="19.92" customHeight="1">
      <c r="A119" s="10"/>
      <c r="B119" s="196"/>
      <c r="C119" s="134"/>
      <c r="D119" s="197" t="s">
        <v>159</v>
      </c>
      <c r="E119" s="198"/>
      <c r="F119" s="198"/>
      <c r="G119" s="198"/>
      <c r="H119" s="198"/>
      <c r="I119" s="198"/>
      <c r="J119" s="199">
        <f>J462</f>
        <v>0</v>
      </c>
      <c r="K119" s="134"/>
      <c r="L119" s="200"/>
      <c r="S119" s="10"/>
      <c r="T119" s="10"/>
      <c r="U119" s="10"/>
      <c r="V119" s="10"/>
      <c r="W119" s="10"/>
      <c r="X119" s="10"/>
      <c r="Y119" s="10"/>
      <c r="Z119" s="10"/>
      <c r="AA119" s="10"/>
      <c r="AB119" s="10"/>
      <c r="AC119" s="10"/>
      <c r="AD119" s="10"/>
      <c r="AE119" s="10"/>
    </row>
    <row r="120" s="2" customFormat="1" ht="21.84"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67"/>
      <c r="C121" s="68"/>
      <c r="D121" s="68"/>
      <c r="E121" s="68"/>
      <c r="F121" s="68"/>
      <c r="G121" s="68"/>
      <c r="H121" s="68"/>
      <c r="I121" s="68"/>
      <c r="J121" s="68"/>
      <c r="K121" s="68"/>
      <c r="L121" s="64"/>
      <c r="S121" s="39"/>
      <c r="T121" s="39"/>
      <c r="U121" s="39"/>
      <c r="V121" s="39"/>
      <c r="W121" s="39"/>
      <c r="X121" s="39"/>
      <c r="Y121" s="39"/>
      <c r="Z121" s="39"/>
      <c r="AA121" s="39"/>
      <c r="AB121" s="39"/>
      <c r="AC121" s="39"/>
      <c r="AD121" s="39"/>
      <c r="AE121" s="39"/>
    </row>
    <row r="125" s="2" customFormat="1" ht="6.96" customHeight="1">
      <c r="A125" s="39"/>
      <c r="B125" s="69"/>
      <c r="C125" s="70"/>
      <c r="D125" s="70"/>
      <c r="E125" s="70"/>
      <c r="F125" s="70"/>
      <c r="G125" s="70"/>
      <c r="H125" s="70"/>
      <c r="I125" s="70"/>
      <c r="J125" s="70"/>
      <c r="K125" s="70"/>
      <c r="L125" s="64"/>
      <c r="S125" s="39"/>
      <c r="T125" s="39"/>
      <c r="U125" s="39"/>
      <c r="V125" s="39"/>
      <c r="W125" s="39"/>
      <c r="X125" s="39"/>
      <c r="Y125" s="39"/>
      <c r="Z125" s="39"/>
      <c r="AA125" s="39"/>
      <c r="AB125" s="39"/>
      <c r="AC125" s="39"/>
      <c r="AD125" s="39"/>
      <c r="AE125" s="39"/>
    </row>
    <row r="126" s="2" customFormat="1" ht="24.96" customHeight="1">
      <c r="A126" s="39"/>
      <c r="B126" s="40"/>
      <c r="C126" s="24" t="s">
        <v>160</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185" t="str">
        <f>E7</f>
        <v>Rekonstrukce spojovacích chodeb pavilonu G VŠB-TUO</v>
      </c>
      <c r="F129" s="33"/>
      <c r="G129" s="33"/>
      <c r="H129" s="33"/>
      <c r="I129" s="41"/>
      <c r="J129" s="41"/>
      <c r="K129" s="41"/>
      <c r="L129" s="64"/>
      <c r="S129" s="39"/>
      <c r="T129" s="39"/>
      <c r="U129" s="39"/>
      <c r="V129" s="39"/>
      <c r="W129" s="39"/>
      <c r="X129" s="39"/>
      <c r="Y129" s="39"/>
      <c r="Z129" s="39"/>
      <c r="AA129" s="39"/>
      <c r="AB129" s="39"/>
      <c r="AC129" s="39"/>
      <c r="AD129" s="39"/>
      <c r="AE129" s="39"/>
    </row>
    <row r="130" s="1" customFormat="1" ht="12" customHeight="1">
      <c r="B130" s="22"/>
      <c r="C130" s="33" t="s">
        <v>130</v>
      </c>
      <c r="D130" s="23"/>
      <c r="E130" s="23"/>
      <c r="F130" s="23"/>
      <c r="G130" s="23"/>
      <c r="H130" s="23"/>
      <c r="I130" s="23"/>
      <c r="J130" s="23"/>
      <c r="K130" s="23"/>
      <c r="L130" s="21"/>
    </row>
    <row r="131" s="2" customFormat="1" ht="16.5" customHeight="1">
      <c r="A131" s="39"/>
      <c r="B131" s="40"/>
      <c r="C131" s="41"/>
      <c r="D131" s="41"/>
      <c r="E131" s="185" t="s">
        <v>131</v>
      </c>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132</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77" t="str">
        <f>E11</f>
        <v>D.01.10 - Architektonicko-stavební řešení</v>
      </c>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20</v>
      </c>
      <c r="D135" s="41"/>
      <c r="E135" s="41"/>
      <c r="F135" s="28" t="str">
        <f>F14</f>
        <v xml:space="preserve"> </v>
      </c>
      <c r="G135" s="41"/>
      <c r="H135" s="41"/>
      <c r="I135" s="33" t="s">
        <v>22</v>
      </c>
      <c r="J135" s="80" t="str">
        <f>IF(J14="","",J14)</f>
        <v>24. 2. 2024</v>
      </c>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25.65" customHeight="1">
      <c r="A137" s="39"/>
      <c r="B137" s="40"/>
      <c r="C137" s="33" t="s">
        <v>24</v>
      </c>
      <c r="D137" s="41"/>
      <c r="E137" s="41"/>
      <c r="F137" s="28" t="str">
        <f>E17</f>
        <v>Vysoká škola bánská – Technická univerzita Ostrava</v>
      </c>
      <c r="G137" s="41"/>
      <c r="H137" s="41"/>
      <c r="I137" s="33" t="s">
        <v>30</v>
      </c>
      <c r="J137" s="37" t="str">
        <f>E23</f>
        <v>CHVÁLEK ATELIÉR s.r.o.</v>
      </c>
      <c r="K137" s="41"/>
      <c r="L137" s="64"/>
      <c r="S137" s="39"/>
      <c r="T137" s="39"/>
      <c r="U137" s="39"/>
      <c r="V137" s="39"/>
      <c r="W137" s="39"/>
      <c r="X137" s="39"/>
      <c r="Y137" s="39"/>
      <c r="Z137" s="39"/>
      <c r="AA137" s="39"/>
      <c r="AB137" s="39"/>
      <c r="AC137" s="39"/>
      <c r="AD137" s="39"/>
      <c r="AE137" s="39"/>
    </row>
    <row r="138" s="2" customFormat="1" ht="15.15" customHeight="1">
      <c r="A138" s="39"/>
      <c r="B138" s="40"/>
      <c r="C138" s="33" t="s">
        <v>28</v>
      </c>
      <c r="D138" s="41"/>
      <c r="E138" s="41"/>
      <c r="F138" s="28" t="str">
        <f>IF(E20="","",E20)</f>
        <v>Vyplň údaj</v>
      </c>
      <c r="G138" s="41"/>
      <c r="H138" s="41"/>
      <c r="I138" s="33" t="s">
        <v>33</v>
      </c>
      <c r="J138" s="37" t="str">
        <f>E26</f>
        <v xml:space="preserve"> </v>
      </c>
      <c r="K138" s="41"/>
      <c r="L138" s="64"/>
      <c r="S138" s="39"/>
      <c r="T138" s="39"/>
      <c r="U138" s="39"/>
      <c r="V138" s="39"/>
      <c r="W138" s="39"/>
      <c r="X138" s="39"/>
      <c r="Y138" s="39"/>
      <c r="Z138" s="39"/>
      <c r="AA138" s="39"/>
      <c r="AB138" s="39"/>
      <c r="AC138" s="39"/>
      <c r="AD138" s="39"/>
      <c r="AE138" s="39"/>
    </row>
    <row r="139" s="2" customFormat="1" ht="10.32"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11" customFormat="1" ht="29.28" customHeight="1">
      <c r="A140" s="201"/>
      <c r="B140" s="202"/>
      <c r="C140" s="203" t="s">
        <v>161</v>
      </c>
      <c r="D140" s="204" t="s">
        <v>61</v>
      </c>
      <c r="E140" s="204" t="s">
        <v>57</v>
      </c>
      <c r="F140" s="204" t="s">
        <v>58</v>
      </c>
      <c r="G140" s="204" t="s">
        <v>162</v>
      </c>
      <c r="H140" s="204" t="s">
        <v>163</v>
      </c>
      <c r="I140" s="204" t="s">
        <v>164</v>
      </c>
      <c r="J140" s="204" t="s">
        <v>136</v>
      </c>
      <c r="K140" s="205" t="s">
        <v>165</v>
      </c>
      <c r="L140" s="206"/>
      <c r="M140" s="101" t="s">
        <v>1</v>
      </c>
      <c r="N140" s="102" t="s">
        <v>40</v>
      </c>
      <c r="O140" s="102" t="s">
        <v>166</v>
      </c>
      <c r="P140" s="102" t="s">
        <v>167</v>
      </c>
      <c r="Q140" s="102" t="s">
        <v>168</v>
      </c>
      <c r="R140" s="102" t="s">
        <v>169</v>
      </c>
      <c r="S140" s="102" t="s">
        <v>170</v>
      </c>
      <c r="T140" s="103" t="s">
        <v>171</v>
      </c>
      <c r="U140" s="201"/>
      <c r="V140" s="201"/>
      <c r="W140" s="201"/>
      <c r="X140" s="201"/>
      <c r="Y140" s="201"/>
      <c r="Z140" s="201"/>
      <c r="AA140" s="201"/>
      <c r="AB140" s="201"/>
      <c r="AC140" s="201"/>
      <c r="AD140" s="201"/>
      <c r="AE140" s="201"/>
    </row>
    <row r="141" s="2" customFormat="1" ht="22.8" customHeight="1">
      <c r="A141" s="39"/>
      <c r="B141" s="40"/>
      <c r="C141" s="108" t="s">
        <v>172</v>
      </c>
      <c r="D141" s="41"/>
      <c r="E141" s="41"/>
      <c r="F141" s="41"/>
      <c r="G141" s="41"/>
      <c r="H141" s="41"/>
      <c r="I141" s="41"/>
      <c r="J141" s="207">
        <f>BK141</f>
        <v>0</v>
      </c>
      <c r="K141" s="41"/>
      <c r="L141" s="45"/>
      <c r="M141" s="104"/>
      <c r="N141" s="208"/>
      <c r="O141" s="105"/>
      <c r="P141" s="209">
        <f>P142+P256+P461</f>
        <v>0</v>
      </c>
      <c r="Q141" s="105"/>
      <c r="R141" s="209">
        <f>R142+R256+R461</f>
        <v>166.35266246000003</v>
      </c>
      <c r="S141" s="105"/>
      <c r="T141" s="210">
        <f>T142+T256+T461</f>
        <v>301.40665915000005</v>
      </c>
      <c r="U141" s="39"/>
      <c r="V141" s="39"/>
      <c r="W141" s="39"/>
      <c r="X141" s="39"/>
      <c r="Y141" s="39"/>
      <c r="Z141" s="39"/>
      <c r="AA141" s="39"/>
      <c r="AB141" s="39"/>
      <c r="AC141" s="39"/>
      <c r="AD141" s="39"/>
      <c r="AE141" s="39"/>
      <c r="AT141" s="18" t="s">
        <v>75</v>
      </c>
      <c r="AU141" s="18" t="s">
        <v>138</v>
      </c>
      <c r="BK141" s="211">
        <f>BK142+BK256+BK461</f>
        <v>0</v>
      </c>
    </row>
    <row r="142" s="12" customFormat="1" ht="25.92" customHeight="1">
      <c r="A142" s="12"/>
      <c r="B142" s="212"/>
      <c r="C142" s="213"/>
      <c r="D142" s="214" t="s">
        <v>75</v>
      </c>
      <c r="E142" s="215" t="s">
        <v>173</v>
      </c>
      <c r="F142" s="215" t="s">
        <v>174</v>
      </c>
      <c r="G142" s="213"/>
      <c r="H142" s="213"/>
      <c r="I142" s="216"/>
      <c r="J142" s="217">
        <f>BK142</f>
        <v>0</v>
      </c>
      <c r="K142" s="213"/>
      <c r="L142" s="218"/>
      <c r="M142" s="219"/>
      <c r="N142" s="220"/>
      <c r="O142" s="220"/>
      <c r="P142" s="221">
        <f>P143+P145+P147+P184+P235+P251</f>
        <v>0</v>
      </c>
      <c r="Q142" s="220"/>
      <c r="R142" s="221">
        <f>R143+R145+R147+R184+R235+R251</f>
        <v>141.61206334000002</v>
      </c>
      <c r="S142" s="220"/>
      <c r="T142" s="222">
        <f>T143+T145+T147+T184+T235+T251</f>
        <v>274.49583000000007</v>
      </c>
      <c r="U142" s="12"/>
      <c r="V142" s="12"/>
      <c r="W142" s="12"/>
      <c r="X142" s="12"/>
      <c r="Y142" s="12"/>
      <c r="Z142" s="12"/>
      <c r="AA142" s="12"/>
      <c r="AB142" s="12"/>
      <c r="AC142" s="12"/>
      <c r="AD142" s="12"/>
      <c r="AE142" s="12"/>
      <c r="AR142" s="223" t="s">
        <v>83</v>
      </c>
      <c r="AT142" s="224" t="s">
        <v>75</v>
      </c>
      <c r="AU142" s="224" t="s">
        <v>76</v>
      </c>
      <c r="AY142" s="223" t="s">
        <v>175</v>
      </c>
      <c r="BK142" s="225">
        <f>BK143+BK145+BK147+BK184+BK235+BK251</f>
        <v>0</v>
      </c>
    </row>
    <row r="143" s="12" customFormat="1" ht="22.8" customHeight="1">
      <c r="A143" s="12"/>
      <c r="B143" s="212"/>
      <c r="C143" s="213"/>
      <c r="D143" s="214" t="s">
        <v>75</v>
      </c>
      <c r="E143" s="226" t="s">
        <v>98</v>
      </c>
      <c r="F143" s="226" t="s">
        <v>176</v>
      </c>
      <c r="G143" s="213"/>
      <c r="H143" s="213"/>
      <c r="I143" s="216"/>
      <c r="J143" s="227">
        <f>BK143</f>
        <v>0</v>
      </c>
      <c r="K143" s="213"/>
      <c r="L143" s="218"/>
      <c r="M143" s="219"/>
      <c r="N143" s="220"/>
      <c r="O143" s="220"/>
      <c r="P143" s="221">
        <f>P144</f>
        <v>0</v>
      </c>
      <c r="Q143" s="220"/>
      <c r="R143" s="221">
        <f>R144</f>
        <v>0.31540499999999999</v>
      </c>
      <c r="S143" s="220"/>
      <c r="T143" s="222">
        <f>T144</f>
        <v>0</v>
      </c>
      <c r="U143" s="12"/>
      <c r="V143" s="12"/>
      <c r="W143" s="12"/>
      <c r="X143" s="12"/>
      <c r="Y143" s="12"/>
      <c r="Z143" s="12"/>
      <c r="AA143" s="12"/>
      <c r="AB143" s="12"/>
      <c r="AC143" s="12"/>
      <c r="AD143" s="12"/>
      <c r="AE143" s="12"/>
      <c r="AR143" s="223" t="s">
        <v>83</v>
      </c>
      <c r="AT143" s="224" t="s">
        <v>75</v>
      </c>
      <c r="AU143" s="224" t="s">
        <v>83</v>
      </c>
      <c r="AY143" s="223" t="s">
        <v>175</v>
      </c>
      <c r="BK143" s="225">
        <f>BK144</f>
        <v>0</v>
      </c>
    </row>
    <row r="144" s="2" customFormat="1" ht="21.75" customHeight="1">
      <c r="A144" s="39"/>
      <c r="B144" s="40"/>
      <c r="C144" s="228" t="s">
        <v>83</v>
      </c>
      <c r="D144" s="228" t="s">
        <v>177</v>
      </c>
      <c r="E144" s="229" t="s">
        <v>178</v>
      </c>
      <c r="F144" s="230" t="s">
        <v>179</v>
      </c>
      <c r="G144" s="231" t="s">
        <v>180</v>
      </c>
      <c r="H144" s="232">
        <v>4.5</v>
      </c>
      <c r="I144" s="233"/>
      <c r="J144" s="234">
        <f>ROUND(I144*H144,2)</f>
        <v>0</v>
      </c>
      <c r="K144" s="230" t="s">
        <v>181</v>
      </c>
      <c r="L144" s="45"/>
      <c r="M144" s="235" t="s">
        <v>1</v>
      </c>
      <c r="N144" s="236" t="s">
        <v>41</v>
      </c>
      <c r="O144" s="92"/>
      <c r="P144" s="237">
        <f>O144*H144</f>
        <v>0</v>
      </c>
      <c r="Q144" s="237">
        <v>0.07009</v>
      </c>
      <c r="R144" s="237">
        <f>Q144*H144</f>
        <v>0.31540499999999999</v>
      </c>
      <c r="S144" s="237">
        <v>0</v>
      </c>
      <c r="T144" s="238">
        <f>S144*H144</f>
        <v>0</v>
      </c>
      <c r="U144" s="39"/>
      <c r="V144" s="39"/>
      <c r="W144" s="39"/>
      <c r="X144" s="39"/>
      <c r="Y144" s="39"/>
      <c r="Z144" s="39"/>
      <c r="AA144" s="39"/>
      <c r="AB144" s="39"/>
      <c r="AC144" s="39"/>
      <c r="AD144" s="39"/>
      <c r="AE144" s="39"/>
      <c r="AR144" s="239" t="s">
        <v>182</v>
      </c>
      <c r="AT144" s="239" t="s">
        <v>177</v>
      </c>
      <c r="AU144" s="239" t="s">
        <v>85</v>
      </c>
      <c r="AY144" s="18" t="s">
        <v>175</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182</v>
      </c>
      <c r="BM144" s="239" t="s">
        <v>183</v>
      </c>
    </row>
    <row r="145" s="12" customFormat="1" ht="22.8" customHeight="1">
      <c r="A145" s="12"/>
      <c r="B145" s="212"/>
      <c r="C145" s="213"/>
      <c r="D145" s="214" t="s">
        <v>75</v>
      </c>
      <c r="E145" s="226" t="s">
        <v>182</v>
      </c>
      <c r="F145" s="226" t="s">
        <v>184</v>
      </c>
      <c r="G145" s="213"/>
      <c r="H145" s="213"/>
      <c r="I145" s="216"/>
      <c r="J145" s="227">
        <f>BK145</f>
        <v>0</v>
      </c>
      <c r="K145" s="213"/>
      <c r="L145" s="218"/>
      <c r="M145" s="219"/>
      <c r="N145" s="220"/>
      <c r="O145" s="220"/>
      <c r="P145" s="221">
        <f>P146</f>
        <v>0</v>
      </c>
      <c r="Q145" s="220"/>
      <c r="R145" s="221">
        <f>R146</f>
        <v>0.73876499999999989</v>
      </c>
      <c r="S145" s="220"/>
      <c r="T145" s="222">
        <f>T146</f>
        <v>0</v>
      </c>
      <c r="U145" s="12"/>
      <c r="V145" s="12"/>
      <c r="W145" s="12"/>
      <c r="X145" s="12"/>
      <c r="Y145" s="12"/>
      <c r="Z145" s="12"/>
      <c r="AA145" s="12"/>
      <c r="AB145" s="12"/>
      <c r="AC145" s="12"/>
      <c r="AD145" s="12"/>
      <c r="AE145" s="12"/>
      <c r="AR145" s="223" t="s">
        <v>83</v>
      </c>
      <c r="AT145" s="224" t="s">
        <v>75</v>
      </c>
      <c r="AU145" s="224" t="s">
        <v>83</v>
      </c>
      <c r="AY145" s="223" t="s">
        <v>175</v>
      </c>
      <c r="BK145" s="225">
        <f>BK146</f>
        <v>0</v>
      </c>
    </row>
    <row r="146" s="2" customFormat="1" ht="16.5" customHeight="1">
      <c r="A146" s="39"/>
      <c r="B146" s="40"/>
      <c r="C146" s="228" t="s">
        <v>85</v>
      </c>
      <c r="D146" s="228" t="s">
        <v>177</v>
      </c>
      <c r="E146" s="229" t="s">
        <v>185</v>
      </c>
      <c r="F146" s="230" t="s">
        <v>186</v>
      </c>
      <c r="G146" s="231" t="s">
        <v>187</v>
      </c>
      <c r="H146" s="232">
        <v>0.29999999999999999</v>
      </c>
      <c r="I146" s="233"/>
      <c r="J146" s="234">
        <f>ROUND(I146*H146,2)</f>
        <v>0</v>
      </c>
      <c r="K146" s="230" t="s">
        <v>181</v>
      </c>
      <c r="L146" s="45"/>
      <c r="M146" s="235" t="s">
        <v>1</v>
      </c>
      <c r="N146" s="236" t="s">
        <v>41</v>
      </c>
      <c r="O146" s="92"/>
      <c r="P146" s="237">
        <f>O146*H146</f>
        <v>0</v>
      </c>
      <c r="Q146" s="237">
        <v>2.4625499999999998</v>
      </c>
      <c r="R146" s="237">
        <f>Q146*H146</f>
        <v>0.73876499999999989</v>
      </c>
      <c r="S146" s="237">
        <v>0</v>
      </c>
      <c r="T146" s="238">
        <f>S146*H146</f>
        <v>0</v>
      </c>
      <c r="U146" s="39"/>
      <c r="V146" s="39"/>
      <c r="W146" s="39"/>
      <c r="X146" s="39"/>
      <c r="Y146" s="39"/>
      <c r="Z146" s="39"/>
      <c r="AA146" s="39"/>
      <c r="AB146" s="39"/>
      <c r="AC146" s="39"/>
      <c r="AD146" s="39"/>
      <c r="AE146" s="39"/>
      <c r="AR146" s="239" t="s">
        <v>182</v>
      </c>
      <c r="AT146" s="239" t="s">
        <v>177</v>
      </c>
      <c r="AU146" s="239" t="s">
        <v>85</v>
      </c>
      <c r="AY146" s="18" t="s">
        <v>175</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182</v>
      </c>
      <c r="BM146" s="239" t="s">
        <v>188</v>
      </c>
    </row>
    <row r="147" s="12" customFormat="1" ht="22.8" customHeight="1">
      <c r="A147" s="12"/>
      <c r="B147" s="212"/>
      <c r="C147" s="213"/>
      <c r="D147" s="214" t="s">
        <v>75</v>
      </c>
      <c r="E147" s="226" t="s">
        <v>189</v>
      </c>
      <c r="F147" s="226" t="s">
        <v>190</v>
      </c>
      <c r="G147" s="213"/>
      <c r="H147" s="213"/>
      <c r="I147" s="216"/>
      <c r="J147" s="227">
        <f>BK147</f>
        <v>0</v>
      </c>
      <c r="K147" s="213"/>
      <c r="L147" s="218"/>
      <c r="M147" s="219"/>
      <c r="N147" s="220"/>
      <c r="O147" s="220"/>
      <c r="P147" s="221">
        <f>SUM(P148:P183)</f>
        <v>0</v>
      </c>
      <c r="Q147" s="220"/>
      <c r="R147" s="221">
        <f>SUM(R148:R183)</f>
        <v>140.33582530000001</v>
      </c>
      <c r="S147" s="220"/>
      <c r="T147" s="222">
        <f>SUM(T148:T183)</f>
        <v>13.1417</v>
      </c>
      <c r="U147" s="12"/>
      <c r="V147" s="12"/>
      <c r="W147" s="12"/>
      <c r="X147" s="12"/>
      <c r="Y147" s="12"/>
      <c r="Z147" s="12"/>
      <c r="AA147" s="12"/>
      <c r="AB147" s="12"/>
      <c r="AC147" s="12"/>
      <c r="AD147" s="12"/>
      <c r="AE147" s="12"/>
      <c r="AR147" s="223" t="s">
        <v>83</v>
      </c>
      <c r="AT147" s="224" t="s">
        <v>75</v>
      </c>
      <c r="AU147" s="224" t="s">
        <v>83</v>
      </c>
      <c r="AY147" s="223" t="s">
        <v>175</v>
      </c>
      <c r="BK147" s="225">
        <f>SUM(BK148:BK183)</f>
        <v>0</v>
      </c>
    </row>
    <row r="148" s="2" customFormat="1" ht="16.5" customHeight="1">
      <c r="A148" s="39"/>
      <c r="B148" s="40"/>
      <c r="C148" s="228" t="s">
        <v>98</v>
      </c>
      <c r="D148" s="228" t="s">
        <v>177</v>
      </c>
      <c r="E148" s="229" t="s">
        <v>191</v>
      </c>
      <c r="F148" s="230" t="s">
        <v>192</v>
      </c>
      <c r="G148" s="231" t="s">
        <v>180</v>
      </c>
      <c r="H148" s="232">
        <v>9</v>
      </c>
      <c r="I148" s="233"/>
      <c r="J148" s="234">
        <f>ROUND(I148*H148,2)</f>
        <v>0</v>
      </c>
      <c r="K148" s="230" t="s">
        <v>181</v>
      </c>
      <c r="L148" s="45"/>
      <c r="M148" s="235" t="s">
        <v>1</v>
      </c>
      <c r="N148" s="236" t="s">
        <v>41</v>
      </c>
      <c r="O148" s="92"/>
      <c r="P148" s="237">
        <f>O148*H148</f>
        <v>0</v>
      </c>
      <c r="Q148" s="237">
        <v>0.0064999999999999997</v>
      </c>
      <c r="R148" s="237">
        <f>Q148*H148</f>
        <v>0.058499999999999996</v>
      </c>
      <c r="S148" s="237">
        <v>0</v>
      </c>
      <c r="T148" s="238">
        <f>S148*H148</f>
        <v>0</v>
      </c>
      <c r="U148" s="39"/>
      <c r="V148" s="39"/>
      <c r="W148" s="39"/>
      <c r="X148" s="39"/>
      <c r="Y148" s="39"/>
      <c r="Z148" s="39"/>
      <c r="AA148" s="39"/>
      <c r="AB148" s="39"/>
      <c r="AC148" s="39"/>
      <c r="AD148" s="39"/>
      <c r="AE148" s="39"/>
      <c r="AR148" s="239" t="s">
        <v>182</v>
      </c>
      <c r="AT148" s="239" t="s">
        <v>177</v>
      </c>
      <c r="AU148" s="239" t="s">
        <v>85</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182</v>
      </c>
      <c r="BM148" s="239" t="s">
        <v>193</v>
      </c>
    </row>
    <row r="149" s="2" customFormat="1" ht="16.5" customHeight="1">
      <c r="A149" s="39"/>
      <c r="B149" s="40"/>
      <c r="C149" s="228" t="s">
        <v>182</v>
      </c>
      <c r="D149" s="228" t="s">
        <v>177</v>
      </c>
      <c r="E149" s="229" t="s">
        <v>194</v>
      </c>
      <c r="F149" s="230" t="s">
        <v>195</v>
      </c>
      <c r="G149" s="231" t="s">
        <v>180</v>
      </c>
      <c r="H149" s="232">
        <v>527</v>
      </c>
      <c r="I149" s="233"/>
      <c r="J149" s="234">
        <f>ROUND(I149*H149,2)</f>
        <v>0</v>
      </c>
      <c r="K149" s="230" t="s">
        <v>181</v>
      </c>
      <c r="L149" s="45"/>
      <c r="M149" s="235" t="s">
        <v>1</v>
      </c>
      <c r="N149" s="236" t="s">
        <v>41</v>
      </c>
      <c r="O149" s="92"/>
      <c r="P149" s="237">
        <f>O149*H149</f>
        <v>0</v>
      </c>
      <c r="Q149" s="237">
        <v>0.00025999999999999998</v>
      </c>
      <c r="R149" s="237">
        <f>Q149*H149</f>
        <v>0.13701999999999998</v>
      </c>
      <c r="S149" s="237">
        <v>0</v>
      </c>
      <c r="T149" s="238">
        <f>S149*H149</f>
        <v>0</v>
      </c>
      <c r="U149" s="39"/>
      <c r="V149" s="39"/>
      <c r="W149" s="39"/>
      <c r="X149" s="39"/>
      <c r="Y149" s="39"/>
      <c r="Z149" s="39"/>
      <c r="AA149" s="39"/>
      <c r="AB149" s="39"/>
      <c r="AC149" s="39"/>
      <c r="AD149" s="39"/>
      <c r="AE149" s="39"/>
      <c r="AR149" s="239" t="s">
        <v>182</v>
      </c>
      <c r="AT149" s="239" t="s">
        <v>177</v>
      </c>
      <c r="AU149" s="239" t="s">
        <v>85</v>
      </c>
      <c r="AY149" s="18" t="s">
        <v>175</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182</v>
      </c>
      <c r="BM149" s="239" t="s">
        <v>196</v>
      </c>
    </row>
    <row r="150" s="13" customFormat="1">
      <c r="A150" s="13"/>
      <c r="B150" s="241"/>
      <c r="C150" s="242"/>
      <c r="D150" s="243" t="s">
        <v>197</v>
      </c>
      <c r="E150" s="244" t="s">
        <v>1</v>
      </c>
      <c r="F150" s="245" t="s">
        <v>198</v>
      </c>
      <c r="G150" s="242"/>
      <c r="H150" s="246">
        <v>527</v>
      </c>
      <c r="I150" s="247"/>
      <c r="J150" s="242"/>
      <c r="K150" s="242"/>
      <c r="L150" s="248"/>
      <c r="M150" s="249"/>
      <c r="N150" s="250"/>
      <c r="O150" s="250"/>
      <c r="P150" s="250"/>
      <c r="Q150" s="250"/>
      <c r="R150" s="250"/>
      <c r="S150" s="250"/>
      <c r="T150" s="251"/>
      <c r="U150" s="13"/>
      <c r="V150" s="13"/>
      <c r="W150" s="13"/>
      <c r="X150" s="13"/>
      <c r="Y150" s="13"/>
      <c r="Z150" s="13"/>
      <c r="AA150" s="13"/>
      <c r="AB150" s="13"/>
      <c r="AC150" s="13"/>
      <c r="AD150" s="13"/>
      <c r="AE150" s="13"/>
      <c r="AT150" s="252" t="s">
        <v>197</v>
      </c>
      <c r="AU150" s="252" t="s">
        <v>85</v>
      </c>
      <c r="AV150" s="13" t="s">
        <v>85</v>
      </c>
      <c r="AW150" s="13" t="s">
        <v>32</v>
      </c>
      <c r="AX150" s="13" t="s">
        <v>76</v>
      </c>
      <c r="AY150" s="252" t="s">
        <v>175</v>
      </c>
    </row>
    <row r="151" s="14" customFormat="1">
      <c r="A151" s="14"/>
      <c r="B151" s="253"/>
      <c r="C151" s="254"/>
      <c r="D151" s="243" t="s">
        <v>197</v>
      </c>
      <c r="E151" s="255" t="s">
        <v>1</v>
      </c>
      <c r="F151" s="256" t="s">
        <v>199</v>
      </c>
      <c r="G151" s="254"/>
      <c r="H151" s="257">
        <v>527</v>
      </c>
      <c r="I151" s="258"/>
      <c r="J151" s="254"/>
      <c r="K151" s="254"/>
      <c r="L151" s="259"/>
      <c r="M151" s="260"/>
      <c r="N151" s="261"/>
      <c r="O151" s="261"/>
      <c r="P151" s="261"/>
      <c r="Q151" s="261"/>
      <c r="R151" s="261"/>
      <c r="S151" s="261"/>
      <c r="T151" s="262"/>
      <c r="U151" s="14"/>
      <c r="V151" s="14"/>
      <c r="W151" s="14"/>
      <c r="X151" s="14"/>
      <c r="Y151" s="14"/>
      <c r="Z151" s="14"/>
      <c r="AA151" s="14"/>
      <c r="AB151" s="14"/>
      <c r="AC151" s="14"/>
      <c r="AD151" s="14"/>
      <c r="AE151" s="14"/>
      <c r="AT151" s="263" t="s">
        <v>197</v>
      </c>
      <c r="AU151" s="263" t="s">
        <v>85</v>
      </c>
      <c r="AV151" s="14" t="s">
        <v>182</v>
      </c>
      <c r="AW151" s="14" t="s">
        <v>32</v>
      </c>
      <c r="AX151" s="14" t="s">
        <v>83</v>
      </c>
      <c r="AY151" s="263" t="s">
        <v>175</v>
      </c>
    </row>
    <row r="152" s="2" customFormat="1" ht="16.5" customHeight="1">
      <c r="A152" s="39"/>
      <c r="B152" s="40"/>
      <c r="C152" s="228" t="s">
        <v>200</v>
      </c>
      <c r="D152" s="228" t="s">
        <v>177</v>
      </c>
      <c r="E152" s="229" t="s">
        <v>201</v>
      </c>
      <c r="F152" s="230" t="s">
        <v>202</v>
      </c>
      <c r="G152" s="231" t="s">
        <v>180</v>
      </c>
      <c r="H152" s="232">
        <v>52.700000000000003</v>
      </c>
      <c r="I152" s="233"/>
      <c r="J152" s="234">
        <f>ROUND(I152*H152,2)</f>
        <v>0</v>
      </c>
      <c r="K152" s="230" t="s">
        <v>203</v>
      </c>
      <c r="L152" s="45"/>
      <c r="M152" s="235" t="s">
        <v>1</v>
      </c>
      <c r="N152" s="236" t="s">
        <v>41</v>
      </c>
      <c r="O152" s="92"/>
      <c r="P152" s="237">
        <f>O152*H152</f>
        <v>0</v>
      </c>
      <c r="Q152" s="237">
        <v>0.056000000000000001</v>
      </c>
      <c r="R152" s="237">
        <f>Q152*H152</f>
        <v>2.9512</v>
      </c>
      <c r="S152" s="237">
        <v>0.056000000000000001</v>
      </c>
      <c r="T152" s="238">
        <f>S152*H152</f>
        <v>2.9512</v>
      </c>
      <c r="U152" s="39"/>
      <c r="V152" s="39"/>
      <c r="W152" s="39"/>
      <c r="X152" s="39"/>
      <c r="Y152" s="39"/>
      <c r="Z152" s="39"/>
      <c r="AA152" s="39"/>
      <c r="AB152" s="39"/>
      <c r="AC152" s="39"/>
      <c r="AD152" s="39"/>
      <c r="AE152" s="39"/>
      <c r="AR152" s="239" t="s">
        <v>182</v>
      </c>
      <c r="AT152" s="239" t="s">
        <v>177</v>
      </c>
      <c r="AU152" s="239" t="s">
        <v>85</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182</v>
      </c>
      <c r="BM152" s="239" t="s">
        <v>204</v>
      </c>
    </row>
    <row r="153" s="2" customFormat="1">
      <c r="A153" s="39"/>
      <c r="B153" s="40"/>
      <c r="C153" s="41"/>
      <c r="D153" s="243" t="s">
        <v>205</v>
      </c>
      <c r="E153" s="41"/>
      <c r="F153" s="264" t="s">
        <v>206</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205</v>
      </c>
      <c r="AU153" s="18" t="s">
        <v>85</v>
      </c>
    </row>
    <row r="154" s="2" customFormat="1" ht="16.5" customHeight="1">
      <c r="A154" s="39"/>
      <c r="B154" s="40"/>
      <c r="C154" s="228" t="s">
        <v>189</v>
      </c>
      <c r="D154" s="228" t="s">
        <v>177</v>
      </c>
      <c r="E154" s="229" t="s">
        <v>207</v>
      </c>
      <c r="F154" s="230" t="s">
        <v>208</v>
      </c>
      <c r="G154" s="231" t="s">
        <v>180</v>
      </c>
      <c r="H154" s="232">
        <v>9</v>
      </c>
      <c r="I154" s="233"/>
      <c r="J154" s="234">
        <f>ROUND(I154*H154,2)</f>
        <v>0</v>
      </c>
      <c r="K154" s="230" t="s">
        <v>181</v>
      </c>
      <c r="L154" s="45"/>
      <c r="M154" s="235" t="s">
        <v>1</v>
      </c>
      <c r="N154" s="236" t="s">
        <v>41</v>
      </c>
      <c r="O154" s="92"/>
      <c r="P154" s="237">
        <f>O154*H154</f>
        <v>0</v>
      </c>
      <c r="Q154" s="237">
        <v>0.0043800000000000002</v>
      </c>
      <c r="R154" s="237">
        <f>Q154*H154</f>
        <v>0.039420000000000004</v>
      </c>
      <c r="S154" s="237">
        <v>0</v>
      </c>
      <c r="T154" s="238">
        <f>S154*H154</f>
        <v>0</v>
      </c>
      <c r="U154" s="39"/>
      <c r="V154" s="39"/>
      <c r="W154" s="39"/>
      <c r="X154" s="39"/>
      <c r="Y154" s="39"/>
      <c r="Z154" s="39"/>
      <c r="AA154" s="39"/>
      <c r="AB154" s="39"/>
      <c r="AC154" s="39"/>
      <c r="AD154" s="39"/>
      <c r="AE154" s="39"/>
      <c r="AR154" s="239" t="s">
        <v>182</v>
      </c>
      <c r="AT154" s="239" t="s">
        <v>177</v>
      </c>
      <c r="AU154" s="239" t="s">
        <v>85</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182</v>
      </c>
      <c r="BM154" s="239" t="s">
        <v>209</v>
      </c>
    </row>
    <row r="155" s="2" customFormat="1" ht="16.5" customHeight="1">
      <c r="A155" s="39"/>
      <c r="B155" s="40"/>
      <c r="C155" s="228" t="s">
        <v>210</v>
      </c>
      <c r="D155" s="228" t="s">
        <v>177</v>
      </c>
      <c r="E155" s="229" t="s">
        <v>211</v>
      </c>
      <c r="F155" s="230" t="s">
        <v>212</v>
      </c>
      <c r="G155" s="231" t="s">
        <v>180</v>
      </c>
      <c r="H155" s="232">
        <v>9</v>
      </c>
      <c r="I155" s="233"/>
      <c r="J155" s="234">
        <f>ROUND(I155*H155,2)</f>
        <v>0</v>
      </c>
      <c r="K155" s="230" t="s">
        <v>181</v>
      </c>
      <c r="L155" s="45"/>
      <c r="M155" s="235" t="s">
        <v>1</v>
      </c>
      <c r="N155" s="236" t="s">
        <v>41</v>
      </c>
      <c r="O155" s="92"/>
      <c r="P155" s="237">
        <f>O155*H155</f>
        <v>0</v>
      </c>
      <c r="Q155" s="237">
        <v>0.017330000000000002</v>
      </c>
      <c r="R155" s="237">
        <f>Q155*H155</f>
        <v>0.15597000000000003</v>
      </c>
      <c r="S155" s="237">
        <v>0</v>
      </c>
      <c r="T155" s="238">
        <f>S155*H155</f>
        <v>0</v>
      </c>
      <c r="U155" s="39"/>
      <c r="V155" s="39"/>
      <c r="W155" s="39"/>
      <c r="X155" s="39"/>
      <c r="Y155" s="39"/>
      <c r="Z155" s="39"/>
      <c r="AA155" s="39"/>
      <c r="AB155" s="39"/>
      <c r="AC155" s="39"/>
      <c r="AD155" s="39"/>
      <c r="AE155" s="39"/>
      <c r="AR155" s="239" t="s">
        <v>182</v>
      </c>
      <c r="AT155" s="239" t="s">
        <v>177</v>
      </c>
      <c r="AU155" s="239" t="s">
        <v>85</v>
      </c>
      <c r="AY155" s="18" t="s">
        <v>175</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182</v>
      </c>
      <c r="BM155" s="239" t="s">
        <v>213</v>
      </c>
    </row>
    <row r="156" s="2" customFormat="1" ht="21.75" customHeight="1">
      <c r="A156" s="39"/>
      <c r="B156" s="40"/>
      <c r="C156" s="228" t="s">
        <v>214</v>
      </c>
      <c r="D156" s="228" t="s">
        <v>177</v>
      </c>
      <c r="E156" s="229" t="s">
        <v>215</v>
      </c>
      <c r="F156" s="230" t="s">
        <v>216</v>
      </c>
      <c r="G156" s="231" t="s">
        <v>180</v>
      </c>
      <c r="H156" s="232">
        <v>527</v>
      </c>
      <c r="I156" s="233"/>
      <c r="J156" s="234">
        <f>ROUND(I156*H156,2)</f>
        <v>0</v>
      </c>
      <c r="K156" s="230" t="s">
        <v>181</v>
      </c>
      <c r="L156" s="45"/>
      <c r="M156" s="235" t="s">
        <v>1</v>
      </c>
      <c r="N156" s="236" t="s">
        <v>41</v>
      </c>
      <c r="O156" s="92"/>
      <c r="P156" s="237">
        <f>O156*H156</f>
        <v>0</v>
      </c>
      <c r="Q156" s="237">
        <v>0.0103</v>
      </c>
      <c r="R156" s="237">
        <f>Q156*H156</f>
        <v>5.4280999999999997</v>
      </c>
      <c r="S156" s="237">
        <v>0</v>
      </c>
      <c r="T156" s="238">
        <f>S156*H156</f>
        <v>0</v>
      </c>
      <c r="U156" s="39"/>
      <c r="V156" s="39"/>
      <c r="W156" s="39"/>
      <c r="X156" s="39"/>
      <c r="Y156" s="39"/>
      <c r="Z156" s="39"/>
      <c r="AA156" s="39"/>
      <c r="AB156" s="39"/>
      <c r="AC156" s="39"/>
      <c r="AD156" s="39"/>
      <c r="AE156" s="39"/>
      <c r="AR156" s="239" t="s">
        <v>182</v>
      </c>
      <c r="AT156" s="239" t="s">
        <v>177</v>
      </c>
      <c r="AU156" s="239" t="s">
        <v>85</v>
      </c>
      <c r="AY156" s="18" t="s">
        <v>175</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182</v>
      </c>
      <c r="BM156" s="239" t="s">
        <v>217</v>
      </c>
    </row>
    <row r="157" s="2" customFormat="1" ht="16.5" customHeight="1">
      <c r="A157" s="39"/>
      <c r="B157" s="40"/>
      <c r="C157" s="228" t="s">
        <v>218</v>
      </c>
      <c r="D157" s="228" t="s">
        <v>177</v>
      </c>
      <c r="E157" s="229" t="s">
        <v>219</v>
      </c>
      <c r="F157" s="230" t="s">
        <v>220</v>
      </c>
      <c r="G157" s="231" t="s">
        <v>221</v>
      </c>
      <c r="H157" s="232">
        <v>49.170000000000002</v>
      </c>
      <c r="I157" s="233"/>
      <c r="J157" s="234">
        <f>ROUND(I157*H157,2)</f>
        <v>0</v>
      </c>
      <c r="K157" s="230" t="s">
        <v>181</v>
      </c>
      <c r="L157" s="45"/>
      <c r="M157" s="235" t="s">
        <v>1</v>
      </c>
      <c r="N157" s="236" t="s">
        <v>41</v>
      </c>
      <c r="O157" s="92"/>
      <c r="P157" s="237">
        <f>O157*H157</f>
        <v>0</v>
      </c>
      <c r="Q157" s="237">
        <v>0.0015</v>
      </c>
      <c r="R157" s="237">
        <f>Q157*H157</f>
        <v>0.073755000000000001</v>
      </c>
      <c r="S157" s="237">
        <v>0</v>
      </c>
      <c r="T157" s="238">
        <f>S157*H157</f>
        <v>0</v>
      </c>
      <c r="U157" s="39"/>
      <c r="V157" s="39"/>
      <c r="W157" s="39"/>
      <c r="X157" s="39"/>
      <c r="Y157" s="39"/>
      <c r="Z157" s="39"/>
      <c r="AA157" s="39"/>
      <c r="AB157" s="39"/>
      <c r="AC157" s="39"/>
      <c r="AD157" s="39"/>
      <c r="AE157" s="39"/>
      <c r="AR157" s="239" t="s">
        <v>182</v>
      </c>
      <c r="AT157" s="239" t="s">
        <v>177</v>
      </c>
      <c r="AU157" s="239" t="s">
        <v>85</v>
      </c>
      <c r="AY157" s="18" t="s">
        <v>175</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182</v>
      </c>
      <c r="BM157" s="239" t="s">
        <v>222</v>
      </c>
    </row>
    <row r="158" s="2" customFormat="1" ht="16.5" customHeight="1">
      <c r="A158" s="39"/>
      <c r="B158" s="40"/>
      <c r="C158" s="228" t="s">
        <v>223</v>
      </c>
      <c r="D158" s="228" t="s">
        <v>177</v>
      </c>
      <c r="E158" s="229" t="s">
        <v>224</v>
      </c>
      <c r="F158" s="230" t="s">
        <v>225</v>
      </c>
      <c r="G158" s="231" t="s">
        <v>180</v>
      </c>
      <c r="H158" s="232">
        <v>121.825</v>
      </c>
      <c r="I158" s="233"/>
      <c r="J158" s="234">
        <f>ROUND(I158*H158,2)</f>
        <v>0</v>
      </c>
      <c r="K158" s="230" t="s">
        <v>181</v>
      </c>
      <c r="L158" s="45"/>
      <c r="M158" s="235" t="s">
        <v>1</v>
      </c>
      <c r="N158" s="236" t="s">
        <v>41</v>
      </c>
      <c r="O158" s="92"/>
      <c r="P158" s="237">
        <f>O158*H158</f>
        <v>0</v>
      </c>
      <c r="Q158" s="237">
        <v>0.026440000000000002</v>
      </c>
      <c r="R158" s="237">
        <f>Q158*H158</f>
        <v>3.2210530000000004</v>
      </c>
      <c r="S158" s="237">
        <v>0.025999999999999999</v>
      </c>
      <c r="T158" s="238">
        <f>S158*H158</f>
        <v>3.1674500000000001</v>
      </c>
      <c r="U158" s="39"/>
      <c r="V158" s="39"/>
      <c r="W158" s="39"/>
      <c r="X158" s="39"/>
      <c r="Y158" s="39"/>
      <c r="Z158" s="39"/>
      <c r="AA158" s="39"/>
      <c r="AB158" s="39"/>
      <c r="AC158" s="39"/>
      <c r="AD158" s="39"/>
      <c r="AE158" s="39"/>
      <c r="AR158" s="239" t="s">
        <v>182</v>
      </c>
      <c r="AT158" s="239" t="s">
        <v>177</v>
      </c>
      <c r="AU158" s="239" t="s">
        <v>85</v>
      </c>
      <c r="AY158" s="18" t="s">
        <v>175</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182</v>
      </c>
      <c r="BM158" s="239" t="s">
        <v>226</v>
      </c>
    </row>
    <row r="159" s="15" customFormat="1">
      <c r="A159" s="15"/>
      <c r="B159" s="268"/>
      <c r="C159" s="269"/>
      <c r="D159" s="243" t="s">
        <v>197</v>
      </c>
      <c r="E159" s="270" t="s">
        <v>1</v>
      </c>
      <c r="F159" s="271" t="s">
        <v>227</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197</v>
      </c>
      <c r="AU159" s="277" t="s">
        <v>85</v>
      </c>
      <c r="AV159" s="15" t="s">
        <v>83</v>
      </c>
      <c r="AW159" s="15" t="s">
        <v>32</v>
      </c>
      <c r="AX159" s="15" t="s">
        <v>76</v>
      </c>
      <c r="AY159" s="277" t="s">
        <v>175</v>
      </c>
    </row>
    <row r="160" s="13" customFormat="1">
      <c r="A160" s="13"/>
      <c r="B160" s="241"/>
      <c r="C160" s="242"/>
      <c r="D160" s="243" t="s">
        <v>197</v>
      </c>
      <c r="E160" s="244" t="s">
        <v>1</v>
      </c>
      <c r="F160" s="245" t="s">
        <v>228</v>
      </c>
      <c r="G160" s="242"/>
      <c r="H160" s="246">
        <v>5.7599999999999998</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197</v>
      </c>
      <c r="AU160" s="252" t="s">
        <v>85</v>
      </c>
      <c r="AV160" s="13" t="s">
        <v>85</v>
      </c>
      <c r="AW160" s="13" t="s">
        <v>32</v>
      </c>
      <c r="AX160" s="13" t="s">
        <v>76</v>
      </c>
      <c r="AY160" s="252" t="s">
        <v>175</v>
      </c>
    </row>
    <row r="161" s="13" customFormat="1">
      <c r="A161" s="13"/>
      <c r="B161" s="241"/>
      <c r="C161" s="242"/>
      <c r="D161" s="243" t="s">
        <v>197</v>
      </c>
      <c r="E161" s="244" t="s">
        <v>1</v>
      </c>
      <c r="F161" s="245" t="s">
        <v>229</v>
      </c>
      <c r="G161" s="242"/>
      <c r="H161" s="246">
        <v>116.065</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197</v>
      </c>
      <c r="AU161" s="252" t="s">
        <v>85</v>
      </c>
      <c r="AV161" s="13" t="s">
        <v>85</v>
      </c>
      <c r="AW161" s="13" t="s">
        <v>32</v>
      </c>
      <c r="AX161" s="13" t="s">
        <v>76</v>
      </c>
      <c r="AY161" s="252" t="s">
        <v>175</v>
      </c>
    </row>
    <row r="162" s="14" customFormat="1">
      <c r="A162" s="14"/>
      <c r="B162" s="253"/>
      <c r="C162" s="254"/>
      <c r="D162" s="243" t="s">
        <v>197</v>
      </c>
      <c r="E162" s="255" t="s">
        <v>1</v>
      </c>
      <c r="F162" s="256" t="s">
        <v>199</v>
      </c>
      <c r="G162" s="254"/>
      <c r="H162" s="257">
        <v>121.825</v>
      </c>
      <c r="I162" s="258"/>
      <c r="J162" s="254"/>
      <c r="K162" s="254"/>
      <c r="L162" s="259"/>
      <c r="M162" s="260"/>
      <c r="N162" s="261"/>
      <c r="O162" s="261"/>
      <c r="P162" s="261"/>
      <c r="Q162" s="261"/>
      <c r="R162" s="261"/>
      <c r="S162" s="261"/>
      <c r="T162" s="262"/>
      <c r="U162" s="14"/>
      <c r="V162" s="14"/>
      <c r="W162" s="14"/>
      <c r="X162" s="14"/>
      <c r="Y162" s="14"/>
      <c r="Z162" s="14"/>
      <c r="AA162" s="14"/>
      <c r="AB162" s="14"/>
      <c r="AC162" s="14"/>
      <c r="AD162" s="14"/>
      <c r="AE162" s="14"/>
      <c r="AT162" s="263" t="s">
        <v>197</v>
      </c>
      <c r="AU162" s="263" t="s">
        <v>85</v>
      </c>
      <c r="AV162" s="14" t="s">
        <v>182</v>
      </c>
      <c r="AW162" s="14" t="s">
        <v>32</v>
      </c>
      <c r="AX162" s="14" t="s">
        <v>83</v>
      </c>
      <c r="AY162" s="263" t="s">
        <v>175</v>
      </c>
    </row>
    <row r="163" s="2" customFormat="1" ht="16.5" customHeight="1">
      <c r="A163" s="39"/>
      <c r="B163" s="40"/>
      <c r="C163" s="228" t="s">
        <v>230</v>
      </c>
      <c r="D163" s="228" t="s">
        <v>177</v>
      </c>
      <c r="E163" s="229" t="s">
        <v>231</v>
      </c>
      <c r="F163" s="230" t="s">
        <v>232</v>
      </c>
      <c r="G163" s="231" t="s">
        <v>180</v>
      </c>
      <c r="H163" s="232">
        <v>297.01999999999998</v>
      </c>
      <c r="I163" s="233"/>
      <c r="J163" s="234">
        <f>ROUND(I163*H163,2)</f>
        <v>0</v>
      </c>
      <c r="K163" s="230" t="s">
        <v>181</v>
      </c>
      <c r="L163" s="45"/>
      <c r="M163" s="235" t="s">
        <v>1</v>
      </c>
      <c r="N163" s="236" t="s">
        <v>41</v>
      </c>
      <c r="O163" s="92"/>
      <c r="P163" s="237">
        <f>O163*H163</f>
        <v>0</v>
      </c>
      <c r="Q163" s="237">
        <v>0.019290000000000002</v>
      </c>
      <c r="R163" s="237">
        <f>Q163*H163</f>
        <v>5.7295157999999997</v>
      </c>
      <c r="S163" s="237">
        <v>0.02</v>
      </c>
      <c r="T163" s="238">
        <f>S163*H163</f>
        <v>5.9403999999999995</v>
      </c>
      <c r="U163" s="39"/>
      <c r="V163" s="39"/>
      <c r="W163" s="39"/>
      <c r="X163" s="39"/>
      <c r="Y163" s="39"/>
      <c r="Z163" s="39"/>
      <c r="AA163" s="39"/>
      <c r="AB163" s="39"/>
      <c r="AC163" s="39"/>
      <c r="AD163" s="39"/>
      <c r="AE163" s="39"/>
      <c r="AR163" s="239" t="s">
        <v>182</v>
      </c>
      <c r="AT163" s="239" t="s">
        <v>177</v>
      </c>
      <c r="AU163" s="239" t="s">
        <v>85</v>
      </c>
      <c r="AY163" s="18" t="s">
        <v>175</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182</v>
      </c>
      <c r="BM163" s="239" t="s">
        <v>233</v>
      </c>
    </row>
    <row r="164" s="15" customFormat="1">
      <c r="A164" s="15"/>
      <c r="B164" s="268"/>
      <c r="C164" s="269"/>
      <c r="D164" s="243" t="s">
        <v>197</v>
      </c>
      <c r="E164" s="270" t="s">
        <v>1</v>
      </c>
      <c r="F164" s="271" t="s">
        <v>227</v>
      </c>
      <c r="G164" s="269"/>
      <c r="H164" s="270" t="s">
        <v>1</v>
      </c>
      <c r="I164" s="272"/>
      <c r="J164" s="269"/>
      <c r="K164" s="269"/>
      <c r="L164" s="273"/>
      <c r="M164" s="274"/>
      <c r="N164" s="275"/>
      <c r="O164" s="275"/>
      <c r="P164" s="275"/>
      <c r="Q164" s="275"/>
      <c r="R164" s="275"/>
      <c r="S164" s="275"/>
      <c r="T164" s="276"/>
      <c r="U164" s="15"/>
      <c r="V164" s="15"/>
      <c r="W164" s="15"/>
      <c r="X164" s="15"/>
      <c r="Y164" s="15"/>
      <c r="Z164" s="15"/>
      <c r="AA164" s="15"/>
      <c r="AB164" s="15"/>
      <c r="AC164" s="15"/>
      <c r="AD164" s="15"/>
      <c r="AE164" s="15"/>
      <c r="AT164" s="277" t="s">
        <v>197</v>
      </c>
      <c r="AU164" s="277" t="s">
        <v>85</v>
      </c>
      <c r="AV164" s="15" t="s">
        <v>83</v>
      </c>
      <c r="AW164" s="15" t="s">
        <v>32</v>
      </c>
      <c r="AX164" s="15" t="s">
        <v>76</v>
      </c>
      <c r="AY164" s="277" t="s">
        <v>175</v>
      </c>
    </row>
    <row r="165" s="13" customFormat="1">
      <c r="A165" s="13"/>
      <c r="B165" s="241"/>
      <c r="C165" s="242"/>
      <c r="D165" s="243" t="s">
        <v>197</v>
      </c>
      <c r="E165" s="244" t="s">
        <v>1</v>
      </c>
      <c r="F165" s="245" t="s">
        <v>234</v>
      </c>
      <c r="G165" s="242"/>
      <c r="H165" s="246">
        <v>21.120000000000001</v>
      </c>
      <c r="I165" s="247"/>
      <c r="J165" s="242"/>
      <c r="K165" s="242"/>
      <c r="L165" s="248"/>
      <c r="M165" s="249"/>
      <c r="N165" s="250"/>
      <c r="O165" s="250"/>
      <c r="P165" s="250"/>
      <c r="Q165" s="250"/>
      <c r="R165" s="250"/>
      <c r="S165" s="250"/>
      <c r="T165" s="251"/>
      <c r="U165" s="13"/>
      <c r="V165" s="13"/>
      <c r="W165" s="13"/>
      <c r="X165" s="13"/>
      <c r="Y165" s="13"/>
      <c r="Z165" s="13"/>
      <c r="AA165" s="13"/>
      <c r="AB165" s="13"/>
      <c r="AC165" s="13"/>
      <c r="AD165" s="13"/>
      <c r="AE165" s="13"/>
      <c r="AT165" s="252" t="s">
        <v>197</v>
      </c>
      <c r="AU165" s="252" t="s">
        <v>85</v>
      </c>
      <c r="AV165" s="13" t="s">
        <v>85</v>
      </c>
      <c r="AW165" s="13" t="s">
        <v>32</v>
      </c>
      <c r="AX165" s="13" t="s">
        <v>76</v>
      </c>
      <c r="AY165" s="252" t="s">
        <v>175</v>
      </c>
    </row>
    <row r="166" s="13" customFormat="1">
      <c r="A166" s="13"/>
      <c r="B166" s="241"/>
      <c r="C166" s="242"/>
      <c r="D166" s="243" t="s">
        <v>197</v>
      </c>
      <c r="E166" s="244" t="s">
        <v>1</v>
      </c>
      <c r="F166" s="245" t="s">
        <v>235</v>
      </c>
      <c r="G166" s="242"/>
      <c r="H166" s="246">
        <v>275.89999999999998</v>
      </c>
      <c r="I166" s="247"/>
      <c r="J166" s="242"/>
      <c r="K166" s="242"/>
      <c r="L166" s="248"/>
      <c r="M166" s="249"/>
      <c r="N166" s="250"/>
      <c r="O166" s="250"/>
      <c r="P166" s="250"/>
      <c r="Q166" s="250"/>
      <c r="R166" s="250"/>
      <c r="S166" s="250"/>
      <c r="T166" s="251"/>
      <c r="U166" s="13"/>
      <c r="V166" s="13"/>
      <c r="W166" s="13"/>
      <c r="X166" s="13"/>
      <c r="Y166" s="13"/>
      <c r="Z166" s="13"/>
      <c r="AA166" s="13"/>
      <c r="AB166" s="13"/>
      <c r="AC166" s="13"/>
      <c r="AD166" s="13"/>
      <c r="AE166" s="13"/>
      <c r="AT166" s="252" t="s">
        <v>197</v>
      </c>
      <c r="AU166" s="252" t="s">
        <v>85</v>
      </c>
      <c r="AV166" s="13" t="s">
        <v>85</v>
      </c>
      <c r="AW166" s="13" t="s">
        <v>32</v>
      </c>
      <c r="AX166" s="13" t="s">
        <v>76</v>
      </c>
      <c r="AY166" s="252" t="s">
        <v>175</v>
      </c>
    </row>
    <row r="167" s="14" customFormat="1">
      <c r="A167" s="14"/>
      <c r="B167" s="253"/>
      <c r="C167" s="254"/>
      <c r="D167" s="243" t="s">
        <v>197</v>
      </c>
      <c r="E167" s="255" t="s">
        <v>1</v>
      </c>
      <c r="F167" s="256" t="s">
        <v>199</v>
      </c>
      <c r="G167" s="254"/>
      <c r="H167" s="257">
        <v>297.01999999999998</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197</v>
      </c>
      <c r="AU167" s="263" t="s">
        <v>85</v>
      </c>
      <c r="AV167" s="14" t="s">
        <v>182</v>
      </c>
      <c r="AW167" s="14" t="s">
        <v>32</v>
      </c>
      <c r="AX167" s="14" t="s">
        <v>83</v>
      </c>
      <c r="AY167" s="263" t="s">
        <v>175</v>
      </c>
    </row>
    <row r="168" s="2" customFormat="1" ht="16.5" customHeight="1">
      <c r="A168" s="39"/>
      <c r="B168" s="40"/>
      <c r="C168" s="228" t="s">
        <v>8</v>
      </c>
      <c r="D168" s="228" t="s">
        <v>177</v>
      </c>
      <c r="E168" s="229" t="s">
        <v>236</v>
      </c>
      <c r="F168" s="230" t="s">
        <v>237</v>
      </c>
      <c r="G168" s="231" t="s">
        <v>180</v>
      </c>
      <c r="H168" s="232">
        <v>15</v>
      </c>
      <c r="I168" s="233"/>
      <c r="J168" s="234">
        <f>ROUND(I168*H168,2)</f>
        <v>0</v>
      </c>
      <c r="K168" s="230" t="s">
        <v>181</v>
      </c>
      <c r="L168" s="45"/>
      <c r="M168" s="235" t="s">
        <v>1</v>
      </c>
      <c r="N168" s="236" t="s">
        <v>41</v>
      </c>
      <c r="O168" s="92"/>
      <c r="P168" s="237">
        <f>O168*H168</f>
        <v>0</v>
      </c>
      <c r="Q168" s="237">
        <v>0.020930000000000001</v>
      </c>
      <c r="R168" s="237">
        <f>Q168*H168</f>
        <v>0.31395000000000001</v>
      </c>
      <c r="S168" s="237">
        <v>0.02</v>
      </c>
      <c r="T168" s="238">
        <f>S168*H168</f>
        <v>0.29999999999999999</v>
      </c>
      <c r="U168" s="39"/>
      <c r="V168" s="39"/>
      <c r="W168" s="39"/>
      <c r="X168" s="39"/>
      <c r="Y168" s="39"/>
      <c r="Z168" s="39"/>
      <c r="AA168" s="39"/>
      <c r="AB168" s="39"/>
      <c r="AC168" s="39"/>
      <c r="AD168" s="39"/>
      <c r="AE168" s="39"/>
      <c r="AR168" s="239" t="s">
        <v>182</v>
      </c>
      <c r="AT168" s="239" t="s">
        <v>177</v>
      </c>
      <c r="AU168" s="239" t="s">
        <v>85</v>
      </c>
      <c r="AY168" s="18" t="s">
        <v>175</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182</v>
      </c>
      <c r="BM168" s="239" t="s">
        <v>238</v>
      </c>
    </row>
    <row r="169" s="2" customFormat="1" ht="16.5" customHeight="1">
      <c r="A169" s="39"/>
      <c r="B169" s="40"/>
      <c r="C169" s="228" t="s">
        <v>239</v>
      </c>
      <c r="D169" s="228" t="s">
        <v>177</v>
      </c>
      <c r="E169" s="229" t="s">
        <v>240</v>
      </c>
      <c r="F169" s="230" t="s">
        <v>241</v>
      </c>
      <c r="G169" s="231" t="s">
        <v>180</v>
      </c>
      <c r="H169" s="232">
        <v>121.825</v>
      </c>
      <c r="I169" s="233"/>
      <c r="J169" s="234">
        <f>ROUND(I169*H169,2)</f>
        <v>0</v>
      </c>
      <c r="K169" s="230" t="s">
        <v>181</v>
      </c>
      <c r="L169" s="45"/>
      <c r="M169" s="235" t="s">
        <v>1</v>
      </c>
      <c r="N169" s="236" t="s">
        <v>41</v>
      </c>
      <c r="O169" s="92"/>
      <c r="P169" s="237">
        <f>O169*H169</f>
        <v>0</v>
      </c>
      <c r="Q169" s="237">
        <v>0.00022000000000000001</v>
      </c>
      <c r="R169" s="237">
        <f>Q169*H169</f>
        <v>0.026801500000000002</v>
      </c>
      <c r="S169" s="237">
        <v>0.002</v>
      </c>
      <c r="T169" s="238">
        <f>S169*H169</f>
        <v>0.24365000000000001</v>
      </c>
      <c r="U169" s="39"/>
      <c r="V169" s="39"/>
      <c r="W169" s="39"/>
      <c r="X169" s="39"/>
      <c r="Y169" s="39"/>
      <c r="Z169" s="39"/>
      <c r="AA169" s="39"/>
      <c r="AB169" s="39"/>
      <c r="AC169" s="39"/>
      <c r="AD169" s="39"/>
      <c r="AE169" s="39"/>
      <c r="AR169" s="239" t="s">
        <v>182</v>
      </c>
      <c r="AT169" s="239" t="s">
        <v>177</v>
      </c>
      <c r="AU169" s="239" t="s">
        <v>85</v>
      </c>
      <c r="AY169" s="18" t="s">
        <v>175</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182</v>
      </c>
      <c r="BM169" s="239" t="s">
        <v>242</v>
      </c>
    </row>
    <row r="170" s="2" customFormat="1" ht="16.5" customHeight="1">
      <c r="A170" s="39"/>
      <c r="B170" s="40"/>
      <c r="C170" s="228" t="s">
        <v>243</v>
      </c>
      <c r="D170" s="228" t="s">
        <v>177</v>
      </c>
      <c r="E170" s="229" t="s">
        <v>244</v>
      </c>
      <c r="F170" s="230" t="s">
        <v>245</v>
      </c>
      <c r="G170" s="231" t="s">
        <v>180</v>
      </c>
      <c r="H170" s="232">
        <v>269.5</v>
      </c>
      <c r="I170" s="233"/>
      <c r="J170" s="234">
        <f>ROUND(I170*H170,2)</f>
        <v>0</v>
      </c>
      <c r="K170" s="230" t="s">
        <v>203</v>
      </c>
      <c r="L170" s="45"/>
      <c r="M170" s="235" t="s">
        <v>1</v>
      </c>
      <c r="N170" s="236" t="s">
        <v>41</v>
      </c>
      <c r="O170" s="92"/>
      <c r="P170" s="237">
        <f>O170*H170</f>
        <v>0</v>
      </c>
      <c r="Q170" s="237">
        <v>0.00022000000000000001</v>
      </c>
      <c r="R170" s="237">
        <f>Q170*H170</f>
        <v>0.059290000000000002</v>
      </c>
      <c r="S170" s="237">
        <v>0.002</v>
      </c>
      <c r="T170" s="238">
        <f>S170*H170</f>
        <v>0.53900000000000003</v>
      </c>
      <c r="U170" s="39"/>
      <c r="V170" s="39"/>
      <c r="W170" s="39"/>
      <c r="X170" s="39"/>
      <c r="Y170" s="39"/>
      <c r="Z170" s="39"/>
      <c r="AA170" s="39"/>
      <c r="AB170" s="39"/>
      <c r="AC170" s="39"/>
      <c r="AD170" s="39"/>
      <c r="AE170" s="39"/>
      <c r="AR170" s="239" t="s">
        <v>182</v>
      </c>
      <c r="AT170" s="239" t="s">
        <v>177</v>
      </c>
      <c r="AU170" s="239" t="s">
        <v>85</v>
      </c>
      <c r="AY170" s="18" t="s">
        <v>175</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182</v>
      </c>
      <c r="BM170" s="239" t="s">
        <v>246</v>
      </c>
    </row>
    <row r="171" s="2" customFormat="1">
      <c r="A171" s="39"/>
      <c r="B171" s="40"/>
      <c r="C171" s="41"/>
      <c r="D171" s="243" t="s">
        <v>205</v>
      </c>
      <c r="E171" s="41"/>
      <c r="F171" s="264" t="s">
        <v>247</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205</v>
      </c>
      <c r="AU171" s="18" t="s">
        <v>85</v>
      </c>
    </row>
    <row r="172" s="13" customFormat="1">
      <c r="A172" s="13"/>
      <c r="B172" s="241"/>
      <c r="C172" s="242"/>
      <c r="D172" s="243" t="s">
        <v>197</v>
      </c>
      <c r="E172" s="244" t="s">
        <v>1</v>
      </c>
      <c r="F172" s="245" t="s">
        <v>248</v>
      </c>
      <c r="G172" s="242"/>
      <c r="H172" s="246">
        <v>269.5</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197</v>
      </c>
      <c r="AU172" s="252" t="s">
        <v>85</v>
      </c>
      <c r="AV172" s="13" t="s">
        <v>85</v>
      </c>
      <c r="AW172" s="13" t="s">
        <v>32</v>
      </c>
      <c r="AX172" s="13" t="s">
        <v>76</v>
      </c>
      <c r="AY172" s="252" t="s">
        <v>175</v>
      </c>
    </row>
    <row r="173" s="14" customFormat="1">
      <c r="A173" s="14"/>
      <c r="B173" s="253"/>
      <c r="C173" s="254"/>
      <c r="D173" s="243" t="s">
        <v>197</v>
      </c>
      <c r="E173" s="255" t="s">
        <v>1</v>
      </c>
      <c r="F173" s="256" t="s">
        <v>199</v>
      </c>
      <c r="G173" s="254"/>
      <c r="H173" s="257">
        <v>269.5</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197</v>
      </c>
      <c r="AU173" s="263" t="s">
        <v>85</v>
      </c>
      <c r="AV173" s="14" t="s">
        <v>182</v>
      </c>
      <c r="AW173" s="14" t="s">
        <v>32</v>
      </c>
      <c r="AX173" s="14" t="s">
        <v>83</v>
      </c>
      <c r="AY173" s="263" t="s">
        <v>175</v>
      </c>
    </row>
    <row r="174" s="2" customFormat="1" ht="16.5" customHeight="1">
      <c r="A174" s="39"/>
      <c r="B174" s="40"/>
      <c r="C174" s="228" t="s">
        <v>249</v>
      </c>
      <c r="D174" s="228" t="s">
        <v>177</v>
      </c>
      <c r="E174" s="229" t="s">
        <v>250</v>
      </c>
      <c r="F174" s="230" t="s">
        <v>251</v>
      </c>
      <c r="G174" s="231" t="s">
        <v>180</v>
      </c>
      <c r="H174" s="232">
        <v>875</v>
      </c>
      <c r="I174" s="233"/>
      <c r="J174" s="234">
        <f>ROUND(I174*H174,2)</f>
        <v>0</v>
      </c>
      <c r="K174" s="230" t="s">
        <v>181</v>
      </c>
      <c r="L174" s="45"/>
      <c r="M174" s="235" t="s">
        <v>1</v>
      </c>
      <c r="N174" s="236" t="s">
        <v>41</v>
      </c>
      <c r="O174" s="92"/>
      <c r="P174" s="237">
        <f>O174*H174</f>
        <v>0</v>
      </c>
      <c r="Q174" s="237">
        <v>0.091800000000000007</v>
      </c>
      <c r="R174" s="237">
        <f>Q174*H174</f>
        <v>80.325000000000003</v>
      </c>
      <c r="S174" s="237">
        <v>0</v>
      </c>
      <c r="T174" s="238">
        <f>S174*H174</f>
        <v>0</v>
      </c>
      <c r="U174" s="39"/>
      <c r="V174" s="39"/>
      <c r="W174" s="39"/>
      <c r="X174" s="39"/>
      <c r="Y174" s="39"/>
      <c r="Z174" s="39"/>
      <c r="AA174" s="39"/>
      <c r="AB174" s="39"/>
      <c r="AC174" s="39"/>
      <c r="AD174" s="39"/>
      <c r="AE174" s="39"/>
      <c r="AR174" s="239" t="s">
        <v>182</v>
      </c>
      <c r="AT174" s="239" t="s">
        <v>177</v>
      </c>
      <c r="AU174" s="239" t="s">
        <v>85</v>
      </c>
      <c r="AY174" s="18" t="s">
        <v>175</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182</v>
      </c>
      <c r="BM174" s="239" t="s">
        <v>252</v>
      </c>
    </row>
    <row r="175" s="2" customFormat="1">
      <c r="A175" s="39"/>
      <c r="B175" s="40"/>
      <c r="C175" s="41"/>
      <c r="D175" s="243" t="s">
        <v>205</v>
      </c>
      <c r="E175" s="41"/>
      <c r="F175" s="264" t="s">
        <v>253</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205</v>
      </c>
      <c r="AU175" s="18" t="s">
        <v>85</v>
      </c>
    </row>
    <row r="176" s="13" customFormat="1">
      <c r="A176" s="13"/>
      <c r="B176" s="241"/>
      <c r="C176" s="242"/>
      <c r="D176" s="243" t="s">
        <v>197</v>
      </c>
      <c r="E176" s="244" t="s">
        <v>1</v>
      </c>
      <c r="F176" s="245" t="s">
        <v>254</v>
      </c>
      <c r="G176" s="242"/>
      <c r="H176" s="246">
        <v>875</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197</v>
      </c>
      <c r="AU176" s="252" t="s">
        <v>85</v>
      </c>
      <c r="AV176" s="13" t="s">
        <v>85</v>
      </c>
      <c r="AW176" s="13" t="s">
        <v>32</v>
      </c>
      <c r="AX176" s="13" t="s">
        <v>76</v>
      </c>
      <c r="AY176" s="252" t="s">
        <v>175</v>
      </c>
    </row>
    <row r="177" s="14" customFormat="1">
      <c r="A177" s="14"/>
      <c r="B177" s="253"/>
      <c r="C177" s="254"/>
      <c r="D177" s="243" t="s">
        <v>197</v>
      </c>
      <c r="E177" s="255" t="s">
        <v>1</v>
      </c>
      <c r="F177" s="256" t="s">
        <v>199</v>
      </c>
      <c r="G177" s="254"/>
      <c r="H177" s="257">
        <v>875</v>
      </c>
      <c r="I177" s="258"/>
      <c r="J177" s="254"/>
      <c r="K177" s="254"/>
      <c r="L177" s="259"/>
      <c r="M177" s="260"/>
      <c r="N177" s="261"/>
      <c r="O177" s="261"/>
      <c r="P177" s="261"/>
      <c r="Q177" s="261"/>
      <c r="R177" s="261"/>
      <c r="S177" s="261"/>
      <c r="T177" s="262"/>
      <c r="U177" s="14"/>
      <c r="V177" s="14"/>
      <c r="W177" s="14"/>
      <c r="X177" s="14"/>
      <c r="Y177" s="14"/>
      <c r="Z177" s="14"/>
      <c r="AA177" s="14"/>
      <c r="AB177" s="14"/>
      <c r="AC177" s="14"/>
      <c r="AD177" s="14"/>
      <c r="AE177" s="14"/>
      <c r="AT177" s="263" t="s">
        <v>197</v>
      </c>
      <c r="AU177" s="263" t="s">
        <v>85</v>
      </c>
      <c r="AV177" s="14" t="s">
        <v>182</v>
      </c>
      <c r="AW177" s="14" t="s">
        <v>32</v>
      </c>
      <c r="AX177" s="14" t="s">
        <v>83</v>
      </c>
      <c r="AY177" s="263" t="s">
        <v>175</v>
      </c>
    </row>
    <row r="178" s="2" customFormat="1" ht="16.5" customHeight="1">
      <c r="A178" s="39"/>
      <c r="B178" s="40"/>
      <c r="C178" s="228" t="s">
        <v>255</v>
      </c>
      <c r="D178" s="228" t="s">
        <v>177</v>
      </c>
      <c r="E178" s="229" t="s">
        <v>256</v>
      </c>
      <c r="F178" s="230" t="s">
        <v>257</v>
      </c>
      <c r="G178" s="231" t="s">
        <v>180</v>
      </c>
      <c r="H178" s="232">
        <v>875</v>
      </c>
      <c r="I178" s="233"/>
      <c r="J178" s="234">
        <f>ROUND(I178*H178,2)</f>
        <v>0</v>
      </c>
      <c r="K178" s="230" t="s">
        <v>181</v>
      </c>
      <c r="L178" s="45"/>
      <c r="M178" s="235" t="s">
        <v>1</v>
      </c>
      <c r="N178" s="236" t="s">
        <v>41</v>
      </c>
      <c r="O178" s="92"/>
      <c r="P178" s="237">
        <f>O178*H178</f>
        <v>0</v>
      </c>
      <c r="Q178" s="237">
        <v>0.010200000000000001</v>
      </c>
      <c r="R178" s="237">
        <f>Q178*H178</f>
        <v>8.9250000000000007</v>
      </c>
      <c r="S178" s="237">
        <v>0</v>
      </c>
      <c r="T178" s="238">
        <f>S178*H178</f>
        <v>0</v>
      </c>
      <c r="U178" s="39"/>
      <c r="V178" s="39"/>
      <c r="W178" s="39"/>
      <c r="X178" s="39"/>
      <c r="Y178" s="39"/>
      <c r="Z178" s="39"/>
      <c r="AA178" s="39"/>
      <c r="AB178" s="39"/>
      <c r="AC178" s="39"/>
      <c r="AD178" s="39"/>
      <c r="AE178" s="39"/>
      <c r="AR178" s="239" t="s">
        <v>182</v>
      </c>
      <c r="AT178" s="239" t="s">
        <v>177</v>
      </c>
      <c r="AU178" s="239" t="s">
        <v>85</v>
      </c>
      <c r="AY178" s="18" t="s">
        <v>175</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182</v>
      </c>
      <c r="BM178" s="239" t="s">
        <v>258</v>
      </c>
    </row>
    <row r="179" s="2" customFormat="1" ht="16.5" customHeight="1">
      <c r="A179" s="39"/>
      <c r="B179" s="40"/>
      <c r="C179" s="228" t="s">
        <v>259</v>
      </c>
      <c r="D179" s="228" t="s">
        <v>177</v>
      </c>
      <c r="E179" s="229" t="s">
        <v>260</v>
      </c>
      <c r="F179" s="230" t="s">
        <v>261</v>
      </c>
      <c r="G179" s="231" t="s">
        <v>180</v>
      </c>
      <c r="H179" s="232">
        <v>875</v>
      </c>
      <c r="I179" s="233"/>
      <c r="J179" s="234">
        <f>ROUND(I179*H179,2)</f>
        <v>0</v>
      </c>
      <c r="K179" s="230" t="s">
        <v>203</v>
      </c>
      <c r="L179" s="45"/>
      <c r="M179" s="235" t="s">
        <v>1</v>
      </c>
      <c r="N179" s="236" t="s">
        <v>41</v>
      </c>
      <c r="O179" s="92"/>
      <c r="P179" s="237">
        <f>O179*H179</f>
        <v>0</v>
      </c>
      <c r="Q179" s="237">
        <v>0.037589999999999998</v>
      </c>
      <c r="R179" s="237">
        <f>Q179*H179</f>
        <v>32.891249999999999</v>
      </c>
      <c r="S179" s="237">
        <v>0</v>
      </c>
      <c r="T179" s="238">
        <f>S179*H179</f>
        <v>0</v>
      </c>
      <c r="U179" s="39"/>
      <c r="V179" s="39"/>
      <c r="W179" s="39"/>
      <c r="X179" s="39"/>
      <c r="Y179" s="39"/>
      <c r="Z179" s="39"/>
      <c r="AA179" s="39"/>
      <c r="AB179" s="39"/>
      <c r="AC179" s="39"/>
      <c r="AD179" s="39"/>
      <c r="AE179" s="39"/>
      <c r="AR179" s="239" t="s">
        <v>182</v>
      </c>
      <c r="AT179" s="239" t="s">
        <v>177</v>
      </c>
      <c r="AU179" s="239" t="s">
        <v>85</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182</v>
      </c>
      <c r="BM179" s="239" t="s">
        <v>262</v>
      </c>
    </row>
    <row r="180" s="2" customFormat="1">
      <c r="A180" s="39"/>
      <c r="B180" s="40"/>
      <c r="C180" s="41"/>
      <c r="D180" s="243" t="s">
        <v>205</v>
      </c>
      <c r="E180" s="41"/>
      <c r="F180" s="264" t="s">
        <v>263</v>
      </c>
      <c r="G180" s="41"/>
      <c r="H180" s="41"/>
      <c r="I180" s="265"/>
      <c r="J180" s="41"/>
      <c r="K180" s="41"/>
      <c r="L180" s="45"/>
      <c r="M180" s="266"/>
      <c r="N180" s="267"/>
      <c r="O180" s="92"/>
      <c r="P180" s="92"/>
      <c r="Q180" s="92"/>
      <c r="R180" s="92"/>
      <c r="S180" s="92"/>
      <c r="T180" s="93"/>
      <c r="U180" s="39"/>
      <c r="V180" s="39"/>
      <c r="W180" s="39"/>
      <c r="X180" s="39"/>
      <c r="Y180" s="39"/>
      <c r="Z180" s="39"/>
      <c r="AA180" s="39"/>
      <c r="AB180" s="39"/>
      <c r="AC180" s="39"/>
      <c r="AD180" s="39"/>
      <c r="AE180" s="39"/>
      <c r="AT180" s="18" t="s">
        <v>205</v>
      </c>
      <c r="AU180" s="18" t="s">
        <v>85</v>
      </c>
    </row>
    <row r="181" s="13" customFormat="1">
      <c r="A181" s="13"/>
      <c r="B181" s="241"/>
      <c r="C181" s="242"/>
      <c r="D181" s="243" t="s">
        <v>197</v>
      </c>
      <c r="E181" s="244" t="s">
        <v>1</v>
      </c>
      <c r="F181" s="245" t="s">
        <v>254</v>
      </c>
      <c r="G181" s="242"/>
      <c r="H181" s="246">
        <v>875</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197</v>
      </c>
      <c r="AU181" s="252" t="s">
        <v>85</v>
      </c>
      <c r="AV181" s="13" t="s">
        <v>85</v>
      </c>
      <c r="AW181" s="13" t="s">
        <v>32</v>
      </c>
      <c r="AX181" s="13" t="s">
        <v>76</v>
      </c>
      <c r="AY181" s="252" t="s">
        <v>175</v>
      </c>
    </row>
    <row r="182" s="14" customFormat="1">
      <c r="A182" s="14"/>
      <c r="B182" s="253"/>
      <c r="C182" s="254"/>
      <c r="D182" s="243" t="s">
        <v>197</v>
      </c>
      <c r="E182" s="255" t="s">
        <v>1</v>
      </c>
      <c r="F182" s="256" t="s">
        <v>199</v>
      </c>
      <c r="G182" s="254"/>
      <c r="H182" s="257">
        <v>875</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197</v>
      </c>
      <c r="AU182" s="263" t="s">
        <v>85</v>
      </c>
      <c r="AV182" s="14" t="s">
        <v>182</v>
      </c>
      <c r="AW182" s="14" t="s">
        <v>32</v>
      </c>
      <c r="AX182" s="14" t="s">
        <v>83</v>
      </c>
      <c r="AY182" s="263" t="s">
        <v>175</v>
      </c>
    </row>
    <row r="183" s="2" customFormat="1" ht="16.5" customHeight="1">
      <c r="A183" s="39"/>
      <c r="B183" s="40"/>
      <c r="C183" s="228" t="s">
        <v>264</v>
      </c>
      <c r="D183" s="228" t="s">
        <v>177</v>
      </c>
      <c r="E183" s="229" t="s">
        <v>265</v>
      </c>
      <c r="F183" s="230" t="s">
        <v>266</v>
      </c>
      <c r="G183" s="231" t="s">
        <v>180</v>
      </c>
      <c r="H183" s="232">
        <v>875</v>
      </c>
      <c r="I183" s="233"/>
      <c r="J183" s="234">
        <f>ROUND(I183*H183,2)</f>
        <v>0</v>
      </c>
      <c r="K183" s="230" t="s">
        <v>181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182</v>
      </c>
      <c r="AT183" s="239" t="s">
        <v>177</v>
      </c>
      <c r="AU183" s="239" t="s">
        <v>85</v>
      </c>
      <c r="AY183" s="18" t="s">
        <v>175</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182</v>
      </c>
      <c r="BM183" s="239" t="s">
        <v>267</v>
      </c>
    </row>
    <row r="184" s="12" customFormat="1" ht="22.8" customHeight="1">
      <c r="A184" s="12"/>
      <c r="B184" s="212"/>
      <c r="C184" s="213"/>
      <c r="D184" s="214" t="s">
        <v>75</v>
      </c>
      <c r="E184" s="226" t="s">
        <v>218</v>
      </c>
      <c r="F184" s="226" t="s">
        <v>268</v>
      </c>
      <c r="G184" s="213"/>
      <c r="H184" s="213"/>
      <c r="I184" s="216"/>
      <c r="J184" s="227">
        <f>BK184</f>
        <v>0</v>
      </c>
      <c r="K184" s="213"/>
      <c r="L184" s="218"/>
      <c r="M184" s="219"/>
      <c r="N184" s="220"/>
      <c r="O184" s="220"/>
      <c r="P184" s="221">
        <f>P185+SUM(P186:P223)</f>
        <v>0</v>
      </c>
      <c r="Q184" s="220"/>
      <c r="R184" s="221">
        <f>R185+SUM(R186:R223)</f>
        <v>0.22206803999999997</v>
      </c>
      <c r="S184" s="220"/>
      <c r="T184" s="222">
        <f>T185+SUM(T186:T223)</f>
        <v>261.35413000000005</v>
      </c>
      <c r="U184" s="12"/>
      <c r="V184" s="12"/>
      <c r="W184" s="12"/>
      <c r="X184" s="12"/>
      <c r="Y184" s="12"/>
      <c r="Z184" s="12"/>
      <c r="AA184" s="12"/>
      <c r="AB184" s="12"/>
      <c r="AC184" s="12"/>
      <c r="AD184" s="12"/>
      <c r="AE184" s="12"/>
      <c r="AR184" s="223" t="s">
        <v>83</v>
      </c>
      <c r="AT184" s="224" t="s">
        <v>75</v>
      </c>
      <c r="AU184" s="224" t="s">
        <v>83</v>
      </c>
      <c r="AY184" s="223" t="s">
        <v>175</v>
      </c>
      <c r="BK184" s="225">
        <f>BK185+SUM(BK186:BK223)</f>
        <v>0</v>
      </c>
    </row>
    <row r="185" s="2" customFormat="1" ht="21.75" customHeight="1">
      <c r="A185" s="39"/>
      <c r="B185" s="40"/>
      <c r="C185" s="228" t="s">
        <v>269</v>
      </c>
      <c r="D185" s="228" t="s">
        <v>177</v>
      </c>
      <c r="E185" s="229" t="s">
        <v>270</v>
      </c>
      <c r="F185" s="230" t="s">
        <v>271</v>
      </c>
      <c r="G185" s="231" t="s">
        <v>180</v>
      </c>
      <c r="H185" s="232">
        <v>1407.9079999999999</v>
      </c>
      <c r="I185" s="233"/>
      <c r="J185" s="234">
        <f>ROUND(I185*H185,2)</f>
        <v>0</v>
      </c>
      <c r="K185" s="230" t="s">
        <v>181</v>
      </c>
      <c r="L185" s="45"/>
      <c r="M185" s="235" t="s">
        <v>1</v>
      </c>
      <c r="N185" s="236" t="s">
        <v>41</v>
      </c>
      <c r="O185" s="92"/>
      <c r="P185" s="237">
        <f>O185*H185</f>
        <v>0</v>
      </c>
      <c r="Q185" s="237">
        <v>0.00012999999999999999</v>
      </c>
      <c r="R185" s="237">
        <f>Q185*H185</f>
        <v>0.18302803999999998</v>
      </c>
      <c r="S185" s="237">
        <v>0</v>
      </c>
      <c r="T185" s="238">
        <f>S185*H185</f>
        <v>0</v>
      </c>
      <c r="U185" s="39"/>
      <c r="V185" s="39"/>
      <c r="W185" s="39"/>
      <c r="X185" s="39"/>
      <c r="Y185" s="39"/>
      <c r="Z185" s="39"/>
      <c r="AA185" s="39"/>
      <c r="AB185" s="39"/>
      <c r="AC185" s="39"/>
      <c r="AD185" s="39"/>
      <c r="AE185" s="39"/>
      <c r="AR185" s="239" t="s">
        <v>182</v>
      </c>
      <c r="AT185" s="239" t="s">
        <v>177</v>
      </c>
      <c r="AU185" s="239" t="s">
        <v>85</v>
      </c>
      <c r="AY185" s="18" t="s">
        <v>175</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182</v>
      </c>
      <c r="BM185" s="239" t="s">
        <v>272</v>
      </c>
    </row>
    <row r="186" s="13" customFormat="1">
      <c r="A186" s="13"/>
      <c r="B186" s="241"/>
      <c r="C186" s="242"/>
      <c r="D186" s="243" t="s">
        <v>197</v>
      </c>
      <c r="E186" s="244" t="s">
        <v>1</v>
      </c>
      <c r="F186" s="245" t="s">
        <v>273</v>
      </c>
      <c r="G186" s="242"/>
      <c r="H186" s="246">
        <v>560</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197</v>
      </c>
      <c r="AU186" s="252" t="s">
        <v>85</v>
      </c>
      <c r="AV186" s="13" t="s">
        <v>85</v>
      </c>
      <c r="AW186" s="13" t="s">
        <v>32</v>
      </c>
      <c r="AX186" s="13" t="s">
        <v>76</v>
      </c>
      <c r="AY186" s="252" t="s">
        <v>175</v>
      </c>
    </row>
    <row r="187" s="16" customFormat="1">
      <c r="A187" s="16"/>
      <c r="B187" s="278"/>
      <c r="C187" s="279"/>
      <c r="D187" s="243" t="s">
        <v>197</v>
      </c>
      <c r="E187" s="280" t="s">
        <v>1</v>
      </c>
      <c r="F187" s="281" t="s">
        <v>274</v>
      </c>
      <c r="G187" s="279"/>
      <c r="H187" s="282">
        <v>560</v>
      </c>
      <c r="I187" s="283"/>
      <c r="J187" s="279"/>
      <c r="K187" s="279"/>
      <c r="L187" s="284"/>
      <c r="M187" s="285"/>
      <c r="N187" s="286"/>
      <c r="O187" s="286"/>
      <c r="P187" s="286"/>
      <c r="Q187" s="286"/>
      <c r="R187" s="286"/>
      <c r="S187" s="286"/>
      <c r="T187" s="287"/>
      <c r="U187" s="16"/>
      <c r="V187" s="16"/>
      <c r="W187" s="16"/>
      <c r="X187" s="16"/>
      <c r="Y187" s="16"/>
      <c r="Z187" s="16"/>
      <c r="AA187" s="16"/>
      <c r="AB187" s="16"/>
      <c r="AC187" s="16"/>
      <c r="AD187" s="16"/>
      <c r="AE187" s="16"/>
      <c r="AT187" s="288" t="s">
        <v>197</v>
      </c>
      <c r="AU187" s="288" t="s">
        <v>85</v>
      </c>
      <c r="AV187" s="16" t="s">
        <v>98</v>
      </c>
      <c r="AW187" s="16" t="s">
        <v>32</v>
      </c>
      <c r="AX187" s="16" t="s">
        <v>76</v>
      </c>
      <c r="AY187" s="288" t="s">
        <v>175</v>
      </c>
    </row>
    <row r="188" s="13" customFormat="1">
      <c r="A188" s="13"/>
      <c r="B188" s="241"/>
      <c r="C188" s="242"/>
      <c r="D188" s="243" t="s">
        <v>197</v>
      </c>
      <c r="E188" s="244" t="s">
        <v>1</v>
      </c>
      <c r="F188" s="245" t="s">
        <v>275</v>
      </c>
      <c r="G188" s="242"/>
      <c r="H188" s="246">
        <v>116.065</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197</v>
      </c>
      <c r="AU188" s="252" t="s">
        <v>85</v>
      </c>
      <c r="AV188" s="13" t="s">
        <v>85</v>
      </c>
      <c r="AW188" s="13" t="s">
        <v>32</v>
      </c>
      <c r="AX188" s="13" t="s">
        <v>76</v>
      </c>
      <c r="AY188" s="252" t="s">
        <v>175</v>
      </c>
    </row>
    <row r="189" s="16" customFormat="1">
      <c r="A189" s="16"/>
      <c r="B189" s="278"/>
      <c r="C189" s="279"/>
      <c r="D189" s="243" t="s">
        <v>197</v>
      </c>
      <c r="E189" s="280" t="s">
        <v>1</v>
      </c>
      <c r="F189" s="281" t="s">
        <v>274</v>
      </c>
      <c r="G189" s="279"/>
      <c r="H189" s="282">
        <v>116.065</v>
      </c>
      <c r="I189" s="283"/>
      <c r="J189" s="279"/>
      <c r="K189" s="279"/>
      <c r="L189" s="284"/>
      <c r="M189" s="285"/>
      <c r="N189" s="286"/>
      <c r="O189" s="286"/>
      <c r="P189" s="286"/>
      <c r="Q189" s="286"/>
      <c r="R189" s="286"/>
      <c r="S189" s="286"/>
      <c r="T189" s="287"/>
      <c r="U189" s="16"/>
      <c r="V189" s="16"/>
      <c r="W189" s="16"/>
      <c r="X189" s="16"/>
      <c r="Y189" s="16"/>
      <c r="Z189" s="16"/>
      <c r="AA189" s="16"/>
      <c r="AB189" s="16"/>
      <c r="AC189" s="16"/>
      <c r="AD189" s="16"/>
      <c r="AE189" s="16"/>
      <c r="AT189" s="288" t="s">
        <v>197</v>
      </c>
      <c r="AU189" s="288" t="s">
        <v>85</v>
      </c>
      <c r="AV189" s="16" t="s">
        <v>98</v>
      </c>
      <c r="AW189" s="16" t="s">
        <v>32</v>
      </c>
      <c r="AX189" s="16" t="s">
        <v>76</v>
      </c>
      <c r="AY189" s="288" t="s">
        <v>175</v>
      </c>
    </row>
    <row r="190" s="15" customFormat="1">
      <c r="A190" s="15"/>
      <c r="B190" s="268"/>
      <c r="C190" s="269"/>
      <c r="D190" s="243" t="s">
        <v>197</v>
      </c>
      <c r="E190" s="270" t="s">
        <v>1</v>
      </c>
      <c r="F190" s="271" t="s">
        <v>276</v>
      </c>
      <c r="G190" s="269"/>
      <c r="H190" s="270" t="s">
        <v>1</v>
      </c>
      <c r="I190" s="272"/>
      <c r="J190" s="269"/>
      <c r="K190" s="269"/>
      <c r="L190" s="273"/>
      <c r="M190" s="274"/>
      <c r="N190" s="275"/>
      <c r="O190" s="275"/>
      <c r="P190" s="275"/>
      <c r="Q190" s="275"/>
      <c r="R190" s="275"/>
      <c r="S190" s="275"/>
      <c r="T190" s="276"/>
      <c r="U190" s="15"/>
      <c r="V190" s="15"/>
      <c r="W190" s="15"/>
      <c r="X190" s="15"/>
      <c r="Y190" s="15"/>
      <c r="Z190" s="15"/>
      <c r="AA190" s="15"/>
      <c r="AB190" s="15"/>
      <c r="AC190" s="15"/>
      <c r="AD190" s="15"/>
      <c r="AE190" s="15"/>
      <c r="AT190" s="277" t="s">
        <v>197</v>
      </c>
      <c r="AU190" s="277" t="s">
        <v>85</v>
      </c>
      <c r="AV190" s="15" t="s">
        <v>83</v>
      </c>
      <c r="AW190" s="15" t="s">
        <v>32</v>
      </c>
      <c r="AX190" s="15" t="s">
        <v>76</v>
      </c>
      <c r="AY190" s="277" t="s">
        <v>175</v>
      </c>
    </row>
    <row r="191" s="13" customFormat="1">
      <c r="A191" s="13"/>
      <c r="B191" s="241"/>
      <c r="C191" s="242"/>
      <c r="D191" s="243" t="s">
        <v>197</v>
      </c>
      <c r="E191" s="244" t="s">
        <v>1</v>
      </c>
      <c r="F191" s="245" t="s">
        <v>277</v>
      </c>
      <c r="G191" s="242"/>
      <c r="H191" s="246">
        <v>172.18000000000001</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197</v>
      </c>
      <c r="AU191" s="252" t="s">
        <v>85</v>
      </c>
      <c r="AV191" s="13" t="s">
        <v>85</v>
      </c>
      <c r="AW191" s="13" t="s">
        <v>32</v>
      </c>
      <c r="AX191" s="13" t="s">
        <v>76</v>
      </c>
      <c r="AY191" s="252" t="s">
        <v>175</v>
      </c>
    </row>
    <row r="192" s="13" customFormat="1">
      <c r="A192" s="13"/>
      <c r="B192" s="241"/>
      <c r="C192" s="242"/>
      <c r="D192" s="243" t="s">
        <v>197</v>
      </c>
      <c r="E192" s="244" t="s">
        <v>1</v>
      </c>
      <c r="F192" s="245" t="s">
        <v>278</v>
      </c>
      <c r="G192" s="242"/>
      <c r="H192" s="246">
        <v>187.78999999999999</v>
      </c>
      <c r="I192" s="247"/>
      <c r="J192" s="242"/>
      <c r="K192" s="242"/>
      <c r="L192" s="248"/>
      <c r="M192" s="249"/>
      <c r="N192" s="250"/>
      <c r="O192" s="250"/>
      <c r="P192" s="250"/>
      <c r="Q192" s="250"/>
      <c r="R192" s="250"/>
      <c r="S192" s="250"/>
      <c r="T192" s="251"/>
      <c r="U192" s="13"/>
      <c r="V192" s="13"/>
      <c r="W192" s="13"/>
      <c r="X192" s="13"/>
      <c r="Y192" s="13"/>
      <c r="Z192" s="13"/>
      <c r="AA192" s="13"/>
      <c r="AB192" s="13"/>
      <c r="AC192" s="13"/>
      <c r="AD192" s="13"/>
      <c r="AE192" s="13"/>
      <c r="AT192" s="252" t="s">
        <v>197</v>
      </c>
      <c r="AU192" s="252" t="s">
        <v>85</v>
      </c>
      <c r="AV192" s="13" t="s">
        <v>85</v>
      </c>
      <c r="AW192" s="13" t="s">
        <v>32</v>
      </c>
      <c r="AX192" s="13" t="s">
        <v>76</v>
      </c>
      <c r="AY192" s="252" t="s">
        <v>175</v>
      </c>
    </row>
    <row r="193" s="13" customFormat="1">
      <c r="A193" s="13"/>
      <c r="B193" s="241"/>
      <c r="C193" s="242"/>
      <c r="D193" s="243" t="s">
        <v>197</v>
      </c>
      <c r="E193" s="244" t="s">
        <v>1</v>
      </c>
      <c r="F193" s="245" t="s">
        <v>279</v>
      </c>
      <c r="G193" s="242"/>
      <c r="H193" s="246">
        <v>139.755</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197</v>
      </c>
      <c r="AU193" s="252" t="s">
        <v>85</v>
      </c>
      <c r="AV193" s="13" t="s">
        <v>85</v>
      </c>
      <c r="AW193" s="13" t="s">
        <v>32</v>
      </c>
      <c r="AX193" s="13" t="s">
        <v>76</v>
      </c>
      <c r="AY193" s="252" t="s">
        <v>175</v>
      </c>
    </row>
    <row r="194" s="13" customFormat="1">
      <c r="A194" s="13"/>
      <c r="B194" s="241"/>
      <c r="C194" s="242"/>
      <c r="D194" s="243" t="s">
        <v>197</v>
      </c>
      <c r="E194" s="244" t="s">
        <v>1</v>
      </c>
      <c r="F194" s="245" t="s">
        <v>280</v>
      </c>
      <c r="G194" s="242"/>
      <c r="H194" s="246">
        <v>197.268</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197</v>
      </c>
      <c r="AU194" s="252" t="s">
        <v>85</v>
      </c>
      <c r="AV194" s="13" t="s">
        <v>85</v>
      </c>
      <c r="AW194" s="13" t="s">
        <v>32</v>
      </c>
      <c r="AX194" s="13" t="s">
        <v>76</v>
      </c>
      <c r="AY194" s="252" t="s">
        <v>175</v>
      </c>
    </row>
    <row r="195" s="13" customFormat="1">
      <c r="A195" s="13"/>
      <c r="B195" s="241"/>
      <c r="C195" s="242"/>
      <c r="D195" s="243" t="s">
        <v>197</v>
      </c>
      <c r="E195" s="244" t="s">
        <v>1</v>
      </c>
      <c r="F195" s="245" t="s">
        <v>281</v>
      </c>
      <c r="G195" s="242"/>
      <c r="H195" s="246">
        <v>34.850000000000001</v>
      </c>
      <c r="I195" s="247"/>
      <c r="J195" s="242"/>
      <c r="K195" s="242"/>
      <c r="L195" s="248"/>
      <c r="M195" s="249"/>
      <c r="N195" s="250"/>
      <c r="O195" s="250"/>
      <c r="P195" s="250"/>
      <c r="Q195" s="250"/>
      <c r="R195" s="250"/>
      <c r="S195" s="250"/>
      <c r="T195" s="251"/>
      <c r="U195" s="13"/>
      <c r="V195" s="13"/>
      <c r="W195" s="13"/>
      <c r="X195" s="13"/>
      <c r="Y195" s="13"/>
      <c r="Z195" s="13"/>
      <c r="AA195" s="13"/>
      <c r="AB195" s="13"/>
      <c r="AC195" s="13"/>
      <c r="AD195" s="13"/>
      <c r="AE195" s="13"/>
      <c r="AT195" s="252" t="s">
        <v>197</v>
      </c>
      <c r="AU195" s="252" t="s">
        <v>85</v>
      </c>
      <c r="AV195" s="13" t="s">
        <v>85</v>
      </c>
      <c r="AW195" s="13" t="s">
        <v>32</v>
      </c>
      <c r="AX195" s="13" t="s">
        <v>76</v>
      </c>
      <c r="AY195" s="252" t="s">
        <v>175</v>
      </c>
    </row>
    <row r="196" s="16" customFormat="1">
      <c r="A196" s="16"/>
      <c r="B196" s="278"/>
      <c r="C196" s="279"/>
      <c r="D196" s="243" t="s">
        <v>197</v>
      </c>
      <c r="E196" s="280" t="s">
        <v>1</v>
      </c>
      <c r="F196" s="281" t="s">
        <v>274</v>
      </c>
      <c r="G196" s="279"/>
      <c r="H196" s="282">
        <v>731.84299999999996</v>
      </c>
      <c r="I196" s="283"/>
      <c r="J196" s="279"/>
      <c r="K196" s="279"/>
      <c r="L196" s="284"/>
      <c r="M196" s="285"/>
      <c r="N196" s="286"/>
      <c r="O196" s="286"/>
      <c r="P196" s="286"/>
      <c r="Q196" s="286"/>
      <c r="R196" s="286"/>
      <c r="S196" s="286"/>
      <c r="T196" s="287"/>
      <c r="U196" s="16"/>
      <c r="V196" s="16"/>
      <c r="W196" s="16"/>
      <c r="X196" s="16"/>
      <c r="Y196" s="16"/>
      <c r="Z196" s="16"/>
      <c r="AA196" s="16"/>
      <c r="AB196" s="16"/>
      <c r="AC196" s="16"/>
      <c r="AD196" s="16"/>
      <c r="AE196" s="16"/>
      <c r="AT196" s="288" t="s">
        <v>197</v>
      </c>
      <c r="AU196" s="288" t="s">
        <v>85</v>
      </c>
      <c r="AV196" s="16" t="s">
        <v>98</v>
      </c>
      <c r="AW196" s="16" t="s">
        <v>32</v>
      </c>
      <c r="AX196" s="16" t="s">
        <v>76</v>
      </c>
      <c r="AY196" s="288" t="s">
        <v>175</v>
      </c>
    </row>
    <row r="197" s="14" customFormat="1">
      <c r="A197" s="14"/>
      <c r="B197" s="253"/>
      <c r="C197" s="254"/>
      <c r="D197" s="243" t="s">
        <v>197</v>
      </c>
      <c r="E197" s="255" t="s">
        <v>1</v>
      </c>
      <c r="F197" s="256" t="s">
        <v>199</v>
      </c>
      <c r="G197" s="254"/>
      <c r="H197" s="257">
        <v>1407.9079999999999</v>
      </c>
      <c r="I197" s="258"/>
      <c r="J197" s="254"/>
      <c r="K197" s="254"/>
      <c r="L197" s="259"/>
      <c r="M197" s="260"/>
      <c r="N197" s="261"/>
      <c r="O197" s="261"/>
      <c r="P197" s="261"/>
      <c r="Q197" s="261"/>
      <c r="R197" s="261"/>
      <c r="S197" s="261"/>
      <c r="T197" s="262"/>
      <c r="U197" s="14"/>
      <c r="V197" s="14"/>
      <c r="W197" s="14"/>
      <c r="X197" s="14"/>
      <c r="Y197" s="14"/>
      <c r="Z197" s="14"/>
      <c r="AA197" s="14"/>
      <c r="AB197" s="14"/>
      <c r="AC197" s="14"/>
      <c r="AD197" s="14"/>
      <c r="AE197" s="14"/>
      <c r="AT197" s="263" t="s">
        <v>197</v>
      </c>
      <c r="AU197" s="263" t="s">
        <v>85</v>
      </c>
      <c r="AV197" s="14" t="s">
        <v>182</v>
      </c>
      <c r="AW197" s="14" t="s">
        <v>32</v>
      </c>
      <c r="AX197" s="14" t="s">
        <v>83</v>
      </c>
      <c r="AY197" s="263" t="s">
        <v>175</v>
      </c>
    </row>
    <row r="198" s="2" customFormat="1" ht="16.5" customHeight="1">
      <c r="A198" s="39"/>
      <c r="B198" s="40"/>
      <c r="C198" s="228" t="s">
        <v>282</v>
      </c>
      <c r="D198" s="228" t="s">
        <v>177</v>
      </c>
      <c r="E198" s="229" t="s">
        <v>283</v>
      </c>
      <c r="F198" s="230" t="s">
        <v>284</v>
      </c>
      <c r="G198" s="231" t="s">
        <v>180</v>
      </c>
      <c r="H198" s="232">
        <v>976</v>
      </c>
      <c r="I198" s="233"/>
      <c r="J198" s="234">
        <f>ROUND(I198*H198,2)</f>
        <v>0</v>
      </c>
      <c r="K198" s="230" t="s">
        <v>181</v>
      </c>
      <c r="L198" s="45"/>
      <c r="M198" s="235" t="s">
        <v>1</v>
      </c>
      <c r="N198" s="236" t="s">
        <v>41</v>
      </c>
      <c r="O198" s="92"/>
      <c r="P198" s="237">
        <f>O198*H198</f>
        <v>0</v>
      </c>
      <c r="Q198" s="237">
        <v>4.0000000000000003E-05</v>
      </c>
      <c r="R198" s="237">
        <f>Q198*H198</f>
        <v>0.039040000000000005</v>
      </c>
      <c r="S198" s="237">
        <v>0</v>
      </c>
      <c r="T198" s="238">
        <f>S198*H198</f>
        <v>0</v>
      </c>
      <c r="U198" s="39"/>
      <c r="V198" s="39"/>
      <c r="W198" s="39"/>
      <c r="X198" s="39"/>
      <c r="Y198" s="39"/>
      <c r="Z198" s="39"/>
      <c r="AA198" s="39"/>
      <c r="AB198" s="39"/>
      <c r="AC198" s="39"/>
      <c r="AD198" s="39"/>
      <c r="AE198" s="39"/>
      <c r="AR198" s="239" t="s">
        <v>182</v>
      </c>
      <c r="AT198" s="239" t="s">
        <v>177</v>
      </c>
      <c r="AU198" s="239" t="s">
        <v>85</v>
      </c>
      <c r="AY198" s="18" t="s">
        <v>175</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182</v>
      </c>
      <c r="BM198" s="239" t="s">
        <v>285</v>
      </c>
    </row>
    <row r="199" s="2" customFormat="1" ht="16.5" customHeight="1">
      <c r="A199" s="39"/>
      <c r="B199" s="40"/>
      <c r="C199" s="228" t="s">
        <v>7</v>
      </c>
      <c r="D199" s="228" t="s">
        <v>177</v>
      </c>
      <c r="E199" s="229" t="s">
        <v>286</v>
      </c>
      <c r="F199" s="230" t="s">
        <v>287</v>
      </c>
      <c r="G199" s="231" t="s">
        <v>180</v>
      </c>
      <c r="H199" s="232">
        <v>875</v>
      </c>
      <c r="I199" s="233"/>
      <c r="J199" s="234">
        <f>ROUND(I199*H199,2)</f>
        <v>0</v>
      </c>
      <c r="K199" s="230" t="s">
        <v>181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182</v>
      </c>
      <c r="AT199" s="239" t="s">
        <v>177</v>
      </c>
      <c r="AU199" s="239" t="s">
        <v>85</v>
      </c>
      <c r="AY199" s="18" t="s">
        <v>175</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182</v>
      </c>
      <c r="BM199" s="239" t="s">
        <v>288</v>
      </c>
    </row>
    <row r="200" s="13" customFormat="1">
      <c r="A200" s="13"/>
      <c r="B200" s="241"/>
      <c r="C200" s="242"/>
      <c r="D200" s="243" t="s">
        <v>197</v>
      </c>
      <c r="E200" s="244" t="s">
        <v>1</v>
      </c>
      <c r="F200" s="245" t="s">
        <v>254</v>
      </c>
      <c r="G200" s="242"/>
      <c r="H200" s="246">
        <v>875</v>
      </c>
      <c r="I200" s="247"/>
      <c r="J200" s="242"/>
      <c r="K200" s="242"/>
      <c r="L200" s="248"/>
      <c r="M200" s="249"/>
      <c r="N200" s="250"/>
      <c r="O200" s="250"/>
      <c r="P200" s="250"/>
      <c r="Q200" s="250"/>
      <c r="R200" s="250"/>
      <c r="S200" s="250"/>
      <c r="T200" s="251"/>
      <c r="U200" s="13"/>
      <c r="V200" s="13"/>
      <c r="W200" s="13"/>
      <c r="X200" s="13"/>
      <c r="Y200" s="13"/>
      <c r="Z200" s="13"/>
      <c r="AA200" s="13"/>
      <c r="AB200" s="13"/>
      <c r="AC200" s="13"/>
      <c r="AD200" s="13"/>
      <c r="AE200" s="13"/>
      <c r="AT200" s="252" t="s">
        <v>197</v>
      </c>
      <c r="AU200" s="252" t="s">
        <v>85</v>
      </c>
      <c r="AV200" s="13" t="s">
        <v>85</v>
      </c>
      <c r="AW200" s="13" t="s">
        <v>32</v>
      </c>
      <c r="AX200" s="13" t="s">
        <v>76</v>
      </c>
      <c r="AY200" s="252" t="s">
        <v>175</v>
      </c>
    </row>
    <row r="201" s="14" customFormat="1">
      <c r="A201" s="14"/>
      <c r="B201" s="253"/>
      <c r="C201" s="254"/>
      <c r="D201" s="243" t="s">
        <v>197</v>
      </c>
      <c r="E201" s="255" t="s">
        <v>1</v>
      </c>
      <c r="F201" s="256" t="s">
        <v>199</v>
      </c>
      <c r="G201" s="254"/>
      <c r="H201" s="257">
        <v>875</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197</v>
      </c>
      <c r="AU201" s="263" t="s">
        <v>85</v>
      </c>
      <c r="AV201" s="14" t="s">
        <v>182</v>
      </c>
      <c r="AW201" s="14" t="s">
        <v>32</v>
      </c>
      <c r="AX201" s="14" t="s">
        <v>83</v>
      </c>
      <c r="AY201" s="263" t="s">
        <v>175</v>
      </c>
    </row>
    <row r="202" s="2" customFormat="1" ht="21.75" customHeight="1">
      <c r="A202" s="39"/>
      <c r="B202" s="40"/>
      <c r="C202" s="228" t="s">
        <v>289</v>
      </c>
      <c r="D202" s="228" t="s">
        <v>177</v>
      </c>
      <c r="E202" s="229" t="s">
        <v>290</v>
      </c>
      <c r="F202" s="230" t="s">
        <v>291</v>
      </c>
      <c r="G202" s="231" t="s">
        <v>187</v>
      </c>
      <c r="H202" s="232">
        <v>96.25</v>
      </c>
      <c r="I202" s="233"/>
      <c r="J202" s="234">
        <f>ROUND(I202*H202,2)</f>
        <v>0</v>
      </c>
      <c r="K202" s="230" t="s">
        <v>181</v>
      </c>
      <c r="L202" s="45"/>
      <c r="M202" s="235" t="s">
        <v>1</v>
      </c>
      <c r="N202" s="236" t="s">
        <v>41</v>
      </c>
      <c r="O202" s="92"/>
      <c r="P202" s="237">
        <f>O202*H202</f>
        <v>0</v>
      </c>
      <c r="Q202" s="237">
        <v>0</v>
      </c>
      <c r="R202" s="237">
        <f>Q202*H202</f>
        <v>0</v>
      </c>
      <c r="S202" s="237">
        <v>2.2000000000000002</v>
      </c>
      <c r="T202" s="238">
        <f>S202*H202</f>
        <v>211.75000000000003</v>
      </c>
      <c r="U202" s="39"/>
      <c r="V202" s="39"/>
      <c r="W202" s="39"/>
      <c r="X202" s="39"/>
      <c r="Y202" s="39"/>
      <c r="Z202" s="39"/>
      <c r="AA202" s="39"/>
      <c r="AB202" s="39"/>
      <c r="AC202" s="39"/>
      <c r="AD202" s="39"/>
      <c r="AE202" s="39"/>
      <c r="AR202" s="239" t="s">
        <v>182</v>
      </c>
      <c r="AT202" s="239" t="s">
        <v>177</v>
      </c>
      <c r="AU202" s="239" t="s">
        <v>85</v>
      </c>
      <c r="AY202" s="18" t="s">
        <v>175</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182</v>
      </c>
      <c r="BM202" s="239" t="s">
        <v>292</v>
      </c>
    </row>
    <row r="203" s="2" customFormat="1">
      <c r="A203" s="39"/>
      <c r="B203" s="40"/>
      <c r="C203" s="41"/>
      <c r="D203" s="243" t="s">
        <v>205</v>
      </c>
      <c r="E203" s="41"/>
      <c r="F203" s="264" t="s">
        <v>293</v>
      </c>
      <c r="G203" s="41"/>
      <c r="H203" s="41"/>
      <c r="I203" s="265"/>
      <c r="J203" s="41"/>
      <c r="K203" s="41"/>
      <c r="L203" s="45"/>
      <c r="M203" s="266"/>
      <c r="N203" s="267"/>
      <c r="O203" s="92"/>
      <c r="P203" s="92"/>
      <c r="Q203" s="92"/>
      <c r="R203" s="92"/>
      <c r="S203" s="92"/>
      <c r="T203" s="93"/>
      <c r="U203" s="39"/>
      <c r="V203" s="39"/>
      <c r="W203" s="39"/>
      <c r="X203" s="39"/>
      <c r="Y203" s="39"/>
      <c r="Z203" s="39"/>
      <c r="AA203" s="39"/>
      <c r="AB203" s="39"/>
      <c r="AC203" s="39"/>
      <c r="AD203" s="39"/>
      <c r="AE203" s="39"/>
      <c r="AT203" s="18" t="s">
        <v>205</v>
      </c>
      <c r="AU203" s="18" t="s">
        <v>85</v>
      </c>
    </row>
    <row r="204" s="13" customFormat="1">
      <c r="A204" s="13"/>
      <c r="B204" s="241"/>
      <c r="C204" s="242"/>
      <c r="D204" s="243" t="s">
        <v>197</v>
      </c>
      <c r="E204" s="244" t="s">
        <v>1</v>
      </c>
      <c r="F204" s="245" t="s">
        <v>294</v>
      </c>
      <c r="G204" s="242"/>
      <c r="H204" s="246">
        <v>96.25</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197</v>
      </c>
      <c r="AU204" s="252" t="s">
        <v>85</v>
      </c>
      <c r="AV204" s="13" t="s">
        <v>85</v>
      </c>
      <c r="AW204" s="13" t="s">
        <v>32</v>
      </c>
      <c r="AX204" s="13" t="s">
        <v>76</v>
      </c>
      <c r="AY204" s="252" t="s">
        <v>175</v>
      </c>
    </row>
    <row r="205" s="14" customFormat="1">
      <c r="A205" s="14"/>
      <c r="B205" s="253"/>
      <c r="C205" s="254"/>
      <c r="D205" s="243" t="s">
        <v>197</v>
      </c>
      <c r="E205" s="255" t="s">
        <v>1</v>
      </c>
      <c r="F205" s="256" t="s">
        <v>199</v>
      </c>
      <c r="G205" s="254"/>
      <c r="H205" s="257">
        <v>96.25</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197</v>
      </c>
      <c r="AU205" s="263" t="s">
        <v>85</v>
      </c>
      <c r="AV205" s="14" t="s">
        <v>182</v>
      </c>
      <c r="AW205" s="14" t="s">
        <v>32</v>
      </c>
      <c r="AX205" s="14" t="s">
        <v>83</v>
      </c>
      <c r="AY205" s="263" t="s">
        <v>175</v>
      </c>
    </row>
    <row r="206" s="2" customFormat="1" ht="16.5" customHeight="1">
      <c r="A206" s="39"/>
      <c r="B206" s="40"/>
      <c r="C206" s="228" t="s">
        <v>295</v>
      </c>
      <c r="D206" s="228" t="s">
        <v>177</v>
      </c>
      <c r="E206" s="229" t="s">
        <v>296</v>
      </c>
      <c r="F206" s="230" t="s">
        <v>297</v>
      </c>
      <c r="G206" s="231" t="s">
        <v>180</v>
      </c>
      <c r="H206" s="232">
        <v>752</v>
      </c>
      <c r="I206" s="233"/>
      <c r="J206" s="234">
        <f>ROUND(I206*H206,2)</f>
        <v>0</v>
      </c>
      <c r="K206" s="230" t="s">
        <v>181</v>
      </c>
      <c r="L206" s="45"/>
      <c r="M206" s="235" t="s">
        <v>1</v>
      </c>
      <c r="N206" s="236" t="s">
        <v>41</v>
      </c>
      <c r="O206" s="92"/>
      <c r="P206" s="237">
        <f>O206*H206</f>
        <v>0</v>
      </c>
      <c r="Q206" s="237">
        <v>0</v>
      </c>
      <c r="R206" s="237">
        <f>Q206*H206</f>
        <v>0</v>
      </c>
      <c r="S206" s="237">
        <v>0.035000000000000003</v>
      </c>
      <c r="T206" s="238">
        <f>S206*H206</f>
        <v>26.320000000000004</v>
      </c>
      <c r="U206" s="39"/>
      <c r="V206" s="39"/>
      <c r="W206" s="39"/>
      <c r="X206" s="39"/>
      <c r="Y206" s="39"/>
      <c r="Z206" s="39"/>
      <c r="AA206" s="39"/>
      <c r="AB206" s="39"/>
      <c r="AC206" s="39"/>
      <c r="AD206" s="39"/>
      <c r="AE206" s="39"/>
      <c r="AR206" s="239" t="s">
        <v>182</v>
      </c>
      <c r="AT206" s="239" t="s">
        <v>177</v>
      </c>
      <c r="AU206" s="239" t="s">
        <v>85</v>
      </c>
      <c r="AY206" s="18" t="s">
        <v>175</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182</v>
      </c>
      <c r="BM206" s="239" t="s">
        <v>298</v>
      </c>
    </row>
    <row r="207" s="2" customFormat="1">
      <c r="A207" s="39"/>
      <c r="B207" s="40"/>
      <c r="C207" s="41"/>
      <c r="D207" s="243" t="s">
        <v>205</v>
      </c>
      <c r="E207" s="41"/>
      <c r="F207" s="264" t="s">
        <v>299</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205</v>
      </c>
      <c r="AU207" s="18" t="s">
        <v>85</v>
      </c>
    </row>
    <row r="208" s="13" customFormat="1">
      <c r="A208" s="13"/>
      <c r="B208" s="241"/>
      <c r="C208" s="242"/>
      <c r="D208" s="243" t="s">
        <v>197</v>
      </c>
      <c r="E208" s="244" t="s">
        <v>1</v>
      </c>
      <c r="F208" s="245" t="s">
        <v>300</v>
      </c>
      <c r="G208" s="242"/>
      <c r="H208" s="246">
        <v>752</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197</v>
      </c>
      <c r="AU208" s="252" t="s">
        <v>85</v>
      </c>
      <c r="AV208" s="13" t="s">
        <v>85</v>
      </c>
      <c r="AW208" s="13" t="s">
        <v>32</v>
      </c>
      <c r="AX208" s="13" t="s">
        <v>76</v>
      </c>
      <c r="AY208" s="252" t="s">
        <v>175</v>
      </c>
    </row>
    <row r="209" s="14" customFormat="1">
      <c r="A209" s="14"/>
      <c r="B209" s="253"/>
      <c r="C209" s="254"/>
      <c r="D209" s="243" t="s">
        <v>197</v>
      </c>
      <c r="E209" s="255" t="s">
        <v>1</v>
      </c>
      <c r="F209" s="256" t="s">
        <v>199</v>
      </c>
      <c r="G209" s="254"/>
      <c r="H209" s="257">
        <v>752</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197</v>
      </c>
      <c r="AU209" s="263" t="s">
        <v>85</v>
      </c>
      <c r="AV209" s="14" t="s">
        <v>182</v>
      </c>
      <c r="AW209" s="14" t="s">
        <v>32</v>
      </c>
      <c r="AX209" s="14" t="s">
        <v>83</v>
      </c>
      <c r="AY209" s="263" t="s">
        <v>175</v>
      </c>
    </row>
    <row r="210" s="2" customFormat="1" ht="16.5" customHeight="1">
      <c r="A210" s="39"/>
      <c r="B210" s="40"/>
      <c r="C210" s="228" t="s">
        <v>301</v>
      </c>
      <c r="D210" s="228" t="s">
        <v>177</v>
      </c>
      <c r="E210" s="229" t="s">
        <v>302</v>
      </c>
      <c r="F210" s="230" t="s">
        <v>303</v>
      </c>
      <c r="G210" s="231" t="s">
        <v>221</v>
      </c>
      <c r="H210" s="232">
        <v>49.170000000000002</v>
      </c>
      <c r="I210" s="233"/>
      <c r="J210" s="234">
        <f>ROUND(I210*H210,2)</f>
        <v>0</v>
      </c>
      <c r="K210" s="230" t="s">
        <v>181</v>
      </c>
      <c r="L210" s="45"/>
      <c r="M210" s="235" t="s">
        <v>1</v>
      </c>
      <c r="N210" s="236" t="s">
        <v>41</v>
      </c>
      <c r="O210" s="92"/>
      <c r="P210" s="237">
        <f>O210*H210</f>
        <v>0</v>
      </c>
      <c r="Q210" s="237">
        <v>0</v>
      </c>
      <c r="R210" s="237">
        <f>Q210*H210</f>
        <v>0</v>
      </c>
      <c r="S210" s="237">
        <v>0.0089999999999999993</v>
      </c>
      <c r="T210" s="238">
        <f>S210*H210</f>
        <v>0.44252999999999998</v>
      </c>
      <c r="U210" s="39"/>
      <c r="V210" s="39"/>
      <c r="W210" s="39"/>
      <c r="X210" s="39"/>
      <c r="Y210" s="39"/>
      <c r="Z210" s="39"/>
      <c r="AA210" s="39"/>
      <c r="AB210" s="39"/>
      <c r="AC210" s="39"/>
      <c r="AD210" s="39"/>
      <c r="AE210" s="39"/>
      <c r="AR210" s="239" t="s">
        <v>182</v>
      </c>
      <c r="AT210" s="239" t="s">
        <v>177</v>
      </c>
      <c r="AU210" s="239" t="s">
        <v>85</v>
      </c>
      <c r="AY210" s="18" t="s">
        <v>175</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182</v>
      </c>
      <c r="BM210" s="239" t="s">
        <v>304</v>
      </c>
    </row>
    <row r="211" s="15" customFormat="1">
      <c r="A211" s="15"/>
      <c r="B211" s="268"/>
      <c r="C211" s="269"/>
      <c r="D211" s="243" t="s">
        <v>197</v>
      </c>
      <c r="E211" s="270" t="s">
        <v>1</v>
      </c>
      <c r="F211" s="271" t="s">
        <v>305</v>
      </c>
      <c r="G211" s="269"/>
      <c r="H211" s="270" t="s">
        <v>1</v>
      </c>
      <c r="I211" s="272"/>
      <c r="J211" s="269"/>
      <c r="K211" s="269"/>
      <c r="L211" s="273"/>
      <c r="M211" s="274"/>
      <c r="N211" s="275"/>
      <c r="O211" s="275"/>
      <c r="P211" s="275"/>
      <c r="Q211" s="275"/>
      <c r="R211" s="275"/>
      <c r="S211" s="275"/>
      <c r="T211" s="276"/>
      <c r="U211" s="15"/>
      <c r="V211" s="15"/>
      <c r="W211" s="15"/>
      <c r="X211" s="15"/>
      <c r="Y211" s="15"/>
      <c r="Z211" s="15"/>
      <c r="AA211" s="15"/>
      <c r="AB211" s="15"/>
      <c r="AC211" s="15"/>
      <c r="AD211" s="15"/>
      <c r="AE211" s="15"/>
      <c r="AT211" s="277" t="s">
        <v>197</v>
      </c>
      <c r="AU211" s="277" t="s">
        <v>85</v>
      </c>
      <c r="AV211" s="15" t="s">
        <v>83</v>
      </c>
      <c r="AW211" s="15" t="s">
        <v>32</v>
      </c>
      <c r="AX211" s="15" t="s">
        <v>76</v>
      </c>
      <c r="AY211" s="277" t="s">
        <v>175</v>
      </c>
    </row>
    <row r="212" s="13" customFormat="1">
      <c r="A212" s="13"/>
      <c r="B212" s="241"/>
      <c r="C212" s="242"/>
      <c r="D212" s="243" t="s">
        <v>197</v>
      </c>
      <c r="E212" s="244" t="s">
        <v>1</v>
      </c>
      <c r="F212" s="245" t="s">
        <v>306</v>
      </c>
      <c r="G212" s="242"/>
      <c r="H212" s="246">
        <v>49.170000000000002</v>
      </c>
      <c r="I212" s="247"/>
      <c r="J212" s="242"/>
      <c r="K212" s="242"/>
      <c r="L212" s="248"/>
      <c r="M212" s="249"/>
      <c r="N212" s="250"/>
      <c r="O212" s="250"/>
      <c r="P212" s="250"/>
      <c r="Q212" s="250"/>
      <c r="R212" s="250"/>
      <c r="S212" s="250"/>
      <c r="T212" s="251"/>
      <c r="U212" s="13"/>
      <c r="V212" s="13"/>
      <c r="W212" s="13"/>
      <c r="X212" s="13"/>
      <c r="Y212" s="13"/>
      <c r="Z212" s="13"/>
      <c r="AA212" s="13"/>
      <c r="AB212" s="13"/>
      <c r="AC212" s="13"/>
      <c r="AD212" s="13"/>
      <c r="AE212" s="13"/>
      <c r="AT212" s="252" t="s">
        <v>197</v>
      </c>
      <c r="AU212" s="252" t="s">
        <v>85</v>
      </c>
      <c r="AV212" s="13" t="s">
        <v>85</v>
      </c>
      <c r="AW212" s="13" t="s">
        <v>32</v>
      </c>
      <c r="AX212" s="13" t="s">
        <v>76</v>
      </c>
      <c r="AY212" s="252" t="s">
        <v>175</v>
      </c>
    </row>
    <row r="213" s="14" customFormat="1">
      <c r="A213" s="14"/>
      <c r="B213" s="253"/>
      <c r="C213" s="254"/>
      <c r="D213" s="243" t="s">
        <v>197</v>
      </c>
      <c r="E213" s="255" t="s">
        <v>1</v>
      </c>
      <c r="F213" s="256" t="s">
        <v>199</v>
      </c>
      <c r="G213" s="254"/>
      <c r="H213" s="257">
        <v>49.170000000000002</v>
      </c>
      <c r="I213" s="258"/>
      <c r="J213" s="254"/>
      <c r="K213" s="254"/>
      <c r="L213" s="259"/>
      <c r="M213" s="260"/>
      <c r="N213" s="261"/>
      <c r="O213" s="261"/>
      <c r="P213" s="261"/>
      <c r="Q213" s="261"/>
      <c r="R213" s="261"/>
      <c r="S213" s="261"/>
      <c r="T213" s="262"/>
      <c r="U213" s="14"/>
      <c r="V213" s="14"/>
      <c r="W213" s="14"/>
      <c r="X213" s="14"/>
      <c r="Y213" s="14"/>
      <c r="Z213" s="14"/>
      <c r="AA213" s="14"/>
      <c r="AB213" s="14"/>
      <c r="AC213" s="14"/>
      <c r="AD213" s="14"/>
      <c r="AE213" s="14"/>
      <c r="AT213" s="263" t="s">
        <v>197</v>
      </c>
      <c r="AU213" s="263" t="s">
        <v>85</v>
      </c>
      <c r="AV213" s="14" t="s">
        <v>182</v>
      </c>
      <c r="AW213" s="14" t="s">
        <v>32</v>
      </c>
      <c r="AX213" s="14" t="s">
        <v>83</v>
      </c>
      <c r="AY213" s="263" t="s">
        <v>175</v>
      </c>
    </row>
    <row r="214" s="2" customFormat="1" ht="16.5" customHeight="1">
      <c r="A214" s="39"/>
      <c r="B214" s="40"/>
      <c r="C214" s="228" t="s">
        <v>307</v>
      </c>
      <c r="D214" s="228" t="s">
        <v>177</v>
      </c>
      <c r="E214" s="229" t="s">
        <v>308</v>
      </c>
      <c r="F214" s="230" t="s">
        <v>309</v>
      </c>
      <c r="G214" s="231" t="s">
        <v>180</v>
      </c>
      <c r="H214" s="232">
        <v>322.80000000000001</v>
      </c>
      <c r="I214" s="233"/>
      <c r="J214" s="234">
        <f>ROUND(I214*H214,2)</f>
        <v>0</v>
      </c>
      <c r="K214" s="230" t="s">
        <v>203</v>
      </c>
      <c r="L214" s="45"/>
      <c r="M214" s="235" t="s">
        <v>1</v>
      </c>
      <c r="N214" s="236" t="s">
        <v>41</v>
      </c>
      <c r="O214" s="92"/>
      <c r="P214" s="237">
        <f>O214*H214</f>
        <v>0</v>
      </c>
      <c r="Q214" s="237">
        <v>0</v>
      </c>
      <c r="R214" s="237">
        <f>Q214*H214</f>
        <v>0</v>
      </c>
      <c r="S214" s="237">
        <v>0.062</v>
      </c>
      <c r="T214" s="238">
        <f>S214*H214</f>
        <v>20.0136</v>
      </c>
      <c r="U214" s="39"/>
      <c r="V214" s="39"/>
      <c r="W214" s="39"/>
      <c r="X214" s="39"/>
      <c r="Y214" s="39"/>
      <c r="Z214" s="39"/>
      <c r="AA214" s="39"/>
      <c r="AB214" s="39"/>
      <c r="AC214" s="39"/>
      <c r="AD214" s="39"/>
      <c r="AE214" s="39"/>
      <c r="AR214" s="239" t="s">
        <v>182</v>
      </c>
      <c r="AT214" s="239" t="s">
        <v>177</v>
      </c>
      <c r="AU214" s="239" t="s">
        <v>85</v>
      </c>
      <c r="AY214" s="18" t="s">
        <v>175</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182</v>
      </c>
      <c r="BM214" s="239" t="s">
        <v>310</v>
      </c>
    </row>
    <row r="215" s="2" customFormat="1">
      <c r="A215" s="39"/>
      <c r="B215" s="40"/>
      <c r="C215" s="41"/>
      <c r="D215" s="243" t="s">
        <v>205</v>
      </c>
      <c r="E215" s="41"/>
      <c r="F215" s="264" t="s">
        <v>311</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205</v>
      </c>
      <c r="AU215" s="18" t="s">
        <v>85</v>
      </c>
    </row>
    <row r="216" s="15" customFormat="1">
      <c r="A216" s="15"/>
      <c r="B216" s="268"/>
      <c r="C216" s="269"/>
      <c r="D216" s="243" t="s">
        <v>197</v>
      </c>
      <c r="E216" s="270" t="s">
        <v>1</v>
      </c>
      <c r="F216" s="271" t="s">
        <v>305</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197</v>
      </c>
      <c r="AU216" s="277" t="s">
        <v>85</v>
      </c>
      <c r="AV216" s="15" t="s">
        <v>83</v>
      </c>
      <c r="AW216" s="15" t="s">
        <v>32</v>
      </c>
      <c r="AX216" s="15" t="s">
        <v>76</v>
      </c>
      <c r="AY216" s="277" t="s">
        <v>175</v>
      </c>
    </row>
    <row r="217" s="13" customFormat="1">
      <c r="A217" s="13"/>
      <c r="B217" s="241"/>
      <c r="C217" s="242"/>
      <c r="D217" s="243" t="s">
        <v>197</v>
      </c>
      <c r="E217" s="244" t="s">
        <v>1</v>
      </c>
      <c r="F217" s="245" t="s">
        <v>312</v>
      </c>
      <c r="G217" s="242"/>
      <c r="H217" s="246">
        <v>322.80000000000001</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197</v>
      </c>
      <c r="AU217" s="252" t="s">
        <v>85</v>
      </c>
      <c r="AV217" s="13" t="s">
        <v>85</v>
      </c>
      <c r="AW217" s="13" t="s">
        <v>32</v>
      </c>
      <c r="AX217" s="13" t="s">
        <v>76</v>
      </c>
      <c r="AY217" s="252" t="s">
        <v>175</v>
      </c>
    </row>
    <row r="218" s="14" customFormat="1">
      <c r="A218" s="14"/>
      <c r="B218" s="253"/>
      <c r="C218" s="254"/>
      <c r="D218" s="243" t="s">
        <v>197</v>
      </c>
      <c r="E218" s="255" t="s">
        <v>1</v>
      </c>
      <c r="F218" s="256" t="s">
        <v>199</v>
      </c>
      <c r="G218" s="254"/>
      <c r="H218" s="257">
        <v>322.80000000000001</v>
      </c>
      <c r="I218" s="258"/>
      <c r="J218" s="254"/>
      <c r="K218" s="254"/>
      <c r="L218" s="259"/>
      <c r="M218" s="260"/>
      <c r="N218" s="261"/>
      <c r="O218" s="261"/>
      <c r="P218" s="261"/>
      <c r="Q218" s="261"/>
      <c r="R218" s="261"/>
      <c r="S218" s="261"/>
      <c r="T218" s="262"/>
      <c r="U218" s="14"/>
      <c r="V218" s="14"/>
      <c r="W218" s="14"/>
      <c r="X218" s="14"/>
      <c r="Y218" s="14"/>
      <c r="Z218" s="14"/>
      <c r="AA218" s="14"/>
      <c r="AB218" s="14"/>
      <c r="AC218" s="14"/>
      <c r="AD218" s="14"/>
      <c r="AE218" s="14"/>
      <c r="AT218" s="263" t="s">
        <v>197</v>
      </c>
      <c r="AU218" s="263" t="s">
        <v>85</v>
      </c>
      <c r="AV218" s="14" t="s">
        <v>182</v>
      </c>
      <c r="AW218" s="14" t="s">
        <v>32</v>
      </c>
      <c r="AX218" s="14" t="s">
        <v>83</v>
      </c>
      <c r="AY218" s="263" t="s">
        <v>175</v>
      </c>
    </row>
    <row r="219" s="2" customFormat="1" ht="16.5" customHeight="1">
      <c r="A219" s="39"/>
      <c r="B219" s="40"/>
      <c r="C219" s="228" t="s">
        <v>313</v>
      </c>
      <c r="D219" s="228" t="s">
        <v>177</v>
      </c>
      <c r="E219" s="229" t="s">
        <v>314</v>
      </c>
      <c r="F219" s="230" t="s">
        <v>315</v>
      </c>
      <c r="G219" s="231" t="s">
        <v>316</v>
      </c>
      <c r="H219" s="232">
        <v>8</v>
      </c>
      <c r="I219" s="233"/>
      <c r="J219" s="234">
        <f>ROUND(I219*H219,2)</f>
        <v>0</v>
      </c>
      <c r="K219" s="230" t="s">
        <v>181</v>
      </c>
      <c r="L219" s="45"/>
      <c r="M219" s="235" t="s">
        <v>1</v>
      </c>
      <c r="N219" s="236" t="s">
        <v>41</v>
      </c>
      <c r="O219" s="92"/>
      <c r="P219" s="237">
        <f>O219*H219</f>
        <v>0</v>
      </c>
      <c r="Q219" s="237">
        <v>0</v>
      </c>
      <c r="R219" s="237">
        <f>Q219*H219</f>
        <v>0</v>
      </c>
      <c r="S219" s="237">
        <v>0.089999999999999997</v>
      </c>
      <c r="T219" s="238">
        <f>S219*H219</f>
        <v>0.71999999999999997</v>
      </c>
      <c r="U219" s="39"/>
      <c r="V219" s="39"/>
      <c r="W219" s="39"/>
      <c r="X219" s="39"/>
      <c r="Y219" s="39"/>
      <c r="Z219" s="39"/>
      <c r="AA219" s="39"/>
      <c r="AB219" s="39"/>
      <c r="AC219" s="39"/>
      <c r="AD219" s="39"/>
      <c r="AE219" s="39"/>
      <c r="AR219" s="239" t="s">
        <v>182</v>
      </c>
      <c r="AT219" s="239" t="s">
        <v>177</v>
      </c>
      <c r="AU219" s="239" t="s">
        <v>85</v>
      </c>
      <c r="AY219" s="18" t="s">
        <v>175</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182</v>
      </c>
      <c r="BM219" s="239" t="s">
        <v>317</v>
      </c>
    </row>
    <row r="220" s="2" customFormat="1" ht="21.75" customHeight="1">
      <c r="A220" s="39"/>
      <c r="B220" s="40"/>
      <c r="C220" s="228" t="s">
        <v>318</v>
      </c>
      <c r="D220" s="228" t="s">
        <v>177</v>
      </c>
      <c r="E220" s="229" t="s">
        <v>319</v>
      </c>
      <c r="F220" s="230" t="s">
        <v>320</v>
      </c>
      <c r="G220" s="231" t="s">
        <v>180</v>
      </c>
      <c r="H220" s="232">
        <v>527</v>
      </c>
      <c r="I220" s="233"/>
      <c r="J220" s="234">
        <f>ROUND(I220*H220,2)</f>
        <v>0</v>
      </c>
      <c r="K220" s="230" t="s">
        <v>181</v>
      </c>
      <c r="L220" s="45"/>
      <c r="M220" s="235" t="s">
        <v>1</v>
      </c>
      <c r="N220" s="236" t="s">
        <v>41</v>
      </c>
      <c r="O220" s="92"/>
      <c r="P220" s="237">
        <f>O220*H220</f>
        <v>0</v>
      </c>
      <c r="Q220" s="237">
        <v>0</v>
      </c>
      <c r="R220" s="237">
        <f>Q220*H220</f>
        <v>0</v>
      </c>
      <c r="S220" s="237">
        <v>0.0040000000000000001</v>
      </c>
      <c r="T220" s="238">
        <f>S220*H220</f>
        <v>2.1080000000000001</v>
      </c>
      <c r="U220" s="39"/>
      <c r="V220" s="39"/>
      <c r="W220" s="39"/>
      <c r="X220" s="39"/>
      <c r="Y220" s="39"/>
      <c r="Z220" s="39"/>
      <c r="AA220" s="39"/>
      <c r="AB220" s="39"/>
      <c r="AC220" s="39"/>
      <c r="AD220" s="39"/>
      <c r="AE220" s="39"/>
      <c r="AR220" s="239" t="s">
        <v>182</v>
      </c>
      <c r="AT220" s="239" t="s">
        <v>177</v>
      </c>
      <c r="AU220" s="239" t="s">
        <v>85</v>
      </c>
      <c r="AY220" s="18" t="s">
        <v>175</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182</v>
      </c>
      <c r="BM220" s="239" t="s">
        <v>321</v>
      </c>
    </row>
    <row r="221" s="13" customFormat="1">
      <c r="A221" s="13"/>
      <c r="B221" s="241"/>
      <c r="C221" s="242"/>
      <c r="D221" s="243" t="s">
        <v>197</v>
      </c>
      <c r="E221" s="244" t="s">
        <v>1</v>
      </c>
      <c r="F221" s="245" t="s">
        <v>198</v>
      </c>
      <c r="G221" s="242"/>
      <c r="H221" s="246">
        <v>527</v>
      </c>
      <c r="I221" s="247"/>
      <c r="J221" s="242"/>
      <c r="K221" s="242"/>
      <c r="L221" s="248"/>
      <c r="M221" s="249"/>
      <c r="N221" s="250"/>
      <c r="O221" s="250"/>
      <c r="P221" s="250"/>
      <c r="Q221" s="250"/>
      <c r="R221" s="250"/>
      <c r="S221" s="250"/>
      <c r="T221" s="251"/>
      <c r="U221" s="13"/>
      <c r="V221" s="13"/>
      <c r="W221" s="13"/>
      <c r="X221" s="13"/>
      <c r="Y221" s="13"/>
      <c r="Z221" s="13"/>
      <c r="AA221" s="13"/>
      <c r="AB221" s="13"/>
      <c r="AC221" s="13"/>
      <c r="AD221" s="13"/>
      <c r="AE221" s="13"/>
      <c r="AT221" s="252" t="s">
        <v>197</v>
      </c>
      <c r="AU221" s="252" t="s">
        <v>85</v>
      </c>
      <c r="AV221" s="13" t="s">
        <v>85</v>
      </c>
      <c r="AW221" s="13" t="s">
        <v>32</v>
      </c>
      <c r="AX221" s="13" t="s">
        <v>76</v>
      </c>
      <c r="AY221" s="252" t="s">
        <v>175</v>
      </c>
    </row>
    <row r="222" s="14" customFormat="1">
      <c r="A222" s="14"/>
      <c r="B222" s="253"/>
      <c r="C222" s="254"/>
      <c r="D222" s="243" t="s">
        <v>197</v>
      </c>
      <c r="E222" s="255" t="s">
        <v>1</v>
      </c>
      <c r="F222" s="256" t="s">
        <v>199</v>
      </c>
      <c r="G222" s="254"/>
      <c r="H222" s="257">
        <v>527</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197</v>
      </c>
      <c r="AU222" s="263" t="s">
        <v>85</v>
      </c>
      <c r="AV222" s="14" t="s">
        <v>182</v>
      </c>
      <c r="AW222" s="14" t="s">
        <v>32</v>
      </c>
      <c r="AX222" s="14" t="s">
        <v>83</v>
      </c>
      <c r="AY222" s="263" t="s">
        <v>175</v>
      </c>
    </row>
    <row r="223" s="12" customFormat="1" ht="20.88" customHeight="1">
      <c r="A223" s="12"/>
      <c r="B223" s="212"/>
      <c r="C223" s="213"/>
      <c r="D223" s="214" t="s">
        <v>75</v>
      </c>
      <c r="E223" s="226" t="s">
        <v>322</v>
      </c>
      <c r="F223" s="226" t="s">
        <v>323</v>
      </c>
      <c r="G223" s="213"/>
      <c r="H223" s="213"/>
      <c r="I223" s="216"/>
      <c r="J223" s="227">
        <f>BK223</f>
        <v>0</v>
      </c>
      <c r="K223" s="213"/>
      <c r="L223" s="218"/>
      <c r="M223" s="219"/>
      <c r="N223" s="220"/>
      <c r="O223" s="220"/>
      <c r="P223" s="221">
        <f>SUM(P224:P234)</f>
        <v>0</v>
      </c>
      <c r="Q223" s="220"/>
      <c r="R223" s="221">
        <f>SUM(R224:R234)</f>
        <v>0</v>
      </c>
      <c r="S223" s="220"/>
      <c r="T223" s="222">
        <f>SUM(T224:T234)</f>
        <v>0</v>
      </c>
      <c r="U223" s="12"/>
      <c r="V223" s="12"/>
      <c r="W223" s="12"/>
      <c r="X223" s="12"/>
      <c r="Y223" s="12"/>
      <c r="Z223" s="12"/>
      <c r="AA223" s="12"/>
      <c r="AB223" s="12"/>
      <c r="AC223" s="12"/>
      <c r="AD223" s="12"/>
      <c r="AE223" s="12"/>
      <c r="AR223" s="223" t="s">
        <v>83</v>
      </c>
      <c r="AT223" s="224" t="s">
        <v>75</v>
      </c>
      <c r="AU223" s="224" t="s">
        <v>85</v>
      </c>
      <c r="AY223" s="223" t="s">
        <v>175</v>
      </c>
      <c r="BK223" s="225">
        <f>SUM(BK224:BK234)</f>
        <v>0</v>
      </c>
    </row>
    <row r="224" s="2" customFormat="1" ht="16.5" customHeight="1">
      <c r="A224" s="39"/>
      <c r="B224" s="40"/>
      <c r="C224" s="228" t="s">
        <v>324</v>
      </c>
      <c r="D224" s="228" t="s">
        <v>177</v>
      </c>
      <c r="E224" s="229" t="s">
        <v>325</v>
      </c>
      <c r="F224" s="230" t="s">
        <v>326</v>
      </c>
      <c r="G224" s="231" t="s">
        <v>221</v>
      </c>
      <c r="H224" s="232">
        <v>99</v>
      </c>
      <c r="I224" s="233"/>
      <c r="J224" s="234">
        <f>ROUND(I224*H224,2)</f>
        <v>0</v>
      </c>
      <c r="K224" s="230" t="s">
        <v>203</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182</v>
      </c>
      <c r="AT224" s="239" t="s">
        <v>177</v>
      </c>
      <c r="AU224" s="239" t="s">
        <v>98</v>
      </c>
      <c r="AY224" s="18" t="s">
        <v>175</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182</v>
      </c>
      <c r="BM224" s="239" t="s">
        <v>327</v>
      </c>
    </row>
    <row r="225" s="2" customFormat="1">
      <c r="A225" s="39"/>
      <c r="B225" s="40"/>
      <c r="C225" s="41"/>
      <c r="D225" s="243" t="s">
        <v>205</v>
      </c>
      <c r="E225" s="41"/>
      <c r="F225" s="264" t="s">
        <v>328</v>
      </c>
      <c r="G225" s="41"/>
      <c r="H225" s="41"/>
      <c r="I225" s="265"/>
      <c r="J225" s="41"/>
      <c r="K225" s="41"/>
      <c r="L225" s="45"/>
      <c r="M225" s="266"/>
      <c r="N225" s="267"/>
      <c r="O225" s="92"/>
      <c r="P225" s="92"/>
      <c r="Q225" s="92"/>
      <c r="R225" s="92"/>
      <c r="S225" s="92"/>
      <c r="T225" s="93"/>
      <c r="U225" s="39"/>
      <c r="V225" s="39"/>
      <c r="W225" s="39"/>
      <c r="X225" s="39"/>
      <c r="Y225" s="39"/>
      <c r="Z225" s="39"/>
      <c r="AA225" s="39"/>
      <c r="AB225" s="39"/>
      <c r="AC225" s="39"/>
      <c r="AD225" s="39"/>
      <c r="AE225" s="39"/>
      <c r="AT225" s="18" t="s">
        <v>205</v>
      </c>
      <c r="AU225" s="18" t="s">
        <v>98</v>
      </c>
    </row>
    <row r="226" s="2" customFormat="1" ht="16.5" customHeight="1">
      <c r="A226" s="39"/>
      <c r="B226" s="40"/>
      <c r="C226" s="228" t="s">
        <v>329</v>
      </c>
      <c r="D226" s="228" t="s">
        <v>177</v>
      </c>
      <c r="E226" s="229" t="s">
        <v>330</v>
      </c>
      <c r="F226" s="230" t="s">
        <v>331</v>
      </c>
      <c r="G226" s="231" t="s">
        <v>180</v>
      </c>
      <c r="H226" s="232">
        <v>560</v>
      </c>
      <c r="I226" s="233"/>
      <c r="J226" s="234">
        <f>ROUND(I226*H226,2)</f>
        <v>0</v>
      </c>
      <c r="K226" s="230" t="s">
        <v>203</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182</v>
      </c>
      <c r="AT226" s="239" t="s">
        <v>177</v>
      </c>
      <c r="AU226" s="239" t="s">
        <v>98</v>
      </c>
      <c r="AY226" s="18" t="s">
        <v>175</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182</v>
      </c>
      <c r="BM226" s="239" t="s">
        <v>332</v>
      </c>
    </row>
    <row r="227" s="2" customFormat="1">
      <c r="A227" s="39"/>
      <c r="B227" s="40"/>
      <c r="C227" s="41"/>
      <c r="D227" s="243" t="s">
        <v>205</v>
      </c>
      <c r="E227" s="41"/>
      <c r="F227" s="264" t="s">
        <v>333</v>
      </c>
      <c r="G227" s="41"/>
      <c r="H227" s="41"/>
      <c r="I227" s="265"/>
      <c r="J227" s="41"/>
      <c r="K227" s="41"/>
      <c r="L227" s="45"/>
      <c r="M227" s="266"/>
      <c r="N227" s="267"/>
      <c r="O227" s="92"/>
      <c r="P227" s="92"/>
      <c r="Q227" s="92"/>
      <c r="R227" s="92"/>
      <c r="S227" s="92"/>
      <c r="T227" s="93"/>
      <c r="U227" s="39"/>
      <c r="V227" s="39"/>
      <c r="W227" s="39"/>
      <c r="X227" s="39"/>
      <c r="Y227" s="39"/>
      <c r="Z227" s="39"/>
      <c r="AA227" s="39"/>
      <c r="AB227" s="39"/>
      <c r="AC227" s="39"/>
      <c r="AD227" s="39"/>
      <c r="AE227" s="39"/>
      <c r="AT227" s="18" t="s">
        <v>205</v>
      </c>
      <c r="AU227" s="18" t="s">
        <v>98</v>
      </c>
    </row>
    <row r="228" s="13" customFormat="1">
      <c r="A228" s="13"/>
      <c r="B228" s="241"/>
      <c r="C228" s="242"/>
      <c r="D228" s="243" t="s">
        <v>197</v>
      </c>
      <c r="E228" s="244" t="s">
        <v>1</v>
      </c>
      <c r="F228" s="245" t="s">
        <v>334</v>
      </c>
      <c r="G228" s="242"/>
      <c r="H228" s="246">
        <v>560</v>
      </c>
      <c r="I228" s="247"/>
      <c r="J228" s="242"/>
      <c r="K228" s="242"/>
      <c r="L228" s="248"/>
      <c r="M228" s="249"/>
      <c r="N228" s="250"/>
      <c r="O228" s="250"/>
      <c r="P228" s="250"/>
      <c r="Q228" s="250"/>
      <c r="R228" s="250"/>
      <c r="S228" s="250"/>
      <c r="T228" s="251"/>
      <c r="U228" s="13"/>
      <c r="V228" s="13"/>
      <c r="W228" s="13"/>
      <c r="X228" s="13"/>
      <c r="Y228" s="13"/>
      <c r="Z228" s="13"/>
      <c r="AA228" s="13"/>
      <c r="AB228" s="13"/>
      <c r="AC228" s="13"/>
      <c r="AD228" s="13"/>
      <c r="AE228" s="13"/>
      <c r="AT228" s="252" t="s">
        <v>197</v>
      </c>
      <c r="AU228" s="252" t="s">
        <v>98</v>
      </c>
      <c r="AV228" s="13" t="s">
        <v>85</v>
      </c>
      <c r="AW228" s="13" t="s">
        <v>32</v>
      </c>
      <c r="AX228" s="13" t="s">
        <v>76</v>
      </c>
      <c r="AY228" s="252" t="s">
        <v>175</v>
      </c>
    </row>
    <row r="229" s="15" customFormat="1">
      <c r="A229" s="15"/>
      <c r="B229" s="268"/>
      <c r="C229" s="269"/>
      <c r="D229" s="243" t="s">
        <v>197</v>
      </c>
      <c r="E229" s="270" t="s">
        <v>1</v>
      </c>
      <c r="F229" s="271" t="s">
        <v>335</v>
      </c>
      <c r="G229" s="269"/>
      <c r="H229" s="270" t="s">
        <v>1</v>
      </c>
      <c r="I229" s="272"/>
      <c r="J229" s="269"/>
      <c r="K229" s="269"/>
      <c r="L229" s="273"/>
      <c r="M229" s="274"/>
      <c r="N229" s="275"/>
      <c r="O229" s="275"/>
      <c r="P229" s="275"/>
      <c r="Q229" s="275"/>
      <c r="R229" s="275"/>
      <c r="S229" s="275"/>
      <c r="T229" s="276"/>
      <c r="U229" s="15"/>
      <c r="V229" s="15"/>
      <c r="W229" s="15"/>
      <c r="X229" s="15"/>
      <c r="Y229" s="15"/>
      <c r="Z229" s="15"/>
      <c r="AA229" s="15"/>
      <c r="AB229" s="15"/>
      <c r="AC229" s="15"/>
      <c r="AD229" s="15"/>
      <c r="AE229" s="15"/>
      <c r="AT229" s="277" t="s">
        <v>197</v>
      </c>
      <c r="AU229" s="277" t="s">
        <v>98</v>
      </c>
      <c r="AV229" s="15" t="s">
        <v>83</v>
      </c>
      <c r="AW229" s="15" t="s">
        <v>32</v>
      </c>
      <c r="AX229" s="15" t="s">
        <v>76</v>
      </c>
      <c r="AY229" s="277" t="s">
        <v>175</v>
      </c>
    </row>
    <row r="230" s="14" customFormat="1">
      <c r="A230" s="14"/>
      <c r="B230" s="253"/>
      <c r="C230" s="254"/>
      <c r="D230" s="243" t="s">
        <v>197</v>
      </c>
      <c r="E230" s="255" t="s">
        <v>1</v>
      </c>
      <c r="F230" s="256" t="s">
        <v>199</v>
      </c>
      <c r="G230" s="254"/>
      <c r="H230" s="257">
        <v>560</v>
      </c>
      <c r="I230" s="258"/>
      <c r="J230" s="254"/>
      <c r="K230" s="254"/>
      <c r="L230" s="259"/>
      <c r="M230" s="260"/>
      <c r="N230" s="261"/>
      <c r="O230" s="261"/>
      <c r="P230" s="261"/>
      <c r="Q230" s="261"/>
      <c r="R230" s="261"/>
      <c r="S230" s="261"/>
      <c r="T230" s="262"/>
      <c r="U230" s="14"/>
      <c r="V230" s="14"/>
      <c r="W230" s="14"/>
      <c r="X230" s="14"/>
      <c r="Y230" s="14"/>
      <c r="Z230" s="14"/>
      <c r="AA230" s="14"/>
      <c r="AB230" s="14"/>
      <c r="AC230" s="14"/>
      <c r="AD230" s="14"/>
      <c r="AE230" s="14"/>
      <c r="AT230" s="263" t="s">
        <v>197</v>
      </c>
      <c r="AU230" s="263" t="s">
        <v>98</v>
      </c>
      <c r="AV230" s="14" t="s">
        <v>182</v>
      </c>
      <c r="AW230" s="14" t="s">
        <v>32</v>
      </c>
      <c r="AX230" s="14" t="s">
        <v>83</v>
      </c>
      <c r="AY230" s="263" t="s">
        <v>175</v>
      </c>
    </row>
    <row r="231" s="2" customFormat="1" ht="16.5" customHeight="1">
      <c r="A231" s="39"/>
      <c r="B231" s="40"/>
      <c r="C231" s="228" t="s">
        <v>336</v>
      </c>
      <c r="D231" s="228" t="s">
        <v>177</v>
      </c>
      <c r="E231" s="229" t="s">
        <v>337</v>
      </c>
      <c r="F231" s="230" t="s">
        <v>338</v>
      </c>
      <c r="G231" s="231" t="s">
        <v>316</v>
      </c>
      <c r="H231" s="232">
        <v>16</v>
      </c>
      <c r="I231" s="233"/>
      <c r="J231" s="234">
        <f>ROUND(I231*H231,2)</f>
        <v>0</v>
      </c>
      <c r="K231" s="230" t="s">
        <v>203</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182</v>
      </c>
      <c r="AT231" s="239" t="s">
        <v>177</v>
      </c>
      <c r="AU231" s="239" t="s">
        <v>98</v>
      </c>
      <c r="AY231" s="18" t="s">
        <v>175</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182</v>
      </c>
      <c r="BM231" s="239" t="s">
        <v>339</v>
      </c>
    </row>
    <row r="232" s="2" customFormat="1">
      <c r="A232" s="39"/>
      <c r="B232" s="40"/>
      <c r="C232" s="41"/>
      <c r="D232" s="243" t="s">
        <v>205</v>
      </c>
      <c r="E232" s="41"/>
      <c r="F232" s="264" t="s">
        <v>328</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205</v>
      </c>
      <c r="AU232" s="18" t="s">
        <v>98</v>
      </c>
    </row>
    <row r="233" s="2" customFormat="1" ht="16.5" customHeight="1">
      <c r="A233" s="39"/>
      <c r="B233" s="40"/>
      <c r="C233" s="228" t="s">
        <v>340</v>
      </c>
      <c r="D233" s="228" t="s">
        <v>177</v>
      </c>
      <c r="E233" s="229" t="s">
        <v>341</v>
      </c>
      <c r="F233" s="230" t="s">
        <v>342</v>
      </c>
      <c r="G233" s="231" t="s">
        <v>316</v>
      </c>
      <c r="H233" s="232">
        <v>1</v>
      </c>
      <c r="I233" s="233"/>
      <c r="J233" s="234">
        <f>ROUND(I233*H233,2)</f>
        <v>0</v>
      </c>
      <c r="K233" s="230" t="s">
        <v>203</v>
      </c>
      <c r="L233" s="45"/>
      <c r="M233" s="235" t="s">
        <v>1</v>
      </c>
      <c r="N233" s="236" t="s">
        <v>41</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182</v>
      </c>
      <c r="AT233" s="239" t="s">
        <v>177</v>
      </c>
      <c r="AU233" s="239" t="s">
        <v>98</v>
      </c>
      <c r="AY233" s="18" t="s">
        <v>175</v>
      </c>
      <c r="BE233" s="240">
        <f>IF(N233="základní",J233,0)</f>
        <v>0</v>
      </c>
      <c r="BF233" s="240">
        <f>IF(N233="snížená",J233,0)</f>
        <v>0</v>
      </c>
      <c r="BG233" s="240">
        <f>IF(N233="zákl. přenesená",J233,0)</f>
        <v>0</v>
      </c>
      <c r="BH233" s="240">
        <f>IF(N233="sníž. přenesená",J233,0)</f>
        <v>0</v>
      </c>
      <c r="BI233" s="240">
        <f>IF(N233="nulová",J233,0)</f>
        <v>0</v>
      </c>
      <c r="BJ233" s="18" t="s">
        <v>83</v>
      </c>
      <c r="BK233" s="240">
        <f>ROUND(I233*H233,2)</f>
        <v>0</v>
      </c>
      <c r="BL233" s="18" t="s">
        <v>182</v>
      </c>
      <c r="BM233" s="239" t="s">
        <v>343</v>
      </c>
    </row>
    <row r="234" s="2" customFormat="1">
      <c r="A234" s="39"/>
      <c r="B234" s="40"/>
      <c r="C234" s="41"/>
      <c r="D234" s="243" t="s">
        <v>205</v>
      </c>
      <c r="E234" s="41"/>
      <c r="F234" s="264" t="s">
        <v>344</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205</v>
      </c>
      <c r="AU234" s="18" t="s">
        <v>98</v>
      </c>
    </row>
    <row r="235" s="12" customFormat="1" ht="22.8" customHeight="1">
      <c r="A235" s="12"/>
      <c r="B235" s="212"/>
      <c r="C235" s="213"/>
      <c r="D235" s="214" t="s">
        <v>75</v>
      </c>
      <c r="E235" s="226" t="s">
        <v>345</v>
      </c>
      <c r="F235" s="226" t="s">
        <v>346</v>
      </c>
      <c r="G235" s="213"/>
      <c r="H235" s="213"/>
      <c r="I235" s="216"/>
      <c r="J235" s="227">
        <f>BK235</f>
        <v>0</v>
      </c>
      <c r="K235" s="213"/>
      <c r="L235" s="218"/>
      <c r="M235" s="219"/>
      <c r="N235" s="220"/>
      <c r="O235" s="220"/>
      <c r="P235" s="221">
        <f>SUM(P236:P250)</f>
        <v>0</v>
      </c>
      <c r="Q235" s="220"/>
      <c r="R235" s="221">
        <f>SUM(R236:R250)</f>
        <v>0</v>
      </c>
      <c r="S235" s="220"/>
      <c r="T235" s="222">
        <f>SUM(T236:T250)</f>
        <v>0</v>
      </c>
      <c r="U235" s="12"/>
      <c r="V235" s="12"/>
      <c r="W235" s="12"/>
      <c r="X235" s="12"/>
      <c r="Y235" s="12"/>
      <c r="Z235" s="12"/>
      <c r="AA235" s="12"/>
      <c r="AB235" s="12"/>
      <c r="AC235" s="12"/>
      <c r="AD235" s="12"/>
      <c r="AE235" s="12"/>
      <c r="AR235" s="223" t="s">
        <v>83</v>
      </c>
      <c r="AT235" s="224" t="s">
        <v>75</v>
      </c>
      <c r="AU235" s="224" t="s">
        <v>83</v>
      </c>
      <c r="AY235" s="223" t="s">
        <v>175</v>
      </c>
      <c r="BK235" s="225">
        <f>SUM(BK236:BK250)</f>
        <v>0</v>
      </c>
    </row>
    <row r="236" s="2" customFormat="1" ht="21.75" customHeight="1">
      <c r="A236" s="39"/>
      <c r="B236" s="40"/>
      <c r="C236" s="228" t="s">
        <v>347</v>
      </c>
      <c r="D236" s="228" t="s">
        <v>177</v>
      </c>
      <c r="E236" s="229" t="s">
        <v>348</v>
      </c>
      <c r="F236" s="230" t="s">
        <v>349</v>
      </c>
      <c r="G236" s="231" t="s">
        <v>350</v>
      </c>
      <c r="H236" s="232">
        <v>90.421999999999997</v>
      </c>
      <c r="I236" s="233"/>
      <c r="J236" s="234">
        <f>ROUND(I236*H236,2)</f>
        <v>0</v>
      </c>
      <c r="K236" s="230" t="s">
        <v>181</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182</v>
      </c>
      <c r="AT236" s="239" t="s">
        <v>177</v>
      </c>
      <c r="AU236" s="239" t="s">
        <v>85</v>
      </c>
      <c r="AY236" s="18" t="s">
        <v>175</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182</v>
      </c>
      <c r="BM236" s="239" t="s">
        <v>351</v>
      </c>
    </row>
    <row r="237" s="13" customFormat="1">
      <c r="A237" s="13"/>
      <c r="B237" s="241"/>
      <c r="C237" s="242"/>
      <c r="D237" s="243" t="s">
        <v>197</v>
      </c>
      <c r="E237" s="242"/>
      <c r="F237" s="245" t="s">
        <v>352</v>
      </c>
      <c r="G237" s="242"/>
      <c r="H237" s="246">
        <v>90.421999999999997</v>
      </c>
      <c r="I237" s="247"/>
      <c r="J237" s="242"/>
      <c r="K237" s="242"/>
      <c r="L237" s="248"/>
      <c r="M237" s="249"/>
      <c r="N237" s="250"/>
      <c r="O237" s="250"/>
      <c r="P237" s="250"/>
      <c r="Q237" s="250"/>
      <c r="R237" s="250"/>
      <c r="S237" s="250"/>
      <c r="T237" s="251"/>
      <c r="U237" s="13"/>
      <c r="V237" s="13"/>
      <c r="W237" s="13"/>
      <c r="X237" s="13"/>
      <c r="Y237" s="13"/>
      <c r="Z237" s="13"/>
      <c r="AA237" s="13"/>
      <c r="AB237" s="13"/>
      <c r="AC237" s="13"/>
      <c r="AD237" s="13"/>
      <c r="AE237" s="13"/>
      <c r="AT237" s="252" t="s">
        <v>197</v>
      </c>
      <c r="AU237" s="252" t="s">
        <v>85</v>
      </c>
      <c r="AV237" s="13" t="s">
        <v>85</v>
      </c>
      <c r="AW237" s="13" t="s">
        <v>4</v>
      </c>
      <c r="AX237" s="13" t="s">
        <v>83</v>
      </c>
      <c r="AY237" s="252" t="s">
        <v>175</v>
      </c>
    </row>
    <row r="238" s="2" customFormat="1" ht="16.5" customHeight="1">
      <c r="A238" s="39"/>
      <c r="B238" s="40"/>
      <c r="C238" s="228" t="s">
        <v>353</v>
      </c>
      <c r="D238" s="228" t="s">
        <v>177</v>
      </c>
      <c r="E238" s="229" t="s">
        <v>354</v>
      </c>
      <c r="F238" s="230" t="s">
        <v>355</v>
      </c>
      <c r="G238" s="231" t="s">
        <v>350</v>
      </c>
      <c r="H238" s="232">
        <v>210.98500000000001</v>
      </c>
      <c r="I238" s="233"/>
      <c r="J238" s="234">
        <f>ROUND(I238*H238,2)</f>
        <v>0</v>
      </c>
      <c r="K238" s="230" t="s">
        <v>181</v>
      </c>
      <c r="L238" s="45"/>
      <c r="M238" s="235" t="s">
        <v>1</v>
      </c>
      <c r="N238" s="236" t="s">
        <v>41</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182</v>
      </c>
      <c r="AT238" s="239" t="s">
        <v>177</v>
      </c>
      <c r="AU238" s="239" t="s">
        <v>85</v>
      </c>
      <c r="AY238" s="18" t="s">
        <v>175</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182</v>
      </c>
      <c r="BM238" s="239" t="s">
        <v>356</v>
      </c>
    </row>
    <row r="239" s="13" customFormat="1">
      <c r="A239" s="13"/>
      <c r="B239" s="241"/>
      <c r="C239" s="242"/>
      <c r="D239" s="243" t="s">
        <v>197</v>
      </c>
      <c r="E239" s="242"/>
      <c r="F239" s="245" t="s">
        <v>357</v>
      </c>
      <c r="G239" s="242"/>
      <c r="H239" s="246">
        <v>210.98500000000001</v>
      </c>
      <c r="I239" s="247"/>
      <c r="J239" s="242"/>
      <c r="K239" s="242"/>
      <c r="L239" s="248"/>
      <c r="M239" s="249"/>
      <c r="N239" s="250"/>
      <c r="O239" s="250"/>
      <c r="P239" s="250"/>
      <c r="Q239" s="250"/>
      <c r="R239" s="250"/>
      <c r="S239" s="250"/>
      <c r="T239" s="251"/>
      <c r="U239" s="13"/>
      <c r="V239" s="13"/>
      <c r="W239" s="13"/>
      <c r="X239" s="13"/>
      <c r="Y239" s="13"/>
      <c r="Z239" s="13"/>
      <c r="AA239" s="13"/>
      <c r="AB239" s="13"/>
      <c r="AC239" s="13"/>
      <c r="AD239" s="13"/>
      <c r="AE239" s="13"/>
      <c r="AT239" s="252" t="s">
        <v>197</v>
      </c>
      <c r="AU239" s="252" t="s">
        <v>85</v>
      </c>
      <c r="AV239" s="13" t="s">
        <v>85</v>
      </c>
      <c r="AW239" s="13" t="s">
        <v>4</v>
      </c>
      <c r="AX239" s="13" t="s">
        <v>83</v>
      </c>
      <c r="AY239" s="252" t="s">
        <v>175</v>
      </c>
    </row>
    <row r="240" s="2" customFormat="1" ht="21.75" customHeight="1">
      <c r="A240" s="39"/>
      <c r="B240" s="40"/>
      <c r="C240" s="228" t="s">
        <v>358</v>
      </c>
      <c r="D240" s="228" t="s">
        <v>177</v>
      </c>
      <c r="E240" s="229" t="s">
        <v>359</v>
      </c>
      <c r="F240" s="230" t="s">
        <v>360</v>
      </c>
      <c r="G240" s="231" t="s">
        <v>350</v>
      </c>
      <c r="H240" s="232">
        <v>1507.0350000000001</v>
      </c>
      <c r="I240" s="233"/>
      <c r="J240" s="234">
        <f>ROUND(I240*H240,2)</f>
        <v>0</v>
      </c>
      <c r="K240" s="230" t="s">
        <v>181</v>
      </c>
      <c r="L240" s="45"/>
      <c r="M240" s="235" t="s">
        <v>1</v>
      </c>
      <c r="N240" s="236" t="s">
        <v>41</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182</v>
      </c>
      <c r="AT240" s="239" t="s">
        <v>177</v>
      </c>
      <c r="AU240" s="239" t="s">
        <v>85</v>
      </c>
      <c r="AY240" s="18" t="s">
        <v>175</v>
      </c>
      <c r="BE240" s="240">
        <f>IF(N240="základní",J240,0)</f>
        <v>0</v>
      </c>
      <c r="BF240" s="240">
        <f>IF(N240="snížená",J240,0)</f>
        <v>0</v>
      </c>
      <c r="BG240" s="240">
        <f>IF(N240="zákl. přenesená",J240,0)</f>
        <v>0</v>
      </c>
      <c r="BH240" s="240">
        <f>IF(N240="sníž. přenesená",J240,0)</f>
        <v>0</v>
      </c>
      <c r="BI240" s="240">
        <f>IF(N240="nulová",J240,0)</f>
        <v>0</v>
      </c>
      <c r="BJ240" s="18" t="s">
        <v>83</v>
      </c>
      <c r="BK240" s="240">
        <f>ROUND(I240*H240,2)</f>
        <v>0</v>
      </c>
      <c r="BL240" s="18" t="s">
        <v>182</v>
      </c>
      <c r="BM240" s="239" t="s">
        <v>361</v>
      </c>
    </row>
    <row r="241" s="13" customFormat="1">
      <c r="A241" s="13"/>
      <c r="B241" s="241"/>
      <c r="C241" s="242"/>
      <c r="D241" s="243" t="s">
        <v>197</v>
      </c>
      <c r="E241" s="242"/>
      <c r="F241" s="245" t="s">
        <v>362</v>
      </c>
      <c r="G241" s="242"/>
      <c r="H241" s="246">
        <v>1507.0350000000001</v>
      </c>
      <c r="I241" s="247"/>
      <c r="J241" s="242"/>
      <c r="K241" s="242"/>
      <c r="L241" s="248"/>
      <c r="M241" s="249"/>
      <c r="N241" s="250"/>
      <c r="O241" s="250"/>
      <c r="P241" s="250"/>
      <c r="Q241" s="250"/>
      <c r="R241" s="250"/>
      <c r="S241" s="250"/>
      <c r="T241" s="251"/>
      <c r="U241" s="13"/>
      <c r="V241" s="13"/>
      <c r="W241" s="13"/>
      <c r="X241" s="13"/>
      <c r="Y241" s="13"/>
      <c r="Z241" s="13"/>
      <c r="AA241" s="13"/>
      <c r="AB241" s="13"/>
      <c r="AC241" s="13"/>
      <c r="AD241" s="13"/>
      <c r="AE241" s="13"/>
      <c r="AT241" s="252" t="s">
        <v>197</v>
      </c>
      <c r="AU241" s="252" t="s">
        <v>85</v>
      </c>
      <c r="AV241" s="13" t="s">
        <v>85</v>
      </c>
      <c r="AW241" s="13" t="s">
        <v>4</v>
      </c>
      <c r="AX241" s="13" t="s">
        <v>83</v>
      </c>
      <c r="AY241" s="252" t="s">
        <v>175</v>
      </c>
    </row>
    <row r="242" s="2" customFormat="1" ht="16.5" customHeight="1">
      <c r="A242" s="39"/>
      <c r="B242" s="40"/>
      <c r="C242" s="228" t="s">
        <v>363</v>
      </c>
      <c r="D242" s="228" t="s">
        <v>177</v>
      </c>
      <c r="E242" s="229" t="s">
        <v>364</v>
      </c>
      <c r="F242" s="230" t="s">
        <v>365</v>
      </c>
      <c r="G242" s="231" t="s">
        <v>221</v>
      </c>
      <c r="H242" s="232">
        <v>15</v>
      </c>
      <c r="I242" s="233"/>
      <c r="J242" s="234">
        <f>ROUND(I242*H242,2)</f>
        <v>0</v>
      </c>
      <c r="K242" s="230" t="s">
        <v>181</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182</v>
      </c>
      <c r="AT242" s="239" t="s">
        <v>177</v>
      </c>
      <c r="AU242" s="239" t="s">
        <v>85</v>
      </c>
      <c r="AY242" s="18" t="s">
        <v>175</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182</v>
      </c>
      <c r="BM242" s="239" t="s">
        <v>366</v>
      </c>
    </row>
    <row r="243" s="2" customFormat="1" ht="16.5" customHeight="1">
      <c r="A243" s="39"/>
      <c r="B243" s="40"/>
      <c r="C243" s="228" t="s">
        <v>367</v>
      </c>
      <c r="D243" s="228" t="s">
        <v>177</v>
      </c>
      <c r="E243" s="229" t="s">
        <v>368</v>
      </c>
      <c r="F243" s="230" t="s">
        <v>369</v>
      </c>
      <c r="G243" s="231" t="s">
        <v>221</v>
      </c>
      <c r="H243" s="232">
        <v>450</v>
      </c>
      <c r="I243" s="233"/>
      <c r="J243" s="234">
        <f>ROUND(I243*H243,2)</f>
        <v>0</v>
      </c>
      <c r="K243" s="230" t="s">
        <v>181</v>
      </c>
      <c r="L243" s="45"/>
      <c r="M243" s="235" t="s">
        <v>1</v>
      </c>
      <c r="N243" s="236" t="s">
        <v>41</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182</v>
      </c>
      <c r="AT243" s="239" t="s">
        <v>177</v>
      </c>
      <c r="AU243" s="239" t="s">
        <v>85</v>
      </c>
      <c r="AY243" s="18" t="s">
        <v>175</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182</v>
      </c>
      <c r="BM243" s="239" t="s">
        <v>370</v>
      </c>
    </row>
    <row r="244" s="13" customFormat="1">
      <c r="A244" s="13"/>
      <c r="B244" s="241"/>
      <c r="C244" s="242"/>
      <c r="D244" s="243" t="s">
        <v>197</v>
      </c>
      <c r="E244" s="242"/>
      <c r="F244" s="245" t="s">
        <v>371</v>
      </c>
      <c r="G244" s="242"/>
      <c r="H244" s="246">
        <v>450</v>
      </c>
      <c r="I244" s="247"/>
      <c r="J244" s="242"/>
      <c r="K244" s="242"/>
      <c r="L244" s="248"/>
      <c r="M244" s="249"/>
      <c r="N244" s="250"/>
      <c r="O244" s="250"/>
      <c r="P244" s="250"/>
      <c r="Q244" s="250"/>
      <c r="R244" s="250"/>
      <c r="S244" s="250"/>
      <c r="T244" s="251"/>
      <c r="U244" s="13"/>
      <c r="V244" s="13"/>
      <c r="W244" s="13"/>
      <c r="X244" s="13"/>
      <c r="Y244" s="13"/>
      <c r="Z244" s="13"/>
      <c r="AA244" s="13"/>
      <c r="AB244" s="13"/>
      <c r="AC244" s="13"/>
      <c r="AD244" s="13"/>
      <c r="AE244" s="13"/>
      <c r="AT244" s="252" t="s">
        <v>197</v>
      </c>
      <c r="AU244" s="252" t="s">
        <v>85</v>
      </c>
      <c r="AV244" s="13" t="s">
        <v>85</v>
      </c>
      <c r="AW244" s="13" t="s">
        <v>4</v>
      </c>
      <c r="AX244" s="13" t="s">
        <v>83</v>
      </c>
      <c r="AY244" s="252" t="s">
        <v>175</v>
      </c>
    </row>
    <row r="245" s="2" customFormat="1" ht="16.5" customHeight="1">
      <c r="A245" s="39"/>
      <c r="B245" s="40"/>
      <c r="C245" s="228" t="s">
        <v>372</v>
      </c>
      <c r="D245" s="228" t="s">
        <v>177</v>
      </c>
      <c r="E245" s="229" t="s">
        <v>373</v>
      </c>
      <c r="F245" s="230" t="s">
        <v>374</v>
      </c>
      <c r="G245" s="231" t="s">
        <v>350</v>
      </c>
      <c r="H245" s="232">
        <v>301.40699999999998</v>
      </c>
      <c r="I245" s="233"/>
      <c r="J245" s="234">
        <f>ROUND(I245*H245,2)</f>
        <v>0</v>
      </c>
      <c r="K245" s="230" t="s">
        <v>203</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182</v>
      </c>
      <c r="AT245" s="239" t="s">
        <v>177</v>
      </c>
      <c r="AU245" s="239" t="s">
        <v>85</v>
      </c>
      <c r="AY245" s="18" t="s">
        <v>175</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182</v>
      </c>
      <c r="BM245" s="239" t="s">
        <v>375</v>
      </c>
    </row>
    <row r="246" s="2" customFormat="1">
      <c r="A246" s="39"/>
      <c r="B246" s="40"/>
      <c r="C246" s="41"/>
      <c r="D246" s="243" t="s">
        <v>205</v>
      </c>
      <c r="E246" s="41"/>
      <c r="F246" s="264" t="s">
        <v>376</v>
      </c>
      <c r="G246" s="41"/>
      <c r="H246" s="41"/>
      <c r="I246" s="265"/>
      <c r="J246" s="41"/>
      <c r="K246" s="41"/>
      <c r="L246" s="45"/>
      <c r="M246" s="266"/>
      <c r="N246" s="267"/>
      <c r="O246" s="92"/>
      <c r="P246" s="92"/>
      <c r="Q246" s="92"/>
      <c r="R246" s="92"/>
      <c r="S246" s="92"/>
      <c r="T246" s="93"/>
      <c r="U246" s="39"/>
      <c r="V246" s="39"/>
      <c r="W246" s="39"/>
      <c r="X246" s="39"/>
      <c r="Y246" s="39"/>
      <c r="Z246" s="39"/>
      <c r="AA246" s="39"/>
      <c r="AB246" s="39"/>
      <c r="AC246" s="39"/>
      <c r="AD246" s="39"/>
      <c r="AE246" s="39"/>
      <c r="AT246" s="18" t="s">
        <v>205</v>
      </c>
      <c r="AU246" s="18" t="s">
        <v>85</v>
      </c>
    </row>
    <row r="247" s="2" customFormat="1" ht="16.5" customHeight="1">
      <c r="A247" s="39"/>
      <c r="B247" s="40"/>
      <c r="C247" s="228" t="s">
        <v>377</v>
      </c>
      <c r="D247" s="228" t="s">
        <v>177</v>
      </c>
      <c r="E247" s="229" t="s">
        <v>378</v>
      </c>
      <c r="F247" s="230" t="s">
        <v>379</v>
      </c>
      <c r="G247" s="231" t="s">
        <v>350</v>
      </c>
      <c r="H247" s="232">
        <v>301.40699999999998</v>
      </c>
      <c r="I247" s="233"/>
      <c r="J247" s="234">
        <f>ROUND(I247*H247,2)</f>
        <v>0</v>
      </c>
      <c r="K247" s="230" t="s">
        <v>181</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182</v>
      </c>
      <c r="AT247" s="239" t="s">
        <v>177</v>
      </c>
      <c r="AU247" s="239" t="s">
        <v>85</v>
      </c>
      <c r="AY247" s="18" t="s">
        <v>175</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182</v>
      </c>
      <c r="BM247" s="239" t="s">
        <v>380</v>
      </c>
    </row>
    <row r="248" s="2" customFormat="1" ht="16.5" customHeight="1">
      <c r="A248" s="39"/>
      <c r="B248" s="40"/>
      <c r="C248" s="228" t="s">
        <v>381</v>
      </c>
      <c r="D248" s="228" t="s">
        <v>177</v>
      </c>
      <c r="E248" s="229" t="s">
        <v>382</v>
      </c>
      <c r="F248" s="230" t="s">
        <v>383</v>
      </c>
      <c r="G248" s="231" t="s">
        <v>350</v>
      </c>
      <c r="H248" s="232">
        <v>6028.1400000000003</v>
      </c>
      <c r="I248" s="233"/>
      <c r="J248" s="234">
        <f>ROUND(I248*H248,2)</f>
        <v>0</v>
      </c>
      <c r="K248" s="230" t="s">
        <v>181</v>
      </c>
      <c r="L248" s="45"/>
      <c r="M248" s="235" t="s">
        <v>1</v>
      </c>
      <c r="N248" s="236" t="s">
        <v>41</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182</v>
      </c>
      <c r="AT248" s="239" t="s">
        <v>177</v>
      </c>
      <c r="AU248" s="239" t="s">
        <v>85</v>
      </c>
      <c r="AY248" s="18" t="s">
        <v>175</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182</v>
      </c>
      <c r="BM248" s="239" t="s">
        <v>384</v>
      </c>
    </row>
    <row r="249" s="13" customFormat="1">
      <c r="A249" s="13"/>
      <c r="B249" s="241"/>
      <c r="C249" s="242"/>
      <c r="D249" s="243" t="s">
        <v>197</v>
      </c>
      <c r="E249" s="242"/>
      <c r="F249" s="245" t="s">
        <v>385</v>
      </c>
      <c r="G249" s="242"/>
      <c r="H249" s="246">
        <v>6028.1400000000003</v>
      </c>
      <c r="I249" s="247"/>
      <c r="J249" s="242"/>
      <c r="K249" s="242"/>
      <c r="L249" s="248"/>
      <c r="M249" s="249"/>
      <c r="N249" s="250"/>
      <c r="O249" s="250"/>
      <c r="P249" s="250"/>
      <c r="Q249" s="250"/>
      <c r="R249" s="250"/>
      <c r="S249" s="250"/>
      <c r="T249" s="251"/>
      <c r="U249" s="13"/>
      <c r="V249" s="13"/>
      <c r="W249" s="13"/>
      <c r="X249" s="13"/>
      <c r="Y249" s="13"/>
      <c r="Z249" s="13"/>
      <c r="AA249" s="13"/>
      <c r="AB249" s="13"/>
      <c r="AC249" s="13"/>
      <c r="AD249" s="13"/>
      <c r="AE249" s="13"/>
      <c r="AT249" s="252" t="s">
        <v>197</v>
      </c>
      <c r="AU249" s="252" t="s">
        <v>85</v>
      </c>
      <c r="AV249" s="13" t="s">
        <v>85</v>
      </c>
      <c r="AW249" s="13" t="s">
        <v>4</v>
      </c>
      <c r="AX249" s="13" t="s">
        <v>83</v>
      </c>
      <c r="AY249" s="252" t="s">
        <v>175</v>
      </c>
    </row>
    <row r="250" s="2" customFormat="1" ht="16.5" customHeight="1">
      <c r="A250" s="39"/>
      <c r="B250" s="40"/>
      <c r="C250" s="228" t="s">
        <v>386</v>
      </c>
      <c r="D250" s="228" t="s">
        <v>177</v>
      </c>
      <c r="E250" s="229" t="s">
        <v>387</v>
      </c>
      <c r="F250" s="230" t="s">
        <v>388</v>
      </c>
      <c r="G250" s="231" t="s">
        <v>350</v>
      </c>
      <c r="H250" s="232">
        <v>301.40699999999998</v>
      </c>
      <c r="I250" s="233"/>
      <c r="J250" s="234">
        <f>ROUND(I250*H250,2)</f>
        <v>0</v>
      </c>
      <c r="K250" s="230" t="s">
        <v>181</v>
      </c>
      <c r="L250" s="45"/>
      <c r="M250" s="235" t="s">
        <v>1</v>
      </c>
      <c r="N250" s="236" t="s">
        <v>41</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182</v>
      </c>
      <c r="AT250" s="239" t="s">
        <v>177</v>
      </c>
      <c r="AU250" s="239" t="s">
        <v>85</v>
      </c>
      <c r="AY250" s="18" t="s">
        <v>175</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182</v>
      </c>
      <c r="BM250" s="239" t="s">
        <v>389</v>
      </c>
    </row>
    <row r="251" s="12" customFormat="1" ht="22.8" customHeight="1">
      <c r="A251" s="12"/>
      <c r="B251" s="212"/>
      <c r="C251" s="213"/>
      <c r="D251" s="214" t="s">
        <v>75</v>
      </c>
      <c r="E251" s="226" t="s">
        <v>390</v>
      </c>
      <c r="F251" s="226" t="s">
        <v>391</v>
      </c>
      <c r="G251" s="213"/>
      <c r="H251" s="213"/>
      <c r="I251" s="216"/>
      <c r="J251" s="227">
        <f>BK251</f>
        <v>0</v>
      </c>
      <c r="K251" s="213"/>
      <c r="L251" s="218"/>
      <c r="M251" s="219"/>
      <c r="N251" s="220"/>
      <c r="O251" s="220"/>
      <c r="P251" s="221">
        <f>SUM(P252:P255)</f>
        <v>0</v>
      </c>
      <c r="Q251" s="220"/>
      <c r="R251" s="221">
        <f>SUM(R252:R255)</f>
        <v>0</v>
      </c>
      <c r="S251" s="220"/>
      <c r="T251" s="222">
        <f>SUM(T252:T255)</f>
        <v>0</v>
      </c>
      <c r="U251" s="12"/>
      <c r="V251" s="12"/>
      <c r="W251" s="12"/>
      <c r="X251" s="12"/>
      <c r="Y251" s="12"/>
      <c r="Z251" s="12"/>
      <c r="AA251" s="12"/>
      <c r="AB251" s="12"/>
      <c r="AC251" s="12"/>
      <c r="AD251" s="12"/>
      <c r="AE251" s="12"/>
      <c r="AR251" s="223" t="s">
        <v>83</v>
      </c>
      <c r="AT251" s="224" t="s">
        <v>75</v>
      </c>
      <c r="AU251" s="224" t="s">
        <v>83</v>
      </c>
      <c r="AY251" s="223" t="s">
        <v>175</v>
      </c>
      <c r="BK251" s="225">
        <f>SUM(BK252:BK255)</f>
        <v>0</v>
      </c>
    </row>
    <row r="252" s="2" customFormat="1" ht="16.5" customHeight="1">
      <c r="A252" s="39"/>
      <c r="B252" s="40"/>
      <c r="C252" s="228" t="s">
        <v>392</v>
      </c>
      <c r="D252" s="228" t="s">
        <v>177</v>
      </c>
      <c r="E252" s="229" t="s">
        <v>393</v>
      </c>
      <c r="F252" s="230" t="s">
        <v>394</v>
      </c>
      <c r="G252" s="231" t="s">
        <v>350</v>
      </c>
      <c r="H252" s="232">
        <v>42.484000000000002</v>
      </c>
      <c r="I252" s="233"/>
      <c r="J252" s="234">
        <f>ROUND(I252*H252,2)</f>
        <v>0</v>
      </c>
      <c r="K252" s="230" t="s">
        <v>181</v>
      </c>
      <c r="L252" s="45"/>
      <c r="M252" s="235" t="s">
        <v>1</v>
      </c>
      <c r="N252" s="236" t="s">
        <v>41</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182</v>
      </c>
      <c r="AT252" s="239" t="s">
        <v>177</v>
      </c>
      <c r="AU252" s="239" t="s">
        <v>85</v>
      </c>
      <c r="AY252" s="18" t="s">
        <v>175</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182</v>
      </c>
      <c r="BM252" s="239" t="s">
        <v>395</v>
      </c>
    </row>
    <row r="253" s="13" customFormat="1">
      <c r="A253" s="13"/>
      <c r="B253" s="241"/>
      <c r="C253" s="242"/>
      <c r="D253" s="243" t="s">
        <v>197</v>
      </c>
      <c r="E253" s="242"/>
      <c r="F253" s="245" t="s">
        <v>396</v>
      </c>
      <c r="G253" s="242"/>
      <c r="H253" s="246">
        <v>42.484000000000002</v>
      </c>
      <c r="I253" s="247"/>
      <c r="J253" s="242"/>
      <c r="K253" s="242"/>
      <c r="L253" s="248"/>
      <c r="M253" s="249"/>
      <c r="N253" s="250"/>
      <c r="O253" s="250"/>
      <c r="P253" s="250"/>
      <c r="Q253" s="250"/>
      <c r="R253" s="250"/>
      <c r="S253" s="250"/>
      <c r="T253" s="251"/>
      <c r="U253" s="13"/>
      <c r="V253" s="13"/>
      <c r="W253" s="13"/>
      <c r="X253" s="13"/>
      <c r="Y253" s="13"/>
      <c r="Z253" s="13"/>
      <c r="AA253" s="13"/>
      <c r="AB253" s="13"/>
      <c r="AC253" s="13"/>
      <c r="AD253" s="13"/>
      <c r="AE253" s="13"/>
      <c r="AT253" s="252" t="s">
        <v>197</v>
      </c>
      <c r="AU253" s="252" t="s">
        <v>85</v>
      </c>
      <c r="AV253" s="13" t="s">
        <v>85</v>
      </c>
      <c r="AW253" s="13" t="s">
        <v>4</v>
      </c>
      <c r="AX253" s="13" t="s">
        <v>83</v>
      </c>
      <c r="AY253" s="252" t="s">
        <v>175</v>
      </c>
    </row>
    <row r="254" s="2" customFormat="1" ht="16.5" customHeight="1">
      <c r="A254" s="39"/>
      <c r="B254" s="40"/>
      <c r="C254" s="228" t="s">
        <v>397</v>
      </c>
      <c r="D254" s="228" t="s">
        <v>177</v>
      </c>
      <c r="E254" s="229" t="s">
        <v>398</v>
      </c>
      <c r="F254" s="230" t="s">
        <v>399</v>
      </c>
      <c r="G254" s="231" t="s">
        <v>350</v>
      </c>
      <c r="H254" s="232">
        <v>99.128</v>
      </c>
      <c r="I254" s="233"/>
      <c r="J254" s="234">
        <f>ROUND(I254*H254,2)</f>
        <v>0</v>
      </c>
      <c r="K254" s="230" t="s">
        <v>181</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182</v>
      </c>
      <c r="AT254" s="239" t="s">
        <v>177</v>
      </c>
      <c r="AU254" s="239" t="s">
        <v>85</v>
      </c>
      <c r="AY254" s="18" t="s">
        <v>175</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182</v>
      </c>
      <c r="BM254" s="239" t="s">
        <v>400</v>
      </c>
    </row>
    <row r="255" s="13" customFormat="1">
      <c r="A255" s="13"/>
      <c r="B255" s="241"/>
      <c r="C255" s="242"/>
      <c r="D255" s="243" t="s">
        <v>197</v>
      </c>
      <c r="E255" s="242"/>
      <c r="F255" s="245" t="s">
        <v>401</v>
      </c>
      <c r="G255" s="242"/>
      <c r="H255" s="246">
        <v>99.128</v>
      </c>
      <c r="I255" s="247"/>
      <c r="J255" s="242"/>
      <c r="K255" s="242"/>
      <c r="L255" s="248"/>
      <c r="M255" s="249"/>
      <c r="N255" s="250"/>
      <c r="O255" s="250"/>
      <c r="P255" s="250"/>
      <c r="Q255" s="250"/>
      <c r="R255" s="250"/>
      <c r="S255" s="250"/>
      <c r="T255" s="251"/>
      <c r="U255" s="13"/>
      <c r="V255" s="13"/>
      <c r="W255" s="13"/>
      <c r="X255" s="13"/>
      <c r="Y255" s="13"/>
      <c r="Z255" s="13"/>
      <c r="AA255" s="13"/>
      <c r="AB255" s="13"/>
      <c r="AC255" s="13"/>
      <c r="AD255" s="13"/>
      <c r="AE255" s="13"/>
      <c r="AT255" s="252" t="s">
        <v>197</v>
      </c>
      <c r="AU255" s="252" t="s">
        <v>85</v>
      </c>
      <c r="AV255" s="13" t="s">
        <v>85</v>
      </c>
      <c r="AW255" s="13" t="s">
        <v>4</v>
      </c>
      <c r="AX255" s="13" t="s">
        <v>83</v>
      </c>
      <c r="AY255" s="252" t="s">
        <v>175</v>
      </c>
    </row>
    <row r="256" s="12" customFormat="1" ht="25.92" customHeight="1">
      <c r="A256" s="12"/>
      <c r="B256" s="212"/>
      <c r="C256" s="213"/>
      <c r="D256" s="214" t="s">
        <v>75</v>
      </c>
      <c r="E256" s="215" t="s">
        <v>402</v>
      </c>
      <c r="F256" s="215" t="s">
        <v>403</v>
      </c>
      <c r="G256" s="213"/>
      <c r="H256" s="213"/>
      <c r="I256" s="216"/>
      <c r="J256" s="217">
        <f>BK256</f>
        <v>0</v>
      </c>
      <c r="K256" s="213"/>
      <c r="L256" s="218"/>
      <c r="M256" s="219"/>
      <c r="N256" s="220"/>
      <c r="O256" s="220"/>
      <c r="P256" s="221">
        <f>P257+P269+P272+P308+P364+P379+P387+P418+P436+P451</f>
        <v>0</v>
      </c>
      <c r="Q256" s="220"/>
      <c r="R256" s="221">
        <f>R257+R269+R272+R308+R364+R379+R387+R418+R436+R451</f>
        <v>24.740599119999999</v>
      </c>
      <c r="S256" s="220"/>
      <c r="T256" s="222">
        <f>T257+T269+T272+T308+T364+T379+T387+T418+T436+T451</f>
        <v>26.910829150000001</v>
      </c>
      <c r="U256" s="12"/>
      <c r="V256" s="12"/>
      <c r="W256" s="12"/>
      <c r="X256" s="12"/>
      <c r="Y256" s="12"/>
      <c r="Z256" s="12"/>
      <c r="AA256" s="12"/>
      <c r="AB256" s="12"/>
      <c r="AC256" s="12"/>
      <c r="AD256" s="12"/>
      <c r="AE256" s="12"/>
      <c r="AR256" s="223" t="s">
        <v>85</v>
      </c>
      <c r="AT256" s="224" t="s">
        <v>75</v>
      </c>
      <c r="AU256" s="224" t="s">
        <v>76</v>
      </c>
      <c r="AY256" s="223" t="s">
        <v>175</v>
      </c>
      <c r="BK256" s="225">
        <f>BK257+BK269+BK272+BK308+BK364+BK379+BK387+BK418+BK436+BK451</f>
        <v>0</v>
      </c>
    </row>
    <row r="257" s="12" customFormat="1" ht="22.8" customHeight="1">
      <c r="A257" s="12"/>
      <c r="B257" s="212"/>
      <c r="C257" s="213"/>
      <c r="D257" s="214" t="s">
        <v>75</v>
      </c>
      <c r="E257" s="226" t="s">
        <v>404</v>
      </c>
      <c r="F257" s="226" t="s">
        <v>405</v>
      </c>
      <c r="G257" s="213"/>
      <c r="H257" s="213"/>
      <c r="I257" s="216"/>
      <c r="J257" s="227">
        <f>BK257</f>
        <v>0</v>
      </c>
      <c r="K257" s="213"/>
      <c r="L257" s="218"/>
      <c r="M257" s="219"/>
      <c r="N257" s="220"/>
      <c r="O257" s="220"/>
      <c r="P257" s="221">
        <f>SUM(P258:P268)</f>
        <v>0</v>
      </c>
      <c r="Q257" s="220"/>
      <c r="R257" s="221">
        <f>SUM(R258:R268)</f>
        <v>0.49612500000000004</v>
      </c>
      <c r="S257" s="220"/>
      <c r="T257" s="222">
        <f>SUM(T258:T268)</f>
        <v>0</v>
      </c>
      <c r="U257" s="12"/>
      <c r="V257" s="12"/>
      <c r="W257" s="12"/>
      <c r="X257" s="12"/>
      <c r="Y257" s="12"/>
      <c r="Z257" s="12"/>
      <c r="AA257" s="12"/>
      <c r="AB257" s="12"/>
      <c r="AC257" s="12"/>
      <c r="AD257" s="12"/>
      <c r="AE257" s="12"/>
      <c r="AR257" s="223" t="s">
        <v>85</v>
      </c>
      <c r="AT257" s="224" t="s">
        <v>75</v>
      </c>
      <c r="AU257" s="224" t="s">
        <v>83</v>
      </c>
      <c r="AY257" s="223" t="s">
        <v>175</v>
      </c>
      <c r="BK257" s="225">
        <f>SUM(BK258:BK268)</f>
        <v>0</v>
      </c>
    </row>
    <row r="258" s="2" customFormat="1" ht="16.5" customHeight="1">
      <c r="A258" s="39"/>
      <c r="B258" s="40"/>
      <c r="C258" s="228" t="s">
        <v>406</v>
      </c>
      <c r="D258" s="228" t="s">
        <v>177</v>
      </c>
      <c r="E258" s="229" t="s">
        <v>407</v>
      </c>
      <c r="F258" s="230" t="s">
        <v>408</v>
      </c>
      <c r="G258" s="231" t="s">
        <v>180</v>
      </c>
      <c r="H258" s="232">
        <v>875</v>
      </c>
      <c r="I258" s="233"/>
      <c r="J258" s="234">
        <f>ROUND(I258*H258,2)</f>
        <v>0</v>
      </c>
      <c r="K258" s="230" t="s">
        <v>181</v>
      </c>
      <c r="L258" s="45"/>
      <c r="M258" s="235" t="s">
        <v>1</v>
      </c>
      <c r="N258" s="236" t="s">
        <v>41</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255</v>
      </c>
      <c r="AT258" s="239" t="s">
        <v>177</v>
      </c>
      <c r="AU258" s="239" t="s">
        <v>85</v>
      </c>
      <c r="AY258" s="18" t="s">
        <v>175</v>
      </c>
      <c r="BE258" s="240">
        <f>IF(N258="základní",J258,0)</f>
        <v>0</v>
      </c>
      <c r="BF258" s="240">
        <f>IF(N258="snížená",J258,0)</f>
        <v>0</v>
      </c>
      <c r="BG258" s="240">
        <f>IF(N258="zákl. přenesená",J258,0)</f>
        <v>0</v>
      </c>
      <c r="BH258" s="240">
        <f>IF(N258="sníž. přenesená",J258,0)</f>
        <v>0</v>
      </c>
      <c r="BI258" s="240">
        <f>IF(N258="nulová",J258,0)</f>
        <v>0</v>
      </c>
      <c r="BJ258" s="18" t="s">
        <v>83</v>
      </c>
      <c r="BK258" s="240">
        <f>ROUND(I258*H258,2)</f>
        <v>0</v>
      </c>
      <c r="BL258" s="18" t="s">
        <v>255</v>
      </c>
      <c r="BM258" s="239" t="s">
        <v>409</v>
      </c>
    </row>
    <row r="259" s="13" customFormat="1">
      <c r="A259" s="13"/>
      <c r="B259" s="241"/>
      <c r="C259" s="242"/>
      <c r="D259" s="243" t="s">
        <v>197</v>
      </c>
      <c r="E259" s="244" t="s">
        <v>1</v>
      </c>
      <c r="F259" s="245" t="s">
        <v>254</v>
      </c>
      <c r="G259" s="242"/>
      <c r="H259" s="246">
        <v>875</v>
      </c>
      <c r="I259" s="247"/>
      <c r="J259" s="242"/>
      <c r="K259" s="242"/>
      <c r="L259" s="248"/>
      <c r="M259" s="249"/>
      <c r="N259" s="250"/>
      <c r="O259" s="250"/>
      <c r="P259" s="250"/>
      <c r="Q259" s="250"/>
      <c r="R259" s="250"/>
      <c r="S259" s="250"/>
      <c r="T259" s="251"/>
      <c r="U259" s="13"/>
      <c r="V259" s="13"/>
      <c r="W259" s="13"/>
      <c r="X259" s="13"/>
      <c r="Y259" s="13"/>
      <c r="Z259" s="13"/>
      <c r="AA259" s="13"/>
      <c r="AB259" s="13"/>
      <c r="AC259" s="13"/>
      <c r="AD259" s="13"/>
      <c r="AE259" s="13"/>
      <c r="AT259" s="252" t="s">
        <v>197</v>
      </c>
      <c r="AU259" s="252" t="s">
        <v>85</v>
      </c>
      <c r="AV259" s="13" t="s">
        <v>85</v>
      </c>
      <c r="AW259" s="13" t="s">
        <v>32</v>
      </c>
      <c r="AX259" s="13" t="s">
        <v>76</v>
      </c>
      <c r="AY259" s="252" t="s">
        <v>175</v>
      </c>
    </row>
    <row r="260" s="14" customFormat="1">
      <c r="A260" s="14"/>
      <c r="B260" s="253"/>
      <c r="C260" s="254"/>
      <c r="D260" s="243" t="s">
        <v>197</v>
      </c>
      <c r="E260" s="255" t="s">
        <v>1</v>
      </c>
      <c r="F260" s="256" t="s">
        <v>199</v>
      </c>
      <c r="G260" s="254"/>
      <c r="H260" s="257">
        <v>875</v>
      </c>
      <c r="I260" s="258"/>
      <c r="J260" s="254"/>
      <c r="K260" s="254"/>
      <c r="L260" s="259"/>
      <c r="M260" s="260"/>
      <c r="N260" s="261"/>
      <c r="O260" s="261"/>
      <c r="P260" s="261"/>
      <c r="Q260" s="261"/>
      <c r="R260" s="261"/>
      <c r="S260" s="261"/>
      <c r="T260" s="262"/>
      <c r="U260" s="14"/>
      <c r="V260" s="14"/>
      <c r="W260" s="14"/>
      <c r="X260" s="14"/>
      <c r="Y260" s="14"/>
      <c r="Z260" s="14"/>
      <c r="AA260" s="14"/>
      <c r="AB260" s="14"/>
      <c r="AC260" s="14"/>
      <c r="AD260" s="14"/>
      <c r="AE260" s="14"/>
      <c r="AT260" s="263" t="s">
        <v>197</v>
      </c>
      <c r="AU260" s="263" t="s">
        <v>85</v>
      </c>
      <c r="AV260" s="14" t="s">
        <v>182</v>
      </c>
      <c r="AW260" s="14" t="s">
        <v>32</v>
      </c>
      <c r="AX260" s="14" t="s">
        <v>83</v>
      </c>
      <c r="AY260" s="263" t="s">
        <v>175</v>
      </c>
    </row>
    <row r="261" s="2" customFormat="1" ht="16.5" customHeight="1">
      <c r="A261" s="39"/>
      <c r="B261" s="40"/>
      <c r="C261" s="289" t="s">
        <v>410</v>
      </c>
      <c r="D261" s="289" t="s">
        <v>411</v>
      </c>
      <c r="E261" s="290" t="s">
        <v>412</v>
      </c>
      <c r="F261" s="291" t="s">
        <v>413</v>
      </c>
      <c r="G261" s="292" t="s">
        <v>180</v>
      </c>
      <c r="H261" s="293">
        <v>962.5</v>
      </c>
      <c r="I261" s="294"/>
      <c r="J261" s="295">
        <f>ROUND(I261*H261,2)</f>
        <v>0</v>
      </c>
      <c r="K261" s="291" t="s">
        <v>203</v>
      </c>
      <c r="L261" s="296"/>
      <c r="M261" s="297" t="s">
        <v>1</v>
      </c>
      <c r="N261" s="298" t="s">
        <v>41</v>
      </c>
      <c r="O261" s="92"/>
      <c r="P261" s="237">
        <f>O261*H261</f>
        <v>0</v>
      </c>
      <c r="Q261" s="237">
        <v>0.00038999999999999999</v>
      </c>
      <c r="R261" s="237">
        <f>Q261*H261</f>
        <v>0.37537500000000001</v>
      </c>
      <c r="S261" s="237">
        <v>0</v>
      </c>
      <c r="T261" s="238">
        <f>S261*H261</f>
        <v>0</v>
      </c>
      <c r="U261" s="39"/>
      <c r="V261" s="39"/>
      <c r="W261" s="39"/>
      <c r="X261" s="39"/>
      <c r="Y261" s="39"/>
      <c r="Z261" s="39"/>
      <c r="AA261" s="39"/>
      <c r="AB261" s="39"/>
      <c r="AC261" s="39"/>
      <c r="AD261" s="39"/>
      <c r="AE261" s="39"/>
      <c r="AR261" s="239" t="s">
        <v>347</v>
      </c>
      <c r="AT261" s="239" t="s">
        <v>411</v>
      </c>
      <c r="AU261" s="239" t="s">
        <v>85</v>
      </c>
      <c r="AY261" s="18" t="s">
        <v>175</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255</v>
      </c>
      <c r="BM261" s="239" t="s">
        <v>414</v>
      </c>
    </row>
    <row r="262" s="13" customFormat="1">
      <c r="A262" s="13"/>
      <c r="B262" s="241"/>
      <c r="C262" s="242"/>
      <c r="D262" s="243" t="s">
        <v>197</v>
      </c>
      <c r="E262" s="242"/>
      <c r="F262" s="245" t="s">
        <v>415</v>
      </c>
      <c r="G262" s="242"/>
      <c r="H262" s="246">
        <v>962.5</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197</v>
      </c>
      <c r="AU262" s="252" t="s">
        <v>85</v>
      </c>
      <c r="AV262" s="13" t="s">
        <v>85</v>
      </c>
      <c r="AW262" s="13" t="s">
        <v>4</v>
      </c>
      <c r="AX262" s="13" t="s">
        <v>83</v>
      </c>
      <c r="AY262" s="252" t="s">
        <v>175</v>
      </c>
    </row>
    <row r="263" s="2" customFormat="1" ht="24.15" customHeight="1">
      <c r="A263" s="39"/>
      <c r="B263" s="40"/>
      <c r="C263" s="228" t="s">
        <v>416</v>
      </c>
      <c r="D263" s="228" t="s">
        <v>177</v>
      </c>
      <c r="E263" s="229" t="s">
        <v>417</v>
      </c>
      <c r="F263" s="230" t="s">
        <v>418</v>
      </c>
      <c r="G263" s="231" t="s">
        <v>180</v>
      </c>
      <c r="H263" s="232">
        <v>1006.25</v>
      </c>
      <c r="I263" s="233"/>
      <c r="J263" s="234">
        <f>ROUND(I263*H263,2)</f>
        <v>0</v>
      </c>
      <c r="K263" s="230" t="s">
        <v>203</v>
      </c>
      <c r="L263" s="45"/>
      <c r="M263" s="235" t="s">
        <v>1</v>
      </c>
      <c r="N263" s="236" t="s">
        <v>41</v>
      </c>
      <c r="O263" s="92"/>
      <c r="P263" s="237">
        <f>O263*H263</f>
        <v>0</v>
      </c>
      <c r="Q263" s="237">
        <v>0.00012</v>
      </c>
      <c r="R263" s="237">
        <f>Q263*H263</f>
        <v>0.12075</v>
      </c>
      <c r="S263" s="237">
        <v>0</v>
      </c>
      <c r="T263" s="238">
        <f>S263*H263</f>
        <v>0</v>
      </c>
      <c r="U263" s="39"/>
      <c r="V263" s="39"/>
      <c r="W263" s="39"/>
      <c r="X263" s="39"/>
      <c r="Y263" s="39"/>
      <c r="Z263" s="39"/>
      <c r="AA263" s="39"/>
      <c r="AB263" s="39"/>
      <c r="AC263" s="39"/>
      <c r="AD263" s="39"/>
      <c r="AE263" s="39"/>
      <c r="AR263" s="239" t="s">
        <v>255</v>
      </c>
      <c r="AT263" s="239" t="s">
        <v>177</v>
      </c>
      <c r="AU263" s="239" t="s">
        <v>85</v>
      </c>
      <c r="AY263" s="18" t="s">
        <v>175</v>
      </c>
      <c r="BE263" s="240">
        <f>IF(N263="základní",J263,0)</f>
        <v>0</v>
      </c>
      <c r="BF263" s="240">
        <f>IF(N263="snížená",J263,0)</f>
        <v>0</v>
      </c>
      <c r="BG263" s="240">
        <f>IF(N263="zákl. přenesená",J263,0)</f>
        <v>0</v>
      </c>
      <c r="BH263" s="240">
        <f>IF(N263="sníž. přenesená",J263,0)</f>
        <v>0</v>
      </c>
      <c r="BI263" s="240">
        <f>IF(N263="nulová",J263,0)</f>
        <v>0</v>
      </c>
      <c r="BJ263" s="18" t="s">
        <v>83</v>
      </c>
      <c r="BK263" s="240">
        <f>ROUND(I263*H263,2)</f>
        <v>0</v>
      </c>
      <c r="BL263" s="18" t="s">
        <v>255</v>
      </c>
      <c r="BM263" s="239" t="s">
        <v>419</v>
      </c>
    </row>
    <row r="264" s="2" customFormat="1">
      <c r="A264" s="39"/>
      <c r="B264" s="40"/>
      <c r="C264" s="41"/>
      <c r="D264" s="243" t="s">
        <v>205</v>
      </c>
      <c r="E264" s="41"/>
      <c r="F264" s="264" t="s">
        <v>420</v>
      </c>
      <c r="G264" s="41"/>
      <c r="H264" s="41"/>
      <c r="I264" s="265"/>
      <c r="J264" s="41"/>
      <c r="K264" s="41"/>
      <c r="L264" s="45"/>
      <c r="M264" s="266"/>
      <c r="N264" s="267"/>
      <c r="O264" s="92"/>
      <c r="P264" s="92"/>
      <c r="Q264" s="92"/>
      <c r="R264" s="92"/>
      <c r="S264" s="92"/>
      <c r="T264" s="93"/>
      <c r="U264" s="39"/>
      <c r="V264" s="39"/>
      <c r="W264" s="39"/>
      <c r="X264" s="39"/>
      <c r="Y264" s="39"/>
      <c r="Z264" s="39"/>
      <c r="AA264" s="39"/>
      <c r="AB264" s="39"/>
      <c r="AC264" s="39"/>
      <c r="AD264" s="39"/>
      <c r="AE264" s="39"/>
      <c r="AT264" s="18" t="s">
        <v>205</v>
      </c>
      <c r="AU264" s="18" t="s">
        <v>85</v>
      </c>
    </row>
    <row r="265" s="13" customFormat="1">
      <c r="A265" s="13"/>
      <c r="B265" s="241"/>
      <c r="C265" s="242"/>
      <c r="D265" s="243" t="s">
        <v>197</v>
      </c>
      <c r="E265" s="244" t="s">
        <v>1</v>
      </c>
      <c r="F265" s="245" t="s">
        <v>421</v>
      </c>
      <c r="G265" s="242"/>
      <c r="H265" s="246">
        <v>1006.25</v>
      </c>
      <c r="I265" s="247"/>
      <c r="J265" s="242"/>
      <c r="K265" s="242"/>
      <c r="L265" s="248"/>
      <c r="M265" s="249"/>
      <c r="N265" s="250"/>
      <c r="O265" s="250"/>
      <c r="P265" s="250"/>
      <c r="Q265" s="250"/>
      <c r="R265" s="250"/>
      <c r="S265" s="250"/>
      <c r="T265" s="251"/>
      <c r="U265" s="13"/>
      <c r="V265" s="13"/>
      <c r="W265" s="13"/>
      <c r="X265" s="13"/>
      <c r="Y265" s="13"/>
      <c r="Z265" s="13"/>
      <c r="AA265" s="13"/>
      <c r="AB265" s="13"/>
      <c r="AC265" s="13"/>
      <c r="AD265" s="13"/>
      <c r="AE265" s="13"/>
      <c r="AT265" s="252" t="s">
        <v>197</v>
      </c>
      <c r="AU265" s="252" t="s">
        <v>85</v>
      </c>
      <c r="AV265" s="13" t="s">
        <v>85</v>
      </c>
      <c r="AW265" s="13" t="s">
        <v>32</v>
      </c>
      <c r="AX265" s="13" t="s">
        <v>76</v>
      </c>
      <c r="AY265" s="252" t="s">
        <v>175</v>
      </c>
    </row>
    <row r="266" s="14" customFormat="1">
      <c r="A266" s="14"/>
      <c r="B266" s="253"/>
      <c r="C266" s="254"/>
      <c r="D266" s="243" t="s">
        <v>197</v>
      </c>
      <c r="E266" s="255" t="s">
        <v>1</v>
      </c>
      <c r="F266" s="256" t="s">
        <v>199</v>
      </c>
      <c r="G266" s="254"/>
      <c r="H266" s="257">
        <v>1006.25</v>
      </c>
      <c r="I266" s="258"/>
      <c r="J266" s="254"/>
      <c r="K266" s="254"/>
      <c r="L266" s="259"/>
      <c r="M266" s="260"/>
      <c r="N266" s="261"/>
      <c r="O266" s="261"/>
      <c r="P266" s="261"/>
      <c r="Q266" s="261"/>
      <c r="R266" s="261"/>
      <c r="S266" s="261"/>
      <c r="T266" s="262"/>
      <c r="U266" s="14"/>
      <c r="V266" s="14"/>
      <c r="W266" s="14"/>
      <c r="X266" s="14"/>
      <c r="Y266" s="14"/>
      <c r="Z266" s="14"/>
      <c r="AA266" s="14"/>
      <c r="AB266" s="14"/>
      <c r="AC266" s="14"/>
      <c r="AD266" s="14"/>
      <c r="AE266" s="14"/>
      <c r="AT266" s="263" t="s">
        <v>197</v>
      </c>
      <c r="AU266" s="263" t="s">
        <v>85</v>
      </c>
      <c r="AV266" s="14" t="s">
        <v>182</v>
      </c>
      <c r="AW266" s="14" t="s">
        <v>32</v>
      </c>
      <c r="AX266" s="14" t="s">
        <v>83</v>
      </c>
      <c r="AY266" s="263" t="s">
        <v>175</v>
      </c>
    </row>
    <row r="267" s="2" customFormat="1" ht="16.5" customHeight="1">
      <c r="A267" s="39"/>
      <c r="B267" s="40"/>
      <c r="C267" s="228" t="s">
        <v>422</v>
      </c>
      <c r="D267" s="228" t="s">
        <v>177</v>
      </c>
      <c r="E267" s="229" t="s">
        <v>423</v>
      </c>
      <c r="F267" s="230" t="s">
        <v>424</v>
      </c>
      <c r="G267" s="231" t="s">
        <v>350</v>
      </c>
      <c r="H267" s="232">
        <v>0.496</v>
      </c>
      <c r="I267" s="233"/>
      <c r="J267" s="234">
        <f>ROUND(I267*H267,2)</f>
        <v>0</v>
      </c>
      <c r="K267" s="230" t="s">
        <v>181</v>
      </c>
      <c r="L267" s="45"/>
      <c r="M267" s="235" t="s">
        <v>1</v>
      </c>
      <c r="N267" s="236" t="s">
        <v>41</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255</v>
      </c>
      <c r="AT267" s="239" t="s">
        <v>177</v>
      </c>
      <c r="AU267" s="239" t="s">
        <v>85</v>
      </c>
      <c r="AY267" s="18" t="s">
        <v>175</v>
      </c>
      <c r="BE267" s="240">
        <f>IF(N267="základní",J267,0)</f>
        <v>0</v>
      </c>
      <c r="BF267" s="240">
        <f>IF(N267="snížená",J267,0)</f>
        <v>0</v>
      </c>
      <c r="BG267" s="240">
        <f>IF(N267="zákl. přenesená",J267,0)</f>
        <v>0</v>
      </c>
      <c r="BH267" s="240">
        <f>IF(N267="sníž. přenesená",J267,0)</f>
        <v>0</v>
      </c>
      <c r="BI267" s="240">
        <f>IF(N267="nulová",J267,0)</f>
        <v>0</v>
      </c>
      <c r="BJ267" s="18" t="s">
        <v>83</v>
      </c>
      <c r="BK267" s="240">
        <f>ROUND(I267*H267,2)</f>
        <v>0</v>
      </c>
      <c r="BL267" s="18" t="s">
        <v>255</v>
      </c>
      <c r="BM267" s="239" t="s">
        <v>425</v>
      </c>
    </row>
    <row r="268" s="2" customFormat="1" ht="16.5" customHeight="1">
      <c r="A268" s="39"/>
      <c r="B268" s="40"/>
      <c r="C268" s="228" t="s">
        <v>426</v>
      </c>
      <c r="D268" s="228" t="s">
        <v>177</v>
      </c>
      <c r="E268" s="229" t="s">
        <v>427</v>
      </c>
      <c r="F268" s="230" t="s">
        <v>428</v>
      </c>
      <c r="G268" s="231" t="s">
        <v>350</v>
      </c>
      <c r="H268" s="232">
        <v>0.496</v>
      </c>
      <c r="I268" s="233"/>
      <c r="J268" s="234">
        <f>ROUND(I268*H268,2)</f>
        <v>0</v>
      </c>
      <c r="K268" s="230" t="s">
        <v>181</v>
      </c>
      <c r="L268" s="45"/>
      <c r="M268" s="235" t="s">
        <v>1</v>
      </c>
      <c r="N268" s="236" t="s">
        <v>41</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255</v>
      </c>
      <c r="AT268" s="239" t="s">
        <v>177</v>
      </c>
      <c r="AU268" s="239" t="s">
        <v>85</v>
      </c>
      <c r="AY268" s="18" t="s">
        <v>175</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255</v>
      </c>
      <c r="BM268" s="239" t="s">
        <v>429</v>
      </c>
    </row>
    <row r="269" s="12" customFormat="1" ht="22.8" customHeight="1">
      <c r="A269" s="12"/>
      <c r="B269" s="212"/>
      <c r="C269" s="213"/>
      <c r="D269" s="214" t="s">
        <v>75</v>
      </c>
      <c r="E269" s="226" t="s">
        <v>430</v>
      </c>
      <c r="F269" s="226" t="s">
        <v>431</v>
      </c>
      <c r="G269" s="213"/>
      <c r="H269" s="213"/>
      <c r="I269" s="216"/>
      <c r="J269" s="227">
        <f>BK269</f>
        <v>0</v>
      </c>
      <c r="K269" s="213"/>
      <c r="L269" s="218"/>
      <c r="M269" s="219"/>
      <c r="N269" s="220"/>
      <c r="O269" s="220"/>
      <c r="P269" s="221">
        <f>SUM(P270:P271)</f>
        <v>0</v>
      </c>
      <c r="Q269" s="220"/>
      <c r="R269" s="221">
        <f>SUM(R270:R271)</f>
        <v>0.00364</v>
      </c>
      <c r="S269" s="220"/>
      <c r="T269" s="222">
        <f>SUM(T270:T271)</f>
        <v>0</v>
      </c>
      <c r="U269" s="12"/>
      <c r="V269" s="12"/>
      <c r="W269" s="12"/>
      <c r="X269" s="12"/>
      <c r="Y269" s="12"/>
      <c r="Z269" s="12"/>
      <c r="AA269" s="12"/>
      <c r="AB269" s="12"/>
      <c r="AC269" s="12"/>
      <c r="AD269" s="12"/>
      <c r="AE269" s="12"/>
      <c r="AR269" s="223" t="s">
        <v>85</v>
      </c>
      <c r="AT269" s="224" t="s">
        <v>75</v>
      </c>
      <c r="AU269" s="224" t="s">
        <v>83</v>
      </c>
      <c r="AY269" s="223" t="s">
        <v>175</v>
      </c>
      <c r="BK269" s="225">
        <f>SUM(BK270:BK271)</f>
        <v>0</v>
      </c>
    </row>
    <row r="270" s="2" customFormat="1" ht="16.5" customHeight="1">
      <c r="A270" s="39"/>
      <c r="B270" s="40"/>
      <c r="C270" s="228" t="s">
        <v>432</v>
      </c>
      <c r="D270" s="228" t="s">
        <v>177</v>
      </c>
      <c r="E270" s="229" t="s">
        <v>433</v>
      </c>
      <c r="F270" s="230" t="s">
        <v>434</v>
      </c>
      <c r="G270" s="231" t="s">
        <v>316</v>
      </c>
      <c r="H270" s="232">
        <v>4</v>
      </c>
      <c r="I270" s="233"/>
      <c r="J270" s="234">
        <f>ROUND(I270*H270,2)</f>
        <v>0</v>
      </c>
      <c r="K270" s="230" t="s">
        <v>203</v>
      </c>
      <c r="L270" s="45"/>
      <c r="M270" s="235" t="s">
        <v>1</v>
      </c>
      <c r="N270" s="236" t="s">
        <v>41</v>
      </c>
      <c r="O270" s="92"/>
      <c r="P270" s="237">
        <f>O270*H270</f>
        <v>0</v>
      </c>
      <c r="Q270" s="237">
        <v>0.00091</v>
      </c>
      <c r="R270" s="237">
        <f>Q270*H270</f>
        <v>0.00364</v>
      </c>
      <c r="S270" s="237">
        <v>0</v>
      </c>
      <c r="T270" s="238">
        <f>S270*H270</f>
        <v>0</v>
      </c>
      <c r="U270" s="39"/>
      <c r="V270" s="39"/>
      <c r="W270" s="39"/>
      <c r="X270" s="39"/>
      <c r="Y270" s="39"/>
      <c r="Z270" s="39"/>
      <c r="AA270" s="39"/>
      <c r="AB270" s="39"/>
      <c r="AC270" s="39"/>
      <c r="AD270" s="39"/>
      <c r="AE270" s="39"/>
      <c r="AR270" s="239" t="s">
        <v>255</v>
      </c>
      <c r="AT270" s="239" t="s">
        <v>177</v>
      </c>
      <c r="AU270" s="239" t="s">
        <v>85</v>
      </c>
      <c r="AY270" s="18" t="s">
        <v>175</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255</v>
      </c>
      <c r="BM270" s="239" t="s">
        <v>435</v>
      </c>
    </row>
    <row r="271" s="2" customFormat="1">
      <c r="A271" s="39"/>
      <c r="B271" s="40"/>
      <c r="C271" s="41"/>
      <c r="D271" s="243" t="s">
        <v>205</v>
      </c>
      <c r="E271" s="41"/>
      <c r="F271" s="264" t="s">
        <v>436</v>
      </c>
      <c r="G271" s="41"/>
      <c r="H271" s="41"/>
      <c r="I271" s="265"/>
      <c r="J271" s="41"/>
      <c r="K271" s="41"/>
      <c r="L271" s="45"/>
      <c r="M271" s="266"/>
      <c r="N271" s="267"/>
      <c r="O271" s="92"/>
      <c r="P271" s="92"/>
      <c r="Q271" s="92"/>
      <c r="R271" s="92"/>
      <c r="S271" s="92"/>
      <c r="T271" s="93"/>
      <c r="U271" s="39"/>
      <c r="V271" s="39"/>
      <c r="W271" s="39"/>
      <c r="X271" s="39"/>
      <c r="Y271" s="39"/>
      <c r="Z271" s="39"/>
      <c r="AA271" s="39"/>
      <c r="AB271" s="39"/>
      <c r="AC271" s="39"/>
      <c r="AD271" s="39"/>
      <c r="AE271" s="39"/>
      <c r="AT271" s="18" t="s">
        <v>205</v>
      </c>
      <c r="AU271" s="18" t="s">
        <v>85</v>
      </c>
    </row>
    <row r="272" s="12" customFormat="1" ht="22.8" customHeight="1">
      <c r="A272" s="12"/>
      <c r="B272" s="212"/>
      <c r="C272" s="213"/>
      <c r="D272" s="214" t="s">
        <v>75</v>
      </c>
      <c r="E272" s="226" t="s">
        <v>437</v>
      </c>
      <c r="F272" s="226" t="s">
        <v>438</v>
      </c>
      <c r="G272" s="213"/>
      <c r="H272" s="213"/>
      <c r="I272" s="216"/>
      <c r="J272" s="227">
        <f>BK272</f>
        <v>0</v>
      </c>
      <c r="K272" s="213"/>
      <c r="L272" s="218"/>
      <c r="M272" s="219"/>
      <c r="N272" s="220"/>
      <c r="O272" s="220"/>
      <c r="P272" s="221">
        <f>SUM(P273:P307)</f>
        <v>0</v>
      </c>
      <c r="Q272" s="220"/>
      <c r="R272" s="221">
        <f>SUM(R273:R307)</f>
        <v>14.04247732</v>
      </c>
      <c r="S272" s="220"/>
      <c r="T272" s="222">
        <f>SUM(T273:T307)</f>
        <v>13.11275</v>
      </c>
      <c r="U272" s="12"/>
      <c r="V272" s="12"/>
      <c r="W272" s="12"/>
      <c r="X272" s="12"/>
      <c r="Y272" s="12"/>
      <c r="Z272" s="12"/>
      <c r="AA272" s="12"/>
      <c r="AB272" s="12"/>
      <c r="AC272" s="12"/>
      <c r="AD272" s="12"/>
      <c r="AE272" s="12"/>
      <c r="AR272" s="223" t="s">
        <v>85</v>
      </c>
      <c r="AT272" s="224" t="s">
        <v>75</v>
      </c>
      <c r="AU272" s="224" t="s">
        <v>83</v>
      </c>
      <c r="AY272" s="223" t="s">
        <v>175</v>
      </c>
      <c r="BK272" s="225">
        <f>SUM(BK273:BK307)</f>
        <v>0</v>
      </c>
    </row>
    <row r="273" s="2" customFormat="1" ht="16.5" customHeight="1">
      <c r="A273" s="39"/>
      <c r="B273" s="40"/>
      <c r="C273" s="228" t="s">
        <v>439</v>
      </c>
      <c r="D273" s="228" t="s">
        <v>177</v>
      </c>
      <c r="E273" s="229" t="s">
        <v>440</v>
      </c>
      <c r="F273" s="230" t="s">
        <v>441</v>
      </c>
      <c r="G273" s="231" t="s">
        <v>180</v>
      </c>
      <c r="H273" s="232">
        <v>373</v>
      </c>
      <c r="I273" s="233"/>
      <c r="J273" s="234">
        <f>ROUND(I273*H273,2)</f>
        <v>0</v>
      </c>
      <c r="K273" s="230" t="s">
        <v>181</v>
      </c>
      <c r="L273" s="45"/>
      <c r="M273" s="235" t="s">
        <v>1</v>
      </c>
      <c r="N273" s="236" t="s">
        <v>41</v>
      </c>
      <c r="O273" s="92"/>
      <c r="P273" s="237">
        <f>O273*H273</f>
        <v>0</v>
      </c>
      <c r="Q273" s="237">
        <v>0.024760000000000001</v>
      </c>
      <c r="R273" s="237">
        <f>Q273*H273</f>
        <v>9.2354800000000008</v>
      </c>
      <c r="S273" s="237">
        <v>0</v>
      </c>
      <c r="T273" s="238">
        <f>S273*H273</f>
        <v>0</v>
      </c>
      <c r="U273" s="39"/>
      <c r="V273" s="39"/>
      <c r="W273" s="39"/>
      <c r="X273" s="39"/>
      <c r="Y273" s="39"/>
      <c r="Z273" s="39"/>
      <c r="AA273" s="39"/>
      <c r="AB273" s="39"/>
      <c r="AC273" s="39"/>
      <c r="AD273" s="39"/>
      <c r="AE273" s="39"/>
      <c r="AR273" s="239" t="s">
        <v>255</v>
      </c>
      <c r="AT273" s="239" t="s">
        <v>177</v>
      </c>
      <c r="AU273" s="239" t="s">
        <v>85</v>
      </c>
      <c r="AY273" s="18" t="s">
        <v>175</v>
      </c>
      <c r="BE273" s="240">
        <f>IF(N273="základní",J273,0)</f>
        <v>0</v>
      </c>
      <c r="BF273" s="240">
        <f>IF(N273="snížená",J273,0)</f>
        <v>0</v>
      </c>
      <c r="BG273" s="240">
        <f>IF(N273="zákl. přenesená",J273,0)</f>
        <v>0</v>
      </c>
      <c r="BH273" s="240">
        <f>IF(N273="sníž. přenesená",J273,0)</f>
        <v>0</v>
      </c>
      <c r="BI273" s="240">
        <f>IF(N273="nulová",J273,0)</f>
        <v>0</v>
      </c>
      <c r="BJ273" s="18" t="s">
        <v>83</v>
      </c>
      <c r="BK273" s="240">
        <f>ROUND(I273*H273,2)</f>
        <v>0</v>
      </c>
      <c r="BL273" s="18" t="s">
        <v>255</v>
      </c>
      <c r="BM273" s="239" t="s">
        <v>442</v>
      </c>
    </row>
    <row r="274" s="13" customFormat="1">
      <c r="A274" s="13"/>
      <c r="B274" s="241"/>
      <c r="C274" s="242"/>
      <c r="D274" s="243" t="s">
        <v>197</v>
      </c>
      <c r="E274" s="244" t="s">
        <v>1</v>
      </c>
      <c r="F274" s="245" t="s">
        <v>443</v>
      </c>
      <c r="G274" s="242"/>
      <c r="H274" s="246">
        <v>373</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197</v>
      </c>
      <c r="AU274" s="252" t="s">
        <v>85</v>
      </c>
      <c r="AV274" s="13" t="s">
        <v>85</v>
      </c>
      <c r="AW274" s="13" t="s">
        <v>32</v>
      </c>
      <c r="AX274" s="13" t="s">
        <v>76</v>
      </c>
      <c r="AY274" s="252" t="s">
        <v>175</v>
      </c>
    </row>
    <row r="275" s="14" customFormat="1">
      <c r="A275" s="14"/>
      <c r="B275" s="253"/>
      <c r="C275" s="254"/>
      <c r="D275" s="243" t="s">
        <v>197</v>
      </c>
      <c r="E275" s="255" t="s">
        <v>1</v>
      </c>
      <c r="F275" s="256" t="s">
        <v>199</v>
      </c>
      <c r="G275" s="254"/>
      <c r="H275" s="257">
        <v>373</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197</v>
      </c>
      <c r="AU275" s="263" t="s">
        <v>85</v>
      </c>
      <c r="AV275" s="14" t="s">
        <v>182</v>
      </c>
      <c r="AW275" s="14" t="s">
        <v>32</v>
      </c>
      <c r="AX275" s="14" t="s">
        <v>83</v>
      </c>
      <c r="AY275" s="263" t="s">
        <v>175</v>
      </c>
    </row>
    <row r="276" s="2" customFormat="1" ht="16.5" customHeight="1">
      <c r="A276" s="39"/>
      <c r="B276" s="40"/>
      <c r="C276" s="228" t="s">
        <v>444</v>
      </c>
      <c r="D276" s="228" t="s">
        <v>177</v>
      </c>
      <c r="E276" s="229" t="s">
        <v>445</v>
      </c>
      <c r="F276" s="230" t="s">
        <v>446</v>
      </c>
      <c r="G276" s="231" t="s">
        <v>180</v>
      </c>
      <c r="H276" s="232">
        <v>5.5800000000000001</v>
      </c>
      <c r="I276" s="233"/>
      <c r="J276" s="234">
        <f>ROUND(I276*H276,2)</f>
        <v>0</v>
      </c>
      <c r="K276" s="230" t="s">
        <v>181</v>
      </c>
      <c r="L276" s="45"/>
      <c r="M276" s="235" t="s">
        <v>1</v>
      </c>
      <c r="N276" s="236" t="s">
        <v>41</v>
      </c>
      <c r="O276" s="92"/>
      <c r="P276" s="237">
        <f>O276*H276</f>
        <v>0</v>
      </c>
      <c r="Q276" s="237">
        <v>0.026179999999999998</v>
      </c>
      <c r="R276" s="237">
        <f>Q276*H276</f>
        <v>0.1460844</v>
      </c>
      <c r="S276" s="237">
        <v>0</v>
      </c>
      <c r="T276" s="238">
        <f>S276*H276</f>
        <v>0</v>
      </c>
      <c r="U276" s="39"/>
      <c r="V276" s="39"/>
      <c r="W276" s="39"/>
      <c r="X276" s="39"/>
      <c r="Y276" s="39"/>
      <c r="Z276" s="39"/>
      <c r="AA276" s="39"/>
      <c r="AB276" s="39"/>
      <c r="AC276" s="39"/>
      <c r="AD276" s="39"/>
      <c r="AE276" s="39"/>
      <c r="AR276" s="239" t="s">
        <v>255</v>
      </c>
      <c r="AT276" s="239" t="s">
        <v>177</v>
      </c>
      <c r="AU276" s="239" t="s">
        <v>85</v>
      </c>
      <c r="AY276" s="18" t="s">
        <v>175</v>
      </c>
      <c r="BE276" s="240">
        <f>IF(N276="základní",J276,0)</f>
        <v>0</v>
      </c>
      <c r="BF276" s="240">
        <f>IF(N276="snížená",J276,0)</f>
        <v>0</v>
      </c>
      <c r="BG276" s="240">
        <f>IF(N276="zákl. přenesená",J276,0)</f>
        <v>0</v>
      </c>
      <c r="BH276" s="240">
        <f>IF(N276="sníž. přenesená",J276,0)</f>
        <v>0</v>
      </c>
      <c r="BI276" s="240">
        <f>IF(N276="nulová",J276,0)</f>
        <v>0</v>
      </c>
      <c r="BJ276" s="18" t="s">
        <v>83</v>
      </c>
      <c r="BK276" s="240">
        <f>ROUND(I276*H276,2)</f>
        <v>0</v>
      </c>
      <c r="BL276" s="18" t="s">
        <v>255</v>
      </c>
      <c r="BM276" s="239" t="s">
        <v>447</v>
      </c>
    </row>
    <row r="277" s="2" customFormat="1" ht="16.5" customHeight="1">
      <c r="A277" s="39"/>
      <c r="B277" s="40"/>
      <c r="C277" s="228" t="s">
        <v>448</v>
      </c>
      <c r="D277" s="228" t="s">
        <v>177</v>
      </c>
      <c r="E277" s="229" t="s">
        <v>449</v>
      </c>
      <c r="F277" s="230" t="s">
        <v>450</v>
      </c>
      <c r="G277" s="231" t="s">
        <v>180</v>
      </c>
      <c r="H277" s="232">
        <v>50</v>
      </c>
      <c r="I277" s="233"/>
      <c r="J277" s="234">
        <f>ROUND(I277*H277,2)</f>
        <v>0</v>
      </c>
      <c r="K277" s="230" t="s">
        <v>181</v>
      </c>
      <c r="L277" s="45"/>
      <c r="M277" s="235" t="s">
        <v>1</v>
      </c>
      <c r="N277" s="236" t="s">
        <v>41</v>
      </c>
      <c r="O277" s="92"/>
      <c r="P277" s="237">
        <f>O277*H277</f>
        <v>0</v>
      </c>
      <c r="Q277" s="237">
        <v>0.00085999999999999998</v>
      </c>
      <c r="R277" s="237">
        <f>Q277*H277</f>
        <v>0.042999999999999997</v>
      </c>
      <c r="S277" s="237">
        <v>0</v>
      </c>
      <c r="T277" s="238">
        <f>S277*H277</f>
        <v>0</v>
      </c>
      <c r="U277" s="39"/>
      <c r="V277" s="39"/>
      <c r="W277" s="39"/>
      <c r="X277" s="39"/>
      <c r="Y277" s="39"/>
      <c r="Z277" s="39"/>
      <c r="AA277" s="39"/>
      <c r="AB277" s="39"/>
      <c r="AC277" s="39"/>
      <c r="AD277" s="39"/>
      <c r="AE277" s="39"/>
      <c r="AR277" s="239" t="s">
        <v>255</v>
      </c>
      <c r="AT277" s="239" t="s">
        <v>177</v>
      </c>
      <c r="AU277" s="239" t="s">
        <v>85</v>
      </c>
      <c r="AY277" s="18" t="s">
        <v>175</v>
      </c>
      <c r="BE277" s="240">
        <f>IF(N277="základní",J277,0)</f>
        <v>0</v>
      </c>
      <c r="BF277" s="240">
        <f>IF(N277="snížená",J277,0)</f>
        <v>0</v>
      </c>
      <c r="BG277" s="240">
        <f>IF(N277="zákl. přenesená",J277,0)</f>
        <v>0</v>
      </c>
      <c r="BH277" s="240">
        <f>IF(N277="sníž. přenesená",J277,0)</f>
        <v>0</v>
      </c>
      <c r="BI277" s="240">
        <f>IF(N277="nulová",J277,0)</f>
        <v>0</v>
      </c>
      <c r="BJ277" s="18" t="s">
        <v>83</v>
      </c>
      <c r="BK277" s="240">
        <f>ROUND(I277*H277,2)</f>
        <v>0</v>
      </c>
      <c r="BL277" s="18" t="s">
        <v>255</v>
      </c>
      <c r="BM277" s="239" t="s">
        <v>451</v>
      </c>
    </row>
    <row r="278" s="2" customFormat="1" ht="16.5" customHeight="1">
      <c r="A278" s="39"/>
      <c r="B278" s="40"/>
      <c r="C278" s="289" t="s">
        <v>452</v>
      </c>
      <c r="D278" s="289" t="s">
        <v>411</v>
      </c>
      <c r="E278" s="290" t="s">
        <v>453</v>
      </c>
      <c r="F278" s="291" t="s">
        <v>454</v>
      </c>
      <c r="G278" s="292" t="s">
        <v>180</v>
      </c>
      <c r="H278" s="293">
        <v>105</v>
      </c>
      <c r="I278" s="294"/>
      <c r="J278" s="295">
        <f>ROUND(I278*H278,2)</f>
        <v>0</v>
      </c>
      <c r="K278" s="291" t="s">
        <v>181</v>
      </c>
      <c r="L278" s="296"/>
      <c r="M278" s="297" t="s">
        <v>1</v>
      </c>
      <c r="N278" s="298" t="s">
        <v>41</v>
      </c>
      <c r="O278" s="92"/>
      <c r="P278" s="237">
        <f>O278*H278</f>
        <v>0</v>
      </c>
      <c r="Q278" s="237">
        <v>0.0089999999999999993</v>
      </c>
      <c r="R278" s="237">
        <f>Q278*H278</f>
        <v>0.94499999999999995</v>
      </c>
      <c r="S278" s="237">
        <v>0</v>
      </c>
      <c r="T278" s="238">
        <f>S278*H278</f>
        <v>0</v>
      </c>
      <c r="U278" s="39"/>
      <c r="V278" s="39"/>
      <c r="W278" s="39"/>
      <c r="X278" s="39"/>
      <c r="Y278" s="39"/>
      <c r="Z278" s="39"/>
      <c r="AA278" s="39"/>
      <c r="AB278" s="39"/>
      <c r="AC278" s="39"/>
      <c r="AD278" s="39"/>
      <c r="AE278" s="39"/>
      <c r="AR278" s="239" t="s">
        <v>347</v>
      </c>
      <c r="AT278" s="239" t="s">
        <v>411</v>
      </c>
      <c r="AU278" s="239" t="s">
        <v>85</v>
      </c>
      <c r="AY278" s="18" t="s">
        <v>175</v>
      </c>
      <c r="BE278" s="240">
        <f>IF(N278="základní",J278,0)</f>
        <v>0</v>
      </c>
      <c r="BF278" s="240">
        <f>IF(N278="snížená",J278,0)</f>
        <v>0</v>
      </c>
      <c r="BG278" s="240">
        <f>IF(N278="zákl. přenesená",J278,0)</f>
        <v>0</v>
      </c>
      <c r="BH278" s="240">
        <f>IF(N278="sníž. přenesená",J278,0)</f>
        <v>0</v>
      </c>
      <c r="BI278" s="240">
        <f>IF(N278="nulová",J278,0)</f>
        <v>0</v>
      </c>
      <c r="BJ278" s="18" t="s">
        <v>83</v>
      </c>
      <c r="BK278" s="240">
        <f>ROUND(I278*H278,2)</f>
        <v>0</v>
      </c>
      <c r="BL278" s="18" t="s">
        <v>255</v>
      </c>
      <c r="BM278" s="239" t="s">
        <v>455</v>
      </c>
    </row>
    <row r="279" s="13" customFormat="1">
      <c r="A279" s="13"/>
      <c r="B279" s="241"/>
      <c r="C279" s="242"/>
      <c r="D279" s="243" t="s">
        <v>197</v>
      </c>
      <c r="E279" s="242"/>
      <c r="F279" s="245" t="s">
        <v>456</v>
      </c>
      <c r="G279" s="242"/>
      <c r="H279" s="246">
        <v>105</v>
      </c>
      <c r="I279" s="247"/>
      <c r="J279" s="242"/>
      <c r="K279" s="242"/>
      <c r="L279" s="248"/>
      <c r="M279" s="249"/>
      <c r="N279" s="250"/>
      <c r="O279" s="250"/>
      <c r="P279" s="250"/>
      <c r="Q279" s="250"/>
      <c r="R279" s="250"/>
      <c r="S279" s="250"/>
      <c r="T279" s="251"/>
      <c r="U279" s="13"/>
      <c r="V279" s="13"/>
      <c r="W279" s="13"/>
      <c r="X279" s="13"/>
      <c r="Y279" s="13"/>
      <c r="Z279" s="13"/>
      <c r="AA279" s="13"/>
      <c r="AB279" s="13"/>
      <c r="AC279" s="13"/>
      <c r="AD279" s="13"/>
      <c r="AE279" s="13"/>
      <c r="AT279" s="252" t="s">
        <v>197</v>
      </c>
      <c r="AU279" s="252" t="s">
        <v>85</v>
      </c>
      <c r="AV279" s="13" t="s">
        <v>85</v>
      </c>
      <c r="AW279" s="13" t="s">
        <v>4</v>
      </c>
      <c r="AX279" s="13" t="s">
        <v>83</v>
      </c>
      <c r="AY279" s="252" t="s">
        <v>175</v>
      </c>
    </row>
    <row r="280" s="2" customFormat="1" ht="16.5" customHeight="1">
      <c r="A280" s="39"/>
      <c r="B280" s="40"/>
      <c r="C280" s="228" t="s">
        <v>457</v>
      </c>
      <c r="D280" s="228" t="s">
        <v>177</v>
      </c>
      <c r="E280" s="229" t="s">
        <v>458</v>
      </c>
      <c r="F280" s="230" t="s">
        <v>459</v>
      </c>
      <c r="G280" s="231" t="s">
        <v>180</v>
      </c>
      <c r="H280" s="232">
        <v>30.5</v>
      </c>
      <c r="I280" s="233"/>
      <c r="J280" s="234">
        <f>ROUND(I280*H280,2)</f>
        <v>0</v>
      </c>
      <c r="K280" s="230" t="s">
        <v>181</v>
      </c>
      <c r="L280" s="45"/>
      <c r="M280" s="235" t="s">
        <v>1</v>
      </c>
      <c r="N280" s="236" t="s">
        <v>41</v>
      </c>
      <c r="O280" s="92"/>
      <c r="P280" s="237">
        <f>O280*H280</f>
        <v>0</v>
      </c>
      <c r="Q280" s="237">
        <v>0.00020000000000000001</v>
      </c>
      <c r="R280" s="237">
        <f>Q280*H280</f>
        <v>0.0061000000000000004</v>
      </c>
      <c r="S280" s="237">
        <v>0</v>
      </c>
      <c r="T280" s="238">
        <f>S280*H280</f>
        <v>0</v>
      </c>
      <c r="U280" s="39"/>
      <c r="V280" s="39"/>
      <c r="W280" s="39"/>
      <c r="X280" s="39"/>
      <c r="Y280" s="39"/>
      <c r="Z280" s="39"/>
      <c r="AA280" s="39"/>
      <c r="AB280" s="39"/>
      <c r="AC280" s="39"/>
      <c r="AD280" s="39"/>
      <c r="AE280" s="39"/>
      <c r="AR280" s="239" t="s">
        <v>255</v>
      </c>
      <c r="AT280" s="239" t="s">
        <v>177</v>
      </c>
      <c r="AU280" s="239" t="s">
        <v>85</v>
      </c>
      <c r="AY280" s="18" t="s">
        <v>175</v>
      </c>
      <c r="BE280" s="240">
        <f>IF(N280="základní",J280,0)</f>
        <v>0</v>
      </c>
      <c r="BF280" s="240">
        <f>IF(N280="snížená",J280,0)</f>
        <v>0</v>
      </c>
      <c r="BG280" s="240">
        <f>IF(N280="zákl. přenesená",J280,0)</f>
        <v>0</v>
      </c>
      <c r="BH280" s="240">
        <f>IF(N280="sníž. přenesená",J280,0)</f>
        <v>0</v>
      </c>
      <c r="BI280" s="240">
        <f>IF(N280="nulová",J280,0)</f>
        <v>0</v>
      </c>
      <c r="BJ280" s="18" t="s">
        <v>83</v>
      </c>
      <c r="BK280" s="240">
        <f>ROUND(I280*H280,2)</f>
        <v>0</v>
      </c>
      <c r="BL280" s="18" t="s">
        <v>255</v>
      </c>
      <c r="BM280" s="239" t="s">
        <v>460</v>
      </c>
    </row>
    <row r="281" s="2" customFormat="1" ht="16.5" customHeight="1">
      <c r="A281" s="39"/>
      <c r="B281" s="40"/>
      <c r="C281" s="228" t="s">
        <v>461</v>
      </c>
      <c r="D281" s="228" t="s">
        <v>177</v>
      </c>
      <c r="E281" s="229" t="s">
        <v>462</v>
      </c>
      <c r="F281" s="230" t="s">
        <v>463</v>
      </c>
      <c r="G281" s="231" t="s">
        <v>180</v>
      </c>
      <c r="H281" s="232">
        <v>61</v>
      </c>
      <c r="I281" s="233"/>
      <c r="J281" s="234">
        <f>ROUND(I281*H281,2)</f>
        <v>0</v>
      </c>
      <c r="K281" s="230" t="s">
        <v>181</v>
      </c>
      <c r="L281" s="45"/>
      <c r="M281" s="235" t="s">
        <v>1</v>
      </c>
      <c r="N281" s="236" t="s">
        <v>41</v>
      </c>
      <c r="O281" s="92"/>
      <c r="P281" s="237">
        <f>O281*H281</f>
        <v>0</v>
      </c>
      <c r="Q281" s="237">
        <v>0.0014</v>
      </c>
      <c r="R281" s="237">
        <f>Q281*H281</f>
        <v>0.085400000000000004</v>
      </c>
      <c r="S281" s="237">
        <v>0</v>
      </c>
      <c r="T281" s="238">
        <f>S281*H281</f>
        <v>0</v>
      </c>
      <c r="U281" s="39"/>
      <c r="V281" s="39"/>
      <c r="W281" s="39"/>
      <c r="X281" s="39"/>
      <c r="Y281" s="39"/>
      <c r="Z281" s="39"/>
      <c r="AA281" s="39"/>
      <c r="AB281" s="39"/>
      <c r="AC281" s="39"/>
      <c r="AD281" s="39"/>
      <c r="AE281" s="39"/>
      <c r="AR281" s="239" t="s">
        <v>255</v>
      </c>
      <c r="AT281" s="239" t="s">
        <v>177</v>
      </c>
      <c r="AU281" s="239" t="s">
        <v>85</v>
      </c>
      <c r="AY281" s="18" t="s">
        <v>175</v>
      </c>
      <c r="BE281" s="240">
        <f>IF(N281="základní",J281,0)</f>
        <v>0</v>
      </c>
      <c r="BF281" s="240">
        <f>IF(N281="snížená",J281,0)</f>
        <v>0</v>
      </c>
      <c r="BG281" s="240">
        <f>IF(N281="zákl. přenesená",J281,0)</f>
        <v>0</v>
      </c>
      <c r="BH281" s="240">
        <f>IF(N281="sníž. přenesená",J281,0)</f>
        <v>0</v>
      </c>
      <c r="BI281" s="240">
        <f>IF(N281="nulová",J281,0)</f>
        <v>0</v>
      </c>
      <c r="BJ281" s="18" t="s">
        <v>83</v>
      </c>
      <c r="BK281" s="240">
        <f>ROUND(I281*H281,2)</f>
        <v>0</v>
      </c>
      <c r="BL281" s="18" t="s">
        <v>255</v>
      </c>
      <c r="BM281" s="239" t="s">
        <v>464</v>
      </c>
    </row>
    <row r="282" s="13" customFormat="1">
      <c r="A282" s="13"/>
      <c r="B282" s="241"/>
      <c r="C282" s="242"/>
      <c r="D282" s="243" t="s">
        <v>197</v>
      </c>
      <c r="E282" s="242"/>
      <c r="F282" s="245" t="s">
        <v>465</v>
      </c>
      <c r="G282" s="242"/>
      <c r="H282" s="246">
        <v>61</v>
      </c>
      <c r="I282" s="247"/>
      <c r="J282" s="242"/>
      <c r="K282" s="242"/>
      <c r="L282" s="248"/>
      <c r="M282" s="249"/>
      <c r="N282" s="250"/>
      <c r="O282" s="250"/>
      <c r="P282" s="250"/>
      <c r="Q282" s="250"/>
      <c r="R282" s="250"/>
      <c r="S282" s="250"/>
      <c r="T282" s="251"/>
      <c r="U282" s="13"/>
      <c r="V282" s="13"/>
      <c r="W282" s="13"/>
      <c r="X282" s="13"/>
      <c r="Y282" s="13"/>
      <c r="Z282" s="13"/>
      <c r="AA282" s="13"/>
      <c r="AB282" s="13"/>
      <c r="AC282" s="13"/>
      <c r="AD282" s="13"/>
      <c r="AE282" s="13"/>
      <c r="AT282" s="252" t="s">
        <v>197</v>
      </c>
      <c r="AU282" s="252" t="s">
        <v>85</v>
      </c>
      <c r="AV282" s="13" t="s">
        <v>85</v>
      </c>
      <c r="AW282" s="13" t="s">
        <v>4</v>
      </c>
      <c r="AX282" s="13" t="s">
        <v>83</v>
      </c>
      <c r="AY282" s="252" t="s">
        <v>175</v>
      </c>
    </row>
    <row r="283" s="2" customFormat="1" ht="16.5" customHeight="1">
      <c r="A283" s="39"/>
      <c r="B283" s="40"/>
      <c r="C283" s="228" t="s">
        <v>466</v>
      </c>
      <c r="D283" s="228" t="s">
        <v>177</v>
      </c>
      <c r="E283" s="229" t="s">
        <v>467</v>
      </c>
      <c r="F283" s="230" t="s">
        <v>468</v>
      </c>
      <c r="G283" s="231" t="s">
        <v>180</v>
      </c>
      <c r="H283" s="232">
        <v>373</v>
      </c>
      <c r="I283" s="233"/>
      <c r="J283" s="234">
        <f>ROUND(I283*H283,2)</f>
        <v>0</v>
      </c>
      <c r="K283" s="230" t="s">
        <v>181</v>
      </c>
      <c r="L283" s="45"/>
      <c r="M283" s="235" t="s">
        <v>1</v>
      </c>
      <c r="N283" s="236" t="s">
        <v>41</v>
      </c>
      <c r="O283" s="92"/>
      <c r="P283" s="237">
        <f>O283*H283</f>
        <v>0</v>
      </c>
      <c r="Q283" s="237">
        <v>0</v>
      </c>
      <c r="R283" s="237">
        <f>Q283*H283</f>
        <v>0</v>
      </c>
      <c r="S283" s="237">
        <v>0.03175</v>
      </c>
      <c r="T283" s="238">
        <f>S283*H283</f>
        <v>11.842750000000001</v>
      </c>
      <c r="U283" s="39"/>
      <c r="V283" s="39"/>
      <c r="W283" s="39"/>
      <c r="X283" s="39"/>
      <c r="Y283" s="39"/>
      <c r="Z283" s="39"/>
      <c r="AA283" s="39"/>
      <c r="AB283" s="39"/>
      <c r="AC283" s="39"/>
      <c r="AD283" s="39"/>
      <c r="AE283" s="39"/>
      <c r="AR283" s="239" t="s">
        <v>255</v>
      </c>
      <c r="AT283" s="239" t="s">
        <v>177</v>
      </c>
      <c r="AU283" s="239" t="s">
        <v>85</v>
      </c>
      <c r="AY283" s="18" t="s">
        <v>175</v>
      </c>
      <c r="BE283" s="240">
        <f>IF(N283="základní",J283,0)</f>
        <v>0</v>
      </c>
      <c r="BF283" s="240">
        <f>IF(N283="snížená",J283,0)</f>
        <v>0</v>
      </c>
      <c r="BG283" s="240">
        <f>IF(N283="zákl. přenesená",J283,0)</f>
        <v>0</v>
      </c>
      <c r="BH283" s="240">
        <f>IF(N283="sníž. přenesená",J283,0)</f>
        <v>0</v>
      </c>
      <c r="BI283" s="240">
        <f>IF(N283="nulová",J283,0)</f>
        <v>0</v>
      </c>
      <c r="BJ283" s="18" t="s">
        <v>83</v>
      </c>
      <c r="BK283" s="240">
        <f>ROUND(I283*H283,2)</f>
        <v>0</v>
      </c>
      <c r="BL283" s="18" t="s">
        <v>255</v>
      </c>
      <c r="BM283" s="239" t="s">
        <v>469</v>
      </c>
    </row>
    <row r="284" s="2" customFormat="1" ht="16.5" customHeight="1">
      <c r="A284" s="39"/>
      <c r="B284" s="40"/>
      <c r="C284" s="228" t="s">
        <v>470</v>
      </c>
      <c r="D284" s="228" t="s">
        <v>177</v>
      </c>
      <c r="E284" s="229" t="s">
        <v>471</v>
      </c>
      <c r="F284" s="230" t="s">
        <v>472</v>
      </c>
      <c r="G284" s="231" t="s">
        <v>180</v>
      </c>
      <c r="H284" s="232">
        <v>50</v>
      </c>
      <c r="I284" s="233"/>
      <c r="J284" s="234">
        <f>ROUND(I284*H284,2)</f>
        <v>0</v>
      </c>
      <c r="K284" s="230" t="s">
        <v>181</v>
      </c>
      <c r="L284" s="45"/>
      <c r="M284" s="235" t="s">
        <v>1</v>
      </c>
      <c r="N284" s="236" t="s">
        <v>41</v>
      </c>
      <c r="O284" s="92"/>
      <c r="P284" s="237">
        <f>O284*H284</f>
        <v>0</v>
      </c>
      <c r="Q284" s="237">
        <v>0</v>
      </c>
      <c r="R284" s="237">
        <f>Q284*H284</f>
        <v>0</v>
      </c>
      <c r="S284" s="237">
        <v>0.025399999999999999</v>
      </c>
      <c r="T284" s="238">
        <f>S284*H284</f>
        <v>1.27</v>
      </c>
      <c r="U284" s="39"/>
      <c r="V284" s="39"/>
      <c r="W284" s="39"/>
      <c r="X284" s="39"/>
      <c r="Y284" s="39"/>
      <c r="Z284" s="39"/>
      <c r="AA284" s="39"/>
      <c r="AB284" s="39"/>
      <c r="AC284" s="39"/>
      <c r="AD284" s="39"/>
      <c r="AE284" s="39"/>
      <c r="AR284" s="239" t="s">
        <v>255</v>
      </c>
      <c r="AT284" s="239" t="s">
        <v>177</v>
      </c>
      <c r="AU284" s="239" t="s">
        <v>85</v>
      </c>
      <c r="AY284" s="18" t="s">
        <v>175</v>
      </c>
      <c r="BE284" s="240">
        <f>IF(N284="základní",J284,0)</f>
        <v>0</v>
      </c>
      <c r="BF284" s="240">
        <f>IF(N284="snížená",J284,0)</f>
        <v>0</v>
      </c>
      <c r="BG284" s="240">
        <f>IF(N284="zákl. přenesená",J284,0)</f>
        <v>0</v>
      </c>
      <c r="BH284" s="240">
        <f>IF(N284="sníž. přenesená",J284,0)</f>
        <v>0</v>
      </c>
      <c r="BI284" s="240">
        <f>IF(N284="nulová",J284,0)</f>
        <v>0</v>
      </c>
      <c r="BJ284" s="18" t="s">
        <v>83</v>
      </c>
      <c r="BK284" s="240">
        <f>ROUND(I284*H284,2)</f>
        <v>0</v>
      </c>
      <c r="BL284" s="18" t="s">
        <v>255</v>
      </c>
      <c r="BM284" s="239" t="s">
        <v>473</v>
      </c>
    </row>
    <row r="285" s="13" customFormat="1">
      <c r="A285" s="13"/>
      <c r="B285" s="241"/>
      <c r="C285" s="242"/>
      <c r="D285" s="243" t="s">
        <v>197</v>
      </c>
      <c r="E285" s="244" t="s">
        <v>1</v>
      </c>
      <c r="F285" s="245" t="s">
        <v>474</v>
      </c>
      <c r="G285" s="242"/>
      <c r="H285" s="246">
        <v>50</v>
      </c>
      <c r="I285" s="247"/>
      <c r="J285" s="242"/>
      <c r="K285" s="242"/>
      <c r="L285" s="248"/>
      <c r="M285" s="249"/>
      <c r="N285" s="250"/>
      <c r="O285" s="250"/>
      <c r="P285" s="250"/>
      <c r="Q285" s="250"/>
      <c r="R285" s="250"/>
      <c r="S285" s="250"/>
      <c r="T285" s="251"/>
      <c r="U285" s="13"/>
      <c r="V285" s="13"/>
      <c r="W285" s="13"/>
      <c r="X285" s="13"/>
      <c r="Y285" s="13"/>
      <c r="Z285" s="13"/>
      <c r="AA285" s="13"/>
      <c r="AB285" s="13"/>
      <c r="AC285" s="13"/>
      <c r="AD285" s="13"/>
      <c r="AE285" s="13"/>
      <c r="AT285" s="252" t="s">
        <v>197</v>
      </c>
      <c r="AU285" s="252" t="s">
        <v>85</v>
      </c>
      <c r="AV285" s="13" t="s">
        <v>85</v>
      </c>
      <c r="AW285" s="13" t="s">
        <v>32</v>
      </c>
      <c r="AX285" s="13" t="s">
        <v>76</v>
      </c>
      <c r="AY285" s="252" t="s">
        <v>175</v>
      </c>
    </row>
    <row r="286" s="14" customFormat="1">
      <c r="A286" s="14"/>
      <c r="B286" s="253"/>
      <c r="C286" s="254"/>
      <c r="D286" s="243" t="s">
        <v>197</v>
      </c>
      <c r="E286" s="255" t="s">
        <v>1</v>
      </c>
      <c r="F286" s="256" t="s">
        <v>199</v>
      </c>
      <c r="G286" s="254"/>
      <c r="H286" s="257">
        <v>50</v>
      </c>
      <c r="I286" s="258"/>
      <c r="J286" s="254"/>
      <c r="K286" s="254"/>
      <c r="L286" s="259"/>
      <c r="M286" s="260"/>
      <c r="N286" s="261"/>
      <c r="O286" s="261"/>
      <c r="P286" s="261"/>
      <c r="Q286" s="261"/>
      <c r="R286" s="261"/>
      <c r="S286" s="261"/>
      <c r="T286" s="262"/>
      <c r="U286" s="14"/>
      <c r="V286" s="14"/>
      <c r="W286" s="14"/>
      <c r="X286" s="14"/>
      <c r="Y286" s="14"/>
      <c r="Z286" s="14"/>
      <c r="AA286" s="14"/>
      <c r="AB286" s="14"/>
      <c r="AC286" s="14"/>
      <c r="AD286" s="14"/>
      <c r="AE286" s="14"/>
      <c r="AT286" s="263" t="s">
        <v>197</v>
      </c>
      <c r="AU286" s="263" t="s">
        <v>85</v>
      </c>
      <c r="AV286" s="14" t="s">
        <v>182</v>
      </c>
      <c r="AW286" s="14" t="s">
        <v>32</v>
      </c>
      <c r="AX286" s="14" t="s">
        <v>83</v>
      </c>
      <c r="AY286" s="263" t="s">
        <v>175</v>
      </c>
    </row>
    <row r="287" s="2" customFormat="1" ht="16.5" customHeight="1">
      <c r="A287" s="39"/>
      <c r="B287" s="40"/>
      <c r="C287" s="228" t="s">
        <v>475</v>
      </c>
      <c r="D287" s="228" t="s">
        <v>177</v>
      </c>
      <c r="E287" s="229" t="s">
        <v>476</v>
      </c>
      <c r="F287" s="230" t="s">
        <v>477</v>
      </c>
      <c r="G287" s="231" t="s">
        <v>180</v>
      </c>
      <c r="H287" s="232">
        <v>26.683</v>
      </c>
      <c r="I287" s="233"/>
      <c r="J287" s="234">
        <f>ROUND(I287*H287,2)</f>
        <v>0</v>
      </c>
      <c r="K287" s="230" t="s">
        <v>181</v>
      </c>
      <c r="L287" s="45"/>
      <c r="M287" s="235" t="s">
        <v>1</v>
      </c>
      <c r="N287" s="236" t="s">
        <v>41</v>
      </c>
      <c r="O287" s="92"/>
      <c r="P287" s="237">
        <f>O287*H287</f>
        <v>0</v>
      </c>
      <c r="Q287" s="237">
        <v>0.012200000000000001</v>
      </c>
      <c r="R287" s="237">
        <f>Q287*H287</f>
        <v>0.32553260000000001</v>
      </c>
      <c r="S287" s="237">
        <v>0</v>
      </c>
      <c r="T287" s="238">
        <f>S287*H287</f>
        <v>0</v>
      </c>
      <c r="U287" s="39"/>
      <c r="V287" s="39"/>
      <c r="W287" s="39"/>
      <c r="X287" s="39"/>
      <c r="Y287" s="39"/>
      <c r="Z287" s="39"/>
      <c r="AA287" s="39"/>
      <c r="AB287" s="39"/>
      <c r="AC287" s="39"/>
      <c r="AD287" s="39"/>
      <c r="AE287" s="39"/>
      <c r="AR287" s="239" t="s">
        <v>255</v>
      </c>
      <c r="AT287" s="239" t="s">
        <v>177</v>
      </c>
      <c r="AU287" s="239" t="s">
        <v>85</v>
      </c>
      <c r="AY287" s="18" t="s">
        <v>175</v>
      </c>
      <c r="BE287" s="240">
        <f>IF(N287="základní",J287,0)</f>
        <v>0</v>
      </c>
      <c r="BF287" s="240">
        <f>IF(N287="snížená",J287,0)</f>
        <v>0</v>
      </c>
      <c r="BG287" s="240">
        <f>IF(N287="zákl. přenesená",J287,0)</f>
        <v>0</v>
      </c>
      <c r="BH287" s="240">
        <f>IF(N287="sníž. přenesená",J287,0)</f>
        <v>0</v>
      </c>
      <c r="BI287" s="240">
        <f>IF(N287="nulová",J287,0)</f>
        <v>0</v>
      </c>
      <c r="BJ287" s="18" t="s">
        <v>83</v>
      </c>
      <c r="BK287" s="240">
        <f>ROUND(I287*H287,2)</f>
        <v>0</v>
      </c>
      <c r="BL287" s="18" t="s">
        <v>255</v>
      </c>
      <c r="BM287" s="239" t="s">
        <v>478</v>
      </c>
    </row>
    <row r="288" s="13" customFormat="1">
      <c r="A288" s="13"/>
      <c r="B288" s="241"/>
      <c r="C288" s="242"/>
      <c r="D288" s="243" t="s">
        <v>197</v>
      </c>
      <c r="E288" s="244" t="s">
        <v>1</v>
      </c>
      <c r="F288" s="245" t="s">
        <v>479</v>
      </c>
      <c r="G288" s="242"/>
      <c r="H288" s="246">
        <v>22.236000000000001</v>
      </c>
      <c r="I288" s="247"/>
      <c r="J288" s="242"/>
      <c r="K288" s="242"/>
      <c r="L288" s="248"/>
      <c r="M288" s="249"/>
      <c r="N288" s="250"/>
      <c r="O288" s="250"/>
      <c r="P288" s="250"/>
      <c r="Q288" s="250"/>
      <c r="R288" s="250"/>
      <c r="S288" s="250"/>
      <c r="T288" s="251"/>
      <c r="U288" s="13"/>
      <c r="V288" s="13"/>
      <c r="W288" s="13"/>
      <c r="X288" s="13"/>
      <c r="Y288" s="13"/>
      <c r="Z288" s="13"/>
      <c r="AA288" s="13"/>
      <c r="AB288" s="13"/>
      <c r="AC288" s="13"/>
      <c r="AD288" s="13"/>
      <c r="AE288" s="13"/>
      <c r="AT288" s="252" t="s">
        <v>197</v>
      </c>
      <c r="AU288" s="252" t="s">
        <v>85</v>
      </c>
      <c r="AV288" s="13" t="s">
        <v>85</v>
      </c>
      <c r="AW288" s="13" t="s">
        <v>32</v>
      </c>
      <c r="AX288" s="13" t="s">
        <v>76</v>
      </c>
      <c r="AY288" s="252" t="s">
        <v>175</v>
      </c>
    </row>
    <row r="289" s="16" customFormat="1">
      <c r="A289" s="16"/>
      <c r="B289" s="278"/>
      <c r="C289" s="279"/>
      <c r="D289" s="243" t="s">
        <v>197</v>
      </c>
      <c r="E289" s="280" t="s">
        <v>1</v>
      </c>
      <c r="F289" s="281" t="s">
        <v>274</v>
      </c>
      <c r="G289" s="279"/>
      <c r="H289" s="282">
        <v>22.236000000000001</v>
      </c>
      <c r="I289" s="283"/>
      <c r="J289" s="279"/>
      <c r="K289" s="279"/>
      <c r="L289" s="284"/>
      <c r="M289" s="285"/>
      <c r="N289" s="286"/>
      <c r="O289" s="286"/>
      <c r="P289" s="286"/>
      <c r="Q289" s="286"/>
      <c r="R289" s="286"/>
      <c r="S289" s="286"/>
      <c r="T289" s="287"/>
      <c r="U289" s="16"/>
      <c r="V289" s="16"/>
      <c r="W289" s="16"/>
      <c r="X289" s="16"/>
      <c r="Y289" s="16"/>
      <c r="Z289" s="16"/>
      <c r="AA289" s="16"/>
      <c r="AB289" s="16"/>
      <c r="AC289" s="16"/>
      <c r="AD289" s="16"/>
      <c r="AE289" s="16"/>
      <c r="AT289" s="288" t="s">
        <v>197</v>
      </c>
      <c r="AU289" s="288" t="s">
        <v>85</v>
      </c>
      <c r="AV289" s="16" t="s">
        <v>98</v>
      </c>
      <c r="AW289" s="16" t="s">
        <v>32</v>
      </c>
      <c r="AX289" s="16" t="s">
        <v>76</v>
      </c>
      <c r="AY289" s="288" t="s">
        <v>175</v>
      </c>
    </row>
    <row r="290" s="13" customFormat="1">
      <c r="A290" s="13"/>
      <c r="B290" s="241"/>
      <c r="C290" s="242"/>
      <c r="D290" s="243" t="s">
        <v>197</v>
      </c>
      <c r="E290" s="244" t="s">
        <v>1</v>
      </c>
      <c r="F290" s="245" t="s">
        <v>480</v>
      </c>
      <c r="G290" s="242"/>
      <c r="H290" s="246">
        <v>4.4470000000000001</v>
      </c>
      <c r="I290" s="247"/>
      <c r="J290" s="242"/>
      <c r="K290" s="242"/>
      <c r="L290" s="248"/>
      <c r="M290" s="249"/>
      <c r="N290" s="250"/>
      <c r="O290" s="250"/>
      <c r="P290" s="250"/>
      <c r="Q290" s="250"/>
      <c r="R290" s="250"/>
      <c r="S290" s="250"/>
      <c r="T290" s="251"/>
      <c r="U290" s="13"/>
      <c r="V290" s="13"/>
      <c r="W290" s="13"/>
      <c r="X290" s="13"/>
      <c r="Y290" s="13"/>
      <c r="Z290" s="13"/>
      <c r="AA290" s="13"/>
      <c r="AB290" s="13"/>
      <c r="AC290" s="13"/>
      <c r="AD290" s="13"/>
      <c r="AE290" s="13"/>
      <c r="AT290" s="252" t="s">
        <v>197</v>
      </c>
      <c r="AU290" s="252" t="s">
        <v>85</v>
      </c>
      <c r="AV290" s="13" t="s">
        <v>85</v>
      </c>
      <c r="AW290" s="13" t="s">
        <v>32</v>
      </c>
      <c r="AX290" s="13" t="s">
        <v>76</v>
      </c>
      <c r="AY290" s="252" t="s">
        <v>175</v>
      </c>
    </row>
    <row r="291" s="14" customFormat="1">
      <c r="A291" s="14"/>
      <c r="B291" s="253"/>
      <c r="C291" s="254"/>
      <c r="D291" s="243" t="s">
        <v>197</v>
      </c>
      <c r="E291" s="255" t="s">
        <v>1</v>
      </c>
      <c r="F291" s="256" t="s">
        <v>199</v>
      </c>
      <c r="G291" s="254"/>
      <c r="H291" s="257">
        <v>26.683</v>
      </c>
      <c r="I291" s="258"/>
      <c r="J291" s="254"/>
      <c r="K291" s="254"/>
      <c r="L291" s="259"/>
      <c r="M291" s="260"/>
      <c r="N291" s="261"/>
      <c r="O291" s="261"/>
      <c r="P291" s="261"/>
      <c r="Q291" s="261"/>
      <c r="R291" s="261"/>
      <c r="S291" s="261"/>
      <c r="T291" s="262"/>
      <c r="U291" s="14"/>
      <c r="V291" s="14"/>
      <c r="W291" s="14"/>
      <c r="X291" s="14"/>
      <c r="Y291" s="14"/>
      <c r="Z291" s="14"/>
      <c r="AA291" s="14"/>
      <c r="AB291" s="14"/>
      <c r="AC291" s="14"/>
      <c r="AD291" s="14"/>
      <c r="AE291" s="14"/>
      <c r="AT291" s="263" t="s">
        <v>197</v>
      </c>
      <c r="AU291" s="263" t="s">
        <v>85</v>
      </c>
      <c r="AV291" s="14" t="s">
        <v>182</v>
      </c>
      <c r="AW291" s="14" t="s">
        <v>32</v>
      </c>
      <c r="AX291" s="14" t="s">
        <v>83</v>
      </c>
      <c r="AY291" s="263" t="s">
        <v>175</v>
      </c>
    </row>
    <row r="292" s="2" customFormat="1" ht="21.75" customHeight="1">
      <c r="A292" s="39"/>
      <c r="B292" s="40"/>
      <c r="C292" s="228" t="s">
        <v>481</v>
      </c>
      <c r="D292" s="228" t="s">
        <v>177</v>
      </c>
      <c r="E292" s="229" t="s">
        <v>482</v>
      </c>
      <c r="F292" s="230" t="s">
        <v>483</v>
      </c>
      <c r="G292" s="231" t="s">
        <v>180</v>
      </c>
      <c r="H292" s="232">
        <v>144.87200000000001</v>
      </c>
      <c r="I292" s="233"/>
      <c r="J292" s="234">
        <f>ROUND(I292*H292,2)</f>
        <v>0</v>
      </c>
      <c r="K292" s="230" t="s">
        <v>181</v>
      </c>
      <c r="L292" s="45"/>
      <c r="M292" s="235" t="s">
        <v>1</v>
      </c>
      <c r="N292" s="236" t="s">
        <v>41</v>
      </c>
      <c r="O292" s="92"/>
      <c r="P292" s="237">
        <f>O292*H292</f>
        <v>0</v>
      </c>
      <c r="Q292" s="237">
        <v>0.01661</v>
      </c>
      <c r="R292" s="237">
        <f>Q292*H292</f>
        <v>2.4063239200000002</v>
      </c>
      <c r="S292" s="237">
        <v>0</v>
      </c>
      <c r="T292" s="238">
        <f>S292*H292</f>
        <v>0</v>
      </c>
      <c r="U292" s="39"/>
      <c r="V292" s="39"/>
      <c r="W292" s="39"/>
      <c r="X292" s="39"/>
      <c r="Y292" s="39"/>
      <c r="Z292" s="39"/>
      <c r="AA292" s="39"/>
      <c r="AB292" s="39"/>
      <c r="AC292" s="39"/>
      <c r="AD292" s="39"/>
      <c r="AE292" s="39"/>
      <c r="AR292" s="239" t="s">
        <v>255</v>
      </c>
      <c r="AT292" s="239" t="s">
        <v>177</v>
      </c>
      <c r="AU292" s="239" t="s">
        <v>85</v>
      </c>
      <c r="AY292" s="18" t="s">
        <v>175</v>
      </c>
      <c r="BE292" s="240">
        <f>IF(N292="základní",J292,0)</f>
        <v>0</v>
      </c>
      <c r="BF292" s="240">
        <f>IF(N292="snížená",J292,0)</f>
        <v>0</v>
      </c>
      <c r="BG292" s="240">
        <f>IF(N292="zákl. přenesená",J292,0)</f>
        <v>0</v>
      </c>
      <c r="BH292" s="240">
        <f>IF(N292="sníž. přenesená",J292,0)</f>
        <v>0</v>
      </c>
      <c r="BI292" s="240">
        <f>IF(N292="nulová",J292,0)</f>
        <v>0</v>
      </c>
      <c r="BJ292" s="18" t="s">
        <v>83</v>
      </c>
      <c r="BK292" s="240">
        <f>ROUND(I292*H292,2)</f>
        <v>0</v>
      </c>
      <c r="BL292" s="18" t="s">
        <v>255</v>
      </c>
      <c r="BM292" s="239" t="s">
        <v>484</v>
      </c>
    </row>
    <row r="293" s="13" customFormat="1">
      <c r="A293" s="13"/>
      <c r="B293" s="241"/>
      <c r="C293" s="242"/>
      <c r="D293" s="243" t="s">
        <v>197</v>
      </c>
      <c r="E293" s="244" t="s">
        <v>1</v>
      </c>
      <c r="F293" s="245" t="s">
        <v>485</v>
      </c>
      <c r="G293" s="242"/>
      <c r="H293" s="246">
        <v>137.97300000000001</v>
      </c>
      <c r="I293" s="247"/>
      <c r="J293" s="242"/>
      <c r="K293" s="242"/>
      <c r="L293" s="248"/>
      <c r="M293" s="249"/>
      <c r="N293" s="250"/>
      <c r="O293" s="250"/>
      <c r="P293" s="250"/>
      <c r="Q293" s="250"/>
      <c r="R293" s="250"/>
      <c r="S293" s="250"/>
      <c r="T293" s="251"/>
      <c r="U293" s="13"/>
      <c r="V293" s="13"/>
      <c r="W293" s="13"/>
      <c r="X293" s="13"/>
      <c r="Y293" s="13"/>
      <c r="Z293" s="13"/>
      <c r="AA293" s="13"/>
      <c r="AB293" s="13"/>
      <c r="AC293" s="13"/>
      <c r="AD293" s="13"/>
      <c r="AE293" s="13"/>
      <c r="AT293" s="252" t="s">
        <v>197</v>
      </c>
      <c r="AU293" s="252" t="s">
        <v>85</v>
      </c>
      <c r="AV293" s="13" t="s">
        <v>85</v>
      </c>
      <c r="AW293" s="13" t="s">
        <v>32</v>
      </c>
      <c r="AX293" s="13" t="s">
        <v>76</v>
      </c>
      <c r="AY293" s="252" t="s">
        <v>175</v>
      </c>
    </row>
    <row r="294" s="16" customFormat="1">
      <c r="A294" s="16"/>
      <c r="B294" s="278"/>
      <c r="C294" s="279"/>
      <c r="D294" s="243" t="s">
        <v>197</v>
      </c>
      <c r="E294" s="280" t="s">
        <v>1</v>
      </c>
      <c r="F294" s="281" t="s">
        <v>274</v>
      </c>
      <c r="G294" s="279"/>
      <c r="H294" s="282">
        <v>137.97300000000001</v>
      </c>
      <c r="I294" s="283"/>
      <c r="J294" s="279"/>
      <c r="K294" s="279"/>
      <c r="L294" s="284"/>
      <c r="M294" s="285"/>
      <c r="N294" s="286"/>
      <c r="O294" s="286"/>
      <c r="P294" s="286"/>
      <c r="Q294" s="286"/>
      <c r="R294" s="286"/>
      <c r="S294" s="286"/>
      <c r="T294" s="287"/>
      <c r="U294" s="16"/>
      <c r="V294" s="16"/>
      <c r="W294" s="16"/>
      <c r="X294" s="16"/>
      <c r="Y294" s="16"/>
      <c r="Z294" s="16"/>
      <c r="AA294" s="16"/>
      <c r="AB294" s="16"/>
      <c r="AC294" s="16"/>
      <c r="AD294" s="16"/>
      <c r="AE294" s="16"/>
      <c r="AT294" s="288" t="s">
        <v>197</v>
      </c>
      <c r="AU294" s="288" t="s">
        <v>85</v>
      </c>
      <c r="AV294" s="16" t="s">
        <v>98</v>
      </c>
      <c r="AW294" s="16" t="s">
        <v>32</v>
      </c>
      <c r="AX294" s="16" t="s">
        <v>76</v>
      </c>
      <c r="AY294" s="288" t="s">
        <v>175</v>
      </c>
    </row>
    <row r="295" s="13" customFormat="1">
      <c r="A295" s="13"/>
      <c r="B295" s="241"/>
      <c r="C295" s="242"/>
      <c r="D295" s="243" t="s">
        <v>197</v>
      </c>
      <c r="E295" s="244" t="s">
        <v>1</v>
      </c>
      <c r="F295" s="245" t="s">
        <v>486</v>
      </c>
      <c r="G295" s="242"/>
      <c r="H295" s="246">
        <v>6.899</v>
      </c>
      <c r="I295" s="247"/>
      <c r="J295" s="242"/>
      <c r="K295" s="242"/>
      <c r="L295" s="248"/>
      <c r="M295" s="249"/>
      <c r="N295" s="250"/>
      <c r="O295" s="250"/>
      <c r="P295" s="250"/>
      <c r="Q295" s="250"/>
      <c r="R295" s="250"/>
      <c r="S295" s="250"/>
      <c r="T295" s="251"/>
      <c r="U295" s="13"/>
      <c r="V295" s="13"/>
      <c r="W295" s="13"/>
      <c r="X295" s="13"/>
      <c r="Y295" s="13"/>
      <c r="Z295" s="13"/>
      <c r="AA295" s="13"/>
      <c r="AB295" s="13"/>
      <c r="AC295" s="13"/>
      <c r="AD295" s="13"/>
      <c r="AE295" s="13"/>
      <c r="AT295" s="252" t="s">
        <v>197</v>
      </c>
      <c r="AU295" s="252" t="s">
        <v>85</v>
      </c>
      <c r="AV295" s="13" t="s">
        <v>85</v>
      </c>
      <c r="AW295" s="13" t="s">
        <v>32</v>
      </c>
      <c r="AX295" s="13" t="s">
        <v>76</v>
      </c>
      <c r="AY295" s="252" t="s">
        <v>175</v>
      </c>
    </row>
    <row r="296" s="14" customFormat="1">
      <c r="A296" s="14"/>
      <c r="B296" s="253"/>
      <c r="C296" s="254"/>
      <c r="D296" s="243" t="s">
        <v>197</v>
      </c>
      <c r="E296" s="255" t="s">
        <v>1</v>
      </c>
      <c r="F296" s="256" t="s">
        <v>199</v>
      </c>
      <c r="G296" s="254"/>
      <c r="H296" s="257">
        <v>144.87200000000001</v>
      </c>
      <c r="I296" s="258"/>
      <c r="J296" s="254"/>
      <c r="K296" s="254"/>
      <c r="L296" s="259"/>
      <c r="M296" s="260"/>
      <c r="N296" s="261"/>
      <c r="O296" s="261"/>
      <c r="P296" s="261"/>
      <c r="Q296" s="261"/>
      <c r="R296" s="261"/>
      <c r="S296" s="261"/>
      <c r="T296" s="262"/>
      <c r="U296" s="14"/>
      <c r="V296" s="14"/>
      <c r="W296" s="14"/>
      <c r="X296" s="14"/>
      <c r="Y296" s="14"/>
      <c r="Z296" s="14"/>
      <c r="AA296" s="14"/>
      <c r="AB296" s="14"/>
      <c r="AC296" s="14"/>
      <c r="AD296" s="14"/>
      <c r="AE296" s="14"/>
      <c r="AT296" s="263" t="s">
        <v>197</v>
      </c>
      <c r="AU296" s="263" t="s">
        <v>85</v>
      </c>
      <c r="AV296" s="14" t="s">
        <v>182</v>
      </c>
      <c r="AW296" s="14" t="s">
        <v>32</v>
      </c>
      <c r="AX296" s="14" t="s">
        <v>83</v>
      </c>
      <c r="AY296" s="263" t="s">
        <v>175</v>
      </c>
    </row>
    <row r="297" s="2" customFormat="1" ht="16.5" customHeight="1">
      <c r="A297" s="39"/>
      <c r="B297" s="40"/>
      <c r="C297" s="228" t="s">
        <v>487</v>
      </c>
      <c r="D297" s="228" t="s">
        <v>177</v>
      </c>
      <c r="E297" s="229" t="s">
        <v>488</v>
      </c>
      <c r="F297" s="230" t="s">
        <v>489</v>
      </c>
      <c r="G297" s="231" t="s">
        <v>180</v>
      </c>
      <c r="H297" s="232">
        <v>54.920000000000002</v>
      </c>
      <c r="I297" s="233"/>
      <c r="J297" s="234">
        <f>ROUND(I297*H297,2)</f>
        <v>0</v>
      </c>
      <c r="K297" s="230" t="s">
        <v>181</v>
      </c>
      <c r="L297" s="45"/>
      <c r="M297" s="235" t="s">
        <v>1</v>
      </c>
      <c r="N297" s="236" t="s">
        <v>41</v>
      </c>
      <c r="O297" s="92"/>
      <c r="P297" s="237">
        <f>O297*H297</f>
        <v>0</v>
      </c>
      <c r="Q297" s="237">
        <v>0.01217</v>
      </c>
      <c r="R297" s="237">
        <f>Q297*H297</f>
        <v>0.66837639999999998</v>
      </c>
      <c r="S297" s="237">
        <v>0</v>
      </c>
      <c r="T297" s="238">
        <f>S297*H297</f>
        <v>0</v>
      </c>
      <c r="U297" s="39"/>
      <c r="V297" s="39"/>
      <c r="W297" s="39"/>
      <c r="X297" s="39"/>
      <c r="Y297" s="39"/>
      <c r="Z297" s="39"/>
      <c r="AA297" s="39"/>
      <c r="AB297" s="39"/>
      <c r="AC297" s="39"/>
      <c r="AD297" s="39"/>
      <c r="AE297" s="39"/>
      <c r="AR297" s="239" t="s">
        <v>255</v>
      </c>
      <c r="AT297" s="239" t="s">
        <v>177</v>
      </c>
      <c r="AU297" s="239" t="s">
        <v>85</v>
      </c>
      <c r="AY297" s="18" t="s">
        <v>175</v>
      </c>
      <c r="BE297" s="240">
        <f>IF(N297="základní",J297,0)</f>
        <v>0</v>
      </c>
      <c r="BF297" s="240">
        <f>IF(N297="snížená",J297,0)</f>
        <v>0</v>
      </c>
      <c r="BG297" s="240">
        <f>IF(N297="zákl. přenesená",J297,0)</f>
        <v>0</v>
      </c>
      <c r="BH297" s="240">
        <f>IF(N297="sníž. přenesená",J297,0)</f>
        <v>0</v>
      </c>
      <c r="BI297" s="240">
        <f>IF(N297="nulová",J297,0)</f>
        <v>0</v>
      </c>
      <c r="BJ297" s="18" t="s">
        <v>83</v>
      </c>
      <c r="BK297" s="240">
        <f>ROUND(I297*H297,2)</f>
        <v>0</v>
      </c>
      <c r="BL297" s="18" t="s">
        <v>255</v>
      </c>
      <c r="BM297" s="239" t="s">
        <v>490</v>
      </c>
    </row>
    <row r="298" s="13" customFormat="1">
      <c r="A298" s="13"/>
      <c r="B298" s="241"/>
      <c r="C298" s="242"/>
      <c r="D298" s="243" t="s">
        <v>197</v>
      </c>
      <c r="E298" s="244" t="s">
        <v>1</v>
      </c>
      <c r="F298" s="245" t="s">
        <v>491</v>
      </c>
      <c r="G298" s="242"/>
      <c r="H298" s="246">
        <v>54.920000000000002</v>
      </c>
      <c r="I298" s="247"/>
      <c r="J298" s="242"/>
      <c r="K298" s="242"/>
      <c r="L298" s="248"/>
      <c r="M298" s="249"/>
      <c r="N298" s="250"/>
      <c r="O298" s="250"/>
      <c r="P298" s="250"/>
      <c r="Q298" s="250"/>
      <c r="R298" s="250"/>
      <c r="S298" s="250"/>
      <c r="T298" s="251"/>
      <c r="U298" s="13"/>
      <c r="V298" s="13"/>
      <c r="W298" s="13"/>
      <c r="X298" s="13"/>
      <c r="Y298" s="13"/>
      <c r="Z298" s="13"/>
      <c r="AA298" s="13"/>
      <c r="AB298" s="13"/>
      <c r="AC298" s="13"/>
      <c r="AD298" s="13"/>
      <c r="AE298" s="13"/>
      <c r="AT298" s="252" t="s">
        <v>197</v>
      </c>
      <c r="AU298" s="252" t="s">
        <v>85</v>
      </c>
      <c r="AV298" s="13" t="s">
        <v>85</v>
      </c>
      <c r="AW298" s="13" t="s">
        <v>32</v>
      </c>
      <c r="AX298" s="13" t="s">
        <v>76</v>
      </c>
      <c r="AY298" s="252" t="s">
        <v>175</v>
      </c>
    </row>
    <row r="299" s="14" customFormat="1">
      <c r="A299" s="14"/>
      <c r="B299" s="253"/>
      <c r="C299" s="254"/>
      <c r="D299" s="243" t="s">
        <v>197</v>
      </c>
      <c r="E299" s="255" t="s">
        <v>1</v>
      </c>
      <c r="F299" s="256" t="s">
        <v>199</v>
      </c>
      <c r="G299" s="254"/>
      <c r="H299" s="257">
        <v>54.920000000000002</v>
      </c>
      <c r="I299" s="258"/>
      <c r="J299" s="254"/>
      <c r="K299" s="254"/>
      <c r="L299" s="259"/>
      <c r="M299" s="260"/>
      <c r="N299" s="261"/>
      <c r="O299" s="261"/>
      <c r="P299" s="261"/>
      <c r="Q299" s="261"/>
      <c r="R299" s="261"/>
      <c r="S299" s="261"/>
      <c r="T299" s="262"/>
      <c r="U299" s="14"/>
      <c r="V299" s="14"/>
      <c r="W299" s="14"/>
      <c r="X299" s="14"/>
      <c r="Y299" s="14"/>
      <c r="Z299" s="14"/>
      <c r="AA299" s="14"/>
      <c r="AB299" s="14"/>
      <c r="AC299" s="14"/>
      <c r="AD299" s="14"/>
      <c r="AE299" s="14"/>
      <c r="AT299" s="263" t="s">
        <v>197</v>
      </c>
      <c r="AU299" s="263" t="s">
        <v>85</v>
      </c>
      <c r="AV299" s="14" t="s">
        <v>182</v>
      </c>
      <c r="AW299" s="14" t="s">
        <v>32</v>
      </c>
      <c r="AX299" s="14" t="s">
        <v>83</v>
      </c>
      <c r="AY299" s="263" t="s">
        <v>175</v>
      </c>
    </row>
    <row r="300" s="2" customFormat="1" ht="16.5" customHeight="1">
      <c r="A300" s="39"/>
      <c r="B300" s="40"/>
      <c r="C300" s="228" t="s">
        <v>492</v>
      </c>
      <c r="D300" s="228" t="s">
        <v>177</v>
      </c>
      <c r="E300" s="229" t="s">
        <v>493</v>
      </c>
      <c r="F300" s="230" t="s">
        <v>494</v>
      </c>
      <c r="G300" s="231" t="s">
        <v>180</v>
      </c>
      <c r="H300" s="232">
        <v>226.47499999999999</v>
      </c>
      <c r="I300" s="233"/>
      <c r="J300" s="234">
        <f>ROUND(I300*H300,2)</f>
        <v>0</v>
      </c>
      <c r="K300" s="230" t="s">
        <v>181</v>
      </c>
      <c r="L300" s="45"/>
      <c r="M300" s="235" t="s">
        <v>1</v>
      </c>
      <c r="N300" s="236" t="s">
        <v>41</v>
      </c>
      <c r="O300" s="92"/>
      <c r="P300" s="237">
        <f>O300*H300</f>
        <v>0</v>
      </c>
      <c r="Q300" s="237">
        <v>0.00010000000000000001</v>
      </c>
      <c r="R300" s="237">
        <f>Q300*H300</f>
        <v>0.022647500000000001</v>
      </c>
      <c r="S300" s="237">
        <v>0</v>
      </c>
      <c r="T300" s="238">
        <f>S300*H300</f>
        <v>0</v>
      </c>
      <c r="U300" s="39"/>
      <c r="V300" s="39"/>
      <c r="W300" s="39"/>
      <c r="X300" s="39"/>
      <c r="Y300" s="39"/>
      <c r="Z300" s="39"/>
      <c r="AA300" s="39"/>
      <c r="AB300" s="39"/>
      <c r="AC300" s="39"/>
      <c r="AD300" s="39"/>
      <c r="AE300" s="39"/>
      <c r="AR300" s="239" t="s">
        <v>255</v>
      </c>
      <c r="AT300" s="239" t="s">
        <v>177</v>
      </c>
      <c r="AU300" s="239" t="s">
        <v>85</v>
      </c>
      <c r="AY300" s="18" t="s">
        <v>175</v>
      </c>
      <c r="BE300" s="240">
        <f>IF(N300="základní",J300,0)</f>
        <v>0</v>
      </c>
      <c r="BF300" s="240">
        <f>IF(N300="snížená",J300,0)</f>
        <v>0</v>
      </c>
      <c r="BG300" s="240">
        <f>IF(N300="zákl. přenesená",J300,0)</f>
        <v>0</v>
      </c>
      <c r="BH300" s="240">
        <f>IF(N300="sníž. přenesená",J300,0)</f>
        <v>0</v>
      </c>
      <c r="BI300" s="240">
        <f>IF(N300="nulová",J300,0)</f>
        <v>0</v>
      </c>
      <c r="BJ300" s="18" t="s">
        <v>83</v>
      </c>
      <c r="BK300" s="240">
        <f>ROUND(I300*H300,2)</f>
        <v>0</v>
      </c>
      <c r="BL300" s="18" t="s">
        <v>255</v>
      </c>
      <c r="BM300" s="239" t="s">
        <v>495</v>
      </c>
    </row>
    <row r="301" s="2" customFormat="1" ht="16.5" customHeight="1">
      <c r="A301" s="39"/>
      <c r="B301" s="40"/>
      <c r="C301" s="228" t="s">
        <v>496</v>
      </c>
      <c r="D301" s="228" t="s">
        <v>177</v>
      </c>
      <c r="E301" s="229" t="s">
        <v>497</v>
      </c>
      <c r="F301" s="230" t="s">
        <v>498</v>
      </c>
      <c r="G301" s="231" t="s">
        <v>180</v>
      </c>
      <c r="H301" s="232">
        <v>226.47499999999999</v>
      </c>
      <c r="I301" s="233"/>
      <c r="J301" s="234">
        <f>ROUND(I301*H301,2)</f>
        <v>0</v>
      </c>
      <c r="K301" s="230" t="s">
        <v>181</v>
      </c>
      <c r="L301" s="45"/>
      <c r="M301" s="235" t="s">
        <v>1</v>
      </c>
      <c r="N301" s="236" t="s">
        <v>41</v>
      </c>
      <c r="O301" s="92"/>
      <c r="P301" s="237">
        <f>O301*H301</f>
        <v>0</v>
      </c>
      <c r="Q301" s="237">
        <v>0.00069999999999999999</v>
      </c>
      <c r="R301" s="237">
        <f>Q301*H301</f>
        <v>0.15853249999999999</v>
      </c>
      <c r="S301" s="237">
        <v>0</v>
      </c>
      <c r="T301" s="238">
        <f>S301*H301</f>
        <v>0</v>
      </c>
      <c r="U301" s="39"/>
      <c r="V301" s="39"/>
      <c r="W301" s="39"/>
      <c r="X301" s="39"/>
      <c r="Y301" s="39"/>
      <c r="Z301" s="39"/>
      <c r="AA301" s="39"/>
      <c r="AB301" s="39"/>
      <c r="AC301" s="39"/>
      <c r="AD301" s="39"/>
      <c r="AE301" s="39"/>
      <c r="AR301" s="239" t="s">
        <v>255</v>
      </c>
      <c r="AT301" s="239" t="s">
        <v>177</v>
      </c>
      <c r="AU301" s="239" t="s">
        <v>85</v>
      </c>
      <c r="AY301" s="18" t="s">
        <v>175</v>
      </c>
      <c r="BE301" s="240">
        <f>IF(N301="základní",J301,0)</f>
        <v>0</v>
      </c>
      <c r="BF301" s="240">
        <f>IF(N301="snížená",J301,0)</f>
        <v>0</v>
      </c>
      <c r="BG301" s="240">
        <f>IF(N301="zákl. přenesená",J301,0)</f>
        <v>0</v>
      </c>
      <c r="BH301" s="240">
        <f>IF(N301="sníž. přenesená",J301,0)</f>
        <v>0</v>
      </c>
      <c r="BI301" s="240">
        <f>IF(N301="nulová",J301,0)</f>
        <v>0</v>
      </c>
      <c r="BJ301" s="18" t="s">
        <v>83</v>
      </c>
      <c r="BK301" s="240">
        <f>ROUND(I301*H301,2)</f>
        <v>0</v>
      </c>
      <c r="BL301" s="18" t="s">
        <v>255</v>
      </c>
      <c r="BM301" s="239" t="s">
        <v>499</v>
      </c>
    </row>
    <row r="302" s="2" customFormat="1" ht="16.5" customHeight="1">
      <c r="A302" s="39"/>
      <c r="B302" s="40"/>
      <c r="C302" s="228" t="s">
        <v>500</v>
      </c>
      <c r="D302" s="228" t="s">
        <v>177</v>
      </c>
      <c r="E302" s="229" t="s">
        <v>501</v>
      </c>
      <c r="F302" s="230" t="s">
        <v>502</v>
      </c>
      <c r="G302" s="231" t="s">
        <v>180</v>
      </c>
      <c r="H302" s="232">
        <v>256.97500000000002</v>
      </c>
      <c r="I302" s="233"/>
      <c r="J302" s="234">
        <f>ROUND(I302*H302,2)</f>
        <v>0</v>
      </c>
      <c r="K302" s="230" t="s">
        <v>203</v>
      </c>
      <c r="L302" s="45"/>
      <c r="M302" s="235" t="s">
        <v>1</v>
      </c>
      <c r="N302" s="236" t="s">
        <v>41</v>
      </c>
      <c r="O302" s="92"/>
      <c r="P302" s="237">
        <f>O302*H302</f>
        <v>0</v>
      </c>
      <c r="Q302" s="237">
        <v>0</v>
      </c>
      <c r="R302" s="237">
        <f>Q302*H302</f>
        <v>0</v>
      </c>
      <c r="S302" s="237">
        <v>0</v>
      </c>
      <c r="T302" s="238">
        <f>S302*H302</f>
        <v>0</v>
      </c>
      <c r="U302" s="39"/>
      <c r="V302" s="39"/>
      <c r="W302" s="39"/>
      <c r="X302" s="39"/>
      <c r="Y302" s="39"/>
      <c r="Z302" s="39"/>
      <c r="AA302" s="39"/>
      <c r="AB302" s="39"/>
      <c r="AC302" s="39"/>
      <c r="AD302" s="39"/>
      <c r="AE302" s="39"/>
      <c r="AR302" s="239" t="s">
        <v>255</v>
      </c>
      <c r="AT302" s="239" t="s">
        <v>177</v>
      </c>
      <c r="AU302" s="239" t="s">
        <v>85</v>
      </c>
      <c r="AY302" s="18" t="s">
        <v>175</v>
      </c>
      <c r="BE302" s="240">
        <f>IF(N302="základní",J302,0)</f>
        <v>0</v>
      </c>
      <c r="BF302" s="240">
        <f>IF(N302="snížená",J302,0)</f>
        <v>0</v>
      </c>
      <c r="BG302" s="240">
        <f>IF(N302="zákl. přenesená",J302,0)</f>
        <v>0</v>
      </c>
      <c r="BH302" s="240">
        <f>IF(N302="sníž. přenesená",J302,0)</f>
        <v>0</v>
      </c>
      <c r="BI302" s="240">
        <f>IF(N302="nulová",J302,0)</f>
        <v>0</v>
      </c>
      <c r="BJ302" s="18" t="s">
        <v>83</v>
      </c>
      <c r="BK302" s="240">
        <f>ROUND(I302*H302,2)</f>
        <v>0</v>
      </c>
      <c r="BL302" s="18" t="s">
        <v>255</v>
      </c>
      <c r="BM302" s="239" t="s">
        <v>503</v>
      </c>
    </row>
    <row r="303" s="2" customFormat="1">
      <c r="A303" s="39"/>
      <c r="B303" s="40"/>
      <c r="C303" s="41"/>
      <c r="D303" s="243" t="s">
        <v>205</v>
      </c>
      <c r="E303" s="41"/>
      <c r="F303" s="264" t="s">
        <v>504</v>
      </c>
      <c r="G303" s="41"/>
      <c r="H303" s="41"/>
      <c r="I303" s="265"/>
      <c r="J303" s="41"/>
      <c r="K303" s="41"/>
      <c r="L303" s="45"/>
      <c r="M303" s="266"/>
      <c r="N303" s="267"/>
      <c r="O303" s="92"/>
      <c r="P303" s="92"/>
      <c r="Q303" s="92"/>
      <c r="R303" s="92"/>
      <c r="S303" s="92"/>
      <c r="T303" s="93"/>
      <c r="U303" s="39"/>
      <c r="V303" s="39"/>
      <c r="W303" s="39"/>
      <c r="X303" s="39"/>
      <c r="Y303" s="39"/>
      <c r="Z303" s="39"/>
      <c r="AA303" s="39"/>
      <c r="AB303" s="39"/>
      <c r="AC303" s="39"/>
      <c r="AD303" s="39"/>
      <c r="AE303" s="39"/>
      <c r="AT303" s="18" t="s">
        <v>205</v>
      </c>
      <c r="AU303" s="18" t="s">
        <v>85</v>
      </c>
    </row>
    <row r="304" s="13" customFormat="1">
      <c r="A304" s="13"/>
      <c r="B304" s="241"/>
      <c r="C304" s="242"/>
      <c r="D304" s="243" t="s">
        <v>197</v>
      </c>
      <c r="E304" s="244" t="s">
        <v>1</v>
      </c>
      <c r="F304" s="245" t="s">
        <v>505</v>
      </c>
      <c r="G304" s="242"/>
      <c r="H304" s="246">
        <v>256.97500000000002</v>
      </c>
      <c r="I304" s="247"/>
      <c r="J304" s="242"/>
      <c r="K304" s="242"/>
      <c r="L304" s="248"/>
      <c r="M304" s="249"/>
      <c r="N304" s="250"/>
      <c r="O304" s="250"/>
      <c r="P304" s="250"/>
      <c r="Q304" s="250"/>
      <c r="R304" s="250"/>
      <c r="S304" s="250"/>
      <c r="T304" s="251"/>
      <c r="U304" s="13"/>
      <c r="V304" s="13"/>
      <c r="W304" s="13"/>
      <c r="X304" s="13"/>
      <c r="Y304" s="13"/>
      <c r="Z304" s="13"/>
      <c r="AA304" s="13"/>
      <c r="AB304" s="13"/>
      <c r="AC304" s="13"/>
      <c r="AD304" s="13"/>
      <c r="AE304" s="13"/>
      <c r="AT304" s="252" t="s">
        <v>197</v>
      </c>
      <c r="AU304" s="252" t="s">
        <v>85</v>
      </c>
      <c r="AV304" s="13" t="s">
        <v>85</v>
      </c>
      <c r="AW304" s="13" t="s">
        <v>32</v>
      </c>
      <c r="AX304" s="13" t="s">
        <v>76</v>
      </c>
      <c r="AY304" s="252" t="s">
        <v>175</v>
      </c>
    </row>
    <row r="305" s="14" customFormat="1">
      <c r="A305" s="14"/>
      <c r="B305" s="253"/>
      <c r="C305" s="254"/>
      <c r="D305" s="243" t="s">
        <v>197</v>
      </c>
      <c r="E305" s="255" t="s">
        <v>1</v>
      </c>
      <c r="F305" s="256" t="s">
        <v>199</v>
      </c>
      <c r="G305" s="254"/>
      <c r="H305" s="257">
        <v>256.97500000000002</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197</v>
      </c>
      <c r="AU305" s="263" t="s">
        <v>85</v>
      </c>
      <c r="AV305" s="14" t="s">
        <v>182</v>
      </c>
      <c r="AW305" s="14" t="s">
        <v>32</v>
      </c>
      <c r="AX305" s="14" t="s">
        <v>83</v>
      </c>
      <c r="AY305" s="263" t="s">
        <v>175</v>
      </c>
    </row>
    <row r="306" s="2" customFormat="1" ht="16.5" customHeight="1">
      <c r="A306" s="39"/>
      <c r="B306" s="40"/>
      <c r="C306" s="228" t="s">
        <v>506</v>
      </c>
      <c r="D306" s="228" t="s">
        <v>177</v>
      </c>
      <c r="E306" s="229" t="s">
        <v>507</v>
      </c>
      <c r="F306" s="230" t="s">
        <v>508</v>
      </c>
      <c r="G306" s="231" t="s">
        <v>350</v>
      </c>
      <c r="H306" s="232">
        <v>14.042</v>
      </c>
      <c r="I306" s="233"/>
      <c r="J306" s="234">
        <f>ROUND(I306*H306,2)</f>
        <v>0</v>
      </c>
      <c r="K306" s="230" t="s">
        <v>181</v>
      </c>
      <c r="L306" s="45"/>
      <c r="M306" s="235" t="s">
        <v>1</v>
      </c>
      <c r="N306" s="236" t="s">
        <v>41</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255</v>
      </c>
      <c r="AT306" s="239" t="s">
        <v>177</v>
      </c>
      <c r="AU306" s="239" t="s">
        <v>85</v>
      </c>
      <c r="AY306" s="18" t="s">
        <v>175</v>
      </c>
      <c r="BE306" s="240">
        <f>IF(N306="základní",J306,0)</f>
        <v>0</v>
      </c>
      <c r="BF306" s="240">
        <f>IF(N306="snížená",J306,0)</f>
        <v>0</v>
      </c>
      <c r="BG306" s="240">
        <f>IF(N306="zákl. přenesená",J306,0)</f>
        <v>0</v>
      </c>
      <c r="BH306" s="240">
        <f>IF(N306="sníž. přenesená",J306,0)</f>
        <v>0</v>
      </c>
      <c r="BI306" s="240">
        <f>IF(N306="nulová",J306,0)</f>
        <v>0</v>
      </c>
      <c r="BJ306" s="18" t="s">
        <v>83</v>
      </c>
      <c r="BK306" s="240">
        <f>ROUND(I306*H306,2)</f>
        <v>0</v>
      </c>
      <c r="BL306" s="18" t="s">
        <v>255</v>
      </c>
      <c r="BM306" s="239" t="s">
        <v>509</v>
      </c>
    </row>
    <row r="307" s="2" customFormat="1" ht="21.75" customHeight="1">
      <c r="A307" s="39"/>
      <c r="B307" s="40"/>
      <c r="C307" s="228" t="s">
        <v>510</v>
      </c>
      <c r="D307" s="228" t="s">
        <v>177</v>
      </c>
      <c r="E307" s="229" t="s">
        <v>511</v>
      </c>
      <c r="F307" s="230" t="s">
        <v>512</v>
      </c>
      <c r="G307" s="231" t="s">
        <v>350</v>
      </c>
      <c r="H307" s="232">
        <v>14.042</v>
      </c>
      <c r="I307" s="233"/>
      <c r="J307" s="234">
        <f>ROUND(I307*H307,2)</f>
        <v>0</v>
      </c>
      <c r="K307" s="230" t="s">
        <v>181</v>
      </c>
      <c r="L307" s="45"/>
      <c r="M307" s="235" t="s">
        <v>1</v>
      </c>
      <c r="N307" s="236" t="s">
        <v>41</v>
      </c>
      <c r="O307" s="92"/>
      <c r="P307" s="237">
        <f>O307*H307</f>
        <v>0</v>
      </c>
      <c r="Q307" s="237">
        <v>0</v>
      </c>
      <c r="R307" s="237">
        <f>Q307*H307</f>
        <v>0</v>
      </c>
      <c r="S307" s="237">
        <v>0</v>
      </c>
      <c r="T307" s="238">
        <f>S307*H307</f>
        <v>0</v>
      </c>
      <c r="U307" s="39"/>
      <c r="V307" s="39"/>
      <c r="W307" s="39"/>
      <c r="X307" s="39"/>
      <c r="Y307" s="39"/>
      <c r="Z307" s="39"/>
      <c r="AA307" s="39"/>
      <c r="AB307" s="39"/>
      <c r="AC307" s="39"/>
      <c r="AD307" s="39"/>
      <c r="AE307" s="39"/>
      <c r="AR307" s="239" t="s">
        <v>255</v>
      </c>
      <c r="AT307" s="239" t="s">
        <v>177</v>
      </c>
      <c r="AU307" s="239" t="s">
        <v>85</v>
      </c>
      <c r="AY307" s="18" t="s">
        <v>175</v>
      </c>
      <c r="BE307" s="240">
        <f>IF(N307="základní",J307,0)</f>
        <v>0</v>
      </c>
      <c r="BF307" s="240">
        <f>IF(N307="snížená",J307,0)</f>
        <v>0</v>
      </c>
      <c r="BG307" s="240">
        <f>IF(N307="zákl. přenesená",J307,0)</f>
        <v>0</v>
      </c>
      <c r="BH307" s="240">
        <f>IF(N307="sníž. přenesená",J307,0)</f>
        <v>0</v>
      </c>
      <c r="BI307" s="240">
        <f>IF(N307="nulová",J307,0)</f>
        <v>0</v>
      </c>
      <c r="BJ307" s="18" t="s">
        <v>83</v>
      </c>
      <c r="BK307" s="240">
        <f>ROUND(I307*H307,2)</f>
        <v>0</v>
      </c>
      <c r="BL307" s="18" t="s">
        <v>255</v>
      </c>
      <c r="BM307" s="239" t="s">
        <v>513</v>
      </c>
    </row>
    <row r="308" s="12" customFormat="1" ht="22.8" customHeight="1">
      <c r="A308" s="12"/>
      <c r="B308" s="212"/>
      <c r="C308" s="213"/>
      <c r="D308" s="214" t="s">
        <v>75</v>
      </c>
      <c r="E308" s="226" t="s">
        <v>514</v>
      </c>
      <c r="F308" s="226" t="s">
        <v>515</v>
      </c>
      <c r="G308" s="213"/>
      <c r="H308" s="213"/>
      <c r="I308" s="216"/>
      <c r="J308" s="227">
        <f>BK308</f>
        <v>0</v>
      </c>
      <c r="K308" s="213"/>
      <c r="L308" s="218"/>
      <c r="M308" s="219"/>
      <c r="N308" s="220"/>
      <c r="O308" s="220"/>
      <c r="P308" s="221">
        <f>SUM(P309:P363)</f>
        <v>0</v>
      </c>
      <c r="Q308" s="220"/>
      <c r="R308" s="221">
        <f>SUM(R309:R363)</f>
        <v>0</v>
      </c>
      <c r="S308" s="220"/>
      <c r="T308" s="222">
        <f>SUM(T309:T363)</f>
        <v>11.273200000000001</v>
      </c>
      <c r="U308" s="12"/>
      <c r="V308" s="12"/>
      <c r="W308" s="12"/>
      <c r="X308" s="12"/>
      <c r="Y308" s="12"/>
      <c r="Z308" s="12"/>
      <c r="AA308" s="12"/>
      <c r="AB308" s="12"/>
      <c r="AC308" s="12"/>
      <c r="AD308" s="12"/>
      <c r="AE308" s="12"/>
      <c r="AR308" s="223" t="s">
        <v>85</v>
      </c>
      <c r="AT308" s="224" t="s">
        <v>75</v>
      </c>
      <c r="AU308" s="224" t="s">
        <v>83</v>
      </c>
      <c r="AY308" s="223" t="s">
        <v>175</v>
      </c>
      <c r="BK308" s="225">
        <f>SUM(BK309:BK363)</f>
        <v>0</v>
      </c>
    </row>
    <row r="309" s="2" customFormat="1" ht="16.5" customHeight="1">
      <c r="A309" s="39"/>
      <c r="B309" s="40"/>
      <c r="C309" s="228" t="s">
        <v>516</v>
      </c>
      <c r="D309" s="228" t="s">
        <v>177</v>
      </c>
      <c r="E309" s="229" t="s">
        <v>517</v>
      </c>
      <c r="F309" s="230" t="s">
        <v>518</v>
      </c>
      <c r="G309" s="231" t="s">
        <v>519</v>
      </c>
      <c r="H309" s="232">
        <v>47</v>
      </c>
      <c r="I309" s="233"/>
      <c r="J309" s="234">
        <f>ROUND(I309*H309,2)</f>
        <v>0</v>
      </c>
      <c r="K309" s="230" t="s">
        <v>203</v>
      </c>
      <c r="L309" s="45"/>
      <c r="M309" s="235" t="s">
        <v>1</v>
      </c>
      <c r="N309" s="236" t="s">
        <v>41</v>
      </c>
      <c r="O309" s="92"/>
      <c r="P309" s="237">
        <f>O309*H309</f>
        <v>0</v>
      </c>
      <c r="Q309" s="237">
        <v>0</v>
      </c>
      <c r="R309" s="237">
        <f>Q309*H309</f>
        <v>0</v>
      </c>
      <c r="S309" s="237">
        <v>0</v>
      </c>
      <c r="T309" s="238">
        <f>S309*H309</f>
        <v>0</v>
      </c>
      <c r="U309" s="39"/>
      <c r="V309" s="39"/>
      <c r="W309" s="39"/>
      <c r="X309" s="39"/>
      <c r="Y309" s="39"/>
      <c r="Z309" s="39"/>
      <c r="AA309" s="39"/>
      <c r="AB309" s="39"/>
      <c r="AC309" s="39"/>
      <c r="AD309" s="39"/>
      <c r="AE309" s="39"/>
      <c r="AR309" s="239" t="s">
        <v>255</v>
      </c>
      <c r="AT309" s="239" t="s">
        <v>177</v>
      </c>
      <c r="AU309" s="239" t="s">
        <v>85</v>
      </c>
      <c r="AY309" s="18" t="s">
        <v>175</v>
      </c>
      <c r="BE309" s="240">
        <f>IF(N309="základní",J309,0)</f>
        <v>0</v>
      </c>
      <c r="BF309" s="240">
        <f>IF(N309="snížená",J309,0)</f>
        <v>0</v>
      </c>
      <c r="BG309" s="240">
        <f>IF(N309="zákl. přenesená",J309,0)</f>
        <v>0</v>
      </c>
      <c r="BH309" s="240">
        <f>IF(N309="sníž. přenesená",J309,0)</f>
        <v>0</v>
      </c>
      <c r="BI309" s="240">
        <f>IF(N309="nulová",J309,0)</f>
        <v>0</v>
      </c>
      <c r="BJ309" s="18" t="s">
        <v>83</v>
      </c>
      <c r="BK309" s="240">
        <f>ROUND(I309*H309,2)</f>
        <v>0</v>
      </c>
      <c r="BL309" s="18" t="s">
        <v>255</v>
      </c>
      <c r="BM309" s="239" t="s">
        <v>520</v>
      </c>
    </row>
    <row r="310" s="2" customFormat="1">
      <c r="A310" s="39"/>
      <c r="B310" s="40"/>
      <c r="C310" s="41"/>
      <c r="D310" s="243" t="s">
        <v>205</v>
      </c>
      <c r="E310" s="41"/>
      <c r="F310" s="264" t="s">
        <v>521</v>
      </c>
      <c r="G310" s="41"/>
      <c r="H310" s="41"/>
      <c r="I310" s="265"/>
      <c r="J310" s="41"/>
      <c r="K310" s="41"/>
      <c r="L310" s="45"/>
      <c r="M310" s="266"/>
      <c r="N310" s="267"/>
      <c r="O310" s="92"/>
      <c r="P310" s="92"/>
      <c r="Q310" s="92"/>
      <c r="R310" s="92"/>
      <c r="S310" s="92"/>
      <c r="T310" s="93"/>
      <c r="U310" s="39"/>
      <c r="V310" s="39"/>
      <c r="W310" s="39"/>
      <c r="X310" s="39"/>
      <c r="Y310" s="39"/>
      <c r="Z310" s="39"/>
      <c r="AA310" s="39"/>
      <c r="AB310" s="39"/>
      <c r="AC310" s="39"/>
      <c r="AD310" s="39"/>
      <c r="AE310" s="39"/>
      <c r="AT310" s="18" t="s">
        <v>205</v>
      </c>
      <c r="AU310" s="18" t="s">
        <v>85</v>
      </c>
    </row>
    <row r="311" s="2" customFormat="1" ht="16.5" customHeight="1">
      <c r="A311" s="39"/>
      <c r="B311" s="40"/>
      <c r="C311" s="228" t="s">
        <v>522</v>
      </c>
      <c r="D311" s="228" t="s">
        <v>177</v>
      </c>
      <c r="E311" s="229" t="s">
        <v>523</v>
      </c>
      <c r="F311" s="230" t="s">
        <v>524</v>
      </c>
      <c r="G311" s="231" t="s">
        <v>519</v>
      </c>
      <c r="H311" s="232">
        <v>1</v>
      </c>
      <c r="I311" s="233"/>
      <c r="J311" s="234">
        <f>ROUND(I311*H311,2)</f>
        <v>0</v>
      </c>
      <c r="K311" s="230" t="s">
        <v>203</v>
      </c>
      <c r="L311" s="45"/>
      <c r="M311" s="235" t="s">
        <v>1</v>
      </c>
      <c r="N311" s="236" t="s">
        <v>41</v>
      </c>
      <c r="O311" s="92"/>
      <c r="P311" s="237">
        <f>O311*H311</f>
        <v>0</v>
      </c>
      <c r="Q311" s="237">
        <v>0</v>
      </c>
      <c r="R311" s="237">
        <f>Q311*H311</f>
        <v>0</v>
      </c>
      <c r="S311" s="237">
        <v>0</v>
      </c>
      <c r="T311" s="238">
        <f>S311*H311</f>
        <v>0</v>
      </c>
      <c r="U311" s="39"/>
      <c r="V311" s="39"/>
      <c r="W311" s="39"/>
      <c r="X311" s="39"/>
      <c r="Y311" s="39"/>
      <c r="Z311" s="39"/>
      <c r="AA311" s="39"/>
      <c r="AB311" s="39"/>
      <c r="AC311" s="39"/>
      <c r="AD311" s="39"/>
      <c r="AE311" s="39"/>
      <c r="AR311" s="239" t="s">
        <v>255</v>
      </c>
      <c r="AT311" s="239" t="s">
        <v>177</v>
      </c>
      <c r="AU311" s="239" t="s">
        <v>85</v>
      </c>
      <c r="AY311" s="18" t="s">
        <v>175</v>
      </c>
      <c r="BE311" s="240">
        <f>IF(N311="základní",J311,0)</f>
        <v>0</v>
      </c>
      <c r="BF311" s="240">
        <f>IF(N311="snížená",J311,0)</f>
        <v>0</v>
      </c>
      <c r="BG311" s="240">
        <f>IF(N311="zákl. přenesená",J311,0)</f>
        <v>0</v>
      </c>
      <c r="BH311" s="240">
        <f>IF(N311="sníž. přenesená",J311,0)</f>
        <v>0</v>
      </c>
      <c r="BI311" s="240">
        <f>IF(N311="nulová",J311,0)</f>
        <v>0</v>
      </c>
      <c r="BJ311" s="18" t="s">
        <v>83</v>
      </c>
      <c r="BK311" s="240">
        <f>ROUND(I311*H311,2)</f>
        <v>0</v>
      </c>
      <c r="BL311" s="18" t="s">
        <v>255</v>
      </c>
      <c r="BM311" s="239" t="s">
        <v>525</v>
      </c>
    </row>
    <row r="312" s="2" customFormat="1">
      <c r="A312" s="39"/>
      <c r="B312" s="40"/>
      <c r="C312" s="41"/>
      <c r="D312" s="243" t="s">
        <v>205</v>
      </c>
      <c r="E312" s="41"/>
      <c r="F312" s="264" t="s">
        <v>521</v>
      </c>
      <c r="G312" s="41"/>
      <c r="H312" s="41"/>
      <c r="I312" s="265"/>
      <c r="J312" s="41"/>
      <c r="K312" s="41"/>
      <c r="L312" s="45"/>
      <c r="M312" s="266"/>
      <c r="N312" s="267"/>
      <c r="O312" s="92"/>
      <c r="P312" s="92"/>
      <c r="Q312" s="92"/>
      <c r="R312" s="92"/>
      <c r="S312" s="92"/>
      <c r="T312" s="93"/>
      <c r="U312" s="39"/>
      <c r="V312" s="39"/>
      <c r="W312" s="39"/>
      <c r="X312" s="39"/>
      <c r="Y312" s="39"/>
      <c r="Z312" s="39"/>
      <c r="AA312" s="39"/>
      <c r="AB312" s="39"/>
      <c r="AC312" s="39"/>
      <c r="AD312" s="39"/>
      <c r="AE312" s="39"/>
      <c r="AT312" s="18" t="s">
        <v>205</v>
      </c>
      <c r="AU312" s="18" t="s">
        <v>85</v>
      </c>
    </row>
    <row r="313" s="2" customFormat="1" ht="16.5" customHeight="1">
      <c r="A313" s="39"/>
      <c r="B313" s="40"/>
      <c r="C313" s="228" t="s">
        <v>526</v>
      </c>
      <c r="D313" s="228" t="s">
        <v>177</v>
      </c>
      <c r="E313" s="229" t="s">
        <v>527</v>
      </c>
      <c r="F313" s="230" t="s">
        <v>528</v>
      </c>
      <c r="G313" s="231" t="s">
        <v>519</v>
      </c>
      <c r="H313" s="232">
        <v>18</v>
      </c>
      <c r="I313" s="233"/>
      <c r="J313" s="234">
        <f>ROUND(I313*H313,2)</f>
        <v>0</v>
      </c>
      <c r="K313" s="230" t="s">
        <v>203</v>
      </c>
      <c r="L313" s="45"/>
      <c r="M313" s="235" t="s">
        <v>1</v>
      </c>
      <c r="N313" s="236" t="s">
        <v>41</v>
      </c>
      <c r="O313" s="92"/>
      <c r="P313" s="237">
        <f>O313*H313</f>
        <v>0</v>
      </c>
      <c r="Q313" s="237">
        <v>0</v>
      </c>
      <c r="R313" s="237">
        <f>Q313*H313</f>
        <v>0</v>
      </c>
      <c r="S313" s="237">
        <v>0</v>
      </c>
      <c r="T313" s="238">
        <f>S313*H313</f>
        <v>0</v>
      </c>
      <c r="U313" s="39"/>
      <c r="V313" s="39"/>
      <c r="W313" s="39"/>
      <c r="X313" s="39"/>
      <c r="Y313" s="39"/>
      <c r="Z313" s="39"/>
      <c r="AA313" s="39"/>
      <c r="AB313" s="39"/>
      <c r="AC313" s="39"/>
      <c r="AD313" s="39"/>
      <c r="AE313" s="39"/>
      <c r="AR313" s="239" t="s">
        <v>255</v>
      </c>
      <c r="AT313" s="239" t="s">
        <v>177</v>
      </c>
      <c r="AU313" s="239" t="s">
        <v>85</v>
      </c>
      <c r="AY313" s="18" t="s">
        <v>175</v>
      </c>
      <c r="BE313" s="240">
        <f>IF(N313="základní",J313,0)</f>
        <v>0</v>
      </c>
      <c r="BF313" s="240">
        <f>IF(N313="snížená",J313,0)</f>
        <v>0</v>
      </c>
      <c r="BG313" s="240">
        <f>IF(N313="zákl. přenesená",J313,0)</f>
        <v>0</v>
      </c>
      <c r="BH313" s="240">
        <f>IF(N313="sníž. přenesená",J313,0)</f>
        <v>0</v>
      </c>
      <c r="BI313" s="240">
        <f>IF(N313="nulová",J313,0)</f>
        <v>0</v>
      </c>
      <c r="BJ313" s="18" t="s">
        <v>83</v>
      </c>
      <c r="BK313" s="240">
        <f>ROUND(I313*H313,2)</f>
        <v>0</v>
      </c>
      <c r="BL313" s="18" t="s">
        <v>255</v>
      </c>
      <c r="BM313" s="239" t="s">
        <v>529</v>
      </c>
    </row>
    <row r="314" s="2" customFormat="1">
      <c r="A314" s="39"/>
      <c r="B314" s="40"/>
      <c r="C314" s="41"/>
      <c r="D314" s="243" t="s">
        <v>205</v>
      </c>
      <c r="E314" s="41"/>
      <c r="F314" s="264" t="s">
        <v>521</v>
      </c>
      <c r="G314" s="41"/>
      <c r="H314" s="41"/>
      <c r="I314" s="265"/>
      <c r="J314" s="41"/>
      <c r="K314" s="41"/>
      <c r="L314" s="45"/>
      <c r="M314" s="266"/>
      <c r="N314" s="267"/>
      <c r="O314" s="92"/>
      <c r="P314" s="92"/>
      <c r="Q314" s="92"/>
      <c r="R314" s="92"/>
      <c r="S314" s="92"/>
      <c r="T314" s="93"/>
      <c r="U314" s="39"/>
      <c r="V314" s="39"/>
      <c r="W314" s="39"/>
      <c r="X314" s="39"/>
      <c r="Y314" s="39"/>
      <c r="Z314" s="39"/>
      <c r="AA314" s="39"/>
      <c r="AB314" s="39"/>
      <c r="AC314" s="39"/>
      <c r="AD314" s="39"/>
      <c r="AE314" s="39"/>
      <c r="AT314" s="18" t="s">
        <v>205</v>
      </c>
      <c r="AU314" s="18" t="s">
        <v>85</v>
      </c>
    </row>
    <row r="315" s="2" customFormat="1" ht="16.5" customHeight="1">
      <c r="A315" s="39"/>
      <c r="B315" s="40"/>
      <c r="C315" s="228" t="s">
        <v>530</v>
      </c>
      <c r="D315" s="228" t="s">
        <v>177</v>
      </c>
      <c r="E315" s="229" t="s">
        <v>531</v>
      </c>
      <c r="F315" s="230" t="s">
        <v>532</v>
      </c>
      <c r="G315" s="231" t="s">
        <v>519</v>
      </c>
      <c r="H315" s="232">
        <v>2</v>
      </c>
      <c r="I315" s="233"/>
      <c r="J315" s="234">
        <f>ROUND(I315*H315,2)</f>
        <v>0</v>
      </c>
      <c r="K315" s="230" t="s">
        <v>203</v>
      </c>
      <c r="L315" s="45"/>
      <c r="M315" s="235" t="s">
        <v>1</v>
      </c>
      <c r="N315" s="236" t="s">
        <v>41</v>
      </c>
      <c r="O315" s="92"/>
      <c r="P315" s="237">
        <f>O315*H315</f>
        <v>0</v>
      </c>
      <c r="Q315" s="237">
        <v>0</v>
      </c>
      <c r="R315" s="237">
        <f>Q315*H315</f>
        <v>0</v>
      </c>
      <c r="S315" s="237">
        <v>0</v>
      </c>
      <c r="T315" s="238">
        <f>S315*H315</f>
        <v>0</v>
      </c>
      <c r="U315" s="39"/>
      <c r="V315" s="39"/>
      <c r="W315" s="39"/>
      <c r="X315" s="39"/>
      <c r="Y315" s="39"/>
      <c r="Z315" s="39"/>
      <c r="AA315" s="39"/>
      <c r="AB315" s="39"/>
      <c r="AC315" s="39"/>
      <c r="AD315" s="39"/>
      <c r="AE315" s="39"/>
      <c r="AR315" s="239" t="s">
        <v>255</v>
      </c>
      <c r="AT315" s="239" t="s">
        <v>177</v>
      </c>
      <c r="AU315" s="239" t="s">
        <v>85</v>
      </c>
      <c r="AY315" s="18" t="s">
        <v>175</v>
      </c>
      <c r="BE315" s="240">
        <f>IF(N315="základní",J315,0)</f>
        <v>0</v>
      </c>
      <c r="BF315" s="240">
        <f>IF(N315="snížená",J315,0)</f>
        <v>0</v>
      </c>
      <c r="BG315" s="240">
        <f>IF(N315="zákl. přenesená",J315,0)</f>
        <v>0</v>
      </c>
      <c r="BH315" s="240">
        <f>IF(N315="sníž. přenesená",J315,0)</f>
        <v>0</v>
      </c>
      <c r="BI315" s="240">
        <f>IF(N315="nulová",J315,0)</f>
        <v>0</v>
      </c>
      <c r="BJ315" s="18" t="s">
        <v>83</v>
      </c>
      <c r="BK315" s="240">
        <f>ROUND(I315*H315,2)</f>
        <v>0</v>
      </c>
      <c r="BL315" s="18" t="s">
        <v>255</v>
      </c>
      <c r="BM315" s="239" t="s">
        <v>533</v>
      </c>
    </row>
    <row r="316" s="2" customFormat="1">
      <c r="A316" s="39"/>
      <c r="B316" s="40"/>
      <c r="C316" s="41"/>
      <c r="D316" s="243" t="s">
        <v>205</v>
      </c>
      <c r="E316" s="41"/>
      <c r="F316" s="264" t="s">
        <v>521</v>
      </c>
      <c r="G316" s="41"/>
      <c r="H316" s="41"/>
      <c r="I316" s="265"/>
      <c r="J316" s="41"/>
      <c r="K316" s="41"/>
      <c r="L316" s="45"/>
      <c r="M316" s="266"/>
      <c r="N316" s="267"/>
      <c r="O316" s="92"/>
      <c r="P316" s="92"/>
      <c r="Q316" s="92"/>
      <c r="R316" s="92"/>
      <c r="S316" s="92"/>
      <c r="T316" s="93"/>
      <c r="U316" s="39"/>
      <c r="V316" s="39"/>
      <c r="W316" s="39"/>
      <c r="X316" s="39"/>
      <c r="Y316" s="39"/>
      <c r="Z316" s="39"/>
      <c r="AA316" s="39"/>
      <c r="AB316" s="39"/>
      <c r="AC316" s="39"/>
      <c r="AD316" s="39"/>
      <c r="AE316" s="39"/>
      <c r="AT316" s="18" t="s">
        <v>205</v>
      </c>
      <c r="AU316" s="18" t="s">
        <v>85</v>
      </c>
    </row>
    <row r="317" s="2" customFormat="1" ht="16.5" customHeight="1">
      <c r="A317" s="39"/>
      <c r="B317" s="40"/>
      <c r="C317" s="228" t="s">
        <v>534</v>
      </c>
      <c r="D317" s="228" t="s">
        <v>177</v>
      </c>
      <c r="E317" s="229" t="s">
        <v>535</v>
      </c>
      <c r="F317" s="230" t="s">
        <v>536</v>
      </c>
      <c r="G317" s="231" t="s">
        <v>519</v>
      </c>
      <c r="H317" s="232">
        <v>1</v>
      </c>
      <c r="I317" s="233"/>
      <c r="J317" s="234">
        <f>ROUND(I317*H317,2)</f>
        <v>0</v>
      </c>
      <c r="K317" s="230" t="s">
        <v>203</v>
      </c>
      <c r="L317" s="45"/>
      <c r="M317" s="235" t="s">
        <v>1</v>
      </c>
      <c r="N317" s="236" t="s">
        <v>41</v>
      </c>
      <c r="O317" s="92"/>
      <c r="P317" s="237">
        <f>O317*H317</f>
        <v>0</v>
      </c>
      <c r="Q317" s="237">
        <v>0</v>
      </c>
      <c r="R317" s="237">
        <f>Q317*H317</f>
        <v>0</v>
      </c>
      <c r="S317" s="237">
        <v>0</v>
      </c>
      <c r="T317" s="238">
        <f>S317*H317</f>
        <v>0</v>
      </c>
      <c r="U317" s="39"/>
      <c r="V317" s="39"/>
      <c r="W317" s="39"/>
      <c r="X317" s="39"/>
      <c r="Y317" s="39"/>
      <c r="Z317" s="39"/>
      <c r="AA317" s="39"/>
      <c r="AB317" s="39"/>
      <c r="AC317" s="39"/>
      <c r="AD317" s="39"/>
      <c r="AE317" s="39"/>
      <c r="AR317" s="239" t="s">
        <v>255</v>
      </c>
      <c r="AT317" s="239" t="s">
        <v>177</v>
      </c>
      <c r="AU317" s="239" t="s">
        <v>85</v>
      </c>
      <c r="AY317" s="18" t="s">
        <v>175</v>
      </c>
      <c r="BE317" s="240">
        <f>IF(N317="základní",J317,0)</f>
        <v>0</v>
      </c>
      <c r="BF317" s="240">
        <f>IF(N317="snížená",J317,0)</f>
        <v>0</v>
      </c>
      <c r="BG317" s="240">
        <f>IF(N317="zákl. přenesená",J317,0)</f>
        <v>0</v>
      </c>
      <c r="BH317" s="240">
        <f>IF(N317="sníž. přenesená",J317,0)</f>
        <v>0</v>
      </c>
      <c r="BI317" s="240">
        <f>IF(N317="nulová",J317,0)</f>
        <v>0</v>
      </c>
      <c r="BJ317" s="18" t="s">
        <v>83</v>
      </c>
      <c r="BK317" s="240">
        <f>ROUND(I317*H317,2)</f>
        <v>0</v>
      </c>
      <c r="BL317" s="18" t="s">
        <v>255</v>
      </c>
      <c r="BM317" s="239" t="s">
        <v>537</v>
      </c>
    </row>
    <row r="318" s="2" customFormat="1">
      <c r="A318" s="39"/>
      <c r="B318" s="40"/>
      <c r="C318" s="41"/>
      <c r="D318" s="243" t="s">
        <v>205</v>
      </c>
      <c r="E318" s="41"/>
      <c r="F318" s="264" t="s">
        <v>521</v>
      </c>
      <c r="G318" s="41"/>
      <c r="H318" s="41"/>
      <c r="I318" s="265"/>
      <c r="J318" s="41"/>
      <c r="K318" s="41"/>
      <c r="L318" s="45"/>
      <c r="M318" s="266"/>
      <c r="N318" s="267"/>
      <c r="O318" s="92"/>
      <c r="P318" s="92"/>
      <c r="Q318" s="92"/>
      <c r="R318" s="92"/>
      <c r="S318" s="92"/>
      <c r="T318" s="93"/>
      <c r="U318" s="39"/>
      <c r="V318" s="39"/>
      <c r="W318" s="39"/>
      <c r="X318" s="39"/>
      <c r="Y318" s="39"/>
      <c r="Z318" s="39"/>
      <c r="AA318" s="39"/>
      <c r="AB318" s="39"/>
      <c r="AC318" s="39"/>
      <c r="AD318" s="39"/>
      <c r="AE318" s="39"/>
      <c r="AT318" s="18" t="s">
        <v>205</v>
      </c>
      <c r="AU318" s="18" t="s">
        <v>85</v>
      </c>
    </row>
    <row r="319" s="2" customFormat="1" ht="16.5" customHeight="1">
      <c r="A319" s="39"/>
      <c r="B319" s="40"/>
      <c r="C319" s="228" t="s">
        <v>538</v>
      </c>
      <c r="D319" s="228" t="s">
        <v>177</v>
      </c>
      <c r="E319" s="229" t="s">
        <v>539</v>
      </c>
      <c r="F319" s="230" t="s">
        <v>540</v>
      </c>
      <c r="G319" s="231" t="s">
        <v>519</v>
      </c>
      <c r="H319" s="232">
        <v>1</v>
      </c>
      <c r="I319" s="233"/>
      <c r="J319" s="234">
        <f>ROUND(I319*H319,2)</f>
        <v>0</v>
      </c>
      <c r="K319" s="230" t="s">
        <v>203</v>
      </c>
      <c r="L319" s="45"/>
      <c r="M319" s="235" t="s">
        <v>1</v>
      </c>
      <c r="N319" s="236" t="s">
        <v>41</v>
      </c>
      <c r="O319" s="92"/>
      <c r="P319" s="237">
        <f>O319*H319</f>
        <v>0</v>
      </c>
      <c r="Q319" s="237">
        <v>0</v>
      </c>
      <c r="R319" s="237">
        <f>Q319*H319</f>
        <v>0</v>
      </c>
      <c r="S319" s="237">
        <v>0</v>
      </c>
      <c r="T319" s="238">
        <f>S319*H319</f>
        <v>0</v>
      </c>
      <c r="U319" s="39"/>
      <c r="V319" s="39"/>
      <c r="W319" s="39"/>
      <c r="X319" s="39"/>
      <c r="Y319" s="39"/>
      <c r="Z319" s="39"/>
      <c r="AA319" s="39"/>
      <c r="AB319" s="39"/>
      <c r="AC319" s="39"/>
      <c r="AD319" s="39"/>
      <c r="AE319" s="39"/>
      <c r="AR319" s="239" t="s">
        <v>255</v>
      </c>
      <c r="AT319" s="239" t="s">
        <v>177</v>
      </c>
      <c r="AU319" s="239" t="s">
        <v>85</v>
      </c>
      <c r="AY319" s="18" t="s">
        <v>175</v>
      </c>
      <c r="BE319" s="240">
        <f>IF(N319="základní",J319,0)</f>
        <v>0</v>
      </c>
      <c r="BF319" s="240">
        <f>IF(N319="snížená",J319,0)</f>
        <v>0</v>
      </c>
      <c r="BG319" s="240">
        <f>IF(N319="zákl. přenesená",J319,0)</f>
        <v>0</v>
      </c>
      <c r="BH319" s="240">
        <f>IF(N319="sníž. přenesená",J319,0)</f>
        <v>0</v>
      </c>
      <c r="BI319" s="240">
        <f>IF(N319="nulová",J319,0)</f>
        <v>0</v>
      </c>
      <c r="BJ319" s="18" t="s">
        <v>83</v>
      </c>
      <c r="BK319" s="240">
        <f>ROUND(I319*H319,2)</f>
        <v>0</v>
      </c>
      <c r="BL319" s="18" t="s">
        <v>255</v>
      </c>
      <c r="BM319" s="239" t="s">
        <v>541</v>
      </c>
    </row>
    <row r="320" s="2" customFormat="1">
      <c r="A320" s="39"/>
      <c r="B320" s="40"/>
      <c r="C320" s="41"/>
      <c r="D320" s="243" t="s">
        <v>205</v>
      </c>
      <c r="E320" s="41"/>
      <c r="F320" s="264" t="s">
        <v>521</v>
      </c>
      <c r="G320" s="41"/>
      <c r="H320" s="41"/>
      <c r="I320" s="265"/>
      <c r="J320" s="41"/>
      <c r="K320" s="41"/>
      <c r="L320" s="45"/>
      <c r="M320" s="266"/>
      <c r="N320" s="267"/>
      <c r="O320" s="92"/>
      <c r="P320" s="92"/>
      <c r="Q320" s="92"/>
      <c r="R320" s="92"/>
      <c r="S320" s="92"/>
      <c r="T320" s="93"/>
      <c r="U320" s="39"/>
      <c r="V320" s="39"/>
      <c r="W320" s="39"/>
      <c r="X320" s="39"/>
      <c r="Y320" s="39"/>
      <c r="Z320" s="39"/>
      <c r="AA320" s="39"/>
      <c r="AB320" s="39"/>
      <c r="AC320" s="39"/>
      <c r="AD320" s="39"/>
      <c r="AE320" s="39"/>
      <c r="AT320" s="18" t="s">
        <v>205</v>
      </c>
      <c r="AU320" s="18" t="s">
        <v>85</v>
      </c>
    </row>
    <row r="321" s="2" customFormat="1" ht="16.5" customHeight="1">
      <c r="A321" s="39"/>
      <c r="B321" s="40"/>
      <c r="C321" s="228" t="s">
        <v>542</v>
      </c>
      <c r="D321" s="228" t="s">
        <v>177</v>
      </c>
      <c r="E321" s="229" t="s">
        <v>543</v>
      </c>
      <c r="F321" s="230" t="s">
        <v>544</v>
      </c>
      <c r="G321" s="231" t="s">
        <v>519</v>
      </c>
      <c r="H321" s="232">
        <v>1</v>
      </c>
      <c r="I321" s="233"/>
      <c r="J321" s="234">
        <f>ROUND(I321*H321,2)</f>
        <v>0</v>
      </c>
      <c r="K321" s="230" t="s">
        <v>203</v>
      </c>
      <c r="L321" s="45"/>
      <c r="M321" s="235" t="s">
        <v>1</v>
      </c>
      <c r="N321" s="236" t="s">
        <v>41</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255</v>
      </c>
      <c r="AT321" s="239" t="s">
        <v>177</v>
      </c>
      <c r="AU321" s="239" t="s">
        <v>85</v>
      </c>
      <c r="AY321" s="18" t="s">
        <v>175</v>
      </c>
      <c r="BE321" s="240">
        <f>IF(N321="základní",J321,0)</f>
        <v>0</v>
      </c>
      <c r="BF321" s="240">
        <f>IF(N321="snížená",J321,0)</f>
        <v>0</v>
      </c>
      <c r="BG321" s="240">
        <f>IF(N321="zákl. přenesená",J321,0)</f>
        <v>0</v>
      </c>
      <c r="BH321" s="240">
        <f>IF(N321="sníž. přenesená",J321,0)</f>
        <v>0</v>
      </c>
      <c r="BI321" s="240">
        <f>IF(N321="nulová",J321,0)</f>
        <v>0</v>
      </c>
      <c r="BJ321" s="18" t="s">
        <v>83</v>
      </c>
      <c r="BK321" s="240">
        <f>ROUND(I321*H321,2)</f>
        <v>0</v>
      </c>
      <c r="BL321" s="18" t="s">
        <v>255</v>
      </c>
      <c r="BM321" s="239" t="s">
        <v>545</v>
      </c>
    </row>
    <row r="322" s="2" customFormat="1">
      <c r="A322" s="39"/>
      <c r="B322" s="40"/>
      <c r="C322" s="41"/>
      <c r="D322" s="243" t="s">
        <v>205</v>
      </c>
      <c r="E322" s="41"/>
      <c r="F322" s="264" t="s">
        <v>521</v>
      </c>
      <c r="G322" s="41"/>
      <c r="H322" s="41"/>
      <c r="I322" s="265"/>
      <c r="J322" s="41"/>
      <c r="K322" s="41"/>
      <c r="L322" s="45"/>
      <c r="M322" s="266"/>
      <c r="N322" s="267"/>
      <c r="O322" s="92"/>
      <c r="P322" s="92"/>
      <c r="Q322" s="92"/>
      <c r="R322" s="92"/>
      <c r="S322" s="92"/>
      <c r="T322" s="93"/>
      <c r="U322" s="39"/>
      <c r="V322" s="39"/>
      <c r="W322" s="39"/>
      <c r="X322" s="39"/>
      <c r="Y322" s="39"/>
      <c r="Z322" s="39"/>
      <c r="AA322" s="39"/>
      <c r="AB322" s="39"/>
      <c r="AC322" s="39"/>
      <c r="AD322" s="39"/>
      <c r="AE322" s="39"/>
      <c r="AT322" s="18" t="s">
        <v>205</v>
      </c>
      <c r="AU322" s="18" t="s">
        <v>85</v>
      </c>
    </row>
    <row r="323" s="2" customFormat="1" ht="16.5" customHeight="1">
      <c r="A323" s="39"/>
      <c r="B323" s="40"/>
      <c r="C323" s="228" t="s">
        <v>546</v>
      </c>
      <c r="D323" s="228" t="s">
        <v>177</v>
      </c>
      <c r="E323" s="229" t="s">
        <v>547</v>
      </c>
      <c r="F323" s="230" t="s">
        <v>548</v>
      </c>
      <c r="G323" s="231" t="s">
        <v>519</v>
      </c>
      <c r="H323" s="232">
        <v>1</v>
      </c>
      <c r="I323" s="233"/>
      <c r="J323" s="234">
        <f>ROUND(I323*H323,2)</f>
        <v>0</v>
      </c>
      <c r="K323" s="230" t="s">
        <v>203</v>
      </c>
      <c r="L323" s="45"/>
      <c r="M323" s="235" t="s">
        <v>1</v>
      </c>
      <c r="N323" s="236" t="s">
        <v>41</v>
      </c>
      <c r="O323" s="92"/>
      <c r="P323" s="237">
        <f>O323*H323</f>
        <v>0</v>
      </c>
      <c r="Q323" s="237">
        <v>0</v>
      </c>
      <c r="R323" s="237">
        <f>Q323*H323</f>
        <v>0</v>
      </c>
      <c r="S323" s="237">
        <v>0</v>
      </c>
      <c r="T323" s="238">
        <f>S323*H323</f>
        <v>0</v>
      </c>
      <c r="U323" s="39"/>
      <c r="V323" s="39"/>
      <c r="W323" s="39"/>
      <c r="X323" s="39"/>
      <c r="Y323" s="39"/>
      <c r="Z323" s="39"/>
      <c r="AA323" s="39"/>
      <c r="AB323" s="39"/>
      <c r="AC323" s="39"/>
      <c r="AD323" s="39"/>
      <c r="AE323" s="39"/>
      <c r="AR323" s="239" t="s">
        <v>255</v>
      </c>
      <c r="AT323" s="239" t="s">
        <v>177</v>
      </c>
      <c r="AU323" s="239" t="s">
        <v>85</v>
      </c>
      <c r="AY323" s="18" t="s">
        <v>175</v>
      </c>
      <c r="BE323" s="240">
        <f>IF(N323="základní",J323,0)</f>
        <v>0</v>
      </c>
      <c r="BF323" s="240">
        <f>IF(N323="snížená",J323,0)</f>
        <v>0</v>
      </c>
      <c r="BG323" s="240">
        <f>IF(N323="zákl. přenesená",J323,0)</f>
        <v>0</v>
      </c>
      <c r="BH323" s="240">
        <f>IF(N323="sníž. přenesená",J323,0)</f>
        <v>0</v>
      </c>
      <c r="BI323" s="240">
        <f>IF(N323="nulová",J323,0)</f>
        <v>0</v>
      </c>
      <c r="BJ323" s="18" t="s">
        <v>83</v>
      </c>
      <c r="BK323" s="240">
        <f>ROUND(I323*H323,2)</f>
        <v>0</v>
      </c>
      <c r="BL323" s="18" t="s">
        <v>255</v>
      </c>
      <c r="BM323" s="239" t="s">
        <v>549</v>
      </c>
    </row>
    <row r="324" s="2" customFormat="1">
      <c r="A324" s="39"/>
      <c r="B324" s="40"/>
      <c r="C324" s="41"/>
      <c r="D324" s="243" t="s">
        <v>205</v>
      </c>
      <c r="E324" s="41"/>
      <c r="F324" s="264" t="s">
        <v>521</v>
      </c>
      <c r="G324" s="41"/>
      <c r="H324" s="41"/>
      <c r="I324" s="265"/>
      <c r="J324" s="41"/>
      <c r="K324" s="41"/>
      <c r="L324" s="45"/>
      <c r="M324" s="266"/>
      <c r="N324" s="267"/>
      <c r="O324" s="92"/>
      <c r="P324" s="92"/>
      <c r="Q324" s="92"/>
      <c r="R324" s="92"/>
      <c r="S324" s="92"/>
      <c r="T324" s="93"/>
      <c r="U324" s="39"/>
      <c r="V324" s="39"/>
      <c r="W324" s="39"/>
      <c r="X324" s="39"/>
      <c r="Y324" s="39"/>
      <c r="Z324" s="39"/>
      <c r="AA324" s="39"/>
      <c r="AB324" s="39"/>
      <c r="AC324" s="39"/>
      <c r="AD324" s="39"/>
      <c r="AE324" s="39"/>
      <c r="AT324" s="18" t="s">
        <v>205</v>
      </c>
      <c r="AU324" s="18" t="s">
        <v>85</v>
      </c>
    </row>
    <row r="325" s="2" customFormat="1" ht="16.5" customHeight="1">
      <c r="A325" s="39"/>
      <c r="B325" s="40"/>
      <c r="C325" s="228" t="s">
        <v>550</v>
      </c>
      <c r="D325" s="228" t="s">
        <v>177</v>
      </c>
      <c r="E325" s="229" t="s">
        <v>551</v>
      </c>
      <c r="F325" s="230" t="s">
        <v>552</v>
      </c>
      <c r="G325" s="231" t="s">
        <v>519</v>
      </c>
      <c r="H325" s="232">
        <v>14</v>
      </c>
      <c r="I325" s="233"/>
      <c r="J325" s="234">
        <f>ROUND(I325*H325,2)</f>
        <v>0</v>
      </c>
      <c r="K325" s="230" t="s">
        <v>203</v>
      </c>
      <c r="L325" s="45"/>
      <c r="M325" s="235" t="s">
        <v>1</v>
      </c>
      <c r="N325" s="236" t="s">
        <v>41</v>
      </c>
      <c r="O325" s="92"/>
      <c r="P325" s="237">
        <f>O325*H325</f>
        <v>0</v>
      </c>
      <c r="Q325" s="237">
        <v>0</v>
      </c>
      <c r="R325" s="237">
        <f>Q325*H325</f>
        <v>0</v>
      </c>
      <c r="S325" s="237">
        <v>0</v>
      </c>
      <c r="T325" s="238">
        <f>S325*H325</f>
        <v>0</v>
      </c>
      <c r="U325" s="39"/>
      <c r="V325" s="39"/>
      <c r="W325" s="39"/>
      <c r="X325" s="39"/>
      <c r="Y325" s="39"/>
      <c r="Z325" s="39"/>
      <c r="AA325" s="39"/>
      <c r="AB325" s="39"/>
      <c r="AC325" s="39"/>
      <c r="AD325" s="39"/>
      <c r="AE325" s="39"/>
      <c r="AR325" s="239" t="s">
        <v>255</v>
      </c>
      <c r="AT325" s="239" t="s">
        <v>177</v>
      </c>
      <c r="AU325" s="239" t="s">
        <v>85</v>
      </c>
      <c r="AY325" s="18" t="s">
        <v>175</v>
      </c>
      <c r="BE325" s="240">
        <f>IF(N325="základní",J325,0)</f>
        <v>0</v>
      </c>
      <c r="BF325" s="240">
        <f>IF(N325="snížená",J325,0)</f>
        <v>0</v>
      </c>
      <c r="BG325" s="240">
        <f>IF(N325="zákl. přenesená",J325,0)</f>
        <v>0</v>
      </c>
      <c r="BH325" s="240">
        <f>IF(N325="sníž. přenesená",J325,0)</f>
        <v>0</v>
      </c>
      <c r="BI325" s="240">
        <f>IF(N325="nulová",J325,0)</f>
        <v>0</v>
      </c>
      <c r="BJ325" s="18" t="s">
        <v>83</v>
      </c>
      <c r="BK325" s="240">
        <f>ROUND(I325*H325,2)</f>
        <v>0</v>
      </c>
      <c r="BL325" s="18" t="s">
        <v>255</v>
      </c>
      <c r="BM325" s="239" t="s">
        <v>553</v>
      </c>
    </row>
    <row r="326" s="2" customFormat="1">
      <c r="A326" s="39"/>
      <c r="B326" s="40"/>
      <c r="C326" s="41"/>
      <c r="D326" s="243" t="s">
        <v>205</v>
      </c>
      <c r="E326" s="41"/>
      <c r="F326" s="264" t="s">
        <v>521</v>
      </c>
      <c r="G326" s="41"/>
      <c r="H326" s="41"/>
      <c r="I326" s="265"/>
      <c r="J326" s="41"/>
      <c r="K326" s="41"/>
      <c r="L326" s="45"/>
      <c r="M326" s="266"/>
      <c r="N326" s="267"/>
      <c r="O326" s="92"/>
      <c r="P326" s="92"/>
      <c r="Q326" s="92"/>
      <c r="R326" s="92"/>
      <c r="S326" s="92"/>
      <c r="T326" s="93"/>
      <c r="U326" s="39"/>
      <c r="V326" s="39"/>
      <c r="W326" s="39"/>
      <c r="X326" s="39"/>
      <c r="Y326" s="39"/>
      <c r="Z326" s="39"/>
      <c r="AA326" s="39"/>
      <c r="AB326" s="39"/>
      <c r="AC326" s="39"/>
      <c r="AD326" s="39"/>
      <c r="AE326" s="39"/>
      <c r="AT326" s="18" t="s">
        <v>205</v>
      </c>
      <c r="AU326" s="18" t="s">
        <v>85</v>
      </c>
    </row>
    <row r="327" s="2" customFormat="1" ht="16.5" customHeight="1">
      <c r="A327" s="39"/>
      <c r="B327" s="40"/>
      <c r="C327" s="228" t="s">
        <v>554</v>
      </c>
      <c r="D327" s="228" t="s">
        <v>177</v>
      </c>
      <c r="E327" s="229" t="s">
        <v>555</v>
      </c>
      <c r="F327" s="230" t="s">
        <v>556</v>
      </c>
      <c r="G327" s="231" t="s">
        <v>519</v>
      </c>
      <c r="H327" s="232">
        <v>5</v>
      </c>
      <c r="I327" s="233"/>
      <c r="J327" s="234">
        <f>ROUND(I327*H327,2)</f>
        <v>0</v>
      </c>
      <c r="K327" s="230" t="s">
        <v>203</v>
      </c>
      <c r="L327" s="45"/>
      <c r="M327" s="235" t="s">
        <v>1</v>
      </c>
      <c r="N327" s="236" t="s">
        <v>41</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255</v>
      </c>
      <c r="AT327" s="239" t="s">
        <v>177</v>
      </c>
      <c r="AU327" s="239" t="s">
        <v>85</v>
      </c>
      <c r="AY327" s="18" t="s">
        <v>175</v>
      </c>
      <c r="BE327" s="240">
        <f>IF(N327="základní",J327,0)</f>
        <v>0</v>
      </c>
      <c r="BF327" s="240">
        <f>IF(N327="snížená",J327,0)</f>
        <v>0</v>
      </c>
      <c r="BG327" s="240">
        <f>IF(N327="zákl. přenesená",J327,0)</f>
        <v>0</v>
      </c>
      <c r="BH327" s="240">
        <f>IF(N327="sníž. přenesená",J327,0)</f>
        <v>0</v>
      </c>
      <c r="BI327" s="240">
        <f>IF(N327="nulová",J327,0)</f>
        <v>0</v>
      </c>
      <c r="BJ327" s="18" t="s">
        <v>83</v>
      </c>
      <c r="BK327" s="240">
        <f>ROUND(I327*H327,2)</f>
        <v>0</v>
      </c>
      <c r="BL327" s="18" t="s">
        <v>255</v>
      </c>
      <c r="BM327" s="239" t="s">
        <v>557</v>
      </c>
    </row>
    <row r="328" s="2" customFormat="1">
      <c r="A328" s="39"/>
      <c r="B328" s="40"/>
      <c r="C328" s="41"/>
      <c r="D328" s="243" t="s">
        <v>205</v>
      </c>
      <c r="E328" s="41"/>
      <c r="F328" s="264" t="s">
        <v>521</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205</v>
      </c>
      <c r="AU328" s="18" t="s">
        <v>85</v>
      </c>
    </row>
    <row r="329" s="2" customFormat="1" ht="16.5" customHeight="1">
      <c r="A329" s="39"/>
      <c r="B329" s="40"/>
      <c r="C329" s="228" t="s">
        <v>558</v>
      </c>
      <c r="D329" s="228" t="s">
        <v>177</v>
      </c>
      <c r="E329" s="229" t="s">
        <v>559</v>
      </c>
      <c r="F329" s="230" t="s">
        <v>560</v>
      </c>
      <c r="G329" s="231" t="s">
        <v>519</v>
      </c>
      <c r="H329" s="232">
        <v>1</v>
      </c>
      <c r="I329" s="233"/>
      <c r="J329" s="234">
        <f>ROUND(I329*H329,2)</f>
        <v>0</v>
      </c>
      <c r="K329" s="230" t="s">
        <v>203</v>
      </c>
      <c r="L329" s="45"/>
      <c r="M329" s="235" t="s">
        <v>1</v>
      </c>
      <c r="N329" s="236" t="s">
        <v>41</v>
      </c>
      <c r="O329" s="92"/>
      <c r="P329" s="237">
        <f>O329*H329</f>
        <v>0</v>
      </c>
      <c r="Q329" s="237">
        <v>0</v>
      </c>
      <c r="R329" s="237">
        <f>Q329*H329</f>
        <v>0</v>
      </c>
      <c r="S329" s="237">
        <v>0</v>
      </c>
      <c r="T329" s="238">
        <f>S329*H329</f>
        <v>0</v>
      </c>
      <c r="U329" s="39"/>
      <c r="V329" s="39"/>
      <c r="W329" s="39"/>
      <c r="X329" s="39"/>
      <c r="Y329" s="39"/>
      <c r="Z329" s="39"/>
      <c r="AA329" s="39"/>
      <c r="AB329" s="39"/>
      <c r="AC329" s="39"/>
      <c r="AD329" s="39"/>
      <c r="AE329" s="39"/>
      <c r="AR329" s="239" t="s">
        <v>255</v>
      </c>
      <c r="AT329" s="239" t="s">
        <v>177</v>
      </c>
      <c r="AU329" s="239" t="s">
        <v>85</v>
      </c>
      <c r="AY329" s="18" t="s">
        <v>175</v>
      </c>
      <c r="BE329" s="240">
        <f>IF(N329="základní",J329,0)</f>
        <v>0</v>
      </c>
      <c r="BF329" s="240">
        <f>IF(N329="snížená",J329,0)</f>
        <v>0</v>
      </c>
      <c r="BG329" s="240">
        <f>IF(N329="zákl. přenesená",J329,0)</f>
        <v>0</v>
      </c>
      <c r="BH329" s="240">
        <f>IF(N329="sníž. přenesená",J329,0)</f>
        <v>0</v>
      </c>
      <c r="BI329" s="240">
        <f>IF(N329="nulová",J329,0)</f>
        <v>0</v>
      </c>
      <c r="BJ329" s="18" t="s">
        <v>83</v>
      </c>
      <c r="BK329" s="240">
        <f>ROUND(I329*H329,2)</f>
        <v>0</v>
      </c>
      <c r="BL329" s="18" t="s">
        <v>255</v>
      </c>
      <c r="BM329" s="239" t="s">
        <v>561</v>
      </c>
    </row>
    <row r="330" s="2" customFormat="1">
      <c r="A330" s="39"/>
      <c r="B330" s="40"/>
      <c r="C330" s="41"/>
      <c r="D330" s="243" t="s">
        <v>205</v>
      </c>
      <c r="E330" s="41"/>
      <c r="F330" s="264" t="s">
        <v>521</v>
      </c>
      <c r="G330" s="41"/>
      <c r="H330" s="41"/>
      <c r="I330" s="265"/>
      <c r="J330" s="41"/>
      <c r="K330" s="41"/>
      <c r="L330" s="45"/>
      <c r="M330" s="266"/>
      <c r="N330" s="267"/>
      <c r="O330" s="92"/>
      <c r="P330" s="92"/>
      <c r="Q330" s="92"/>
      <c r="R330" s="92"/>
      <c r="S330" s="92"/>
      <c r="T330" s="93"/>
      <c r="U330" s="39"/>
      <c r="V330" s="39"/>
      <c r="W330" s="39"/>
      <c r="X330" s="39"/>
      <c r="Y330" s="39"/>
      <c r="Z330" s="39"/>
      <c r="AA330" s="39"/>
      <c r="AB330" s="39"/>
      <c r="AC330" s="39"/>
      <c r="AD330" s="39"/>
      <c r="AE330" s="39"/>
      <c r="AT330" s="18" t="s">
        <v>205</v>
      </c>
      <c r="AU330" s="18" t="s">
        <v>85</v>
      </c>
    </row>
    <row r="331" s="2" customFormat="1" ht="16.5" customHeight="1">
      <c r="A331" s="39"/>
      <c r="B331" s="40"/>
      <c r="C331" s="228" t="s">
        <v>562</v>
      </c>
      <c r="D331" s="228" t="s">
        <v>177</v>
      </c>
      <c r="E331" s="229" t="s">
        <v>563</v>
      </c>
      <c r="F331" s="230" t="s">
        <v>564</v>
      </c>
      <c r="G331" s="231" t="s">
        <v>519</v>
      </c>
      <c r="H331" s="232">
        <v>1</v>
      </c>
      <c r="I331" s="233"/>
      <c r="J331" s="234">
        <f>ROUND(I331*H331,2)</f>
        <v>0</v>
      </c>
      <c r="K331" s="230" t="s">
        <v>203</v>
      </c>
      <c r="L331" s="45"/>
      <c r="M331" s="235" t="s">
        <v>1</v>
      </c>
      <c r="N331" s="236" t="s">
        <v>41</v>
      </c>
      <c r="O331" s="92"/>
      <c r="P331" s="237">
        <f>O331*H331</f>
        <v>0</v>
      </c>
      <c r="Q331" s="237">
        <v>0</v>
      </c>
      <c r="R331" s="237">
        <f>Q331*H331</f>
        <v>0</v>
      </c>
      <c r="S331" s="237">
        <v>0</v>
      </c>
      <c r="T331" s="238">
        <f>S331*H331</f>
        <v>0</v>
      </c>
      <c r="U331" s="39"/>
      <c r="V331" s="39"/>
      <c r="W331" s="39"/>
      <c r="X331" s="39"/>
      <c r="Y331" s="39"/>
      <c r="Z331" s="39"/>
      <c r="AA331" s="39"/>
      <c r="AB331" s="39"/>
      <c r="AC331" s="39"/>
      <c r="AD331" s="39"/>
      <c r="AE331" s="39"/>
      <c r="AR331" s="239" t="s">
        <v>255</v>
      </c>
      <c r="AT331" s="239" t="s">
        <v>177</v>
      </c>
      <c r="AU331" s="239" t="s">
        <v>85</v>
      </c>
      <c r="AY331" s="18" t="s">
        <v>175</v>
      </c>
      <c r="BE331" s="240">
        <f>IF(N331="základní",J331,0)</f>
        <v>0</v>
      </c>
      <c r="BF331" s="240">
        <f>IF(N331="snížená",J331,0)</f>
        <v>0</v>
      </c>
      <c r="BG331" s="240">
        <f>IF(N331="zákl. přenesená",J331,0)</f>
        <v>0</v>
      </c>
      <c r="BH331" s="240">
        <f>IF(N331="sníž. přenesená",J331,0)</f>
        <v>0</v>
      </c>
      <c r="BI331" s="240">
        <f>IF(N331="nulová",J331,0)</f>
        <v>0</v>
      </c>
      <c r="BJ331" s="18" t="s">
        <v>83</v>
      </c>
      <c r="BK331" s="240">
        <f>ROUND(I331*H331,2)</f>
        <v>0</v>
      </c>
      <c r="BL331" s="18" t="s">
        <v>255</v>
      </c>
      <c r="BM331" s="239" t="s">
        <v>565</v>
      </c>
    </row>
    <row r="332" s="2" customFormat="1">
      <c r="A332" s="39"/>
      <c r="B332" s="40"/>
      <c r="C332" s="41"/>
      <c r="D332" s="243" t="s">
        <v>205</v>
      </c>
      <c r="E332" s="41"/>
      <c r="F332" s="264" t="s">
        <v>521</v>
      </c>
      <c r="G332" s="41"/>
      <c r="H332" s="41"/>
      <c r="I332" s="265"/>
      <c r="J332" s="41"/>
      <c r="K332" s="41"/>
      <c r="L332" s="45"/>
      <c r="M332" s="266"/>
      <c r="N332" s="267"/>
      <c r="O332" s="92"/>
      <c r="P332" s="92"/>
      <c r="Q332" s="92"/>
      <c r="R332" s="92"/>
      <c r="S332" s="92"/>
      <c r="T332" s="93"/>
      <c r="U332" s="39"/>
      <c r="V332" s="39"/>
      <c r="W332" s="39"/>
      <c r="X332" s="39"/>
      <c r="Y332" s="39"/>
      <c r="Z332" s="39"/>
      <c r="AA332" s="39"/>
      <c r="AB332" s="39"/>
      <c r="AC332" s="39"/>
      <c r="AD332" s="39"/>
      <c r="AE332" s="39"/>
      <c r="AT332" s="18" t="s">
        <v>205</v>
      </c>
      <c r="AU332" s="18" t="s">
        <v>85</v>
      </c>
    </row>
    <row r="333" s="2" customFormat="1" ht="16.5" customHeight="1">
      <c r="A333" s="39"/>
      <c r="B333" s="40"/>
      <c r="C333" s="228" t="s">
        <v>566</v>
      </c>
      <c r="D333" s="228" t="s">
        <v>177</v>
      </c>
      <c r="E333" s="229" t="s">
        <v>567</v>
      </c>
      <c r="F333" s="230" t="s">
        <v>568</v>
      </c>
      <c r="G333" s="231" t="s">
        <v>519</v>
      </c>
      <c r="H333" s="232">
        <v>8</v>
      </c>
      <c r="I333" s="233"/>
      <c r="J333" s="234">
        <f>ROUND(I333*H333,2)</f>
        <v>0</v>
      </c>
      <c r="K333" s="230" t="s">
        <v>203</v>
      </c>
      <c r="L333" s="45"/>
      <c r="M333" s="235" t="s">
        <v>1</v>
      </c>
      <c r="N333" s="236" t="s">
        <v>41</v>
      </c>
      <c r="O333" s="92"/>
      <c r="P333" s="237">
        <f>O333*H333</f>
        <v>0</v>
      </c>
      <c r="Q333" s="237">
        <v>0</v>
      </c>
      <c r="R333" s="237">
        <f>Q333*H333</f>
        <v>0</v>
      </c>
      <c r="S333" s="237">
        <v>0</v>
      </c>
      <c r="T333" s="238">
        <f>S333*H333</f>
        <v>0</v>
      </c>
      <c r="U333" s="39"/>
      <c r="V333" s="39"/>
      <c r="W333" s="39"/>
      <c r="X333" s="39"/>
      <c r="Y333" s="39"/>
      <c r="Z333" s="39"/>
      <c r="AA333" s="39"/>
      <c r="AB333" s="39"/>
      <c r="AC333" s="39"/>
      <c r="AD333" s="39"/>
      <c r="AE333" s="39"/>
      <c r="AR333" s="239" t="s">
        <v>255</v>
      </c>
      <c r="AT333" s="239" t="s">
        <v>177</v>
      </c>
      <c r="AU333" s="239" t="s">
        <v>85</v>
      </c>
      <c r="AY333" s="18" t="s">
        <v>175</v>
      </c>
      <c r="BE333" s="240">
        <f>IF(N333="základní",J333,0)</f>
        <v>0</v>
      </c>
      <c r="BF333" s="240">
        <f>IF(N333="snížená",J333,0)</f>
        <v>0</v>
      </c>
      <c r="BG333" s="240">
        <f>IF(N333="zákl. přenesená",J333,0)</f>
        <v>0</v>
      </c>
      <c r="BH333" s="240">
        <f>IF(N333="sníž. přenesená",J333,0)</f>
        <v>0</v>
      </c>
      <c r="BI333" s="240">
        <f>IF(N333="nulová",J333,0)</f>
        <v>0</v>
      </c>
      <c r="BJ333" s="18" t="s">
        <v>83</v>
      </c>
      <c r="BK333" s="240">
        <f>ROUND(I333*H333,2)</f>
        <v>0</v>
      </c>
      <c r="BL333" s="18" t="s">
        <v>255</v>
      </c>
      <c r="BM333" s="239" t="s">
        <v>569</v>
      </c>
    </row>
    <row r="334" s="2" customFormat="1">
      <c r="A334" s="39"/>
      <c r="B334" s="40"/>
      <c r="C334" s="41"/>
      <c r="D334" s="243" t="s">
        <v>205</v>
      </c>
      <c r="E334" s="41"/>
      <c r="F334" s="264" t="s">
        <v>521</v>
      </c>
      <c r="G334" s="41"/>
      <c r="H334" s="41"/>
      <c r="I334" s="265"/>
      <c r="J334" s="41"/>
      <c r="K334" s="41"/>
      <c r="L334" s="45"/>
      <c r="M334" s="266"/>
      <c r="N334" s="267"/>
      <c r="O334" s="92"/>
      <c r="P334" s="92"/>
      <c r="Q334" s="92"/>
      <c r="R334" s="92"/>
      <c r="S334" s="92"/>
      <c r="T334" s="93"/>
      <c r="U334" s="39"/>
      <c r="V334" s="39"/>
      <c r="W334" s="39"/>
      <c r="X334" s="39"/>
      <c r="Y334" s="39"/>
      <c r="Z334" s="39"/>
      <c r="AA334" s="39"/>
      <c r="AB334" s="39"/>
      <c r="AC334" s="39"/>
      <c r="AD334" s="39"/>
      <c r="AE334" s="39"/>
      <c r="AT334" s="18" t="s">
        <v>205</v>
      </c>
      <c r="AU334" s="18" t="s">
        <v>85</v>
      </c>
    </row>
    <row r="335" s="2" customFormat="1" ht="16.5" customHeight="1">
      <c r="A335" s="39"/>
      <c r="B335" s="40"/>
      <c r="C335" s="228" t="s">
        <v>570</v>
      </c>
      <c r="D335" s="228" t="s">
        <v>177</v>
      </c>
      <c r="E335" s="229" t="s">
        <v>571</v>
      </c>
      <c r="F335" s="230" t="s">
        <v>572</v>
      </c>
      <c r="G335" s="231" t="s">
        <v>519</v>
      </c>
      <c r="H335" s="232">
        <v>5</v>
      </c>
      <c r="I335" s="233"/>
      <c r="J335" s="234">
        <f>ROUND(I335*H335,2)</f>
        <v>0</v>
      </c>
      <c r="K335" s="230" t="s">
        <v>203</v>
      </c>
      <c r="L335" s="45"/>
      <c r="M335" s="235" t="s">
        <v>1</v>
      </c>
      <c r="N335" s="236" t="s">
        <v>41</v>
      </c>
      <c r="O335" s="92"/>
      <c r="P335" s="237">
        <f>O335*H335</f>
        <v>0</v>
      </c>
      <c r="Q335" s="237">
        <v>0</v>
      </c>
      <c r="R335" s="237">
        <f>Q335*H335</f>
        <v>0</v>
      </c>
      <c r="S335" s="237">
        <v>0</v>
      </c>
      <c r="T335" s="238">
        <f>S335*H335</f>
        <v>0</v>
      </c>
      <c r="U335" s="39"/>
      <c r="V335" s="39"/>
      <c r="W335" s="39"/>
      <c r="X335" s="39"/>
      <c r="Y335" s="39"/>
      <c r="Z335" s="39"/>
      <c r="AA335" s="39"/>
      <c r="AB335" s="39"/>
      <c r="AC335" s="39"/>
      <c r="AD335" s="39"/>
      <c r="AE335" s="39"/>
      <c r="AR335" s="239" t="s">
        <v>255</v>
      </c>
      <c r="AT335" s="239" t="s">
        <v>177</v>
      </c>
      <c r="AU335" s="239" t="s">
        <v>85</v>
      </c>
      <c r="AY335" s="18" t="s">
        <v>175</v>
      </c>
      <c r="BE335" s="240">
        <f>IF(N335="základní",J335,0)</f>
        <v>0</v>
      </c>
      <c r="BF335" s="240">
        <f>IF(N335="snížená",J335,0)</f>
        <v>0</v>
      </c>
      <c r="BG335" s="240">
        <f>IF(N335="zákl. přenesená",J335,0)</f>
        <v>0</v>
      </c>
      <c r="BH335" s="240">
        <f>IF(N335="sníž. přenesená",J335,0)</f>
        <v>0</v>
      </c>
      <c r="BI335" s="240">
        <f>IF(N335="nulová",J335,0)</f>
        <v>0</v>
      </c>
      <c r="BJ335" s="18" t="s">
        <v>83</v>
      </c>
      <c r="BK335" s="240">
        <f>ROUND(I335*H335,2)</f>
        <v>0</v>
      </c>
      <c r="BL335" s="18" t="s">
        <v>255</v>
      </c>
      <c r="BM335" s="239" t="s">
        <v>573</v>
      </c>
    </row>
    <row r="336" s="2" customFormat="1">
      <c r="A336" s="39"/>
      <c r="B336" s="40"/>
      <c r="C336" s="41"/>
      <c r="D336" s="243" t="s">
        <v>205</v>
      </c>
      <c r="E336" s="41"/>
      <c r="F336" s="264" t="s">
        <v>521</v>
      </c>
      <c r="G336" s="41"/>
      <c r="H336" s="41"/>
      <c r="I336" s="265"/>
      <c r="J336" s="41"/>
      <c r="K336" s="41"/>
      <c r="L336" s="45"/>
      <c r="M336" s="266"/>
      <c r="N336" s="267"/>
      <c r="O336" s="92"/>
      <c r="P336" s="92"/>
      <c r="Q336" s="92"/>
      <c r="R336" s="92"/>
      <c r="S336" s="92"/>
      <c r="T336" s="93"/>
      <c r="U336" s="39"/>
      <c r="V336" s="39"/>
      <c r="W336" s="39"/>
      <c r="X336" s="39"/>
      <c r="Y336" s="39"/>
      <c r="Z336" s="39"/>
      <c r="AA336" s="39"/>
      <c r="AB336" s="39"/>
      <c r="AC336" s="39"/>
      <c r="AD336" s="39"/>
      <c r="AE336" s="39"/>
      <c r="AT336" s="18" t="s">
        <v>205</v>
      </c>
      <c r="AU336" s="18" t="s">
        <v>85</v>
      </c>
    </row>
    <row r="337" s="2" customFormat="1" ht="16.5" customHeight="1">
      <c r="A337" s="39"/>
      <c r="B337" s="40"/>
      <c r="C337" s="228" t="s">
        <v>574</v>
      </c>
      <c r="D337" s="228" t="s">
        <v>177</v>
      </c>
      <c r="E337" s="229" t="s">
        <v>575</v>
      </c>
      <c r="F337" s="230" t="s">
        <v>576</v>
      </c>
      <c r="G337" s="231" t="s">
        <v>519</v>
      </c>
      <c r="H337" s="232">
        <v>3</v>
      </c>
      <c r="I337" s="233"/>
      <c r="J337" s="234">
        <f>ROUND(I337*H337,2)</f>
        <v>0</v>
      </c>
      <c r="K337" s="230" t="s">
        <v>203</v>
      </c>
      <c r="L337" s="45"/>
      <c r="M337" s="235" t="s">
        <v>1</v>
      </c>
      <c r="N337" s="236" t="s">
        <v>41</v>
      </c>
      <c r="O337" s="92"/>
      <c r="P337" s="237">
        <f>O337*H337</f>
        <v>0</v>
      </c>
      <c r="Q337" s="237">
        <v>0</v>
      </c>
      <c r="R337" s="237">
        <f>Q337*H337</f>
        <v>0</v>
      </c>
      <c r="S337" s="237">
        <v>0</v>
      </c>
      <c r="T337" s="238">
        <f>S337*H337</f>
        <v>0</v>
      </c>
      <c r="U337" s="39"/>
      <c r="V337" s="39"/>
      <c r="W337" s="39"/>
      <c r="X337" s="39"/>
      <c r="Y337" s="39"/>
      <c r="Z337" s="39"/>
      <c r="AA337" s="39"/>
      <c r="AB337" s="39"/>
      <c r="AC337" s="39"/>
      <c r="AD337" s="39"/>
      <c r="AE337" s="39"/>
      <c r="AR337" s="239" t="s">
        <v>255</v>
      </c>
      <c r="AT337" s="239" t="s">
        <v>177</v>
      </c>
      <c r="AU337" s="239" t="s">
        <v>85</v>
      </c>
      <c r="AY337" s="18" t="s">
        <v>175</v>
      </c>
      <c r="BE337" s="240">
        <f>IF(N337="základní",J337,0)</f>
        <v>0</v>
      </c>
      <c r="BF337" s="240">
        <f>IF(N337="snížená",J337,0)</f>
        <v>0</v>
      </c>
      <c r="BG337" s="240">
        <f>IF(N337="zákl. přenesená",J337,0)</f>
        <v>0</v>
      </c>
      <c r="BH337" s="240">
        <f>IF(N337="sníž. přenesená",J337,0)</f>
        <v>0</v>
      </c>
      <c r="BI337" s="240">
        <f>IF(N337="nulová",J337,0)</f>
        <v>0</v>
      </c>
      <c r="BJ337" s="18" t="s">
        <v>83</v>
      </c>
      <c r="BK337" s="240">
        <f>ROUND(I337*H337,2)</f>
        <v>0</v>
      </c>
      <c r="BL337" s="18" t="s">
        <v>255</v>
      </c>
      <c r="BM337" s="239" t="s">
        <v>577</v>
      </c>
    </row>
    <row r="338" s="2" customFormat="1">
      <c r="A338" s="39"/>
      <c r="B338" s="40"/>
      <c r="C338" s="41"/>
      <c r="D338" s="243" t="s">
        <v>205</v>
      </c>
      <c r="E338" s="41"/>
      <c r="F338" s="264" t="s">
        <v>521</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205</v>
      </c>
      <c r="AU338" s="18" t="s">
        <v>85</v>
      </c>
    </row>
    <row r="339" s="2" customFormat="1" ht="16.5" customHeight="1">
      <c r="A339" s="39"/>
      <c r="B339" s="40"/>
      <c r="C339" s="228" t="s">
        <v>578</v>
      </c>
      <c r="D339" s="228" t="s">
        <v>177</v>
      </c>
      <c r="E339" s="229" t="s">
        <v>579</v>
      </c>
      <c r="F339" s="230" t="s">
        <v>580</v>
      </c>
      <c r="G339" s="231" t="s">
        <v>519</v>
      </c>
      <c r="H339" s="232">
        <v>3</v>
      </c>
      <c r="I339" s="233"/>
      <c r="J339" s="234">
        <f>ROUND(I339*H339,2)</f>
        <v>0</v>
      </c>
      <c r="K339" s="230" t="s">
        <v>203</v>
      </c>
      <c r="L339" s="45"/>
      <c r="M339" s="235" t="s">
        <v>1</v>
      </c>
      <c r="N339" s="236" t="s">
        <v>41</v>
      </c>
      <c r="O339" s="92"/>
      <c r="P339" s="237">
        <f>O339*H339</f>
        <v>0</v>
      </c>
      <c r="Q339" s="237">
        <v>0</v>
      </c>
      <c r="R339" s="237">
        <f>Q339*H339</f>
        <v>0</v>
      </c>
      <c r="S339" s="237">
        <v>0</v>
      </c>
      <c r="T339" s="238">
        <f>S339*H339</f>
        <v>0</v>
      </c>
      <c r="U339" s="39"/>
      <c r="V339" s="39"/>
      <c r="W339" s="39"/>
      <c r="X339" s="39"/>
      <c r="Y339" s="39"/>
      <c r="Z339" s="39"/>
      <c r="AA339" s="39"/>
      <c r="AB339" s="39"/>
      <c r="AC339" s="39"/>
      <c r="AD339" s="39"/>
      <c r="AE339" s="39"/>
      <c r="AR339" s="239" t="s">
        <v>255</v>
      </c>
      <c r="AT339" s="239" t="s">
        <v>177</v>
      </c>
      <c r="AU339" s="239" t="s">
        <v>85</v>
      </c>
      <c r="AY339" s="18" t="s">
        <v>175</v>
      </c>
      <c r="BE339" s="240">
        <f>IF(N339="základní",J339,0)</f>
        <v>0</v>
      </c>
      <c r="BF339" s="240">
        <f>IF(N339="snížená",J339,0)</f>
        <v>0</v>
      </c>
      <c r="BG339" s="240">
        <f>IF(N339="zákl. přenesená",J339,0)</f>
        <v>0</v>
      </c>
      <c r="BH339" s="240">
        <f>IF(N339="sníž. přenesená",J339,0)</f>
        <v>0</v>
      </c>
      <c r="BI339" s="240">
        <f>IF(N339="nulová",J339,0)</f>
        <v>0</v>
      </c>
      <c r="BJ339" s="18" t="s">
        <v>83</v>
      </c>
      <c r="BK339" s="240">
        <f>ROUND(I339*H339,2)</f>
        <v>0</v>
      </c>
      <c r="BL339" s="18" t="s">
        <v>255</v>
      </c>
      <c r="BM339" s="239" t="s">
        <v>581</v>
      </c>
    </row>
    <row r="340" s="2" customFormat="1">
      <c r="A340" s="39"/>
      <c r="B340" s="40"/>
      <c r="C340" s="41"/>
      <c r="D340" s="243" t="s">
        <v>205</v>
      </c>
      <c r="E340" s="41"/>
      <c r="F340" s="264" t="s">
        <v>521</v>
      </c>
      <c r="G340" s="41"/>
      <c r="H340" s="41"/>
      <c r="I340" s="265"/>
      <c r="J340" s="41"/>
      <c r="K340" s="41"/>
      <c r="L340" s="45"/>
      <c r="M340" s="266"/>
      <c r="N340" s="267"/>
      <c r="O340" s="92"/>
      <c r="P340" s="92"/>
      <c r="Q340" s="92"/>
      <c r="R340" s="92"/>
      <c r="S340" s="92"/>
      <c r="T340" s="93"/>
      <c r="U340" s="39"/>
      <c r="V340" s="39"/>
      <c r="W340" s="39"/>
      <c r="X340" s="39"/>
      <c r="Y340" s="39"/>
      <c r="Z340" s="39"/>
      <c r="AA340" s="39"/>
      <c r="AB340" s="39"/>
      <c r="AC340" s="39"/>
      <c r="AD340" s="39"/>
      <c r="AE340" s="39"/>
      <c r="AT340" s="18" t="s">
        <v>205</v>
      </c>
      <c r="AU340" s="18" t="s">
        <v>85</v>
      </c>
    </row>
    <row r="341" s="2" customFormat="1" ht="16.5" customHeight="1">
      <c r="A341" s="39"/>
      <c r="B341" s="40"/>
      <c r="C341" s="228" t="s">
        <v>582</v>
      </c>
      <c r="D341" s="228" t="s">
        <v>177</v>
      </c>
      <c r="E341" s="229" t="s">
        <v>583</v>
      </c>
      <c r="F341" s="230" t="s">
        <v>584</v>
      </c>
      <c r="G341" s="231" t="s">
        <v>519</v>
      </c>
      <c r="H341" s="232">
        <v>3</v>
      </c>
      <c r="I341" s="233"/>
      <c r="J341" s="234">
        <f>ROUND(I341*H341,2)</f>
        <v>0</v>
      </c>
      <c r="K341" s="230" t="s">
        <v>203</v>
      </c>
      <c r="L341" s="45"/>
      <c r="M341" s="235" t="s">
        <v>1</v>
      </c>
      <c r="N341" s="236" t="s">
        <v>41</v>
      </c>
      <c r="O341" s="92"/>
      <c r="P341" s="237">
        <f>O341*H341</f>
        <v>0</v>
      </c>
      <c r="Q341" s="237">
        <v>0</v>
      </c>
      <c r="R341" s="237">
        <f>Q341*H341</f>
        <v>0</v>
      </c>
      <c r="S341" s="237">
        <v>0</v>
      </c>
      <c r="T341" s="238">
        <f>S341*H341</f>
        <v>0</v>
      </c>
      <c r="U341" s="39"/>
      <c r="V341" s="39"/>
      <c r="W341" s="39"/>
      <c r="X341" s="39"/>
      <c r="Y341" s="39"/>
      <c r="Z341" s="39"/>
      <c r="AA341" s="39"/>
      <c r="AB341" s="39"/>
      <c r="AC341" s="39"/>
      <c r="AD341" s="39"/>
      <c r="AE341" s="39"/>
      <c r="AR341" s="239" t="s">
        <v>255</v>
      </c>
      <c r="AT341" s="239" t="s">
        <v>177</v>
      </c>
      <c r="AU341" s="239" t="s">
        <v>85</v>
      </c>
      <c r="AY341" s="18" t="s">
        <v>175</v>
      </c>
      <c r="BE341" s="240">
        <f>IF(N341="základní",J341,0)</f>
        <v>0</v>
      </c>
      <c r="BF341" s="240">
        <f>IF(N341="snížená",J341,0)</f>
        <v>0</v>
      </c>
      <c r="BG341" s="240">
        <f>IF(N341="zákl. přenesená",J341,0)</f>
        <v>0</v>
      </c>
      <c r="BH341" s="240">
        <f>IF(N341="sníž. přenesená",J341,0)</f>
        <v>0</v>
      </c>
      <c r="BI341" s="240">
        <f>IF(N341="nulová",J341,0)</f>
        <v>0</v>
      </c>
      <c r="BJ341" s="18" t="s">
        <v>83</v>
      </c>
      <c r="BK341" s="240">
        <f>ROUND(I341*H341,2)</f>
        <v>0</v>
      </c>
      <c r="BL341" s="18" t="s">
        <v>255</v>
      </c>
      <c r="BM341" s="239" t="s">
        <v>585</v>
      </c>
    </row>
    <row r="342" s="2" customFormat="1">
      <c r="A342" s="39"/>
      <c r="B342" s="40"/>
      <c r="C342" s="41"/>
      <c r="D342" s="243" t="s">
        <v>205</v>
      </c>
      <c r="E342" s="41"/>
      <c r="F342" s="264" t="s">
        <v>521</v>
      </c>
      <c r="G342" s="41"/>
      <c r="H342" s="41"/>
      <c r="I342" s="265"/>
      <c r="J342" s="41"/>
      <c r="K342" s="41"/>
      <c r="L342" s="45"/>
      <c r="M342" s="266"/>
      <c r="N342" s="267"/>
      <c r="O342" s="92"/>
      <c r="P342" s="92"/>
      <c r="Q342" s="92"/>
      <c r="R342" s="92"/>
      <c r="S342" s="92"/>
      <c r="T342" s="93"/>
      <c r="U342" s="39"/>
      <c r="V342" s="39"/>
      <c r="W342" s="39"/>
      <c r="X342" s="39"/>
      <c r="Y342" s="39"/>
      <c r="Z342" s="39"/>
      <c r="AA342" s="39"/>
      <c r="AB342" s="39"/>
      <c r="AC342" s="39"/>
      <c r="AD342" s="39"/>
      <c r="AE342" s="39"/>
      <c r="AT342" s="18" t="s">
        <v>205</v>
      </c>
      <c r="AU342" s="18" t="s">
        <v>85</v>
      </c>
    </row>
    <row r="343" s="2" customFormat="1" ht="16.5" customHeight="1">
      <c r="A343" s="39"/>
      <c r="B343" s="40"/>
      <c r="C343" s="228" t="s">
        <v>586</v>
      </c>
      <c r="D343" s="228" t="s">
        <v>177</v>
      </c>
      <c r="E343" s="229" t="s">
        <v>587</v>
      </c>
      <c r="F343" s="230" t="s">
        <v>588</v>
      </c>
      <c r="G343" s="231" t="s">
        <v>519</v>
      </c>
      <c r="H343" s="232">
        <v>3</v>
      </c>
      <c r="I343" s="233"/>
      <c r="J343" s="234">
        <f>ROUND(I343*H343,2)</f>
        <v>0</v>
      </c>
      <c r="K343" s="230" t="s">
        <v>203</v>
      </c>
      <c r="L343" s="45"/>
      <c r="M343" s="235" t="s">
        <v>1</v>
      </c>
      <c r="N343" s="236" t="s">
        <v>41</v>
      </c>
      <c r="O343" s="92"/>
      <c r="P343" s="237">
        <f>O343*H343</f>
        <v>0</v>
      </c>
      <c r="Q343" s="237">
        <v>0</v>
      </c>
      <c r="R343" s="237">
        <f>Q343*H343</f>
        <v>0</v>
      </c>
      <c r="S343" s="237">
        <v>0</v>
      </c>
      <c r="T343" s="238">
        <f>S343*H343</f>
        <v>0</v>
      </c>
      <c r="U343" s="39"/>
      <c r="V343" s="39"/>
      <c r="W343" s="39"/>
      <c r="X343" s="39"/>
      <c r="Y343" s="39"/>
      <c r="Z343" s="39"/>
      <c r="AA343" s="39"/>
      <c r="AB343" s="39"/>
      <c r="AC343" s="39"/>
      <c r="AD343" s="39"/>
      <c r="AE343" s="39"/>
      <c r="AR343" s="239" t="s">
        <v>255</v>
      </c>
      <c r="AT343" s="239" t="s">
        <v>177</v>
      </c>
      <c r="AU343" s="239" t="s">
        <v>85</v>
      </c>
      <c r="AY343" s="18" t="s">
        <v>175</v>
      </c>
      <c r="BE343" s="240">
        <f>IF(N343="základní",J343,0)</f>
        <v>0</v>
      </c>
      <c r="BF343" s="240">
        <f>IF(N343="snížená",J343,0)</f>
        <v>0</v>
      </c>
      <c r="BG343" s="240">
        <f>IF(N343="zákl. přenesená",J343,0)</f>
        <v>0</v>
      </c>
      <c r="BH343" s="240">
        <f>IF(N343="sníž. přenesená",J343,0)</f>
        <v>0</v>
      </c>
      <c r="BI343" s="240">
        <f>IF(N343="nulová",J343,0)</f>
        <v>0</v>
      </c>
      <c r="BJ343" s="18" t="s">
        <v>83</v>
      </c>
      <c r="BK343" s="240">
        <f>ROUND(I343*H343,2)</f>
        <v>0</v>
      </c>
      <c r="BL343" s="18" t="s">
        <v>255</v>
      </c>
      <c r="BM343" s="239" t="s">
        <v>589</v>
      </c>
    </row>
    <row r="344" s="2" customFormat="1">
      <c r="A344" s="39"/>
      <c r="B344" s="40"/>
      <c r="C344" s="41"/>
      <c r="D344" s="243" t="s">
        <v>205</v>
      </c>
      <c r="E344" s="41"/>
      <c r="F344" s="264" t="s">
        <v>521</v>
      </c>
      <c r="G344" s="41"/>
      <c r="H344" s="41"/>
      <c r="I344" s="265"/>
      <c r="J344" s="41"/>
      <c r="K344" s="41"/>
      <c r="L344" s="45"/>
      <c r="M344" s="266"/>
      <c r="N344" s="267"/>
      <c r="O344" s="92"/>
      <c r="P344" s="92"/>
      <c r="Q344" s="92"/>
      <c r="R344" s="92"/>
      <c r="S344" s="92"/>
      <c r="T344" s="93"/>
      <c r="U344" s="39"/>
      <c r="V344" s="39"/>
      <c r="W344" s="39"/>
      <c r="X344" s="39"/>
      <c r="Y344" s="39"/>
      <c r="Z344" s="39"/>
      <c r="AA344" s="39"/>
      <c r="AB344" s="39"/>
      <c r="AC344" s="39"/>
      <c r="AD344" s="39"/>
      <c r="AE344" s="39"/>
      <c r="AT344" s="18" t="s">
        <v>205</v>
      </c>
      <c r="AU344" s="18" t="s">
        <v>85</v>
      </c>
    </row>
    <row r="345" s="2" customFormat="1" ht="16.5" customHeight="1">
      <c r="A345" s="39"/>
      <c r="B345" s="40"/>
      <c r="C345" s="228" t="s">
        <v>590</v>
      </c>
      <c r="D345" s="228" t="s">
        <v>177</v>
      </c>
      <c r="E345" s="229" t="s">
        <v>591</v>
      </c>
      <c r="F345" s="230" t="s">
        <v>592</v>
      </c>
      <c r="G345" s="231" t="s">
        <v>519</v>
      </c>
      <c r="H345" s="232">
        <v>2</v>
      </c>
      <c r="I345" s="233"/>
      <c r="J345" s="234">
        <f>ROUND(I345*H345,2)</f>
        <v>0</v>
      </c>
      <c r="K345" s="230" t="s">
        <v>203</v>
      </c>
      <c r="L345" s="45"/>
      <c r="M345" s="235" t="s">
        <v>1</v>
      </c>
      <c r="N345" s="236" t="s">
        <v>41</v>
      </c>
      <c r="O345" s="92"/>
      <c r="P345" s="237">
        <f>O345*H345</f>
        <v>0</v>
      </c>
      <c r="Q345" s="237">
        <v>0</v>
      </c>
      <c r="R345" s="237">
        <f>Q345*H345</f>
        <v>0</v>
      </c>
      <c r="S345" s="237">
        <v>0</v>
      </c>
      <c r="T345" s="238">
        <f>S345*H345</f>
        <v>0</v>
      </c>
      <c r="U345" s="39"/>
      <c r="V345" s="39"/>
      <c r="W345" s="39"/>
      <c r="X345" s="39"/>
      <c r="Y345" s="39"/>
      <c r="Z345" s="39"/>
      <c r="AA345" s="39"/>
      <c r="AB345" s="39"/>
      <c r="AC345" s="39"/>
      <c r="AD345" s="39"/>
      <c r="AE345" s="39"/>
      <c r="AR345" s="239" t="s">
        <v>255</v>
      </c>
      <c r="AT345" s="239" t="s">
        <v>177</v>
      </c>
      <c r="AU345" s="239" t="s">
        <v>85</v>
      </c>
      <c r="AY345" s="18" t="s">
        <v>175</v>
      </c>
      <c r="BE345" s="240">
        <f>IF(N345="základní",J345,0)</f>
        <v>0</v>
      </c>
      <c r="BF345" s="240">
        <f>IF(N345="snížená",J345,0)</f>
        <v>0</v>
      </c>
      <c r="BG345" s="240">
        <f>IF(N345="zákl. přenesená",J345,0)</f>
        <v>0</v>
      </c>
      <c r="BH345" s="240">
        <f>IF(N345="sníž. přenesená",J345,0)</f>
        <v>0</v>
      </c>
      <c r="BI345" s="240">
        <f>IF(N345="nulová",J345,0)</f>
        <v>0</v>
      </c>
      <c r="BJ345" s="18" t="s">
        <v>83</v>
      </c>
      <c r="BK345" s="240">
        <f>ROUND(I345*H345,2)</f>
        <v>0</v>
      </c>
      <c r="BL345" s="18" t="s">
        <v>255</v>
      </c>
      <c r="BM345" s="239" t="s">
        <v>593</v>
      </c>
    </row>
    <row r="346" s="2" customFormat="1">
      <c r="A346" s="39"/>
      <c r="B346" s="40"/>
      <c r="C346" s="41"/>
      <c r="D346" s="243" t="s">
        <v>205</v>
      </c>
      <c r="E346" s="41"/>
      <c r="F346" s="264" t="s">
        <v>521</v>
      </c>
      <c r="G346" s="41"/>
      <c r="H346" s="41"/>
      <c r="I346" s="265"/>
      <c r="J346" s="41"/>
      <c r="K346" s="41"/>
      <c r="L346" s="45"/>
      <c r="M346" s="266"/>
      <c r="N346" s="267"/>
      <c r="O346" s="92"/>
      <c r="P346" s="92"/>
      <c r="Q346" s="92"/>
      <c r="R346" s="92"/>
      <c r="S346" s="92"/>
      <c r="T346" s="93"/>
      <c r="U346" s="39"/>
      <c r="V346" s="39"/>
      <c r="W346" s="39"/>
      <c r="X346" s="39"/>
      <c r="Y346" s="39"/>
      <c r="Z346" s="39"/>
      <c r="AA346" s="39"/>
      <c r="AB346" s="39"/>
      <c r="AC346" s="39"/>
      <c r="AD346" s="39"/>
      <c r="AE346" s="39"/>
      <c r="AT346" s="18" t="s">
        <v>205</v>
      </c>
      <c r="AU346" s="18" t="s">
        <v>85</v>
      </c>
    </row>
    <row r="347" s="2" customFormat="1" ht="16.5" customHeight="1">
      <c r="A347" s="39"/>
      <c r="B347" s="40"/>
      <c r="C347" s="228" t="s">
        <v>594</v>
      </c>
      <c r="D347" s="228" t="s">
        <v>177</v>
      </c>
      <c r="E347" s="229" t="s">
        <v>595</v>
      </c>
      <c r="F347" s="230" t="s">
        <v>596</v>
      </c>
      <c r="G347" s="231" t="s">
        <v>519</v>
      </c>
      <c r="H347" s="232">
        <v>1</v>
      </c>
      <c r="I347" s="233"/>
      <c r="J347" s="234">
        <f>ROUND(I347*H347,2)</f>
        <v>0</v>
      </c>
      <c r="K347" s="230" t="s">
        <v>203</v>
      </c>
      <c r="L347" s="45"/>
      <c r="M347" s="235" t="s">
        <v>1</v>
      </c>
      <c r="N347" s="236" t="s">
        <v>41</v>
      </c>
      <c r="O347" s="92"/>
      <c r="P347" s="237">
        <f>O347*H347</f>
        <v>0</v>
      </c>
      <c r="Q347" s="237">
        <v>0</v>
      </c>
      <c r="R347" s="237">
        <f>Q347*H347</f>
        <v>0</v>
      </c>
      <c r="S347" s="237">
        <v>0</v>
      </c>
      <c r="T347" s="238">
        <f>S347*H347</f>
        <v>0</v>
      </c>
      <c r="U347" s="39"/>
      <c r="V347" s="39"/>
      <c r="W347" s="39"/>
      <c r="X347" s="39"/>
      <c r="Y347" s="39"/>
      <c r="Z347" s="39"/>
      <c r="AA347" s="39"/>
      <c r="AB347" s="39"/>
      <c r="AC347" s="39"/>
      <c r="AD347" s="39"/>
      <c r="AE347" s="39"/>
      <c r="AR347" s="239" t="s">
        <v>255</v>
      </c>
      <c r="AT347" s="239" t="s">
        <v>177</v>
      </c>
      <c r="AU347" s="239" t="s">
        <v>85</v>
      </c>
      <c r="AY347" s="18" t="s">
        <v>175</v>
      </c>
      <c r="BE347" s="240">
        <f>IF(N347="základní",J347,0)</f>
        <v>0</v>
      </c>
      <c r="BF347" s="240">
        <f>IF(N347="snížená",J347,0)</f>
        <v>0</v>
      </c>
      <c r="BG347" s="240">
        <f>IF(N347="zákl. přenesená",J347,0)</f>
        <v>0</v>
      </c>
      <c r="BH347" s="240">
        <f>IF(N347="sníž. přenesená",J347,0)</f>
        <v>0</v>
      </c>
      <c r="BI347" s="240">
        <f>IF(N347="nulová",J347,0)</f>
        <v>0</v>
      </c>
      <c r="BJ347" s="18" t="s">
        <v>83</v>
      </c>
      <c r="BK347" s="240">
        <f>ROUND(I347*H347,2)</f>
        <v>0</v>
      </c>
      <c r="BL347" s="18" t="s">
        <v>255</v>
      </c>
      <c r="BM347" s="239" t="s">
        <v>597</v>
      </c>
    </row>
    <row r="348" s="2" customFormat="1">
      <c r="A348" s="39"/>
      <c r="B348" s="40"/>
      <c r="C348" s="41"/>
      <c r="D348" s="243" t="s">
        <v>205</v>
      </c>
      <c r="E348" s="41"/>
      <c r="F348" s="264" t="s">
        <v>521</v>
      </c>
      <c r="G348" s="41"/>
      <c r="H348" s="41"/>
      <c r="I348" s="265"/>
      <c r="J348" s="41"/>
      <c r="K348" s="41"/>
      <c r="L348" s="45"/>
      <c r="M348" s="266"/>
      <c r="N348" s="267"/>
      <c r="O348" s="92"/>
      <c r="P348" s="92"/>
      <c r="Q348" s="92"/>
      <c r="R348" s="92"/>
      <c r="S348" s="92"/>
      <c r="T348" s="93"/>
      <c r="U348" s="39"/>
      <c r="V348" s="39"/>
      <c r="W348" s="39"/>
      <c r="X348" s="39"/>
      <c r="Y348" s="39"/>
      <c r="Z348" s="39"/>
      <c r="AA348" s="39"/>
      <c r="AB348" s="39"/>
      <c r="AC348" s="39"/>
      <c r="AD348" s="39"/>
      <c r="AE348" s="39"/>
      <c r="AT348" s="18" t="s">
        <v>205</v>
      </c>
      <c r="AU348" s="18" t="s">
        <v>85</v>
      </c>
    </row>
    <row r="349" s="2" customFormat="1" ht="21.75" customHeight="1">
      <c r="A349" s="39"/>
      <c r="B349" s="40"/>
      <c r="C349" s="228" t="s">
        <v>598</v>
      </c>
      <c r="D349" s="228" t="s">
        <v>177</v>
      </c>
      <c r="E349" s="229" t="s">
        <v>599</v>
      </c>
      <c r="F349" s="230" t="s">
        <v>600</v>
      </c>
      <c r="G349" s="231" t="s">
        <v>519</v>
      </c>
      <c r="H349" s="232">
        <v>4</v>
      </c>
      <c r="I349" s="233"/>
      <c r="J349" s="234">
        <f>ROUND(I349*H349,2)</f>
        <v>0</v>
      </c>
      <c r="K349" s="230" t="s">
        <v>203</v>
      </c>
      <c r="L349" s="45"/>
      <c r="M349" s="235" t="s">
        <v>1</v>
      </c>
      <c r="N349" s="236" t="s">
        <v>41</v>
      </c>
      <c r="O349" s="92"/>
      <c r="P349" s="237">
        <f>O349*H349</f>
        <v>0</v>
      </c>
      <c r="Q349" s="237">
        <v>0</v>
      </c>
      <c r="R349" s="237">
        <f>Q349*H349</f>
        <v>0</v>
      </c>
      <c r="S349" s="237">
        <v>0</v>
      </c>
      <c r="T349" s="238">
        <f>S349*H349</f>
        <v>0</v>
      </c>
      <c r="U349" s="39"/>
      <c r="V349" s="39"/>
      <c r="W349" s="39"/>
      <c r="X349" s="39"/>
      <c r="Y349" s="39"/>
      <c r="Z349" s="39"/>
      <c r="AA349" s="39"/>
      <c r="AB349" s="39"/>
      <c r="AC349" s="39"/>
      <c r="AD349" s="39"/>
      <c r="AE349" s="39"/>
      <c r="AR349" s="239" t="s">
        <v>255</v>
      </c>
      <c r="AT349" s="239" t="s">
        <v>177</v>
      </c>
      <c r="AU349" s="239" t="s">
        <v>85</v>
      </c>
      <c r="AY349" s="18" t="s">
        <v>175</v>
      </c>
      <c r="BE349" s="240">
        <f>IF(N349="základní",J349,0)</f>
        <v>0</v>
      </c>
      <c r="BF349" s="240">
        <f>IF(N349="snížená",J349,0)</f>
        <v>0</v>
      </c>
      <c r="BG349" s="240">
        <f>IF(N349="zákl. přenesená",J349,0)</f>
        <v>0</v>
      </c>
      <c r="BH349" s="240">
        <f>IF(N349="sníž. přenesená",J349,0)</f>
        <v>0</v>
      </c>
      <c r="BI349" s="240">
        <f>IF(N349="nulová",J349,0)</f>
        <v>0</v>
      </c>
      <c r="BJ349" s="18" t="s">
        <v>83</v>
      </c>
      <c r="BK349" s="240">
        <f>ROUND(I349*H349,2)</f>
        <v>0</v>
      </c>
      <c r="BL349" s="18" t="s">
        <v>255</v>
      </c>
      <c r="BM349" s="239" t="s">
        <v>601</v>
      </c>
    </row>
    <row r="350" s="2" customFormat="1">
      <c r="A350" s="39"/>
      <c r="B350" s="40"/>
      <c r="C350" s="41"/>
      <c r="D350" s="243" t="s">
        <v>205</v>
      </c>
      <c r="E350" s="41"/>
      <c r="F350" s="264" t="s">
        <v>521</v>
      </c>
      <c r="G350" s="41"/>
      <c r="H350" s="41"/>
      <c r="I350" s="265"/>
      <c r="J350" s="41"/>
      <c r="K350" s="41"/>
      <c r="L350" s="45"/>
      <c r="M350" s="266"/>
      <c r="N350" s="267"/>
      <c r="O350" s="92"/>
      <c r="P350" s="92"/>
      <c r="Q350" s="92"/>
      <c r="R350" s="92"/>
      <c r="S350" s="92"/>
      <c r="T350" s="93"/>
      <c r="U350" s="39"/>
      <c r="V350" s="39"/>
      <c r="W350" s="39"/>
      <c r="X350" s="39"/>
      <c r="Y350" s="39"/>
      <c r="Z350" s="39"/>
      <c r="AA350" s="39"/>
      <c r="AB350" s="39"/>
      <c r="AC350" s="39"/>
      <c r="AD350" s="39"/>
      <c r="AE350" s="39"/>
      <c r="AT350" s="18" t="s">
        <v>205</v>
      </c>
      <c r="AU350" s="18" t="s">
        <v>85</v>
      </c>
    </row>
    <row r="351" s="2" customFormat="1" ht="16.5" customHeight="1">
      <c r="A351" s="39"/>
      <c r="B351" s="40"/>
      <c r="C351" s="228" t="s">
        <v>602</v>
      </c>
      <c r="D351" s="228" t="s">
        <v>177</v>
      </c>
      <c r="E351" s="229" t="s">
        <v>603</v>
      </c>
      <c r="F351" s="230" t="s">
        <v>604</v>
      </c>
      <c r="G351" s="231" t="s">
        <v>519</v>
      </c>
      <c r="H351" s="232">
        <v>1</v>
      </c>
      <c r="I351" s="233"/>
      <c r="J351" s="234">
        <f>ROUND(I351*H351,2)</f>
        <v>0</v>
      </c>
      <c r="K351" s="230" t="s">
        <v>203</v>
      </c>
      <c r="L351" s="45"/>
      <c r="M351" s="235" t="s">
        <v>1</v>
      </c>
      <c r="N351" s="236" t="s">
        <v>41</v>
      </c>
      <c r="O351" s="92"/>
      <c r="P351" s="237">
        <f>O351*H351</f>
        <v>0</v>
      </c>
      <c r="Q351" s="237">
        <v>0</v>
      </c>
      <c r="R351" s="237">
        <f>Q351*H351</f>
        <v>0</v>
      </c>
      <c r="S351" s="237">
        <v>0</v>
      </c>
      <c r="T351" s="238">
        <f>S351*H351</f>
        <v>0</v>
      </c>
      <c r="U351" s="39"/>
      <c r="V351" s="39"/>
      <c r="W351" s="39"/>
      <c r="X351" s="39"/>
      <c r="Y351" s="39"/>
      <c r="Z351" s="39"/>
      <c r="AA351" s="39"/>
      <c r="AB351" s="39"/>
      <c r="AC351" s="39"/>
      <c r="AD351" s="39"/>
      <c r="AE351" s="39"/>
      <c r="AR351" s="239" t="s">
        <v>255</v>
      </c>
      <c r="AT351" s="239" t="s">
        <v>177</v>
      </c>
      <c r="AU351" s="239" t="s">
        <v>85</v>
      </c>
      <c r="AY351" s="18" t="s">
        <v>175</v>
      </c>
      <c r="BE351" s="240">
        <f>IF(N351="základní",J351,0)</f>
        <v>0</v>
      </c>
      <c r="BF351" s="240">
        <f>IF(N351="snížená",J351,0)</f>
        <v>0</v>
      </c>
      <c r="BG351" s="240">
        <f>IF(N351="zákl. přenesená",J351,0)</f>
        <v>0</v>
      </c>
      <c r="BH351" s="240">
        <f>IF(N351="sníž. přenesená",J351,0)</f>
        <v>0</v>
      </c>
      <c r="BI351" s="240">
        <f>IF(N351="nulová",J351,0)</f>
        <v>0</v>
      </c>
      <c r="BJ351" s="18" t="s">
        <v>83</v>
      </c>
      <c r="BK351" s="240">
        <f>ROUND(I351*H351,2)</f>
        <v>0</v>
      </c>
      <c r="BL351" s="18" t="s">
        <v>255</v>
      </c>
      <c r="BM351" s="239" t="s">
        <v>605</v>
      </c>
    </row>
    <row r="352" s="2" customFormat="1">
      <c r="A352" s="39"/>
      <c r="B352" s="40"/>
      <c r="C352" s="41"/>
      <c r="D352" s="243" t="s">
        <v>205</v>
      </c>
      <c r="E352" s="41"/>
      <c r="F352" s="264" t="s">
        <v>521</v>
      </c>
      <c r="G352" s="41"/>
      <c r="H352" s="41"/>
      <c r="I352" s="265"/>
      <c r="J352" s="41"/>
      <c r="K352" s="41"/>
      <c r="L352" s="45"/>
      <c r="M352" s="266"/>
      <c r="N352" s="267"/>
      <c r="O352" s="92"/>
      <c r="P352" s="92"/>
      <c r="Q352" s="92"/>
      <c r="R352" s="92"/>
      <c r="S352" s="92"/>
      <c r="T352" s="93"/>
      <c r="U352" s="39"/>
      <c r="V352" s="39"/>
      <c r="W352" s="39"/>
      <c r="X352" s="39"/>
      <c r="Y352" s="39"/>
      <c r="Z352" s="39"/>
      <c r="AA352" s="39"/>
      <c r="AB352" s="39"/>
      <c r="AC352" s="39"/>
      <c r="AD352" s="39"/>
      <c r="AE352" s="39"/>
      <c r="AT352" s="18" t="s">
        <v>205</v>
      </c>
      <c r="AU352" s="18" t="s">
        <v>85</v>
      </c>
    </row>
    <row r="353" s="2" customFormat="1" ht="16.5" customHeight="1">
      <c r="A353" s="39"/>
      <c r="B353" s="40"/>
      <c r="C353" s="228" t="s">
        <v>606</v>
      </c>
      <c r="D353" s="228" t="s">
        <v>177</v>
      </c>
      <c r="E353" s="229" t="s">
        <v>607</v>
      </c>
      <c r="F353" s="230" t="s">
        <v>608</v>
      </c>
      <c r="G353" s="231" t="s">
        <v>519</v>
      </c>
      <c r="H353" s="232">
        <v>1</v>
      </c>
      <c r="I353" s="233"/>
      <c r="J353" s="234">
        <f>ROUND(I353*H353,2)</f>
        <v>0</v>
      </c>
      <c r="K353" s="230" t="s">
        <v>203</v>
      </c>
      <c r="L353" s="45"/>
      <c r="M353" s="235" t="s">
        <v>1</v>
      </c>
      <c r="N353" s="236" t="s">
        <v>41</v>
      </c>
      <c r="O353" s="92"/>
      <c r="P353" s="237">
        <f>O353*H353</f>
        <v>0</v>
      </c>
      <c r="Q353" s="237">
        <v>0</v>
      </c>
      <c r="R353" s="237">
        <f>Q353*H353</f>
        <v>0</v>
      </c>
      <c r="S353" s="237">
        <v>0</v>
      </c>
      <c r="T353" s="238">
        <f>S353*H353</f>
        <v>0</v>
      </c>
      <c r="U353" s="39"/>
      <c r="V353" s="39"/>
      <c r="W353" s="39"/>
      <c r="X353" s="39"/>
      <c r="Y353" s="39"/>
      <c r="Z353" s="39"/>
      <c r="AA353" s="39"/>
      <c r="AB353" s="39"/>
      <c r="AC353" s="39"/>
      <c r="AD353" s="39"/>
      <c r="AE353" s="39"/>
      <c r="AR353" s="239" t="s">
        <v>255</v>
      </c>
      <c r="AT353" s="239" t="s">
        <v>177</v>
      </c>
      <c r="AU353" s="239" t="s">
        <v>85</v>
      </c>
      <c r="AY353" s="18" t="s">
        <v>175</v>
      </c>
      <c r="BE353" s="240">
        <f>IF(N353="základní",J353,0)</f>
        <v>0</v>
      </c>
      <c r="BF353" s="240">
        <f>IF(N353="snížená",J353,0)</f>
        <v>0</v>
      </c>
      <c r="BG353" s="240">
        <f>IF(N353="zákl. přenesená",J353,0)</f>
        <v>0</v>
      </c>
      <c r="BH353" s="240">
        <f>IF(N353="sníž. přenesená",J353,0)</f>
        <v>0</v>
      </c>
      <c r="BI353" s="240">
        <f>IF(N353="nulová",J353,0)</f>
        <v>0</v>
      </c>
      <c r="BJ353" s="18" t="s">
        <v>83</v>
      </c>
      <c r="BK353" s="240">
        <f>ROUND(I353*H353,2)</f>
        <v>0</v>
      </c>
      <c r="BL353" s="18" t="s">
        <v>255</v>
      </c>
      <c r="BM353" s="239" t="s">
        <v>609</v>
      </c>
    </row>
    <row r="354" s="2" customFormat="1">
      <c r="A354" s="39"/>
      <c r="B354" s="40"/>
      <c r="C354" s="41"/>
      <c r="D354" s="243" t="s">
        <v>205</v>
      </c>
      <c r="E354" s="41"/>
      <c r="F354" s="264" t="s">
        <v>521</v>
      </c>
      <c r="G354" s="41"/>
      <c r="H354" s="41"/>
      <c r="I354" s="265"/>
      <c r="J354" s="41"/>
      <c r="K354" s="41"/>
      <c r="L354" s="45"/>
      <c r="M354" s="266"/>
      <c r="N354" s="267"/>
      <c r="O354" s="92"/>
      <c r="P354" s="92"/>
      <c r="Q354" s="92"/>
      <c r="R354" s="92"/>
      <c r="S354" s="92"/>
      <c r="T354" s="93"/>
      <c r="U354" s="39"/>
      <c r="V354" s="39"/>
      <c r="W354" s="39"/>
      <c r="X354" s="39"/>
      <c r="Y354" s="39"/>
      <c r="Z354" s="39"/>
      <c r="AA354" s="39"/>
      <c r="AB354" s="39"/>
      <c r="AC354" s="39"/>
      <c r="AD354" s="39"/>
      <c r="AE354" s="39"/>
      <c r="AT354" s="18" t="s">
        <v>205</v>
      </c>
      <c r="AU354" s="18" t="s">
        <v>85</v>
      </c>
    </row>
    <row r="355" s="2" customFormat="1" ht="16.5" customHeight="1">
      <c r="A355" s="39"/>
      <c r="B355" s="40"/>
      <c r="C355" s="228" t="s">
        <v>610</v>
      </c>
      <c r="D355" s="228" t="s">
        <v>177</v>
      </c>
      <c r="E355" s="229" t="s">
        <v>611</v>
      </c>
      <c r="F355" s="230" t="s">
        <v>612</v>
      </c>
      <c r="G355" s="231" t="s">
        <v>519</v>
      </c>
      <c r="H355" s="232">
        <v>1</v>
      </c>
      <c r="I355" s="233"/>
      <c r="J355" s="234">
        <f>ROUND(I355*H355,2)</f>
        <v>0</v>
      </c>
      <c r="K355" s="230" t="s">
        <v>203</v>
      </c>
      <c r="L355" s="45"/>
      <c r="M355" s="235" t="s">
        <v>1</v>
      </c>
      <c r="N355" s="236" t="s">
        <v>41</v>
      </c>
      <c r="O355" s="92"/>
      <c r="P355" s="237">
        <f>O355*H355</f>
        <v>0</v>
      </c>
      <c r="Q355" s="237">
        <v>0</v>
      </c>
      <c r="R355" s="237">
        <f>Q355*H355</f>
        <v>0</v>
      </c>
      <c r="S355" s="237">
        <v>0</v>
      </c>
      <c r="T355" s="238">
        <f>S355*H355</f>
        <v>0</v>
      </c>
      <c r="U355" s="39"/>
      <c r="V355" s="39"/>
      <c r="W355" s="39"/>
      <c r="X355" s="39"/>
      <c r="Y355" s="39"/>
      <c r="Z355" s="39"/>
      <c r="AA355" s="39"/>
      <c r="AB355" s="39"/>
      <c r="AC355" s="39"/>
      <c r="AD355" s="39"/>
      <c r="AE355" s="39"/>
      <c r="AR355" s="239" t="s">
        <v>255</v>
      </c>
      <c r="AT355" s="239" t="s">
        <v>177</v>
      </c>
      <c r="AU355" s="239" t="s">
        <v>85</v>
      </c>
      <c r="AY355" s="18" t="s">
        <v>175</v>
      </c>
      <c r="BE355" s="240">
        <f>IF(N355="základní",J355,0)</f>
        <v>0</v>
      </c>
      <c r="BF355" s="240">
        <f>IF(N355="snížená",J355,0)</f>
        <v>0</v>
      </c>
      <c r="BG355" s="240">
        <f>IF(N355="zákl. přenesená",J355,0)</f>
        <v>0</v>
      </c>
      <c r="BH355" s="240">
        <f>IF(N355="sníž. přenesená",J355,0)</f>
        <v>0</v>
      </c>
      <c r="BI355" s="240">
        <f>IF(N355="nulová",J355,0)</f>
        <v>0</v>
      </c>
      <c r="BJ355" s="18" t="s">
        <v>83</v>
      </c>
      <c r="BK355" s="240">
        <f>ROUND(I355*H355,2)</f>
        <v>0</v>
      </c>
      <c r="BL355" s="18" t="s">
        <v>255</v>
      </c>
      <c r="BM355" s="239" t="s">
        <v>613</v>
      </c>
    </row>
    <row r="356" s="2" customFormat="1">
      <c r="A356" s="39"/>
      <c r="B356" s="40"/>
      <c r="C356" s="41"/>
      <c r="D356" s="243" t="s">
        <v>205</v>
      </c>
      <c r="E356" s="41"/>
      <c r="F356" s="264" t="s">
        <v>521</v>
      </c>
      <c r="G356" s="41"/>
      <c r="H356" s="41"/>
      <c r="I356" s="265"/>
      <c r="J356" s="41"/>
      <c r="K356" s="41"/>
      <c r="L356" s="45"/>
      <c r="M356" s="266"/>
      <c r="N356" s="267"/>
      <c r="O356" s="92"/>
      <c r="P356" s="92"/>
      <c r="Q356" s="92"/>
      <c r="R356" s="92"/>
      <c r="S356" s="92"/>
      <c r="T356" s="93"/>
      <c r="U356" s="39"/>
      <c r="V356" s="39"/>
      <c r="W356" s="39"/>
      <c r="X356" s="39"/>
      <c r="Y356" s="39"/>
      <c r="Z356" s="39"/>
      <c r="AA356" s="39"/>
      <c r="AB356" s="39"/>
      <c r="AC356" s="39"/>
      <c r="AD356" s="39"/>
      <c r="AE356" s="39"/>
      <c r="AT356" s="18" t="s">
        <v>205</v>
      </c>
      <c r="AU356" s="18" t="s">
        <v>85</v>
      </c>
    </row>
    <row r="357" s="2" customFormat="1" ht="16.5" customHeight="1">
      <c r="A357" s="39"/>
      <c r="B357" s="40"/>
      <c r="C357" s="228" t="s">
        <v>614</v>
      </c>
      <c r="D357" s="228" t="s">
        <v>177</v>
      </c>
      <c r="E357" s="229" t="s">
        <v>615</v>
      </c>
      <c r="F357" s="230" t="s">
        <v>616</v>
      </c>
      <c r="G357" s="231" t="s">
        <v>180</v>
      </c>
      <c r="H357" s="232">
        <v>940</v>
      </c>
      <c r="I357" s="233"/>
      <c r="J357" s="234">
        <f>ROUND(I357*H357,2)</f>
        <v>0</v>
      </c>
      <c r="K357" s="230" t="s">
        <v>203</v>
      </c>
      <c r="L357" s="45"/>
      <c r="M357" s="235" t="s">
        <v>1</v>
      </c>
      <c r="N357" s="236" t="s">
        <v>41</v>
      </c>
      <c r="O357" s="92"/>
      <c r="P357" s="237">
        <f>O357*H357</f>
        <v>0</v>
      </c>
      <c r="Q357" s="237">
        <v>0</v>
      </c>
      <c r="R357" s="237">
        <f>Q357*H357</f>
        <v>0</v>
      </c>
      <c r="S357" s="237">
        <v>0.01098</v>
      </c>
      <c r="T357" s="238">
        <f>S357*H357</f>
        <v>10.321200000000001</v>
      </c>
      <c r="U357" s="39"/>
      <c r="V357" s="39"/>
      <c r="W357" s="39"/>
      <c r="X357" s="39"/>
      <c r="Y357" s="39"/>
      <c r="Z357" s="39"/>
      <c r="AA357" s="39"/>
      <c r="AB357" s="39"/>
      <c r="AC357" s="39"/>
      <c r="AD357" s="39"/>
      <c r="AE357" s="39"/>
      <c r="AR357" s="239" t="s">
        <v>255</v>
      </c>
      <c r="AT357" s="239" t="s">
        <v>177</v>
      </c>
      <c r="AU357" s="239" t="s">
        <v>85</v>
      </c>
      <c r="AY357" s="18" t="s">
        <v>175</v>
      </c>
      <c r="BE357" s="240">
        <f>IF(N357="základní",J357,0)</f>
        <v>0</v>
      </c>
      <c r="BF357" s="240">
        <f>IF(N357="snížená",J357,0)</f>
        <v>0</v>
      </c>
      <c r="BG357" s="240">
        <f>IF(N357="zákl. přenesená",J357,0)</f>
        <v>0</v>
      </c>
      <c r="BH357" s="240">
        <f>IF(N357="sníž. přenesená",J357,0)</f>
        <v>0</v>
      </c>
      <c r="BI357" s="240">
        <f>IF(N357="nulová",J357,0)</f>
        <v>0</v>
      </c>
      <c r="BJ357" s="18" t="s">
        <v>83</v>
      </c>
      <c r="BK357" s="240">
        <f>ROUND(I357*H357,2)</f>
        <v>0</v>
      </c>
      <c r="BL357" s="18" t="s">
        <v>255</v>
      </c>
      <c r="BM357" s="239" t="s">
        <v>617</v>
      </c>
    </row>
    <row r="358" s="2" customFormat="1">
      <c r="A358" s="39"/>
      <c r="B358" s="40"/>
      <c r="C358" s="41"/>
      <c r="D358" s="243" t="s">
        <v>205</v>
      </c>
      <c r="E358" s="41"/>
      <c r="F358" s="264" t="s">
        <v>618</v>
      </c>
      <c r="G358" s="41"/>
      <c r="H358" s="41"/>
      <c r="I358" s="265"/>
      <c r="J358" s="41"/>
      <c r="K358" s="41"/>
      <c r="L358" s="45"/>
      <c r="M358" s="266"/>
      <c r="N358" s="267"/>
      <c r="O358" s="92"/>
      <c r="P358" s="92"/>
      <c r="Q358" s="92"/>
      <c r="R358" s="92"/>
      <c r="S358" s="92"/>
      <c r="T358" s="93"/>
      <c r="U358" s="39"/>
      <c r="V358" s="39"/>
      <c r="W358" s="39"/>
      <c r="X358" s="39"/>
      <c r="Y358" s="39"/>
      <c r="Z358" s="39"/>
      <c r="AA358" s="39"/>
      <c r="AB358" s="39"/>
      <c r="AC358" s="39"/>
      <c r="AD358" s="39"/>
      <c r="AE358" s="39"/>
      <c r="AT358" s="18" t="s">
        <v>205</v>
      </c>
      <c r="AU358" s="18" t="s">
        <v>85</v>
      </c>
    </row>
    <row r="359" s="13" customFormat="1">
      <c r="A359" s="13"/>
      <c r="B359" s="241"/>
      <c r="C359" s="242"/>
      <c r="D359" s="243" t="s">
        <v>197</v>
      </c>
      <c r="E359" s="244" t="s">
        <v>1</v>
      </c>
      <c r="F359" s="245" t="s">
        <v>619</v>
      </c>
      <c r="G359" s="242"/>
      <c r="H359" s="246">
        <v>940</v>
      </c>
      <c r="I359" s="247"/>
      <c r="J359" s="242"/>
      <c r="K359" s="242"/>
      <c r="L359" s="248"/>
      <c r="M359" s="249"/>
      <c r="N359" s="250"/>
      <c r="O359" s="250"/>
      <c r="P359" s="250"/>
      <c r="Q359" s="250"/>
      <c r="R359" s="250"/>
      <c r="S359" s="250"/>
      <c r="T359" s="251"/>
      <c r="U359" s="13"/>
      <c r="V359" s="13"/>
      <c r="W359" s="13"/>
      <c r="X359" s="13"/>
      <c r="Y359" s="13"/>
      <c r="Z359" s="13"/>
      <c r="AA359" s="13"/>
      <c r="AB359" s="13"/>
      <c r="AC359" s="13"/>
      <c r="AD359" s="13"/>
      <c r="AE359" s="13"/>
      <c r="AT359" s="252" t="s">
        <v>197</v>
      </c>
      <c r="AU359" s="252" t="s">
        <v>85</v>
      </c>
      <c r="AV359" s="13" t="s">
        <v>85</v>
      </c>
      <c r="AW359" s="13" t="s">
        <v>32</v>
      </c>
      <c r="AX359" s="13" t="s">
        <v>76</v>
      </c>
      <c r="AY359" s="252" t="s">
        <v>175</v>
      </c>
    </row>
    <row r="360" s="14" customFormat="1">
      <c r="A360" s="14"/>
      <c r="B360" s="253"/>
      <c r="C360" s="254"/>
      <c r="D360" s="243" t="s">
        <v>197</v>
      </c>
      <c r="E360" s="255" t="s">
        <v>1</v>
      </c>
      <c r="F360" s="256" t="s">
        <v>199</v>
      </c>
      <c r="G360" s="254"/>
      <c r="H360" s="257">
        <v>940</v>
      </c>
      <c r="I360" s="258"/>
      <c r="J360" s="254"/>
      <c r="K360" s="254"/>
      <c r="L360" s="259"/>
      <c r="M360" s="260"/>
      <c r="N360" s="261"/>
      <c r="O360" s="261"/>
      <c r="P360" s="261"/>
      <c r="Q360" s="261"/>
      <c r="R360" s="261"/>
      <c r="S360" s="261"/>
      <c r="T360" s="262"/>
      <c r="U360" s="14"/>
      <c r="V360" s="14"/>
      <c r="W360" s="14"/>
      <c r="X360" s="14"/>
      <c r="Y360" s="14"/>
      <c r="Z360" s="14"/>
      <c r="AA360" s="14"/>
      <c r="AB360" s="14"/>
      <c r="AC360" s="14"/>
      <c r="AD360" s="14"/>
      <c r="AE360" s="14"/>
      <c r="AT360" s="263" t="s">
        <v>197</v>
      </c>
      <c r="AU360" s="263" t="s">
        <v>85</v>
      </c>
      <c r="AV360" s="14" t="s">
        <v>182</v>
      </c>
      <c r="AW360" s="14" t="s">
        <v>32</v>
      </c>
      <c r="AX360" s="14" t="s">
        <v>83</v>
      </c>
      <c r="AY360" s="263" t="s">
        <v>175</v>
      </c>
    </row>
    <row r="361" s="2" customFormat="1" ht="16.5" customHeight="1">
      <c r="A361" s="39"/>
      <c r="B361" s="40"/>
      <c r="C361" s="228" t="s">
        <v>620</v>
      </c>
      <c r="D361" s="228" t="s">
        <v>177</v>
      </c>
      <c r="E361" s="229" t="s">
        <v>621</v>
      </c>
      <c r="F361" s="230" t="s">
        <v>622</v>
      </c>
      <c r="G361" s="231" t="s">
        <v>316</v>
      </c>
      <c r="H361" s="232">
        <v>34</v>
      </c>
      <c r="I361" s="233"/>
      <c r="J361" s="234">
        <f>ROUND(I361*H361,2)</f>
        <v>0</v>
      </c>
      <c r="K361" s="230" t="s">
        <v>181</v>
      </c>
      <c r="L361" s="45"/>
      <c r="M361" s="235" t="s">
        <v>1</v>
      </c>
      <c r="N361" s="236" t="s">
        <v>41</v>
      </c>
      <c r="O361" s="92"/>
      <c r="P361" s="237">
        <f>O361*H361</f>
        <v>0</v>
      </c>
      <c r="Q361" s="237">
        <v>0</v>
      </c>
      <c r="R361" s="237">
        <f>Q361*H361</f>
        <v>0</v>
      </c>
      <c r="S361" s="237">
        <v>0.028000000000000001</v>
      </c>
      <c r="T361" s="238">
        <f>S361*H361</f>
        <v>0.95200000000000007</v>
      </c>
      <c r="U361" s="39"/>
      <c r="V361" s="39"/>
      <c r="W361" s="39"/>
      <c r="X361" s="39"/>
      <c r="Y361" s="39"/>
      <c r="Z361" s="39"/>
      <c r="AA361" s="39"/>
      <c r="AB361" s="39"/>
      <c r="AC361" s="39"/>
      <c r="AD361" s="39"/>
      <c r="AE361" s="39"/>
      <c r="AR361" s="239" t="s">
        <v>255</v>
      </c>
      <c r="AT361" s="239" t="s">
        <v>177</v>
      </c>
      <c r="AU361" s="239" t="s">
        <v>85</v>
      </c>
      <c r="AY361" s="18" t="s">
        <v>175</v>
      </c>
      <c r="BE361" s="240">
        <f>IF(N361="základní",J361,0)</f>
        <v>0</v>
      </c>
      <c r="BF361" s="240">
        <f>IF(N361="snížená",J361,0)</f>
        <v>0</v>
      </c>
      <c r="BG361" s="240">
        <f>IF(N361="zákl. přenesená",J361,0)</f>
        <v>0</v>
      </c>
      <c r="BH361" s="240">
        <f>IF(N361="sníž. přenesená",J361,0)</f>
        <v>0</v>
      </c>
      <c r="BI361" s="240">
        <f>IF(N361="nulová",J361,0)</f>
        <v>0</v>
      </c>
      <c r="BJ361" s="18" t="s">
        <v>83</v>
      </c>
      <c r="BK361" s="240">
        <f>ROUND(I361*H361,2)</f>
        <v>0</v>
      </c>
      <c r="BL361" s="18" t="s">
        <v>255</v>
      </c>
      <c r="BM361" s="239" t="s">
        <v>623</v>
      </c>
    </row>
    <row r="362" s="2" customFormat="1" ht="16.5" customHeight="1">
      <c r="A362" s="39"/>
      <c r="B362" s="40"/>
      <c r="C362" s="228" t="s">
        <v>624</v>
      </c>
      <c r="D362" s="228" t="s">
        <v>177</v>
      </c>
      <c r="E362" s="229" t="s">
        <v>625</v>
      </c>
      <c r="F362" s="230" t="s">
        <v>626</v>
      </c>
      <c r="G362" s="231" t="s">
        <v>627</v>
      </c>
      <c r="H362" s="299"/>
      <c r="I362" s="233"/>
      <c r="J362" s="234">
        <f>ROUND(I362*H362,2)</f>
        <v>0</v>
      </c>
      <c r="K362" s="230" t="s">
        <v>181</v>
      </c>
      <c r="L362" s="45"/>
      <c r="M362" s="235" t="s">
        <v>1</v>
      </c>
      <c r="N362" s="236" t="s">
        <v>41</v>
      </c>
      <c r="O362" s="92"/>
      <c r="P362" s="237">
        <f>O362*H362</f>
        <v>0</v>
      </c>
      <c r="Q362" s="237">
        <v>0</v>
      </c>
      <c r="R362" s="237">
        <f>Q362*H362</f>
        <v>0</v>
      </c>
      <c r="S362" s="237">
        <v>0</v>
      </c>
      <c r="T362" s="238">
        <f>S362*H362</f>
        <v>0</v>
      </c>
      <c r="U362" s="39"/>
      <c r="V362" s="39"/>
      <c r="W362" s="39"/>
      <c r="X362" s="39"/>
      <c r="Y362" s="39"/>
      <c r="Z362" s="39"/>
      <c r="AA362" s="39"/>
      <c r="AB362" s="39"/>
      <c r="AC362" s="39"/>
      <c r="AD362" s="39"/>
      <c r="AE362" s="39"/>
      <c r="AR362" s="239" t="s">
        <v>255</v>
      </c>
      <c r="AT362" s="239" t="s">
        <v>177</v>
      </c>
      <c r="AU362" s="239" t="s">
        <v>85</v>
      </c>
      <c r="AY362" s="18" t="s">
        <v>175</v>
      </c>
      <c r="BE362" s="240">
        <f>IF(N362="základní",J362,0)</f>
        <v>0</v>
      </c>
      <c r="BF362" s="240">
        <f>IF(N362="snížená",J362,0)</f>
        <v>0</v>
      </c>
      <c r="BG362" s="240">
        <f>IF(N362="zákl. přenesená",J362,0)</f>
        <v>0</v>
      </c>
      <c r="BH362" s="240">
        <f>IF(N362="sníž. přenesená",J362,0)</f>
        <v>0</v>
      </c>
      <c r="BI362" s="240">
        <f>IF(N362="nulová",J362,0)</f>
        <v>0</v>
      </c>
      <c r="BJ362" s="18" t="s">
        <v>83</v>
      </c>
      <c r="BK362" s="240">
        <f>ROUND(I362*H362,2)</f>
        <v>0</v>
      </c>
      <c r="BL362" s="18" t="s">
        <v>255</v>
      </c>
      <c r="BM362" s="239" t="s">
        <v>628</v>
      </c>
    </row>
    <row r="363" s="2" customFormat="1" ht="21.75" customHeight="1">
      <c r="A363" s="39"/>
      <c r="B363" s="40"/>
      <c r="C363" s="228" t="s">
        <v>629</v>
      </c>
      <c r="D363" s="228" t="s">
        <v>177</v>
      </c>
      <c r="E363" s="229" t="s">
        <v>630</v>
      </c>
      <c r="F363" s="230" t="s">
        <v>631</v>
      </c>
      <c r="G363" s="231" t="s">
        <v>627</v>
      </c>
      <c r="H363" s="299"/>
      <c r="I363" s="233"/>
      <c r="J363" s="234">
        <f>ROUND(I363*H363,2)</f>
        <v>0</v>
      </c>
      <c r="K363" s="230" t="s">
        <v>181</v>
      </c>
      <c r="L363" s="45"/>
      <c r="M363" s="235" t="s">
        <v>1</v>
      </c>
      <c r="N363" s="236" t="s">
        <v>41</v>
      </c>
      <c r="O363" s="92"/>
      <c r="P363" s="237">
        <f>O363*H363</f>
        <v>0</v>
      </c>
      <c r="Q363" s="237">
        <v>0</v>
      </c>
      <c r="R363" s="237">
        <f>Q363*H363</f>
        <v>0</v>
      </c>
      <c r="S363" s="237">
        <v>0</v>
      </c>
      <c r="T363" s="238">
        <f>S363*H363</f>
        <v>0</v>
      </c>
      <c r="U363" s="39"/>
      <c r="V363" s="39"/>
      <c r="W363" s="39"/>
      <c r="X363" s="39"/>
      <c r="Y363" s="39"/>
      <c r="Z363" s="39"/>
      <c r="AA363" s="39"/>
      <c r="AB363" s="39"/>
      <c r="AC363" s="39"/>
      <c r="AD363" s="39"/>
      <c r="AE363" s="39"/>
      <c r="AR363" s="239" t="s">
        <v>255</v>
      </c>
      <c r="AT363" s="239" t="s">
        <v>177</v>
      </c>
      <c r="AU363" s="239" t="s">
        <v>85</v>
      </c>
      <c r="AY363" s="18" t="s">
        <v>175</v>
      </c>
      <c r="BE363" s="240">
        <f>IF(N363="základní",J363,0)</f>
        <v>0</v>
      </c>
      <c r="BF363" s="240">
        <f>IF(N363="snížená",J363,0)</f>
        <v>0</v>
      </c>
      <c r="BG363" s="240">
        <f>IF(N363="zákl. přenesená",J363,0)</f>
        <v>0</v>
      </c>
      <c r="BH363" s="240">
        <f>IF(N363="sníž. přenesená",J363,0)</f>
        <v>0</v>
      </c>
      <c r="BI363" s="240">
        <f>IF(N363="nulová",J363,0)</f>
        <v>0</v>
      </c>
      <c r="BJ363" s="18" t="s">
        <v>83</v>
      </c>
      <c r="BK363" s="240">
        <f>ROUND(I363*H363,2)</f>
        <v>0</v>
      </c>
      <c r="BL363" s="18" t="s">
        <v>255</v>
      </c>
      <c r="BM363" s="239" t="s">
        <v>632</v>
      </c>
    </row>
    <row r="364" s="12" customFormat="1" ht="22.8" customHeight="1">
      <c r="A364" s="12"/>
      <c r="B364" s="212"/>
      <c r="C364" s="213"/>
      <c r="D364" s="214" t="s">
        <v>75</v>
      </c>
      <c r="E364" s="226" t="s">
        <v>633</v>
      </c>
      <c r="F364" s="226" t="s">
        <v>634</v>
      </c>
      <c r="G364" s="213"/>
      <c r="H364" s="213"/>
      <c r="I364" s="216"/>
      <c r="J364" s="227">
        <f>BK364</f>
        <v>0</v>
      </c>
      <c r="K364" s="213"/>
      <c r="L364" s="218"/>
      <c r="M364" s="219"/>
      <c r="N364" s="220"/>
      <c r="O364" s="220"/>
      <c r="P364" s="221">
        <f>SUM(P365:P378)</f>
        <v>0</v>
      </c>
      <c r="Q364" s="220"/>
      <c r="R364" s="221">
        <f>SUM(R365:R378)</f>
        <v>0</v>
      </c>
      <c r="S364" s="220"/>
      <c r="T364" s="222">
        <f>SUM(T365:T378)</f>
        <v>2.2400000000000002</v>
      </c>
      <c r="U364" s="12"/>
      <c r="V364" s="12"/>
      <c r="W364" s="12"/>
      <c r="X364" s="12"/>
      <c r="Y364" s="12"/>
      <c r="Z364" s="12"/>
      <c r="AA364" s="12"/>
      <c r="AB364" s="12"/>
      <c r="AC364" s="12"/>
      <c r="AD364" s="12"/>
      <c r="AE364" s="12"/>
      <c r="AR364" s="223" t="s">
        <v>85</v>
      </c>
      <c r="AT364" s="224" t="s">
        <v>75</v>
      </c>
      <c r="AU364" s="224" t="s">
        <v>83</v>
      </c>
      <c r="AY364" s="223" t="s">
        <v>175</v>
      </c>
      <c r="BK364" s="225">
        <f>SUM(BK365:BK378)</f>
        <v>0</v>
      </c>
    </row>
    <row r="365" s="2" customFormat="1" ht="21.75" customHeight="1">
      <c r="A365" s="39"/>
      <c r="B365" s="40"/>
      <c r="C365" s="228" t="s">
        <v>635</v>
      </c>
      <c r="D365" s="228" t="s">
        <v>177</v>
      </c>
      <c r="E365" s="229" t="s">
        <v>636</v>
      </c>
      <c r="F365" s="230" t="s">
        <v>637</v>
      </c>
      <c r="G365" s="231" t="s">
        <v>519</v>
      </c>
      <c r="H365" s="232">
        <v>4</v>
      </c>
      <c r="I365" s="233"/>
      <c r="J365" s="234">
        <f>ROUND(I365*H365,2)</f>
        <v>0</v>
      </c>
      <c r="K365" s="230" t="s">
        <v>203</v>
      </c>
      <c r="L365" s="45"/>
      <c r="M365" s="235" t="s">
        <v>1</v>
      </c>
      <c r="N365" s="236" t="s">
        <v>41</v>
      </c>
      <c r="O365" s="92"/>
      <c r="P365" s="237">
        <f>O365*H365</f>
        <v>0</v>
      </c>
      <c r="Q365" s="237">
        <v>0</v>
      </c>
      <c r="R365" s="237">
        <f>Q365*H365</f>
        <v>0</v>
      </c>
      <c r="S365" s="237">
        <v>0</v>
      </c>
      <c r="T365" s="238">
        <f>S365*H365</f>
        <v>0</v>
      </c>
      <c r="U365" s="39"/>
      <c r="V365" s="39"/>
      <c r="W365" s="39"/>
      <c r="X365" s="39"/>
      <c r="Y365" s="39"/>
      <c r="Z365" s="39"/>
      <c r="AA365" s="39"/>
      <c r="AB365" s="39"/>
      <c r="AC365" s="39"/>
      <c r="AD365" s="39"/>
      <c r="AE365" s="39"/>
      <c r="AR365" s="239" t="s">
        <v>255</v>
      </c>
      <c r="AT365" s="239" t="s">
        <v>177</v>
      </c>
      <c r="AU365" s="239" t="s">
        <v>85</v>
      </c>
      <c r="AY365" s="18" t="s">
        <v>175</v>
      </c>
      <c r="BE365" s="240">
        <f>IF(N365="základní",J365,0)</f>
        <v>0</v>
      </c>
      <c r="BF365" s="240">
        <f>IF(N365="snížená",J365,0)</f>
        <v>0</v>
      </c>
      <c r="BG365" s="240">
        <f>IF(N365="zákl. přenesená",J365,0)</f>
        <v>0</v>
      </c>
      <c r="BH365" s="240">
        <f>IF(N365="sníž. přenesená",J365,0)</f>
        <v>0</v>
      </c>
      <c r="BI365" s="240">
        <f>IF(N365="nulová",J365,0)</f>
        <v>0</v>
      </c>
      <c r="BJ365" s="18" t="s">
        <v>83</v>
      </c>
      <c r="BK365" s="240">
        <f>ROUND(I365*H365,2)</f>
        <v>0</v>
      </c>
      <c r="BL365" s="18" t="s">
        <v>255</v>
      </c>
      <c r="BM365" s="239" t="s">
        <v>638</v>
      </c>
    </row>
    <row r="366" s="2" customFormat="1">
      <c r="A366" s="39"/>
      <c r="B366" s="40"/>
      <c r="C366" s="41"/>
      <c r="D366" s="243" t="s">
        <v>205</v>
      </c>
      <c r="E366" s="41"/>
      <c r="F366" s="264" t="s">
        <v>521</v>
      </c>
      <c r="G366" s="41"/>
      <c r="H366" s="41"/>
      <c r="I366" s="265"/>
      <c r="J366" s="41"/>
      <c r="K366" s="41"/>
      <c r="L366" s="45"/>
      <c r="M366" s="266"/>
      <c r="N366" s="267"/>
      <c r="O366" s="92"/>
      <c r="P366" s="92"/>
      <c r="Q366" s="92"/>
      <c r="R366" s="92"/>
      <c r="S366" s="92"/>
      <c r="T366" s="93"/>
      <c r="U366" s="39"/>
      <c r="V366" s="39"/>
      <c r="W366" s="39"/>
      <c r="X366" s="39"/>
      <c r="Y366" s="39"/>
      <c r="Z366" s="39"/>
      <c r="AA366" s="39"/>
      <c r="AB366" s="39"/>
      <c r="AC366" s="39"/>
      <c r="AD366" s="39"/>
      <c r="AE366" s="39"/>
      <c r="AT366" s="18" t="s">
        <v>205</v>
      </c>
      <c r="AU366" s="18" t="s">
        <v>85</v>
      </c>
    </row>
    <row r="367" s="2" customFormat="1" ht="16.5" customHeight="1">
      <c r="A367" s="39"/>
      <c r="B367" s="40"/>
      <c r="C367" s="228" t="s">
        <v>639</v>
      </c>
      <c r="D367" s="228" t="s">
        <v>177</v>
      </c>
      <c r="E367" s="229" t="s">
        <v>640</v>
      </c>
      <c r="F367" s="230" t="s">
        <v>641</v>
      </c>
      <c r="G367" s="231" t="s">
        <v>180</v>
      </c>
      <c r="H367" s="232">
        <v>560</v>
      </c>
      <c r="I367" s="233"/>
      <c r="J367" s="234">
        <f>ROUND(I367*H367,2)</f>
        <v>0</v>
      </c>
      <c r="K367" s="230" t="s">
        <v>181</v>
      </c>
      <c r="L367" s="45"/>
      <c r="M367" s="235" t="s">
        <v>1</v>
      </c>
      <c r="N367" s="236" t="s">
        <v>41</v>
      </c>
      <c r="O367" s="92"/>
      <c r="P367" s="237">
        <f>O367*H367</f>
        <v>0</v>
      </c>
      <c r="Q367" s="237">
        <v>0</v>
      </c>
      <c r="R367" s="237">
        <f>Q367*H367</f>
        <v>0</v>
      </c>
      <c r="S367" s="237">
        <v>0.0040000000000000001</v>
      </c>
      <c r="T367" s="238">
        <f>S367*H367</f>
        <v>2.2400000000000002</v>
      </c>
      <c r="U367" s="39"/>
      <c r="V367" s="39"/>
      <c r="W367" s="39"/>
      <c r="X367" s="39"/>
      <c r="Y367" s="39"/>
      <c r="Z367" s="39"/>
      <c r="AA367" s="39"/>
      <c r="AB367" s="39"/>
      <c r="AC367" s="39"/>
      <c r="AD367" s="39"/>
      <c r="AE367" s="39"/>
      <c r="AR367" s="239" t="s">
        <v>255</v>
      </c>
      <c r="AT367" s="239" t="s">
        <v>177</v>
      </c>
      <c r="AU367" s="239" t="s">
        <v>85</v>
      </c>
      <c r="AY367" s="18" t="s">
        <v>175</v>
      </c>
      <c r="BE367" s="240">
        <f>IF(N367="základní",J367,0)</f>
        <v>0</v>
      </c>
      <c r="BF367" s="240">
        <f>IF(N367="snížená",J367,0)</f>
        <v>0</v>
      </c>
      <c r="BG367" s="240">
        <f>IF(N367="zákl. přenesená",J367,0)</f>
        <v>0</v>
      </c>
      <c r="BH367" s="240">
        <f>IF(N367="sníž. přenesená",J367,0)</f>
        <v>0</v>
      </c>
      <c r="BI367" s="240">
        <f>IF(N367="nulová",J367,0)</f>
        <v>0</v>
      </c>
      <c r="BJ367" s="18" t="s">
        <v>83</v>
      </c>
      <c r="BK367" s="240">
        <f>ROUND(I367*H367,2)</f>
        <v>0</v>
      </c>
      <c r="BL367" s="18" t="s">
        <v>255</v>
      </c>
      <c r="BM367" s="239" t="s">
        <v>642</v>
      </c>
    </row>
    <row r="368" s="2" customFormat="1">
      <c r="A368" s="39"/>
      <c r="B368" s="40"/>
      <c r="C368" s="41"/>
      <c r="D368" s="243" t="s">
        <v>205</v>
      </c>
      <c r="E368" s="41"/>
      <c r="F368" s="264" t="s">
        <v>643</v>
      </c>
      <c r="G368" s="41"/>
      <c r="H368" s="41"/>
      <c r="I368" s="265"/>
      <c r="J368" s="41"/>
      <c r="K368" s="41"/>
      <c r="L368" s="45"/>
      <c r="M368" s="266"/>
      <c r="N368" s="267"/>
      <c r="O368" s="92"/>
      <c r="P368" s="92"/>
      <c r="Q368" s="92"/>
      <c r="R368" s="92"/>
      <c r="S368" s="92"/>
      <c r="T368" s="93"/>
      <c r="U368" s="39"/>
      <c r="V368" s="39"/>
      <c r="W368" s="39"/>
      <c r="X368" s="39"/>
      <c r="Y368" s="39"/>
      <c r="Z368" s="39"/>
      <c r="AA368" s="39"/>
      <c r="AB368" s="39"/>
      <c r="AC368" s="39"/>
      <c r="AD368" s="39"/>
      <c r="AE368" s="39"/>
      <c r="AT368" s="18" t="s">
        <v>205</v>
      </c>
      <c r="AU368" s="18" t="s">
        <v>85</v>
      </c>
    </row>
    <row r="369" s="13" customFormat="1">
      <c r="A369" s="13"/>
      <c r="B369" s="241"/>
      <c r="C369" s="242"/>
      <c r="D369" s="243" t="s">
        <v>197</v>
      </c>
      <c r="E369" s="244" t="s">
        <v>1</v>
      </c>
      <c r="F369" s="245" t="s">
        <v>334</v>
      </c>
      <c r="G369" s="242"/>
      <c r="H369" s="246">
        <v>560</v>
      </c>
      <c r="I369" s="247"/>
      <c r="J369" s="242"/>
      <c r="K369" s="242"/>
      <c r="L369" s="248"/>
      <c r="M369" s="249"/>
      <c r="N369" s="250"/>
      <c r="O369" s="250"/>
      <c r="P369" s="250"/>
      <c r="Q369" s="250"/>
      <c r="R369" s="250"/>
      <c r="S369" s="250"/>
      <c r="T369" s="251"/>
      <c r="U369" s="13"/>
      <c r="V369" s="13"/>
      <c r="W369" s="13"/>
      <c r="X369" s="13"/>
      <c r="Y369" s="13"/>
      <c r="Z369" s="13"/>
      <c r="AA369" s="13"/>
      <c r="AB369" s="13"/>
      <c r="AC369" s="13"/>
      <c r="AD369" s="13"/>
      <c r="AE369" s="13"/>
      <c r="AT369" s="252" t="s">
        <v>197</v>
      </c>
      <c r="AU369" s="252" t="s">
        <v>85</v>
      </c>
      <c r="AV369" s="13" t="s">
        <v>85</v>
      </c>
      <c r="AW369" s="13" t="s">
        <v>32</v>
      </c>
      <c r="AX369" s="13" t="s">
        <v>76</v>
      </c>
      <c r="AY369" s="252" t="s">
        <v>175</v>
      </c>
    </row>
    <row r="370" s="14" customFormat="1">
      <c r="A370" s="14"/>
      <c r="B370" s="253"/>
      <c r="C370" s="254"/>
      <c r="D370" s="243" t="s">
        <v>197</v>
      </c>
      <c r="E370" s="255" t="s">
        <v>1</v>
      </c>
      <c r="F370" s="256" t="s">
        <v>199</v>
      </c>
      <c r="G370" s="254"/>
      <c r="H370" s="257">
        <v>560</v>
      </c>
      <c r="I370" s="258"/>
      <c r="J370" s="254"/>
      <c r="K370" s="254"/>
      <c r="L370" s="259"/>
      <c r="M370" s="260"/>
      <c r="N370" s="261"/>
      <c r="O370" s="261"/>
      <c r="P370" s="261"/>
      <c r="Q370" s="261"/>
      <c r="R370" s="261"/>
      <c r="S370" s="261"/>
      <c r="T370" s="262"/>
      <c r="U370" s="14"/>
      <c r="V370" s="14"/>
      <c r="W370" s="14"/>
      <c r="X370" s="14"/>
      <c r="Y370" s="14"/>
      <c r="Z370" s="14"/>
      <c r="AA370" s="14"/>
      <c r="AB370" s="14"/>
      <c r="AC370" s="14"/>
      <c r="AD370" s="14"/>
      <c r="AE370" s="14"/>
      <c r="AT370" s="263" t="s">
        <v>197</v>
      </c>
      <c r="AU370" s="263" t="s">
        <v>85</v>
      </c>
      <c r="AV370" s="14" t="s">
        <v>182</v>
      </c>
      <c r="AW370" s="14" t="s">
        <v>32</v>
      </c>
      <c r="AX370" s="14" t="s">
        <v>83</v>
      </c>
      <c r="AY370" s="263" t="s">
        <v>175</v>
      </c>
    </row>
    <row r="371" s="2" customFormat="1" ht="16.5" customHeight="1">
      <c r="A371" s="39"/>
      <c r="B371" s="40"/>
      <c r="C371" s="228" t="s">
        <v>322</v>
      </c>
      <c r="D371" s="228" t="s">
        <v>177</v>
      </c>
      <c r="E371" s="229" t="s">
        <v>644</v>
      </c>
      <c r="F371" s="230" t="s">
        <v>645</v>
      </c>
      <c r="G371" s="231" t="s">
        <v>180</v>
      </c>
      <c r="H371" s="232">
        <v>586.971</v>
      </c>
      <c r="I371" s="233"/>
      <c r="J371" s="234">
        <f>ROUND(I371*H371,2)</f>
        <v>0</v>
      </c>
      <c r="K371" s="230" t="s">
        <v>203</v>
      </c>
      <c r="L371" s="45"/>
      <c r="M371" s="235" t="s">
        <v>1</v>
      </c>
      <c r="N371" s="236" t="s">
        <v>41</v>
      </c>
      <c r="O371" s="92"/>
      <c r="P371" s="237">
        <f>O371*H371</f>
        <v>0</v>
      </c>
      <c r="Q371" s="237">
        <v>0</v>
      </c>
      <c r="R371" s="237">
        <f>Q371*H371</f>
        <v>0</v>
      </c>
      <c r="S371" s="237">
        <v>0</v>
      </c>
      <c r="T371" s="238">
        <f>S371*H371</f>
        <v>0</v>
      </c>
      <c r="U371" s="39"/>
      <c r="V371" s="39"/>
      <c r="W371" s="39"/>
      <c r="X371" s="39"/>
      <c r="Y371" s="39"/>
      <c r="Z371" s="39"/>
      <c r="AA371" s="39"/>
      <c r="AB371" s="39"/>
      <c r="AC371" s="39"/>
      <c r="AD371" s="39"/>
      <c r="AE371" s="39"/>
      <c r="AR371" s="239" t="s">
        <v>255</v>
      </c>
      <c r="AT371" s="239" t="s">
        <v>177</v>
      </c>
      <c r="AU371" s="239" t="s">
        <v>85</v>
      </c>
      <c r="AY371" s="18" t="s">
        <v>175</v>
      </c>
      <c r="BE371" s="240">
        <f>IF(N371="základní",J371,0)</f>
        <v>0</v>
      </c>
      <c r="BF371" s="240">
        <f>IF(N371="snížená",J371,0)</f>
        <v>0</v>
      </c>
      <c r="BG371" s="240">
        <f>IF(N371="zákl. přenesená",J371,0)</f>
        <v>0</v>
      </c>
      <c r="BH371" s="240">
        <f>IF(N371="sníž. přenesená",J371,0)</f>
        <v>0</v>
      </c>
      <c r="BI371" s="240">
        <f>IF(N371="nulová",J371,0)</f>
        <v>0</v>
      </c>
      <c r="BJ371" s="18" t="s">
        <v>83</v>
      </c>
      <c r="BK371" s="240">
        <f>ROUND(I371*H371,2)</f>
        <v>0</v>
      </c>
      <c r="BL371" s="18" t="s">
        <v>255</v>
      </c>
      <c r="BM371" s="239" t="s">
        <v>646</v>
      </c>
    </row>
    <row r="372" s="2" customFormat="1">
      <c r="A372" s="39"/>
      <c r="B372" s="40"/>
      <c r="C372" s="41"/>
      <c r="D372" s="243" t="s">
        <v>205</v>
      </c>
      <c r="E372" s="41"/>
      <c r="F372" s="264" t="s">
        <v>647</v>
      </c>
      <c r="G372" s="41"/>
      <c r="H372" s="41"/>
      <c r="I372" s="265"/>
      <c r="J372" s="41"/>
      <c r="K372" s="41"/>
      <c r="L372" s="45"/>
      <c r="M372" s="266"/>
      <c r="N372" s="267"/>
      <c r="O372" s="92"/>
      <c r="P372" s="92"/>
      <c r="Q372" s="92"/>
      <c r="R372" s="92"/>
      <c r="S372" s="92"/>
      <c r="T372" s="93"/>
      <c r="U372" s="39"/>
      <c r="V372" s="39"/>
      <c r="W372" s="39"/>
      <c r="X372" s="39"/>
      <c r="Y372" s="39"/>
      <c r="Z372" s="39"/>
      <c r="AA372" s="39"/>
      <c r="AB372" s="39"/>
      <c r="AC372" s="39"/>
      <c r="AD372" s="39"/>
      <c r="AE372" s="39"/>
      <c r="AT372" s="18" t="s">
        <v>205</v>
      </c>
      <c r="AU372" s="18" t="s">
        <v>85</v>
      </c>
    </row>
    <row r="373" s="13" customFormat="1">
      <c r="A373" s="13"/>
      <c r="B373" s="241"/>
      <c r="C373" s="242"/>
      <c r="D373" s="243" t="s">
        <v>197</v>
      </c>
      <c r="E373" s="244" t="s">
        <v>1</v>
      </c>
      <c r="F373" s="245" t="s">
        <v>648</v>
      </c>
      <c r="G373" s="242"/>
      <c r="H373" s="246">
        <v>559.01999999999998</v>
      </c>
      <c r="I373" s="247"/>
      <c r="J373" s="242"/>
      <c r="K373" s="242"/>
      <c r="L373" s="248"/>
      <c r="M373" s="249"/>
      <c r="N373" s="250"/>
      <c r="O373" s="250"/>
      <c r="P373" s="250"/>
      <c r="Q373" s="250"/>
      <c r="R373" s="250"/>
      <c r="S373" s="250"/>
      <c r="T373" s="251"/>
      <c r="U373" s="13"/>
      <c r="V373" s="13"/>
      <c r="W373" s="13"/>
      <c r="X373" s="13"/>
      <c r="Y373" s="13"/>
      <c r="Z373" s="13"/>
      <c r="AA373" s="13"/>
      <c r="AB373" s="13"/>
      <c r="AC373" s="13"/>
      <c r="AD373" s="13"/>
      <c r="AE373" s="13"/>
      <c r="AT373" s="252" t="s">
        <v>197</v>
      </c>
      <c r="AU373" s="252" t="s">
        <v>85</v>
      </c>
      <c r="AV373" s="13" t="s">
        <v>85</v>
      </c>
      <c r="AW373" s="13" t="s">
        <v>32</v>
      </c>
      <c r="AX373" s="13" t="s">
        <v>76</v>
      </c>
      <c r="AY373" s="252" t="s">
        <v>175</v>
      </c>
    </row>
    <row r="374" s="16" customFormat="1">
      <c r="A374" s="16"/>
      <c r="B374" s="278"/>
      <c r="C374" s="279"/>
      <c r="D374" s="243" t="s">
        <v>197</v>
      </c>
      <c r="E374" s="280" t="s">
        <v>1</v>
      </c>
      <c r="F374" s="281" t="s">
        <v>274</v>
      </c>
      <c r="G374" s="279"/>
      <c r="H374" s="282">
        <v>559.01999999999998</v>
      </c>
      <c r="I374" s="283"/>
      <c r="J374" s="279"/>
      <c r="K374" s="279"/>
      <c r="L374" s="284"/>
      <c r="M374" s="285"/>
      <c r="N374" s="286"/>
      <c r="O374" s="286"/>
      <c r="P374" s="286"/>
      <c r="Q374" s="286"/>
      <c r="R374" s="286"/>
      <c r="S374" s="286"/>
      <c r="T374" s="287"/>
      <c r="U374" s="16"/>
      <c r="V374" s="16"/>
      <c r="W374" s="16"/>
      <c r="X374" s="16"/>
      <c r="Y374" s="16"/>
      <c r="Z374" s="16"/>
      <c r="AA374" s="16"/>
      <c r="AB374" s="16"/>
      <c r="AC374" s="16"/>
      <c r="AD374" s="16"/>
      <c r="AE374" s="16"/>
      <c r="AT374" s="288" t="s">
        <v>197</v>
      </c>
      <c r="AU374" s="288" t="s">
        <v>85</v>
      </c>
      <c r="AV374" s="16" t="s">
        <v>98</v>
      </c>
      <c r="AW374" s="16" t="s">
        <v>32</v>
      </c>
      <c r="AX374" s="16" t="s">
        <v>76</v>
      </c>
      <c r="AY374" s="288" t="s">
        <v>175</v>
      </c>
    </row>
    <row r="375" s="13" customFormat="1">
      <c r="A375" s="13"/>
      <c r="B375" s="241"/>
      <c r="C375" s="242"/>
      <c r="D375" s="243" t="s">
        <v>197</v>
      </c>
      <c r="E375" s="244" t="s">
        <v>1</v>
      </c>
      <c r="F375" s="245" t="s">
        <v>649</v>
      </c>
      <c r="G375" s="242"/>
      <c r="H375" s="246">
        <v>27.951000000000001</v>
      </c>
      <c r="I375" s="247"/>
      <c r="J375" s="242"/>
      <c r="K375" s="242"/>
      <c r="L375" s="248"/>
      <c r="M375" s="249"/>
      <c r="N375" s="250"/>
      <c r="O375" s="250"/>
      <c r="P375" s="250"/>
      <c r="Q375" s="250"/>
      <c r="R375" s="250"/>
      <c r="S375" s="250"/>
      <c r="T375" s="251"/>
      <c r="U375" s="13"/>
      <c r="V375" s="13"/>
      <c r="W375" s="13"/>
      <c r="X375" s="13"/>
      <c r="Y375" s="13"/>
      <c r="Z375" s="13"/>
      <c r="AA375" s="13"/>
      <c r="AB375" s="13"/>
      <c r="AC375" s="13"/>
      <c r="AD375" s="13"/>
      <c r="AE375" s="13"/>
      <c r="AT375" s="252" t="s">
        <v>197</v>
      </c>
      <c r="AU375" s="252" t="s">
        <v>85</v>
      </c>
      <c r="AV375" s="13" t="s">
        <v>85</v>
      </c>
      <c r="AW375" s="13" t="s">
        <v>32</v>
      </c>
      <c r="AX375" s="13" t="s">
        <v>76</v>
      </c>
      <c r="AY375" s="252" t="s">
        <v>175</v>
      </c>
    </row>
    <row r="376" s="14" customFormat="1">
      <c r="A376" s="14"/>
      <c r="B376" s="253"/>
      <c r="C376" s="254"/>
      <c r="D376" s="243" t="s">
        <v>197</v>
      </c>
      <c r="E376" s="255" t="s">
        <v>1</v>
      </c>
      <c r="F376" s="256" t="s">
        <v>199</v>
      </c>
      <c r="G376" s="254"/>
      <c r="H376" s="257">
        <v>586.971</v>
      </c>
      <c r="I376" s="258"/>
      <c r="J376" s="254"/>
      <c r="K376" s="254"/>
      <c r="L376" s="259"/>
      <c r="M376" s="260"/>
      <c r="N376" s="261"/>
      <c r="O376" s="261"/>
      <c r="P376" s="261"/>
      <c r="Q376" s="261"/>
      <c r="R376" s="261"/>
      <c r="S376" s="261"/>
      <c r="T376" s="262"/>
      <c r="U376" s="14"/>
      <c r="V376" s="14"/>
      <c r="W376" s="14"/>
      <c r="X376" s="14"/>
      <c r="Y376" s="14"/>
      <c r="Z376" s="14"/>
      <c r="AA376" s="14"/>
      <c r="AB376" s="14"/>
      <c r="AC376" s="14"/>
      <c r="AD376" s="14"/>
      <c r="AE376" s="14"/>
      <c r="AT376" s="263" t="s">
        <v>197</v>
      </c>
      <c r="AU376" s="263" t="s">
        <v>85</v>
      </c>
      <c r="AV376" s="14" t="s">
        <v>182</v>
      </c>
      <c r="AW376" s="14" t="s">
        <v>32</v>
      </c>
      <c r="AX376" s="14" t="s">
        <v>83</v>
      </c>
      <c r="AY376" s="263" t="s">
        <v>175</v>
      </c>
    </row>
    <row r="377" s="2" customFormat="1" ht="16.5" customHeight="1">
      <c r="A377" s="39"/>
      <c r="B377" s="40"/>
      <c r="C377" s="228" t="s">
        <v>650</v>
      </c>
      <c r="D377" s="228" t="s">
        <v>177</v>
      </c>
      <c r="E377" s="229" t="s">
        <v>651</v>
      </c>
      <c r="F377" s="230" t="s">
        <v>652</v>
      </c>
      <c r="G377" s="231" t="s">
        <v>627</v>
      </c>
      <c r="H377" s="299"/>
      <c r="I377" s="233"/>
      <c r="J377" s="234">
        <f>ROUND(I377*H377,2)</f>
        <v>0</v>
      </c>
      <c r="K377" s="230" t="s">
        <v>181</v>
      </c>
      <c r="L377" s="45"/>
      <c r="M377" s="235" t="s">
        <v>1</v>
      </c>
      <c r="N377" s="236" t="s">
        <v>41</v>
      </c>
      <c r="O377" s="92"/>
      <c r="P377" s="237">
        <f>O377*H377</f>
        <v>0</v>
      </c>
      <c r="Q377" s="237">
        <v>0</v>
      </c>
      <c r="R377" s="237">
        <f>Q377*H377</f>
        <v>0</v>
      </c>
      <c r="S377" s="237">
        <v>0</v>
      </c>
      <c r="T377" s="238">
        <f>S377*H377</f>
        <v>0</v>
      </c>
      <c r="U377" s="39"/>
      <c r="V377" s="39"/>
      <c r="W377" s="39"/>
      <c r="X377" s="39"/>
      <c r="Y377" s="39"/>
      <c r="Z377" s="39"/>
      <c r="AA377" s="39"/>
      <c r="AB377" s="39"/>
      <c r="AC377" s="39"/>
      <c r="AD377" s="39"/>
      <c r="AE377" s="39"/>
      <c r="AR377" s="239" t="s">
        <v>255</v>
      </c>
      <c r="AT377" s="239" t="s">
        <v>177</v>
      </c>
      <c r="AU377" s="239" t="s">
        <v>85</v>
      </c>
      <c r="AY377" s="18" t="s">
        <v>175</v>
      </c>
      <c r="BE377" s="240">
        <f>IF(N377="základní",J377,0)</f>
        <v>0</v>
      </c>
      <c r="BF377" s="240">
        <f>IF(N377="snížená",J377,0)</f>
        <v>0</v>
      </c>
      <c r="BG377" s="240">
        <f>IF(N377="zákl. přenesená",J377,0)</f>
        <v>0</v>
      </c>
      <c r="BH377" s="240">
        <f>IF(N377="sníž. přenesená",J377,0)</f>
        <v>0</v>
      </c>
      <c r="BI377" s="240">
        <f>IF(N377="nulová",J377,0)</f>
        <v>0</v>
      </c>
      <c r="BJ377" s="18" t="s">
        <v>83</v>
      </c>
      <c r="BK377" s="240">
        <f>ROUND(I377*H377,2)</f>
        <v>0</v>
      </c>
      <c r="BL377" s="18" t="s">
        <v>255</v>
      </c>
      <c r="BM377" s="239" t="s">
        <v>653</v>
      </c>
    </row>
    <row r="378" s="2" customFormat="1" ht="21.75" customHeight="1">
      <c r="A378" s="39"/>
      <c r="B378" s="40"/>
      <c r="C378" s="228" t="s">
        <v>654</v>
      </c>
      <c r="D378" s="228" t="s">
        <v>177</v>
      </c>
      <c r="E378" s="229" t="s">
        <v>655</v>
      </c>
      <c r="F378" s="230" t="s">
        <v>656</v>
      </c>
      <c r="G378" s="231" t="s">
        <v>627</v>
      </c>
      <c r="H378" s="299"/>
      <c r="I378" s="233"/>
      <c r="J378" s="234">
        <f>ROUND(I378*H378,2)</f>
        <v>0</v>
      </c>
      <c r="K378" s="230" t="s">
        <v>181</v>
      </c>
      <c r="L378" s="45"/>
      <c r="M378" s="235" t="s">
        <v>1</v>
      </c>
      <c r="N378" s="236" t="s">
        <v>41</v>
      </c>
      <c r="O378" s="92"/>
      <c r="P378" s="237">
        <f>O378*H378</f>
        <v>0</v>
      </c>
      <c r="Q378" s="237">
        <v>0</v>
      </c>
      <c r="R378" s="237">
        <f>Q378*H378</f>
        <v>0</v>
      </c>
      <c r="S378" s="237">
        <v>0</v>
      </c>
      <c r="T378" s="238">
        <f>S378*H378</f>
        <v>0</v>
      </c>
      <c r="U378" s="39"/>
      <c r="V378" s="39"/>
      <c r="W378" s="39"/>
      <c r="X378" s="39"/>
      <c r="Y378" s="39"/>
      <c r="Z378" s="39"/>
      <c r="AA378" s="39"/>
      <c r="AB378" s="39"/>
      <c r="AC378" s="39"/>
      <c r="AD378" s="39"/>
      <c r="AE378" s="39"/>
      <c r="AR378" s="239" t="s">
        <v>255</v>
      </c>
      <c r="AT378" s="239" t="s">
        <v>177</v>
      </c>
      <c r="AU378" s="239" t="s">
        <v>85</v>
      </c>
      <c r="AY378" s="18" t="s">
        <v>175</v>
      </c>
      <c r="BE378" s="240">
        <f>IF(N378="základní",J378,0)</f>
        <v>0</v>
      </c>
      <c r="BF378" s="240">
        <f>IF(N378="snížená",J378,0)</f>
        <v>0</v>
      </c>
      <c r="BG378" s="240">
        <f>IF(N378="zákl. přenesená",J378,0)</f>
        <v>0</v>
      </c>
      <c r="BH378" s="240">
        <f>IF(N378="sníž. přenesená",J378,0)</f>
        <v>0</v>
      </c>
      <c r="BI378" s="240">
        <f>IF(N378="nulová",J378,0)</f>
        <v>0</v>
      </c>
      <c r="BJ378" s="18" t="s">
        <v>83</v>
      </c>
      <c r="BK378" s="240">
        <f>ROUND(I378*H378,2)</f>
        <v>0</v>
      </c>
      <c r="BL378" s="18" t="s">
        <v>255</v>
      </c>
      <c r="BM378" s="239" t="s">
        <v>657</v>
      </c>
    </row>
    <row r="379" s="12" customFormat="1" ht="22.8" customHeight="1">
      <c r="A379" s="12"/>
      <c r="B379" s="212"/>
      <c r="C379" s="213"/>
      <c r="D379" s="214" t="s">
        <v>75</v>
      </c>
      <c r="E379" s="226" t="s">
        <v>658</v>
      </c>
      <c r="F379" s="226" t="s">
        <v>659</v>
      </c>
      <c r="G379" s="213"/>
      <c r="H379" s="213"/>
      <c r="I379" s="216"/>
      <c r="J379" s="227">
        <f>BK379</f>
        <v>0</v>
      </c>
      <c r="K379" s="213"/>
      <c r="L379" s="218"/>
      <c r="M379" s="219"/>
      <c r="N379" s="220"/>
      <c r="O379" s="220"/>
      <c r="P379" s="221">
        <f>SUM(P380:P386)</f>
        <v>0</v>
      </c>
      <c r="Q379" s="220"/>
      <c r="R379" s="221">
        <f>SUM(R380:R386)</f>
        <v>0.43269600000000003</v>
      </c>
      <c r="S379" s="220"/>
      <c r="T379" s="222">
        <f>SUM(T380:T386)</f>
        <v>0</v>
      </c>
      <c r="U379" s="12"/>
      <c r="V379" s="12"/>
      <c r="W379" s="12"/>
      <c r="X379" s="12"/>
      <c r="Y379" s="12"/>
      <c r="Z379" s="12"/>
      <c r="AA379" s="12"/>
      <c r="AB379" s="12"/>
      <c r="AC379" s="12"/>
      <c r="AD379" s="12"/>
      <c r="AE379" s="12"/>
      <c r="AR379" s="223" t="s">
        <v>85</v>
      </c>
      <c r="AT379" s="224" t="s">
        <v>75</v>
      </c>
      <c r="AU379" s="224" t="s">
        <v>83</v>
      </c>
      <c r="AY379" s="223" t="s">
        <v>175</v>
      </c>
      <c r="BK379" s="225">
        <f>SUM(BK380:BK386)</f>
        <v>0</v>
      </c>
    </row>
    <row r="380" s="2" customFormat="1" ht="16.5" customHeight="1">
      <c r="A380" s="39"/>
      <c r="B380" s="40"/>
      <c r="C380" s="228" t="s">
        <v>660</v>
      </c>
      <c r="D380" s="228" t="s">
        <v>177</v>
      </c>
      <c r="E380" s="229" t="s">
        <v>661</v>
      </c>
      <c r="F380" s="230" t="s">
        <v>662</v>
      </c>
      <c r="G380" s="231" t="s">
        <v>221</v>
      </c>
      <c r="H380" s="232">
        <v>49.170000000000002</v>
      </c>
      <c r="I380" s="233"/>
      <c r="J380" s="234">
        <f>ROUND(I380*H380,2)</f>
        <v>0</v>
      </c>
      <c r="K380" s="230" t="s">
        <v>181</v>
      </c>
      <c r="L380" s="45"/>
      <c r="M380" s="235" t="s">
        <v>1</v>
      </c>
      <c r="N380" s="236" t="s">
        <v>41</v>
      </c>
      <c r="O380" s="92"/>
      <c r="P380" s="237">
        <f>O380*H380</f>
        <v>0</v>
      </c>
      <c r="Q380" s="237">
        <v>0.0022000000000000001</v>
      </c>
      <c r="R380" s="237">
        <f>Q380*H380</f>
        <v>0.10817400000000001</v>
      </c>
      <c r="S380" s="237">
        <v>0</v>
      </c>
      <c r="T380" s="238">
        <f>S380*H380</f>
        <v>0</v>
      </c>
      <c r="U380" s="39"/>
      <c r="V380" s="39"/>
      <c r="W380" s="39"/>
      <c r="X380" s="39"/>
      <c r="Y380" s="39"/>
      <c r="Z380" s="39"/>
      <c r="AA380" s="39"/>
      <c r="AB380" s="39"/>
      <c r="AC380" s="39"/>
      <c r="AD380" s="39"/>
      <c r="AE380" s="39"/>
      <c r="AR380" s="239" t="s">
        <v>255</v>
      </c>
      <c r="AT380" s="239" t="s">
        <v>177</v>
      </c>
      <c r="AU380" s="239" t="s">
        <v>85</v>
      </c>
      <c r="AY380" s="18" t="s">
        <v>175</v>
      </c>
      <c r="BE380" s="240">
        <f>IF(N380="základní",J380,0)</f>
        <v>0</v>
      </c>
      <c r="BF380" s="240">
        <f>IF(N380="snížená",J380,0)</f>
        <v>0</v>
      </c>
      <c r="BG380" s="240">
        <f>IF(N380="zákl. přenesená",J380,0)</f>
        <v>0</v>
      </c>
      <c r="BH380" s="240">
        <f>IF(N380="sníž. přenesená",J380,0)</f>
        <v>0</v>
      </c>
      <c r="BI380" s="240">
        <f>IF(N380="nulová",J380,0)</f>
        <v>0</v>
      </c>
      <c r="BJ380" s="18" t="s">
        <v>83</v>
      </c>
      <c r="BK380" s="240">
        <f>ROUND(I380*H380,2)</f>
        <v>0</v>
      </c>
      <c r="BL380" s="18" t="s">
        <v>255</v>
      </c>
      <c r="BM380" s="239" t="s">
        <v>663</v>
      </c>
    </row>
    <row r="381" s="15" customFormat="1">
      <c r="A381" s="15"/>
      <c r="B381" s="268"/>
      <c r="C381" s="269"/>
      <c r="D381" s="243" t="s">
        <v>197</v>
      </c>
      <c r="E381" s="270" t="s">
        <v>1</v>
      </c>
      <c r="F381" s="271" t="s">
        <v>664</v>
      </c>
      <c r="G381" s="269"/>
      <c r="H381" s="270" t="s">
        <v>1</v>
      </c>
      <c r="I381" s="272"/>
      <c r="J381" s="269"/>
      <c r="K381" s="269"/>
      <c r="L381" s="273"/>
      <c r="M381" s="274"/>
      <c r="N381" s="275"/>
      <c r="O381" s="275"/>
      <c r="P381" s="275"/>
      <c r="Q381" s="275"/>
      <c r="R381" s="275"/>
      <c r="S381" s="275"/>
      <c r="T381" s="276"/>
      <c r="U381" s="15"/>
      <c r="V381" s="15"/>
      <c r="W381" s="15"/>
      <c r="X381" s="15"/>
      <c r="Y381" s="15"/>
      <c r="Z381" s="15"/>
      <c r="AA381" s="15"/>
      <c r="AB381" s="15"/>
      <c r="AC381" s="15"/>
      <c r="AD381" s="15"/>
      <c r="AE381" s="15"/>
      <c r="AT381" s="277" t="s">
        <v>197</v>
      </c>
      <c r="AU381" s="277" t="s">
        <v>85</v>
      </c>
      <c r="AV381" s="15" t="s">
        <v>83</v>
      </c>
      <c r="AW381" s="15" t="s">
        <v>32</v>
      </c>
      <c r="AX381" s="15" t="s">
        <v>76</v>
      </c>
      <c r="AY381" s="277" t="s">
        <v>175</v>
      </c>
    </row>
    <row r="382" s="13" customFormat="1">
      <c r="A382" s="13"/>
      <c r="B382" s="241"/>
      <c r="C382" s="242"/>
      <c r="D382" s="243" t="s">
        <v>197</v>
      </c>
      <c r="E382" s="244" t="s">
        <v>1</v>
      </c>
      <c r="F382" s="245" t="s">
        <v>306</v>
      </c>
      <c r="G382" s="242"/>
      <c r="H382" s="246">
        <v>49.170000000000002</v>
      </c>
      <c r="I382" s="247"/>
      <c r="J382" s="242"/>
      <c r="K382" s="242"/>
      <c r="L382" s="248"/>
      <c r="M382" s="249"/>
      <c r="N382" s="250"/>
      <c r="O382" s="250"/>
      <c r="P382" s="250"/>
      <c r="Q382" s="250"/>
      <c r="R382" s="250"/>
      <c r="S382" s="250"/>
      <c r="T382" s="251"/>
      <c r="U382" s="13"/>
      <c r="V382" s="13"/>
      <c r="W382" s="13"/>
      <c r="X382" s="13"/>
      <c r="Y382" s="13"/>
      <c r="Z382" s="13"/>
      <c r="AA382" s="13"/>
      <c r="AB382" s="13"/>
      <c r="AC382" s="13"/>
      <c r="AD382" s="13"/>
      <c r="AE382" s="13"/>
      <c r="AT382" s="252" t="s">
        <v>197</v>
      </c>
      <c r="AU382" s="252" t="s">
        <v>85</v>
      </c>
      <c r="AV382" s="13" t="s">
        <v>85</v>
      </c>
      <c r="AW382" s="13" t="s">
        <v>32</v>
      </c>
      <c r="AX382" s="13" t="s">
        <v>76</v>
      </c>
      <c r="AY382" s="252" t="s">
        <v>175</v>
      </c>
    </row>
    <row r="383" s="14" customFormat="1">
      <c r="A383" s="14"/>
      <c r="B383" s="253"/>
      <c r="C383" s="254"/>
      <c r="D383" s="243" t="s">
        <v>197</v>
      </c>
      <c r="E383" s="255" t="s">
        <v>1</v>
      </c>
      <c r="F383" s="256" t="s">
        <v>199</v>
      </c>
      <c r="G383" s="254"/>
      <c r="H383" s="257">
        <v>49.170000000000002</v>
      </c>
      <c r="I383" s="258"/>
      <c r="J383" s="254"/>
      <c r="K383" s="254"/>
      <c r="L383" s="259"/>
      <c r="M383" s="260"/>
      <c r="N383" s="261"/>
      <c r="O383" s="261"/>
      <c r="P383" s="261"/>
      <c r="Q383" s="261"/>
      <c r="R383" s="261"/>
      <c r="S383" s="261"/>
      <c r="T383" s="262"/>
      <c r="U383" s="14"/>
      <c r="V383" s="14"/>
      <c r="W383" s="14"/>
      <c r="X383" s="14"/>
      <c r="Y383" s="14"/>
      <c r="Z383" s="14"/>
      <c r="AA383" s="14"/>
      <c r="AB383" s="14"/>
      <c r="AC383" s="14"/>
      <c r="AD383" s="14"/>
      <c r="AE383" s="14"/>
      <c r="AT383" s="263" t="s">
        <v>197</v>
      </c>
      <c r="AU383" s="263" t="s">
        <v>85</v>
      </c>
      <c r="AV383" s="14" t="s">
        <v>182</v>
      </c>
      <c r="AW383" s="14" t="s">
        <v>32</v>
      </c>
      <c r="AX383" s="14" t="s">
        <v>83</v>
      </c>
      <c r="AY383" s="263" t="s">
        <v>175</v>
      </c>
    </row>
    <row r="384" s="2" customFormat="1" ht="16.5" customHeight="1">
      <c r="A384" s="39"/>
      <c r="B384" s="40"/>
      <c r="C384" s="289" t="s">
        <v>665</v>
      </c>
      <c r="D384" s="289" t="s">
        <v>411</v>
      </c>
      <c r="E384" s="290" t="s">
        <v>666</v>
      </c>
      <c r="F384" s="291" t="s">
        <v>667</v>
      </c>
      <c r="G384" s="292" t="s">
        <v>221</v>
      </c>
      <c r="H384" s="293">
        <v>54.087000000000003</v>
      </c>
      <c r="I384" s="294"/>
      <c r="J384" s="295">
        <f>ROUND(I384*H384,2)</f>
        <v>0</v>
      </c>
      <c r="K384" s="291" t="s">
        <v>203</v>
      </c>
      <c r="L384" s="296"/>
      <c r="M384" s="297" t="s">
        <v>1</v>
      </c>
      <c r="N384" s="298" t="s">
        <v>41</v>
      </c>
      <c r="O384" s="92"/>
      <c r="P384" s="237">
        <f>O384*H384</f>
        <v>0</v>
      </c>
      <c r="Q384" s="237">
        <v>0.0060000000000000001</v>
      </c>
      <c r="R384" s="237">
        <f>Q384*H384</f>
        <v>0.32452200000000003</v>
      </c>
      <c r="S384" s="237">
        <v>0</v>
      </c>
      <c r="T384" s="238">
        <f>S384*H384</f>
        <v>0</v>
      </c>
      <c r="U384" s="39"/>
      <c r="V384" s="39"/>
      <c r="W384" s="39"/>
      <c r="X384" s="39"/>
      <c r="Y384" s="39"/>
      <c r="Z384" s="39"/>
      <c r="AA384" s="39"/>
      <c r="AB384" s="39"/>
      <c r="AC384" s="39"/>
      <c r="AD384" s="39"/>
      <c r="AE384" s="39"/>
      <c r="AR384" s="239" t="s">
        <v>347</v>
      </c>
      <c r="AT384" s="239" t="s">
        <v>411</v>
      </c>
      <c r="AU384" s="239" t="s">
        <v>85</v>
      </c>
      <c r="AY384" s="18" t="s">
        <v>175</v>
      </c>
      <c r="BE384" s="240">
        <f>IF(N384="základní",J384,0)</f>
        <v>0</v>
      </c>
      <c r="BF384" s="240">
        <f>IF(N384="snížená",J384,0)</f>
        <v>0</v>
      </c>
      <c r="BG384" s="240">
        <f>IF(N384="zákl. přenesená",J384,0)</f>
        <v>0</v>
      </c>
      <c r="BH384" s="240">
        <f>IF(N384="sníž. přenesená",J384,0)</f>
        <v>0</v>
      </c>
      <c r="BI384" s="240">
        <f>IF(N384="nulová",J384,0)</f>
        <v>0</v>
      </c>
      <c r="BJ384" s="18" t="s">
        <v>83</v>
      </c>
      <c r="BK384" s="240">
        <f>ROUND(I384*H384,2)</f>
        <v>0</v>
      </c>
      <c r="BL384" s="18" t="s">
        <v>255</v>
      </c>
      <c r="BM384" s="239" t="s">
        <v>668</v>
      </c>
    </row>
    <row r="385" s="13" customFormat="1">
      <c r="A385" s="13"/>
      <c r="B385" s="241"/>
      <c r="C385" s="242"/>
      <c r="D385" s="243" t="s">
        <v>197</v>
      </c>
      <c r="E385" s="242"/>
      <c r="F385" s="245" t="s">
        <v>669</v>
      </c>
      <c r="G385" s="242"/>
      <c r="H385" s="246">
        <v>54.087000000000003</v>
      </c>
      <c r="I385" s="247"/>
      <c r="J385" s="242"/>
      <c r="K385" s="242"/>
      <c r="L385" s="248"/>
      <c r="M385" s="249"/>
      <c r="N385" s="250"/>
      <c r="O385" s="250"/>
      <c r="P385" s="250"/>
      <c r="Q385" s="250"/>
      <c r="R385" s="250"/>
      <c r="S385" s="250"/>
      <c r="T385" s="251"/>
      <c r="U385" s="13"/>
      <c r="V385" s="13"/>
      <c r="W385" s="13"/>
      <c r="X385" s="13"/>
      <c r="Y385" s="13"/>
      <c r="Z385" s="13"/>
      <c r="AA385" s="13"/>
      <c r="AB385" s="13"/>
      <c r="AC385" s="13"/>
      <c r="AD385" s="13"/>
      <c r="AE385" s="13"/>
      <c r="AT385" s="252" t="s">
        <v>197</v>
      </c>
      <c r="AU385" s="252" t="s">
        <v>85</v>
      </c>
      <c r="AV385" s="13" t="s">
        <v>85</v>
      </c>
      <c r="AW385" s="13" t="s">
        <v>4</v>
      </c>
      <c r="AX385" s="13" t="s">
        <v>83</v>
      </c>
      <c r="AY385" s="252" t="s">
        <v>175</v>
      </c>
    </row>
    <row r="386" s="2" customFormat="1" ht="16.5" customHeight="1">
      <c r="A386" s="39"/>
      <c r="B386" s="40"/>
      <c r="C386" s="228" t="s">
        <v>670</v>
      </c>
      <c r="D386" s="228" t="s">
        <v>177</v>
      </c>
      <c r="E386" s="229" t="s">
        <v>671</v>
      </c>
      <c r="F386" s="230" t="s">
        <v>672</v>
      </c>
      <c r="G386" s="231" t="s">
        <v>350</v>
      </c>
      <c r="H386" s="232">
        <v>0.433</v>
      </c>
      <c r="I386" s="233"/>
      <c r="J386" s="234">
        <f>ROUND(I386*H386,2)</f>
        <v>0</v>
      </c>
      <c r="K386" s="230" t="s">
        <v>181</v>
      </c>
      <c r="L386" s="45"/>
      <c r="M386" s="235" t="s">
        <v>1</v>
      </c>
      <c r="N386" s="236" t="s">
        <v>41</v>
      </c>
      <c r="O386" s="92"/>
      <c r="P386" s="237">
        <f>O386*H386</f>
        <v>0</v>
      </c>
      <c r="Q386" s="237">
        <v>0</v>
      </c>
      <c r="R386" s="237">
        <f>Q386*H386</f>
        <v>0</v>
      </c>
      <c r="S386" s="237">
        <v>0</v>
      </c>
      <c r="T386" s="238">
        <f>S386*H386</f>
        <v>0</v>
      </c>
      <c r="U386" s="39"/>
      <c r="V386" s="39"/>
      <c r="W386" s="39"/>
      <c r="X386" s="39"/>
      <c r="Y386" s="39"/>
      <c r="Z386" s="39"/>
      <c r="AA386" s="39"/>
      <c r="AB386" s="39"/>
      <c r="AC386" s="39"/>
      <c r="AD386" s="39"/>
      <c r="AE386" s="39"/>
      <c r="AR386" s="239" t="s">
        <v>255</v>
      </c>
      <c r="AT386" s="239" t="s">
        <v>177</v>
      </c>
      <c r="AU386" s="239" t="s">
        <v>85</v>
      </c>
      <c r="AY386" s="18" t="s">
        <v>175</v>
      </c>
      <c r="BE386" s="240">
        <f>IF(N386="základní",J386,0)</f>
        <v>0</v>
      </c>
      <c r="BF386" s="240">
        <f>IF(N386="snížená",J386,0)</f>
        <v>0</v>
      </c>
      <c r="BG386" s="240">
        <f>IF(N386="zákl. přenesená",J386,0)</f>
        <v>0</v>
      </c>
      <c r="BH386" s="240">
        <f>IF(N386="sníž. přenesená",J386,0)</f>
        <v>0</v>
      </c>
      <c r="BI386" s="240">
        <f>IF(N386="nulová",J386,0)</f>
        <v>0</v>
      </c>
      <c r="BJ386" s="18" t="s">
        <v>83</v>
      </c>
      <c r="BK386" s="240">
        <f>ROUND(I386*H386,2)</f>
        <v>0</v>
      </c>
      <c r="BL386" s="18" t="s">
        <v>255</v>
      </c>
      <c r="BM386" s="239" t="s">
        <v>673</v>
      </c>
    </row>
    <row r="387" s="12" customFormat="1" ht="22.8" customHeight="1">
      <c r="A387" s="12"/>
      <c r="B387" s="212"/>
      <c r="C387" s="213"/>
      <c r="D387" s="214" t="s">
        <v>75</v>
      </c>
      <c r="E387" s="226" t="s">
        <v>674</v>
      </c>
      <c r="F387" s="226" t="s">
        <v>675</v>
      </c>
      <c r="G387" s="213"/>
      <c r="H387" s="213"/>
      <c r="I387" s="216"/>
      <c r="J387" s="227">
        <f>BK387</f>
        <v>0</v>
      </c>
      <c r="K387" s="213"/>
      <c r="L387" s="218"/>
      <c r="M387" s="219"/>
      <c r="N387" s="220"/>
      <c r="O387" s="220"/>
      <c r="P387" s="221">
        <f>SUM(P388:P417)</f>
        <v>0</v>
      </c>
      <c r="Q387" s="220"/>
      <c r="R387" s="221">
        <f>SUM(R388:R417)</f>
        <v>0.9436104999999998</v>
      </c>
      <c r="S387" s="220"/>
      <c r="T387" s="222">
        <f>SUM(T388:T417)</f>
        <v>0</v>
      </c>
      <c r="U387" s="12"/>
      <c r="V387" s="12"/>
      <c r="W387" s="12"/>
      <c r="X387" s="12"/>
      <c r="Y387" s="12"/>
      <c r="Z387" s="12"/>
      <c r="AA387" s="12"/>
      <c r="AB387" s="12"/>
      <c r="AC387" s="12"/>
      <c r="AD387" s="12"/>
      <c r="AE387" s="12"/>
      <c r="AR387" s="223" t="s">
        <v>85</v>
      </c>
      <c r="AT387" s="224" t="s">
        <v>75</v>
      </c>
      <c r="AU387" s="224" t="s">
        <v>83</v>
      </c>
      <c r="AY387" s="223" t="s">
        <v>175</v>
      </c>
      <c r="BK387" s="225">
        <f>SUM(BK388:BK417)</f>
        <v>0</v>
      </c>
    </row>
    <row r="388" s="2" customFormat="1" ht="16.5" customHeight="1">
      <c r="A388" s="39"/>
      <c r="B388" s="40"/>
      <c r="C388" s="228" t="s">
        <v>676</v>
      </c>
      <c r="D388" s="228" t="s">
        <v>177</v>
      </c>
      <c r="E388" s="229" t="s">
        <v>677</v>
      </c>
      <c r="F388" s="230" t="s">
        <v>678</v>
      </c>
      <c r="G388" s="231" t="s">
        <v>316</v>
      </c>
      <c r="H388" s="232">
        <v>25</v>
      </c>
      <c r="I388" s="233"/>
      <c r="J388" s="234">
        <f>ROUND(I388*H388,2)</f>
        <v>0</v>
      </c>
      <c r="K388" s="230" t="s">
        <v>181</v>
      </c>
      <c r="L388" s="45"/>
      <c r="M388" s="235" t="s">
        <v>1</v>
      </c>
      <c r="N388" s="236" t="s">
        <v>41</v>
      </c>
      <c r="O388" s="92"/>
      <c r="P388" s="237">
        <f>O388*H388</f>
        <v>0</v>
      </c>
      <c r="Q388" s="237">
        <v>0.00018000000000000001</v>
      </c>
      <c r="R388" s="237">
        <f>Q388*H388</f>
        <v>0.0045000000000000005</v>
      </c>
      <c r="S388" s="237">
        <v>0</v>
      </c>
      <c r="T388" s="238">
        <f>S388*H388</f>
        <v>0</v>
      </c>
      <c r="U388" s="39"/>
      <c r="V388" s="39"/>
      <c r="W388" s="39"/>
      <c r="X388" s="39"/>
      <c r="Y388" s="39"/>
      <c r="Z388" s="39"/>
      <c r="AA388" s="39"/>
      <c r="AB388" s="39"/>
      <c r="AC388" s="39"/>
      <c r="AD388" s="39"/>
      <c r="AE388" s="39"/>
      <c r="AR388" s="239" t="s">
        <v>255</v>
      </c>
      <c r="AT388" s="239" t="s">
        <v>177</v>
      </c>
      <c r="AU388" s="239" t="s">
        <v>85</v>
      </c>
      <c r="AY388" s="18" t="s">
        <v>175</v>
      </c>
      <c r="BE388" s="240">
        <f>IF(N388="základní",J388,0)</f>
        <v>0</v>
      </c>
      <c r="BF388" s="240">
        <f>IF(N388="snížená",J388,0)</f>
        <v>0</v>
      </c>
      <c r="BG388" s="240">
        <f>IF(N388="zákl. přenesená",J388,0)</f>
        <v>0</v>
      </c>
      <c r="BH388" s="240">
        <f>IF(N388="sníž. přenesená",J388,0)</f>
        <v>0</v>
      </c>
      <c r="BI388" s="240">
        <f>IF(N388="nulová",J388,0)</f>
        <v>0</v>
      </c>
      <c r="BJ388" s="18" t="s">
        <v>83</v>
      </c>
      <c r="BK388" s="240">
        <f>ROUND(I388*H388,2)</f>
        <v>0</v>
      </c>
      <c r="BL388" s="18" t="s">
        <v>255</v>
      </c>
      <c r="BM388" s="239" t="s">
        <v>679</v>
      </c>
    </row>
    <row r="389" s="13" customFormat="1">
      <c r="A389" s="13"/>
      <c r="B389" s="241"/>
      <c r="C389" s="242"/>
      <c r="D389" s="243" t="s">
        <v>197</v>
      </c>
      <c r="E389" s="244" t="s">
        <v>1</v>
      </c>
      <c r="F389" s="245" t="s">
        <v>680</v>
      </c>
      <c r="G389" s="242"/>
      <c r="H389" s="246">
        <v>25</v>
      </c>
      <c r="I389" s="247"/>
      <c r="J389" s="242"/>
      <c r="K389" s="242"/>
      <c r="L389" s="248"/>
      <c r="M389" s="249"/>
      <c r="N389" s="250"/>
      <c r="O389" s="250"/>
      <c r="P389" s="250"/>
      <c r="Q389" s="250"/>
      <c r="R389" s="250"/>
      <c r="S389" s="250"/>
      <c r="T389" s="251"/>
      <c r="U389" s="13"/>
      <c r="V389" s="13"/>
      <c r="W389" s="13"/>
      <c r="X389" s="13"/>
      <c r="Y389" s="13"/>
      <c r="Z389" s="13"/>
      <c r="AA389" s="13"/>
      <c r="AB389" s="13"/>
      <c r="AC389" s="13"/>
      <c r="AD389" s="13"/>
      <c r="AE389" s="13"/>
      <c r="AT389" s="252" t="s">
        <v>197</v>
      </c>
      <c r="AU389" s="252" t="s">
        <v>85</v>
      </c>
      <c r="AV389" s="13" t="s">
        <v>85</v>
      </c>
      <c r="AW389" s="13" t="s">
        <v>32</v>
      </c>
      <c r="AX389" s="13" t="s">
        <v>76</v>
      </c>
      <c r="AY389" s="252" t="s">
        <v>175</v>
      </c>
    </row>
    <row r="390" s="14" customFormat="1">
      <c r="A390" s="14"/>
      <c r="B390" s="253"/>
      <c r="C390" s="254"/>
      <c r="D390" s="243" t="s">
        <v>197</v>
      </c>
      <c r="E390" s="255" t="s">
        <v>1</v>
      </c>
      <c r="F390" s="256" t="s">
        <v>199</v>
      </c>
      <c r="G390" s="254"/>
      <c r="H390" s="257">
        <v>25</v>
      </c>
      <c r="I390" s="258"/>
      <c r="J390" s="254"/>
      <c r="K390" s="254"/>
      <c r="L390" s="259"/>
      <c r="M390" s="260"/>
      <c r="N390" s="261"/>
      <c r="O390" s="261"/>
      <c r="P390" s="261"/>
      <c r="Q390" s="261"/>
      <c r="R390" s="261"/>
      <c r="S390" s="261"/>
      <c r="T390" s="262"/>
      <c r="U390" s="14"/>
      <c r="V390" s="14"/>
      <c r="W390" s="14"/>
      <c r="X390" s="14"/>
      <c r="Y390" s="14"/>
      <c r="Z390" s="14"/>
      <c r="AA390" s="14"/>
      <c r="AB390" s="14"/>
      <c r="AC390" s="14"/>
      <c r="AD390" s="14"/>
      <c r="AE390" s="14"/>
      <c r="AT390" s="263" t="s">
        <v>197</v>
      </c>
      <c r="AU390" s="263" t="s">
        <v>85</v>
      </c>
      <c r="AV390" s="14" t="s">
        <v>182</v>
      </c>
      <c r="AW390" s="14" t="s">
        <v>32</v>
      </c>
      <c r="AX390" s="14" t="s">
        <v>83</v>
      </c>
      <c r="AY390" s="263" t="s">
        <v>175</v>
      </c>
    </row>
    <row r="391" s="2" customFormat="1" ht="16.5" customHeight="1">
      <c r="A391" s="39"/>
      <c r="B391" s="40"/>
      <c r="C391" s="228" t="s">
        <v>681</v>
      </c>
      <c r="D391" s="228" t="s">
        <v>177</v>
      </c>
      <c r="E391" s="229" t="s">
        <v>682</v>
      </c>
      <c r="F391" s="230" t="s">
        <v>683</v>
      </c>
      <c r="G391" s="231" t="s">
        <v>221</v>
      </c>
      <c r="H391" s="232">
        <v>1</v>
      </c>
      <c r="I391" s="233"/>
      <c r="J391" s="234">
        <f>ROUND(I391*H391,2)</f>
        <v>0</v>
      </c>
      <c r="K391" s="230" t="s">
        <v>181</v>
      </c>
      <c r="L391" s="45"/>
      <c r="M391" s="235" t="s">
        <v>1</v>
      </c>
      <c r="N391" s="236" t="s">
        <v>41</v>
      </c>
      <c r="O391" s="92"/>
      <c r="P391" s="237">
        <f>O391*H391</f>
        <v>0</v>
      </c>
      <c r="Q391" s="237">
        <v>0.0015399999999999999</v>
      </c>
      <c r="R391" s="237">
        <f>Q391*H391</f>
        <v>0.0015399999999999999</v>
      </c>
      <c r="S391" s="237">
        <v>0</v>
      </c>
      <c r="T391" s="238">
        <f>S391*H391</f>
        <v>0</v>
      </c>
      <c r="U391" s="39"/>
      <c r="V391" s="39"/>
      <c r="W391" s="39"/>
      <c r="X391" s="39"/>
      <c r="Y391" s="39"/>
      <c r="Z391" s="39"/>
      <c r="AA391" s="39"/>
      <c r="AB391" s="39"/>
      <c r="AC391" s="39"/>
      <c r="AD391" s="39"/>
      <c r="AE391" s="39"/>
      <c r="AR391" s="239" t="s">
        <v>255</v>
      </c>
      <c r="AT391" s="239" t="s">
        <v>177</v>
      </c>
      <c r="AU391" s="239" t="s">
        <v>85</v>
      </c>
      <c r="AY391" s="18" t="s">
        <v>175</v>
      </c>
      <c r="BE391" s="240">
        <f>IF(N391="základní",J391,0)</f>
        <v>0</v>
      </c>
      <c r="BF391" s="240">
        <f>IF(N391="snížená",J391,0)</f>
        <v>0</v>
      </c>
      <c r="BG391" s="240">
        <f>IF(N391="zákl. přenesená",J391,0)</f>
        <v>0</v>
      </c>
      <c r="BH391" s="240">
        <f>IF(N391="sníž. přenesená",J391,0)</f>
        <v>0</v>
      </c>
      <c r="BI391" s="240">
        <f>IF(N391="nulová",J391,0)</f>
        <v>0</v>
      </c>
      <c r="BJ391" s="18" t="s">
        <v>83</v>
      </c>
      <c r="BK391" s="240">
        <f>ROUND(I391*H391,2)</f>
        <v>0</v>
      </c>
      <c r="BL391" s="18" t="s">
        <v>255</v>
      </c>
      <c r="BM391" s="239" t="s">
        <v>684</v>
      </c>
    </row>
    <row r="392" s="13" customFormat="1">
      <c r="A392" s="13"/>
      <c r="B392" s="241"/>
      <c r="C392" s="242"/>
      <c r="D392" s="243" t="s">
        <v>197</v>
      </c>
      <c r="E392" s="244" t="s">
        <v>1</v>
      </c>
      <c r="F392" s="245" t="s">
        <v>685</v>
      </c>
      <c r="G392" s="242"/>
      <c r="H392" s="246">
        <v>1</v>
      </c>
      <c r="I392" s="247"/>
      <c r="J392" s="242"/>
      <c r="K392" s="242"/>
      <c r="L392" s="248"/>
      <c r="M392" s="249"/>
      <c r="N392" s="250"/>
      <c r="O392" s="250"/>
      <c r="P392" s="250"/>
      <c r="Q392" s="250"/>
      <c r="R392" s="250"/>
      <c r="S392" s="250"/>
      <c r="T392" s="251"/>
      <c r="U392" s="13"/>
      <c r="V392" s="13"/>
      <c r="W392" s="13"/>
      <c r="X392" s="13"/>
      <c r="Y392" s="13"/>
      <c r="Z392" s="13"/>
      <c r="AA392" s="13"/>
      <c r="AB392" s="13"/>
      <c r="AC392" s="13"/>
      <c r="AD392" s="13"/>
      <c r="AE392" s="13"/>
      <c r="AT392" s="252" t="s">
        <v>197</v>
      </c>
      <c r="AU392" s="252" t="s">
        <v>85</v>
      </c>
      <c r="AV392" s="13" t="s">
        <v>85</v>
      </c>
      <c r="AW392" s="13" t="s">
        <v>32</v>
      </c>
      <c r="AX392" s="13" t="s">
        <v>76</v>
      </c>
      <c r="AY392" s="252" t="s">
        <v>175</v>
      </c>
    </row>
    <row r="393" s="14" customFormat="1">
      <c r="A393" s="14"/>
      <c r="B393" s="253"/>
      <c r="C393" s="254"/>
      <c r="D393" s="243" t="s">
        <v>197</v>
      </c>
      <c r="E393" s="255" t="s">
        <v>1</v>
      </c>
      <c r="F393" s="256" t="s">
        <v>199</v>
      </c>
      <c r="G393" s="254"/>
      <c r="H393" s="257">
        <v>1</v>
      </c>
      <c r="I393" s="258"/>
      <c r="J393" s="254"/>
      <c r="K393" s="254"/>
      <c r="L393" s="259"/>
      <c r="M393" s="260"/>
      <c r="N393" s="261"/>
      <c r="O393" s="261"/>
      <c r="P393" s="261"/>
      <c r="Q393" s="261"/>
      <c r="R393" s="261"/>
      <c r="S393" s="261"/>
      <c r="T393" s="262"/>
      <c r="U393" s="14"/>
      <c r="V393" s="14"/>
      <c r="W393" s="14"/>
      <c r="X393" s="14"/>
      <c r="Y393" s="14"/>
      <c r="Z393" s="14"/>
      <c r="AA393" s="14"/>
      <c r="AB393" s="14"/>
      <c r="AC393" s="14"/>
      <c r="AD393" s="14"/>
      <c r="AE393" s="14"/>
      <c r="AT393" s="263" t="s">
        <v>197</v>
      </c>
      <c r="AU393" s="263" t="s">
        <v>85</v>
      </c>
      <c r="AV393" s="14" t="s">
        <v>182</v>
      </c>
      <c r="AW393" s="14" t="s">
        <v>32</v>
      </c>
      <c r="AX393" s="14" t="s">
        <v>83</v>
      </c>
      <c r="AY393" s="263" t="s">
        <v>175</v>
      </c>
    </row>
    <row r="394" s="2" customFormat="1" ht="16.5" customHeight="1">
      <c r="A394" s="39"/>
      <c r="B394" s="40"/>
      <c r="C394" s="228" t="s">
        <v>686</v>
      </c>
      <c r="D394" s="228" t="s">
        <v>177</v>
      </c>
      <c r="E394" s="229" t="s">
        <v>687</v>
      </c>
      <c r="F394" s="230" t="s">
        <v>688</v>
      </c>
      <c r="G394" s="231" t="s">
        <v>316</v>
      </c>
      <c r="H394" s="232">
        <v>12</v>
      </c>
      <c r="I394" s="233"/>
      <c r="J394" s="234">
        <f>ROUND(I394*H394,2)</f>
        <v>0</v>
      </c>
      <c r="K394" s="230" t="s">
        <v>181</v>
      </c>
      <c r="L394" s="45"/>
      <c r="M394" s="235" t="s">
        <v>1</v>
      </c>
      <c r="N394" s="236" t="s">
        <v>41</v>
      </c>
      <c r="O394" s="92"/>
      <c r="P394" s="237">
        <f>O394*H394</f>
        <v>0</v>
      </c>
      <c r="Q394" s="237">
        <v>0.0075599999999999999</v>
      </c>
      <c r="R394" s="237">
        <f>Q394*H394</f>
        <v>0.090719999999999995</v>
      </c>
      <c r="S394" s="237">
        <v>0</v>
      </c>
      <c r="T394" s="238">
        <f>S394*H394</f>
        <v>0</v>
      </c>
      <c r="U394" s="39"/>
      <c r="V394" s="39"/>
      <c r="W394" s="39"/>
      <c r="X394" s="39"/>
      <c r="Y394" s="39"/>
      <c r="Z394" s="39"/>
      <c r="AA394" s="39"/>
      <c r="AB394" s="39"/>
      <c r="AC394" s="39"/>
      <c r="AD394" s="39"/>
      <c r="AE394" s="39"/>
      <c r="AR394" s="239" t="s">
        <v>255</v>
      </c>
      <c r="AT394" s="239" t="s">
        <v>177</v>
      </c>
      <c r="AU394" s="239" t="s">
        <v>85</v>
      </c>
      <c r="AY394" s="18" t="s">
        <v>175</v>
      </c>
      <c r="BE394" s="240">
        <f>IF(N394="základní",J394,0)</f>
        <v>0</v>
      </c>
      <c r="BF394" s="240">
        <f>IF(N394="snížená",J394,0)</f>
        <v>0</v>
      </c>
      <c r="BG394" s="240">
        <f>IF(N394="zákl. přenesená",J394,0)</f>
        <v>0</v>
      </c>
      <c r="BH394" s="240">
        <f>IF(N394="sníž. přenesená",J394,0)</f>
        <v>0</v>
      </c>
      <c r="BI394" s="240">
        <f>IF(N394="nulová",J394,0)</f>
        <v>0</v>
      </c>
      <c r="BJ394" s="18" t="s">
        <v>83</v>
      </c>
      <c r="BK394" s="240">
        <f>ROUND(I394*H394,2)</f>
        <v>0</v>
      </c>
      <c r="BL394" s="18" t="s">
        <v>255</v>
      </c>
      <c r="BM394" s="239" t="s">
        <v>689</v>
      </c>
    </row>
    <row r="395" s="2" customFormat="1">
      <c r="A395" s="39"/>
      <c r="B395" s="40"/>
      <c r="C395" s="41"/>
      <c r="D395" s="243" t="s">
        <v>205</v>
      </c>
      <c r="E395" s="41"/>
      <c r="F395" s="264" t="s">
        <v>690</v>
      </c>
      <c r="G395" s="41"/>
      <c r="H395" s="41"/>
      <c r="I395" s="265"/>
      <c r="J395" s="41"/>
      <c r="K395" s="41"/>
      <c r="L395" s="45"/>
      <c r="M395" s="266"/>
      <c r="N395" s="267"/>
      <c r="O395" s="92"/>
      <c r="P395" s="92"/>
      <c r="Q395" s="92"/>
      <c r="R395" s="92"/>
      <c r="S395" s="92"/>
      <c r="T395" s="93"/>
      <c r="U395" s="39"/>
      <c r="V395" s="39"/>
      <c r="W395" s="39"/>
      <c r="X395" s="39"/>
      <c r="Y395" s="39"/>
      <c r="Z395" s="39"/>
      <c r="AA395" s="39"/>
      <c r="AB395" s="39"/>
      <c r="AC395" s="39"/>
      <c r="AD395" s="39"/>
      <c r="AE395" s="39"/>
      <c r="AT395" s="18" t="s">
        <v>205</v>
      </c>
      <c r="AU395" s="18" t="s">
        <v>85</v>
      </c>
    </row>
    <row r="396" s="13" customFormat="1">
      <c r="A396" s="13"/>
      <c r="B396" s="241"/>
      <c r="C396" s="242"/>
      <c r="D396" s="243" t="s">
        <v>197</v>
      </c>
      <c r="E396" s="244" t="s">
        <v>1</v>
      </c>
      <c r="F396" s="245" t="s">
        <v>691</v>
      </c>
      <c r="G396" s="242"/>
      <c r="H396" s="246">
        <v>12</v>
      </c>
      <c r="I396" s="247"/>
      <c r="J396" s="242"/>
      <c r="K396" s="242"/>
      <c r="L396" s="248"/>
      <c r="M396" s="249"/>
      <c r="N396" s="250"/>
      <c r="O396" s="250"/>
      <c r="P396" s="250"/>
      <c r="Q396" s="250"/>
      <c r="R396" s="250"/>
      <c r="S396" s="250"/>
      <c r="T396" s="251"/>
      <c r="U396" s="13"/>
      <c r="V396" s="13"/>
      <c r="W396" s="13"/>
      <c r="X396" s="13"/>
      <c r="Y396" s="13"/>
      <c r="Z396" s="13"/>
      <c r="AA396" s="13"/>
      <c r="AB396" s="13"/>
      <c r="AC396" s="13"/>
      <c r="AD396" s="13"/>
      <c r="AE396" s="13"/>
      <c r="AT396" s="252" t="s">
        <v>197</v>
      </c>
      <c r="AU396" s="252" t="s">
        <v>85</v>
      </c>
      <c r="AV396" s="13" t="s">
        <v>85</v>
      </c>
      <c r="AW396" s="13" t="s">
        <v>32</v>
      </c>
      <c r="AX396" s="13" t="s">
        <v>76</v>
      </c>
      <c r="AY396" s="252" t="s">
        <v>175</v>
      </c>
    </row>
    <row r="397" s="14" customFormat="1">
      <c r="A397" s="14"/>
      <c r="B397" s="253"/>
      <c r="C397" s="254"/>
      <c r="D397" s="243" t="s">
        <v>197</v>
      </c>
      <c r="E397" s="255" t="s">
        <v>1</v>
      </c>
      <c r="F397" s="256" t="s">
        <v>199</v>
      </c>
      <c r="G397" s="254"/>
      <c r="H397" s="257">
        <v>12</v>
      </c>
      <c r="I397" s="258"/>
      <c r="J397" s="254"/>
      <c r="K397" s="254"/>
      <c r="L397" s="259"/>
      <c r="M397" s="260"/>
      <c r="N397" s="261"/>
      <c r="O397" s="261"/>
      <c r="P397" s="261"/>
      <c r="Q397" s="261"/>
      <c r="R397" s="261"/>
      <c r="S397" s="261"/>
      <c r="T397" s="262"/>
      <c r="U397" s="14"/>
      <c r="V397" s="14"/>
      <c r="W397" s="14"/>
      <c r="X397" s="14"/>
      <c r="Y397" s="14"/>
      <c r="Z397" s="14"/>
      <c r="AA397" s="14"/>
      <c r="AB397" s="14"/>
      <c r="AC397" s="14"/>
      <c r="AD397" s="14"/>
      <c r="AE397" s="14"/>
      <c r="AT397" s="263" t="s">
        <v>197</v>
      </c>
      <c r="AU397" s="263" t="s">
        <v>85</v>
      </c>
      <c r="AV397" s="14" t="s">
        <v>182</v>
      </c>
      <c r="AW397" s="14" t="s">
        <v>32</v>
      </c>
      <c r="AX397" s="14" t="s">
        <v>83</v>
      </c>
      <c r="AY397" s="263" t="s">
        <v>175</v>
      </c>
    </row>
    <row r="398" s="2" customFormat="1" ht="21.75" customHeight="1">
      <c r="A398" s="39"/>
      <c r="B398" s="40"/>
      <c r="C398" s="228" t="s">
        <v>692</v>
      </c>
      <c r="D398" s="228" t="s">
        <v>177</v>
      </c>
      <c r="E398" s="229" t="s">
        <v>693</v>
      </c>
      <c r="F398" s="230" t="s">
        <v>694</v>
      </c>
      <c r="G398" s="231" t="s">
        <v>316</v>
      </c>
      <c r="H398" s="232">
        <v>12</v>
      </c>
      <c r="I398" s="233"/>
      <c r="J398" s="234">
        <f>ROUND(I398*H398,2)</f>
        <v>0</v>
      </c>
      <c r="K398" s="230" t="s">
        <v>181</v>
      </c>
      <c r="L398" s="45"/>
      <c r="M398" s="235" t="s">
        <v>1</v>
      </c>
      <c r="N398" s="236" t="s">
        <v>41</v>
      </c>
      <c r="O398" s="92"/>
      <c r="P398" s="237">
        <f>O398*H398</f>
        <v>0</v>
      </c>
      <c r="Q398" s="237">
        <v>0.01908</v>
      </c>
      <c r="R398" s="237">
        <f>Q398*H398</f>
        <v>0.22896</v>
      </c>
      <c r="S398" s="237">
        <v>0</v>
      </c>
      <c r="T398" s="238">
        <f>S398*H398</f>
        <v>0</v>
      </c>
      <c r="U398" s="39"/>
      <c r="V398" s="39"/>
      <c r="W398" s="39"/>
      <c r="X398" s="39"/>
      <c r="Y398" s="39"/>
      <c r="Z398" s="39"/>
      <c r="AA398" s="39"/>
      <c r="AB398" s="39"/>
      <c r="AC398" s="39"/>
      <c r="AD398" s="39"/>
      <c r="AE398" s="39"/>
      <c r="AR398" s="239" t="s">
        <v>255</v>
      </c>
      <c r="AT398" s="239" t="s">
        <v>177</v>
      </c>
      <c r="AU398" s="239" t="s">
        <v>85</v>
      </c>
      <c r="AY398" s="18" t="s">
        <v>175</v>
      </c>
      <c r="BE398" s="240">
        <f>IF(N398="základní",J398,0)</f>
        <v>0</v>
      </c>
      <c r="BF398" s="240">
        <f>IF(N398="snížená",J398,0)</f>
        <v>0</v>
      </c>
      <c r="BG398" s="240">
        <f>IF(N398="zákl. přenesená",J398,0)</f>
        <v>0</v>
      </c>
      <c r="BH398" s="240">
        <f>IF(N398="sníž. přenesená",J398,0)</f>
        <v>0</v>
      </c>
      <c r="BI398" s="240">
        <f>IF(N398="nulová",J398,0)</f>
        <v>0</v>
      </c>
      <c r="BJ398" s="18" t="s">
        <v>83</v>
      </c>
      <c r="BK398" s="240">
        <f>ROUND(I398*H398,2)</f>
        <v>0</v>
      </c>
      <c r="BL398" s="18" t="s">
        <v>255</v>
      </c>
      <c r="BM398" s="239" t="s">
        <v>695</v>
      </c>
    </row>
    <row r="399" s="2" customFormat="1">
      <c r="A399" s="39"/>
      <c r="B399" s="40"/>
      <c r="C399" s="41"/>
      <c r="D399" s="243" t="s">
        <v>205</v>
      </c>
      <c r="E399" s="41"/>
      <c r="F399" s="264" t="s">
        <v>690</v>
      </c>
      <c r="G399" s="41"/>
      <c r="H399" s="41"/>
      <c r="I399" s="265"/>
      <c r="J399" s="41"/>
      <c r="K399" s="41"/>
      <c r="L399" s="45"/>
      <c r="M399" s="266"/>
      <c r="N399" s="267"/>
      <c r="O399" s="92"/>
      <c r="P399" s="92"/>
      <c r="Q399" s="92"/>
      <c r="R399" s="92"/>
      <c r="S399" s="92"/>
      <c r="T399" s="93"/>
      <c r="U399" s="39"/>
      <c r="V399" s="39"/>
      <c r="W399" s="39"/>
      <c r="X399" s="39"/>
      <c r="Y399" s="39"/>
      <c r="Z399" s="39"/>
      <c r="AA399" s="39"/>
      <c r="AB399" s="39"/>
      <c r="AC399" s="39"/>
      <c r="AD399" s="39"/>
      <c r="AE399" s="39"/>
      <c r="AT399" s="18" t="s">
        <v>205</v>
      </c>
      <c r="AU399" s="18" t="s">
        <v>85</v>
      </c>
    </row>
    <row r="400" s="13" customFormat="1">
      <c r="A400" s="13"/>
      <c r="B400" s="241"/>
      <c r="C400" s="242"/>
      <c r="D400" s="243" t="s">
        <v>197</v>
      </c>
      <c r="E400" s="244" t="s">
        <v>1</v>
      </c>
      <c r="F400" s="245" t="s">
        <v>691</v>
      </c>
      <c r="G400" s="242"/>
      <c r="H400" s="246">
        <v>12</v>
      </c>
      <c r="I400" s="247"/>
      <c r="J400" s="242"/>
      <c r="K400" s="242"/>
      <c r="L400" s="248"/>
      <c r="M400" s="249"/>
      <c r="N400" s="250"/>
      <c r="O400" s="250"/>
      <c r="P400" s="250"/>
      <c r="Q400" s="250"/>
      <c r="R400" s="250"/>
      <c r="S400" s="250"/>
      <c r="T400" s="251"/>
      <c r="U400" s="13"/>
      <c r="V400" s="13"/>
      <c r="W400" s="13"/>
      <c r="X400" s="13"/>
      <c r="Y400" s="13"/>
      <c r="Z400" s="13"/>
      <c r="AA400" s="13"/>
      <c r="AB400" s="13"/>
      <c r="AC400" s="13"/>
      <c r="AD400" s="13"/>
      <c r="AE400" s="13"/>
      <c r="AT400" s="252" t="s">
        <v>197</v>
      </c>
      <c r="AU400" s="252" t="s">
        <v>85</v>
      </c>
      <c r="AV400" s="13" t="s">
        <v>85</v>
      </c>
      <c r="AW400" s="13" t="s">
        <v>32</v>
      </c>
      <c r="AX400" s="13" t="s">
        <v>76</v>
      </c>
      <c r="AY400" s="252" t="s">
        <v>175</v>
      </c>
    </row>
    <row r="401" s="14" customFormat="1">
      <c r="A401" s="14"/>
      <c r="B401" s="253"/>
      <c r="C401" s="254"/>
      <c r="D401" s="243" t="s">
        <v>197</v>
      </c>
      <c r="E401" s="255" t="s">
        <v>1</v>
      </c>
      <c r="F401" s="256" t="s">
        <v>199</v>
      </c>
      <c r="G401" s="254"/>
      <c r="H401" s="257">
        <v>12</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197</v>
      </c>
      <c r="AU401" s="263" t="s">
        <v>85</v>
      </c>
      <c r="AV401" s="14" t="s">
        <v>182</v>
      </c>
      <c r="AW401" s="14" t="s">
        <v>32</v>
      </c>
      <c r="AX401" s="14" t="s">
        <v>83</v>
      </c>
      <c r="AY401" s="263" t="s">
        <v>175</v>
      </c>
    </row>
    <row r="402" s="2" customFormat="1" ht="16.5" customHeight="1">
      <c r="A402" s="39"/>
      <c r="B402" s="40"/>
      <c r="C402" s="228" t="s">
        <v>696</v>
      </c>
      <c r="D402" s="228" t="s">
        <v>177</v>
      </c>
      <c r="E402" s="229" t="s">
        <v>697</v>
      </c>
      <c r="F402" s="230" t="s">
        <v>698</v>
      </c>
      <c r="G402" s="231" t="s">
        <v>180</v>
      </c>
      <c r="H402" s="232">
        <v>60.281999999999996</v>
      </c>
      <c r="I402" s="233"/>
      <c r="J402" s="234">
        <f>ROUND(I402*H402,2)</f>
        <v>0</v>
      </c>
      <c r="K402" s="230" t="s">
        <v>181</v>
      </c>
      <c r="L402" s="45"/>
      <c r="M402" s="235" t="s">
        <v>1</v>
      </c>
      <c r="N402" s="236" t="s">
        <v>41</v>
      </c>
      <c r="O402" s="92"/>
      <c r="P402" s="237">
        <f>O402*H402</f>
        <v>0</v>
      </c>
      <c r="Q402" s="237">
        <v>0.0050000000000000001</v>
      </c>
      <c r="R402" s="237">
        <f>Q402*H402</f>
        <v>0.30141000000000001</v>
      </c>
      <c r="S402" s="237">
        <v>0</v>
      </c>
      <c r="T402" s="238">
        <f>S402*H402</f>
        <v>0</v>
      </c>
      <c r="U402" s="39"/>
      <c r="V402" s="39"/>
      <c r="W402" s="39"/>
      <c r="X402" s="39"/>
      <c r="Y402" s="39"/>
      <c r="Z402" s="39"/>
      <c r="AA402" s="39"/>
      <c r="AB402" s="39"/>
      <c r="AC402" s="39"/>
      <c r="AD402" s="39"/>
      <c r="AE402" s="39"/>
      <c r="AR402" s="239" t="s">
        <v>255</v>
      </c>
      <c r="AT402" s="239" t="s">
        <v>177</v>
      </c>
      <c r="AU402" s="239" t="s">
        <v>85</v>
      </c>
      <c r="AY402" s="18" t="s">
        <v>175</v>
      </c>
      <c r="BE402" s="240">
        <f>IF(N402="základní",J402,0)</f>
        <v>0</v>
      </c>
      <c r="BF402" s="240">
        <f>IF(N402="snížená",J402,0)</f>
        <v>0</v>
      </c>
      <c r="BG402" s="240">
        <f>IF(N402="zákl. přenesená",J402,0)</f>
        <v>0</v>
      </c>
      <c r="BH402" s="240">
        <f>IF(N402="sníž. přenesená",J402,0)</f>
        <v>0</v>
      </c>
      <c r="BI402" s="240">
        <f>IF(N402="nulová",J402,0)</f>
        <v>0</v>
      </c>
      <c r="BJ402" s="18" t="s">
        <v>83</v>
      </c>
      <c r="BK402" s="240">
        <f>ROUND(I402*H402,2)</f>
        <v>0</v>
      </c>
      <c r="BL402" s="18" t="s">
        <v>255</v>
      </c>
      <c r="BM402" s="239" t="s">
        <v>699</v>
      </c>
    </row>
    <row r="403" s="2" customFormat="1">
      <c r="A403" s="39"/>
      <c r="B403" s="40"/>
      <c r="C403" s="41"/>
      <c r="D403" s="243" t="s">
        <v>205</v>
      </c>
      <c r="E403" s="41"/>
      <c r="F403" s="264" t="s">
        <v>690</v>
      </c>
      <c r="G403" s="41"/>
      <c r="H403" s="41"/>
      <c r="I403" s="265"/>
      <c r="J403" s="41"/>
      <c r="K403" s="41"/>
      <c r="L403" s="45"/>
      <c r="M403" s="266"/>
      <c r="N403" s="267"/>
      <c r="O403" s="92"/>
      <c r="P403" s="92"/>
      <c r="Q403" s="92"/>
      <c r="R403" s="92"/>
      <c r="S403" s="92"/>
      <c r="T403" s="93"/>
      <c r="U403" s="39"/>
      <c r="V403" s="39"/>
      <c r="W403" s="39"/>
      <c r="X403" s="39"/>
      <c r="Y403" s="39"/>
      <c r="Z403" s="39"/>
      <c r="AA403" s="39"/>
      <c r="AB403" s="39"/>
      <c r="AC403" s="39"/>
      <c r="AD403" s="39"/>
      <c r="AE403" s="39"/>
      <c r="AT403" s="18" t="s">
        <v>205</v>
      </c>
      <c r="AU403" s="18" t="s">
        <v>85</v>
      </c>
    </row>
    <row r="404" s="15" customFormat="1">
      <c r="A404" s="15"/>
      <c r="B404" s="268"/>
      <c r="C404" s="269"/>
      <c r="D404" s="243" t="s">
        <v>197</v>
      </c>
      <c r="E404" s="270" t="s">
        <v>1</v>
      </c>
      <c r="F404" s="271" t="s">
        <v>305</v>
      </c>
      <c r="G404" s="269"/>
      <c r="H404" s="270" t="s">
        <v>1</v>
      </c>
      <c r="I404" s="272"/>
      <c r="J404" s="269"/>
      <c r="K404" s="269"/>
      <c r="L404" s="273"/>
      <c r="M404" s="274"/>
      <c r="N404" s="275"/>
      <c r="O404" s="275"/>
      <c r="P404" s="275"/>
      <c r="Q404" s="275"/>
      <c r="R404" s="275"/>
      <c r="S404" s="275"/>
      <c r="T404" s="276"/>
      <c r="U404" s="15"/>
      <c r="V404" s="15"/>
      <c r="W404" s="15"/>
      <c r="X404" s="15"/>
      <c r="Y404" s="15"/>
      <c r="Z404" s="15"/>
      <c r="AA404" s="15"/>
      <c r="AB404" s="15"/>
      <c r="AC404" s="15"/>
      <c r="AD404" s="15"/>
      <c r="AE404" s="15"/>
      <c r="AT404" s="277" t="s">
        <v>197</v>
      </c>
      <c r="AU404" s="277" t="s">
        <v>85</v>
      </c>
      <c r="AV404" s="15" t="s">
        <v>83</v>
      </c>
      <c r="AW404" s="15" t="s">
        <v>32</v>
      </c>
      <c r="AX404" s="15" t="s">
        <v>76</v>
      </c>
      <c r="AY404" s="277" t="s">
        <v>175</v>
      </c>
    </row>
    <row r="405" s="13" customFormat="1">
      <c r="A405" s="13"/>
      <c r="B405" s="241"/>
      <c r="C405" s="242"/>
      <c r="D405" s="243" t="s">
        <v>197</v>
      </c>
      <c r="E405" s="244" t="s">
        <v>1</v>
      </c>
      <c r="F405" s="245" t="s">
        <v>700</v>
      </c>
      <c r="G405" s="242"/>
      <c r="H405" s="246">
        <v>60.281999999999996</v>
      </c>
      <c r="I405" s="247"/>
      <c r="J405" s="242"/>
      <c r="K405" s="242"/>
      <c r="L405" s="248"/>
      <c r="M405" s="249"/>
      <c r="N405" s="250"/>
      <c r="O405" s="250"/>
      <c r="P405" s="250"/>
      <c r="Q405" s="250"/>
      <c r="R405" s="250"/>
      <c r="S405" s="250"/>
      <c r="T405" s="251"/>
      <c r="U405" s="13"/>
      <c r="V405" s="13"/>
      <c r="W405" s="13"/>
      <c r="X405" s="13"/>
      <c r="Y405" s="13"/>
      <c r="Z405" s="13"/>
      <c r="AA405" s="13"/>
      <c r="AB405" s="13"/>
      <c r="AC405" s="13"/>
      <c r="AD405" s="13"/>
      <c r="AE405" s="13"/>
      <c r="AT405" s="252" t="s">
        <v>197</v>
      </c>
      <c r="AU405" s="252" t="s">
        <v>85</v>
      </c>
      <c r="AV405" s="13" t="s">
        <v>85</v>
      </c>
      <c r="AW405" s="13" t="s">
        <v>32</v>
      </c>
      <c r="AX405" s="13" t="s">
        <v>76</v>
      </c>
      <c r="AY405" s="252" t="s">
        <v>175</v>
      </c>
    </row>
    <row r="406" s="14" customFormat="1">
      <c r="A406" s="14"/>
      <c r="B406" s="253"/>
      <c r="C406" s="254"/>
      <c r="D406" s="243" t="s">
        <v>197</v>
      </c>
      <c r="E406" s="255" t="s">
        <v>1</v>
      </c>
      <c r="F406" s="256" t="s">
        <v>199</v>
      </c>
      <c r="G406" s="254"/>
      <c r="H406" s="257">
        <v>60.281999999999996</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197</v>
      </c>
      <c r="AU406" s="263" t="s">
        <v>85</v>
      </c>
      <c r="AV406" s="14" t="s">
        <v>182</v>
      </c>
      <c r="AW406" s="14" t="s">
        <v>32</v>
      </c>
      <c r="AX406" s="14" t="s">
        <v>83</v>
      </c>
      <c r="AY406" s="263" t="s">
        <v>175</v>
      </c>
    </row>
    <row r="407" s="2" customFormat="1" ht="16.5" customHeight="1">
      <c r="A407" s="39"/>
      <c r="B407" s="40"/>
      <c r="C407" s="228" t="s">
        <v>701</v>
      </c>
      <c r="D407" s="228" t="s">
        <v>177</v>
      </c>
      <c r="E407" s="229" t="s">
        <v>702</v>
      </c>
      <c r="F407" s="230" t="s">
        <v>703</v>
      </c>
      <c r="G407" s="231" t="s">
        <v>180</v>
      </c>
      <c r="H407" s="232">
        <v>60.281999999999996</v>
      </c>
      <c r="I407" s="233"/>
      <c r="J407" s="234">
        <f>ROUND(I407*H407,2)</f>
        <v>0</v>
      </c>
      <c r="K407" s="230" t="s">
        <v>181</v>
      </c>
      <c r="L407" s="45"/>
      <c r="M407" s="235" t="s">
        <v>1</v>
      </c>
      <c r="N407" s="236" t="s">
        <v>41</v>
      </c>
      <c r="O407" s="92"/>
      <c r="P407" s="237">
        <f>O407*H407</f>
        <v>0</v>
      </c>
      <c r="Q407" s="237">
        <v>0.0051000000000000004</v>
      </c>
      <c r="R407" s="237">
        <f>Q407*H407</f>
        <v>0.30743819999999999</v>
      </c>
      <c r="S407" s="237">
        <v>0</v>
      </c>
      <c r="T407" s="238">
        <f>S407*H407</f>
        <v>0</v>
      </c>
      <c r="U407" s="39"/>
      <c r="V407" s="39"/>
      <c r="W407" s="39"/>
      <c r="X407" s="39"/>
      <c r="Y407" s="39"/>
      <c r="Z407" s="39"/>
      <c r="AA407" s="39"/>
      <c r="AB407" s="39"/>
      <c r="AC407" s="39"/>
      <c r="AD407" s="39"/>
      <c r="AE407" s="39"/>
      <c r="AR407" s="239" t="s">
        <v>255</v>
      </c>
      <c r="AT407" s="239" t="s">
        <v>177</v>
      </c>
      <c r="AU407" s="239" t="s">
        <v>85</v>
      </c>
      <c r="AY407" s="18" t="s">
        <v>175</v>
      </c>
      <c r="BE407" s="240">
        <f>IF(N407="základní",J407,0)</f>
        <v>0</v>
      </c>
      <c r="BF407" s="240">
        <f>IF(N407="snížená",J407,0)</f>
        <v>0</v>
      </c>
      <c r="BG407" s="240">
        <f>IF(N407="zákl. přenesená",J407,0)</f>
        <v>0</v>
      </c>
      <c r="BH407" s="240">
        <f>IF(N407="sníž. přenesená",J407,0)</f>
        <v>0</v>
      </c>
      <c r="BI407" s="240">
        <f>IF(N407="nulová",J407,0)</f>
        <v>0</v>
      </c>
      <c r="BJ407" s="18" t="s">
        <v>83</v>
      </c>
      <c r="BK407" s="240">
        <f>ROUND(I407*H407,2)</f>
        <v>0</v>
      </c>
      <c r="BL407" s="18" t="s">
        <v>255</v>
      </c>
      <c r="BM407" s="239" t="s">
        <v>704</v>
      </c>
    </row>
    <row r="408" s="2" customFormat="1">
      <c r="A408" s="39"/>
      <c r="B408" s="40"/>
      <c r="C408" s="41"/>
      <c r="D408" s="243" t="s">
        <v>205</v>
      </c>
      <c r="E408" s="41"/>
      <c r="F408" s="264" t="s">
        <v>690</v>
      </c>
      <c r="G408" s="41"/>
      <c r="H408" s="41"/>
      <c r="I408" s="265"/>
      <c r="J408" s="41"/>
      <c r="K408" s="41"/>
      <c r="L408" s="45"/>
      <c r="M408" s="266"/>
      <c r="N408" s="267"/>
      <c r="O408" s="92"/>
      <c r="P408" s="92"/>
      <c r="Q408" s="92"/>
      <c r="R408" s="92"/>
      <c r="S408" s="92"/>
      <c r="T408" s="93"/>
      <c r="U408" s="39"/>
      <c r="V408" s="39"/>
      <c r="W408" s="39"/>
      <c r="X408" s="39"/>
      <c r="Y408" s="39"/>
      <c r="Z408" s="39"/>
      <c r="AA408" s="39"/>
      <c r="AB408" s="39"/>
      <c r="AC408" s="39"/>
      <c r="AD408" s="39"/>
      <c r="AE408" s="39"/>
      <c r="AT408" s="18" t="s">
        <v>205</v>
      </c>
      <c r="AU408" s="18" t="s">
        <v>85</v>
      </c>
    </row>
    <row r="409" s="15" customFormat="1">
      <c r="A409" s="15"/>
      <c r="B409" s="268"/>
      <c r="C409" s="269"/>
      <c r="D409" s="243" t="s">
        <v>197</v>
      </c>
      <c r="E409" s="270" t="s">
        <v>1</v>
      </c>
      <c r="F409" s="271" t="s">
        <v>305</v>
      </c>
      <c r="G409" s="269"/>
      <c r="H409" s="270" t="s">
        <v>1</v>
      </c>
      <c r="I409" s="272"/>
      <c r="J409" s="269"/>
      <c r="K409" s="269"/>
      <c r="L409" s="273"/>
      <c r="M409" s="274"/>
      <c r="N409" s="275"/>
      <c r="O409" s="275"/>
      <c r="P409" s="275"/>
      <c r="Q409" s="275"/>
      <c r="R409" s="275"/>
      <c r="S409" s="275"/>
      <c r="T409" s="276"/>
      <c r="U409" s="15"/>
      <c r="V409" s="15"/>
      <c r="W409" s="15"/>
      <c r="X409" s="15"/>
      <c r="Y409" s="15"/>
      <c r="Z409" s="15"/>
      <c r="AA409" s="15"/>
      <c r="AB409" s="15"/>
      <c r="AC409" s="15"/>
      <c r="AD409" s="15"/>
      <c r="AE409" s="15"/>
      <c r="AT409" s="277" t="s">
        <v>197</v>
      </c>
      <c r="AU409" s="277" t="s">
        <v>85</v>
      </c>
      <c r="AV409" s="15" t="s">
        <v>83</v>
      </c>
      <c r="AW409" s="15" t="s">
        <v>32</v>
      </c>
      <c r="AX409" s="15" t="s">
        <v>76</v>
      </c>
      <c r="AY409" s="277" t="s">
        <v>175</v>
      </c>
    </row>
    <row r="410" s="13" customFormat="1">
      <c r="A410" s="13"/>
      <c r="B410" s="241"/>
      <c r="C410" s="242"/>
      <c r="D410" s="243" t="s">
        <v>197</v>
      </c>
      <c r="E410" s="244" t="s">
        <v>1</v>
      </c>
      <c r="F410" s="245" t="s">
        <v>700</v>
      </c>
      <c r="G410" s="242"/>
      <c r="H410" s="246">
        <v>60.281999999999996</v>
      </c>
      <c r="I410" s="247"/>
      <c r="J410" s="242"/>
      <c r="K410" s="242"/>
      <c r="L410" s="248"/>
      <c r="M410" s="249"/>
      <c r="N410" s="250"/>
      <c r="O410" s="250"/>
      <c r="P410" s="250"/>
      <c r="Q410" s="250"/>
      <c r="R410" s="250"/>
      <c r="S410" s="250"/>
      <c r="T410" s="251"/>
      <c r="U410" s="13"/>
      <c r="V410" s="13"/>
      <c r="W410" s="13"/>
      <c r="X410" s="13"/>
      <c r="Y410" s="13"/>
      <c r="Z410" s="13"/>
      <c r="AA410" s="13"/>
      <c r="AB410" s="13"/>
      <c r="AC410" s="13"/>
      <c r="AD410" s="13"/>
      <c r="AE410" s="13"/>
      <c r="AT410" s="252" t="s">
        <v>197</v>
      </c>
      <c r="AU410" s="252" t="s">
        <v>85</v>
      </c>
      <c r="AV410" s="13" t="s">
        <v>85</v>
      </c>
      <c r="AW410" s="13" t="s">
        <v>32</v>
      </c>
      <c r="AX410" s="13" t="s">
        <v>76</v>
      </c>
      <c r="AY410" s="252" t="s">
        <v>175</v>
      </c>
    </row>
    <row r="411" s="14" customFormat="1">
      <c r="A411" s="14"/>
      <c r="B411" s="253"/>
      <c r="C411" s="254"/>
      <c r="D411" s="243" t="s">
        <v>197</v>
      </c>
      <c r="E411" s="255" t="s">
        <v>1</v>
      </c>
      <c r="F411" s="256" t="s">
        <v>199</v>
      </c>
      <c r="G411" s="254"/>
      <c r="H411" s="257">
        <v>60.281999999999996</v>
      </c>
      <c r="I411" s="258"/>
      <c r="J411" s="254"/>
      <c r="K411" s="254"/>
      <c r="L411" s="259"/>
      <c r="M411" s="260"/>
      <c r="N411" s="261"/>
      <c r="O411" s="261"/>
      <c r="P411" s="261"/>
      <c r="Q411" s="261"/>
      <c r="R411" s="261"/>
      <c r="S411" s="261"/>
      <c r="T411" s="262"/>
      <c r="U411" s="14"/>
      <c r="V411" s="14"/>
      <c r="W411" s="14"/>
      <c r="X411" s="14"/>
      <c r="Y411" s="14"/>
      <c r="Z411" s="14"/>
      <c r="AA411" s="14"/>
      <c r="AB411" s="14"/>
      <c r="AC411" s="14"/>
      <c r="AD411" s="14"/>
      <c r="AE411" s="14"/>
      <c r="AT411" s="263" t="s">
        <v>197</v>
      </c>
      <c r="AU411" s="263" t="s">
        <v>85</v>
      </c>
      <c r="AV411" s="14" t="s">
        <v>182</v>
      </c>
      <c r="AW411" s="14" t="s">
        <v>32</v>
      </c>
      <c r="AX411" s="14" t="s">
        <v>83</v>
      </c>
      <c r="AY411" s="263" t="s">
        <v>175</v>
      </c>
    </row>
    <row r="412" s="2" customFormat="1" ht="16.5" customHeight="1">
      <c r="A412" s="39"/>
      <c r="B412" s="40"/>
      <c r="C412" s="228" t="s">
        <v>705</v>
      </c>
      <c r="D412" s="228" t="s">
        <v>177</v>
      </c>
      <c r="E412" s="229" t="s">
        <v>706</v>
      </c>
      <c r="F412" s="230" t="s">
        <v>707</v>
      </c>
      <c r="G412" s="231" t="s">
        <v>180</v>
      </c>
      <c r="H412" s="232">
        <v>60.281999999999996</v>
      </c>
      <c r="I412" s="233"/>
      <c r="J412" s="234">
        <f>ROUND(I412*H412,2)</f>
        <v>0</v>
      </c>
      <c r="K412" s="230" t="s">
        <v>181</v>
      </c>
      <c r="L412" s="45"/>
      <c r="M412" s="235" t="s">
        <v>1</v>
      </c>
      <c r="N412" s="236" t="s">
        <v>41</v>
      </c>
      <c r="O412" s="92"/>
      <c r="P412" s="237">
        <f>O412*H412</f>
        <v>0</v>
      </c>
      <c r="Q412" s="237">
        <v>0.00014999999999999999</v>
      </c>
      <c r="R412" s="237">
        <f>Q412*H412</f>
        <v>0.0090422999999999979</v>
      </c>
      <c r="S412" s="237">
        <v>0</v>
      </c>
      <c r="T412" s="238">
        <f>S412*H412</f>
        <v>0</v>
      </c>
      <c r="U412" s="39"/>
      <c r="V412" s="39"/>
      <c r="W412" s="39"/>
      <c r="X412" s="39"/>
      <c r="Y412" s="39"/>
      <c r="Z412" s="39"/>
      <c r="AA412" s="39"/>
      <c r="AB412" s="39"/>
      <c r="AC412" s="39"/>
      <c r="AD412" s="39"/>
      <c r="AE412" s="39"/>
      <c r="AR412" s="239" t="s">
        <v>255</v>
      </c>
      <c r="AT412" s="239" t="s">
        <v>177</v>
      </c>
      <c r="AU412" s="239" t="s">
        <v>85</v>
      </c>
      <c r="AY412" s="18" t="s">
        <v>175</v>
      </c>
      <c r="BE412" s="240">
        <f>IF(N412="základní",J412,0)</f>
        <v>0</v>
      </c>
      <c r="BF412" s="240">
        <f>IF(N412="snížená",J412,0)</f>
        <v>0</v>
      </c>
      <c r="BG412" s="240">
        <f>IF(N412="zákl. přenesená",J412,0)</f>
        <v>0</v>
      </c>
      <c r="BH412" s="240">
        <f>IF(N412="sníž. přenesená",J412,0)</f>
        <v>0</v>
      </c>
      <c r="BI412" s="240">
        <f>IF(N412="nulová",J412,0)</f>
        <v>0</v>
      </c>
      <c r="BJ412" s="18" t="s">
        <v>83</v>
      </c>
      <c r="BK412" s="240">
        <f>ROUND(I412*H412,2)</f>
        <v>0</v>
      </c>
      <c r="BL412" s="18" t="s">
        <v>255</v>
      </c>
      <c r="BM412" s="239" t="s">
        <v>708</v>
      </c>
    </row>
    <row r="413" s="2" customFormat="1">
      <c r="A413" s="39"/>
      <c r="B413" s="40"/>
      <c r="C413" s="41"/>
      <c r="D413" s="243" t="s">
        <v>205</v>
      </c>
      <c r="E413" s="41"/>
      <c r="F413" s="264" t="s">
        <v>690</v>
      </c>
      <c r="G413" s="41"/>
      <c r="H413" s="41"/>
      <c r="I413" s="265"/>
      <c r="J413" s="41"/>
      <c r="K413" s="41"/>
      <c r="L413" s="45"/>
      <c r="M413" s="266"/>
      <c r="N413" s="267"/>
      <c r="O413" s="92"/>
      <c r="P413" s="92"/>
      <c r="Q413" s="92"/>
      <c r="R413" s="92"/>
      <c r="S413" s="92"/>
      <c r="T413" s="93"/>
      <c r="U413" s="39"/>
      <c r="V413" s="39"/>
      <c r="W413" s="39"/>
      <c r="X413" s="39"/>
      <c r="Y413" s="39"/>
      <c r="Z413" s="39"/>
      <c r="AA413" s="39"/>
      <c r="AB413" s="39"/>
      <c r="AC413" s="39"/>
      <c r="AD413" s="39"/>
      <c r="AE413" s="39"/>
      <c r="AT413" s="18" t="s">
        <v>205</v>
      </c>
      <c r="AU413" s="18" t="s">
        <v>85</v>
      </c>
    </row>
    <row r="414" s="15" customFormat="1">
      <c r="A414" s="15"/>
      <c r="B414" s="268"/>
      <c r="C414" s="269"/>
      <c r="D414" s="243" t="s">
        <v>197</v>
      </c>
      <c r="E414" s="270" t="s">
        <v>1</v>
      </c>
      <c r="F414" s="271" t="s">
        <v>305</v>
      </c>
      <c r="G414" s="269"/>
      <c r="H414" s="270" t="s">
        <v>1</v>
      </c>
      <c r="I414" s="272"/>
      <c r="J414" s="269"/>
      <c r="K414" s="269"/>
      <c r="L414" s="273"/>
      <c r="M414" s="274"/>
      <c r="N414" s="275"/>
      <c r="O414" s="275"/>
      <c r="P414" s="275"/>
      <c r="Q414" s="275"/>
      <c r="R414" s="275"/>
      <c r="S414" s="275"/>
      <c r="T414" s="276"/>
      <c r="U414" s="15"/>
      <c r="V414" s="15"/>
      <c r="W414" s="15"/>
      <c r="X414" s="15"/>
      <c r="Y414" s="15"/>
      <c r="Z414" s="15"/>
      <c r="AA414" s="15"/>
      <c r="AB414" s="15"/>
      <c r="AC414" s="15"/>
      <c r="AD414" s="15"/>
      <c r="AE414" s="15"/>
      <c r="AT414" s="277" t="s">
        <v>197</v>
      </c>
      <c r="AU414" s="277" t="s">
        <v>85</v>
      </c>
      <c r="AV414" s="15" t="s">
        <v>83</v>
      </c>
      <c r="AW414" s="15" t="s">
        <v>32</v>
      </c>
      <c r="AX414" s="15" t="s">
        <v>76</v>
      </c>
      <c r="AY414" s="277" t="s">
        <v>175</v>
      </c>
    </row>
    <row r="415" s="13" customFormat="1">
      <c r="A415" s="13"/>
      <c r="B415" s="241"/>
      <c r="C415" s="242"/>
      <c r="D415" s="243" t="s">
        <v>197</v>
      </c>
      <c r="E415" s="244" t="s">
        <v>1</v>
      </c>
      <c r="F415" s="245" t="s">
        <v>700</v>
      </c>
      <c r="G415" s="242"/>
      <c r="H415" s="246">
        <v>60.281999999999996</v>
      </c>
      <c r="I415" s="247"/>
      <c r="J415" s="242"/>
      <c r="K415" s="242"/>
      <c r="L415" s="248"/>
      <c r="M415" s="249"/>
      <c r="N415" s="250"/>
      <c r="O415" s="250"/>
      <c r="P415" s="250"/>
      <c r="Q415" s="250"/>
      <c r="R415" s="250"/>
      <c r="S415" s="250"/>
      <c r="T415" s="251"/>
      <c r="U415" s="13"/>
      <c r="V415" s="13"/>
      <c r="W415" s="13"/>
      <c r="X415" s="13"/>
      <c r="Y415" s="13"/>
      <c r="Z415" s="13"/>
      <c r="AA415" s="13"/>
      <c r="AB415" s="13"/>
      <c r="AC415" s="13"/>
      <c r="AD415" s="13"/>
      <c r="AE415" s="13"/>
      <c r="AT415" s="252" t="s">
        <v>197</v>
      </c>
      <c r="AU415" s="252" t="s">
        <v>85</v>
      </c>
      <c r="AV415" s="13" t="s">
        <v>85</v>
      </c>
      <c r="AW415" s="13" t="s">
        <v>32</v>
      </c>
      <c r="AX415" s="13" t="s">
        <v>76</v>
      </c>
      <c r="AY415" s="252" t="s">
        <v>175</v>
      </c>
    </row>
    <row r="416" s="14" customFormat="1">
      <c r="A416" s="14"/>
      <c r="B416" s="253"/>
      <c r="C416" s="254"/>
      <c r="D416" s="243" t="s">
        <v>197</v>
      </c>
      <c r="E416" s="255" t="s">
        <v>1</v>
      </c>
      <c r="F416" s="256" t="s">
        <v>199</v>
      </c>
      <c r="G416" s="254"/>
      <c r="H416" s="257">
        <v>60.281999999999996</v>
      </c>
      <c r="I416" s="258"/>
      <c r="J416" s="254"/>
      <c r="K416" s="254"/>
      <c r="L416" s="259"/>
      <c r="M416" s="260"/>
      <c r="N416" s="261"/>
      <c r="O416" s="261"/>
      <c r="P416" s="261"/>
      <c r="Q416" s="261"/>
      <c r="R416" s="261"/>
      <c r="S416" s="261"/>
      <c r="T416" s="262"/>
      <c r="U416" s="14"/>
      <c r="V416" s="14"/>
      <c r="W416" s="14"/>
      <c r="X416" s="14"/>
      <c r="Y416" s="14"/>
      <c r="Z416" s="14"/>
      <c r="AA416" s="14"/>
      <c r="AB416" s="14"/>
      <c r="AC416" s="14"/>
      <c r="AD416" s="14"/>
      <c r="AE416" s="14"/>
      <c r="AT416" s="263" t="s">
        <v>197</v>
      </c>
      <c r="AU416" s="263" t="s">
        <v>85</v>
      </c>
      <c r="AV416" s="14" t="s">
        <v>182</v>
      </c>
      <c r="AW416" s="14" t="s">
        <v>32</v>
      </c>
      <c r="AX416" s="14" t="s">
        <v>83</v>
      </c>
      <c r="AY416" s="263" t="s">
        <v>175</v>
      </c>
    </row>
    <row r="417" s="2" customFormat="1" ht="16.5" customHeight="1">
      <c r="A417" s="39"/>
      <c r="B417" s="40"/>
      <c r="C417" s="228" t="s">
        <v>709</v>
      </c>
      <c r="D417" s="228" t="s">
        <v>177</v>
      </c>
      <c r="E417" s="229" t="s">
        <v>710</v>
      </c>
      <c r="F417" s="230" t="s">
        <v>711</v>
      </c>
      <c r="G417" s="231" t="s">
        <v>350</v>
      </c>
      <c r="H417" s="232">
        <v>0.94399999999999995</v>
      </c>
      <c r="I417" s="233"/>
      <c r="J417" s="234">
        <f>ROUND(I417*H417,2)</f>
        <v>0</v>
      </c>
      <c r="K417" s="230" t="s">
        <v>181</v>
      </c>
      <c r="L417" s="45"/>
      <c r="M417" s="235" t="s">
        <v>1</v>
      </c>
      <c r="N417" s="236" t="s">
        <v>41</v>
      </c>
      <c r="O417" s="92"/>
      <c r="P417" s="237">
        <f>O417*H417</f>
        <v>0</v>
      </c>
      <c r="Q417" s="237">
        <v>0</v>
      </c>
      <c r="R417" s="237">
        <f>Q417*H417</f>
        <v>0</v>
      </c>
      <c r="S417" s="237">
        <v>0</v>
      </c>
      <c r="T417" s="238">
        <f>S417*H417</f>
        <v>0</v>
      </c>
      <c r="U417" s="39"/>
      <c r="V417" s="39"/>
      <c r="W417" s="39"/>
      <c r="X417" s="39"/>
      <c r="Y417" s="39"/>
      <c r="Z417" s="39"/>
      <c r="AA417" s="39"/>
      <c r="AB417" s="39"/>
      <c r="AC417" s="39"/>
      <c r="AD417" s="39"/>
      <c r="AE417" s="39"/>
      <c r="AR417" s="239" t="s">
        <v>255</v>
      </c>
      <c r="AT417" s="239" t="s">
        <v>177</v>
      </c>
      <c r="AU417" s="239" t="s">
        <v>85</v>
      </c>
      <c r="AY417" s="18" t="s">
        <v>175</v>
      </c>
      <c r="BE417" s="240">
        <f>IF(N417="základní",J417,0)</f>
        <v>0</v>
      </c>
      <c r="BF417" s="240">
        <f>IF(N417="snížená",J417,0)</f>
        <v>0</v>
      </c>
      <c r="BG417" s="240">
        <f>IF(N417="zákl. přenesená",J417,0)</f>
        <v>0</v>
      </c>
      <c r="BH417" s="240">
        <f>IF(N417="sníž. přenesená",J417,0)</f>
        <v>0</v>
      </c>
      <c r="BI417" s="240">
        <f>IF(N417="nulová",J417,0)</f>
        <v>0</v>
      </c>
      <c r="BJ417" s="18" t="s">
        <v>83</v>
      </c>
      <c r="BK417" s="240">
        <f>ROUND(I417*H417,2)</f>
        <v>0</v>
      </c>
      <c r="BL417" s="18" t="s">
        <v>255</v>
      </c>
      <c r="BM417" s="239" t="s">
        <v>712</v>
      </c>
    </row>
    <row r="418" s="12" customFormat="1" ht="22.8" customHeight="1">
      <c r="A418" s="12"/>
      <c r="B418" s="212"/>
      <c r="C418" s="213"/>
      <c r="D418" s="214" t="s">
        <v>75</v>
      </c>
      <c r="E418" s="226" t="s">
        <v>713</v>
      </c>
      <c r="F418" s="226" t="s">
        <v>714</v>
      </c>
      <c r="G418" s="213"/>
      <c r="H418" s="213"/>
      <c r="I418" s="216"/>
      <c r="J418" s="227">
        <f>BK418</f>
        <v>0</v>
      </c>
      <c r="K418" s="213"/>
      <c r="L418" s="218"/>
      <c r="M418" s="219"/>
      <c r="N418" s="220"/>
      <c r="O418" s="220"/>
      <c r="P418" s="221">
        <f>SUM(P419:P435)</f>
        <v>0</v>
      </c>
      <c r="Q418" s="220"/>
      <c r="R418" s="221">
        <f>SUM(R419:R435)</f>
        <v>7.0061249999999999</v>
      </c>
      <c r="S418" s="220"/>
      <c r="T418" s="222">
        <f>SUM(T419:T435)</f>
        <v>0</v>
      </c>
      <c r="U418" s="12"/>
      <c r="V418" s="12"/>
      <c r="W418" s="12"/>
      <c r="X418" s="12"/>
      <c r="Y418" s="12"/>
      <c r="Z418" s="12"/>
      <c r="AA418" s="12"/>
      <c r="AB418" s="12"/>
      <c r="AC418" s="12"/>
      <c r="AD418" s="12"/>
      <c r="AE418" s="12"/>
      <c r="AR418" s="223" t="s">
        <v>85</v>
      </c>
      <c r="AT418" s="224" t="s">
        <v>75</v>
      </c>
      <c r="AU418" s="224" t="s">
        <v>83</v>
      </c>
      <c r="AY418" s="223" t="s">
        <v>175</v>
      </c>
      <c r="BK418" s="225">
        <f>SUM(BK419:BK435)</f>
        <v>0</v>
      </c>
    </row>
    <row r="419" s="2" customFormat="1" ht="16.5" customHeight="1">
      <c r="A419" s="39"/>
      <c r="B419" s="40"/>
      <c r="C419" s="228" t="s">
        <v>715</v>
      </c>
      <c r="D419" s="228" t="s">
        <v>177</v>
      </c>
      <c r="E419" s="229" t="s">
        <v>716</v>
      </c>
      <c r="F419" s="230" t="s">
        <v>717</v>
      </c>
      <c r="G419" s="231" t="s">
        <v>180</v>
      </c>
      <c r="H419" s="232">
        <v>875</v>
      </c>
      <c r="I419" s="233"/>
      <c r="J419" s="234">
        <f>ROUND(I419*H419,2)</f>
        <v>0</v>
      </c>
      <c r="K419" s="230" t="s">
        <v>181</v>
      </c>
      <c r="L419" s="45"/>
      <c r="M419" s="235" t="s">
        <v>1</v>
      </c>
      <c r="N419" s="236" t="s">
        <v>41</v>
      </c>
      <c r="O419" s="92"/>
      <c r="P419" s="237">
        <f>O419*H419</f>
        <v>0</v>
      </c>
      <c r="Q419" s="237">
        <v>0</v>
      </c>
      <c r="R419" s="237">
        <f>Q419*H419</f>
        <v>0</v>
      </c>
      <c r="S419" s="237">
        <v>0</v>
      </c>
      <c r="T419" s="238">
        <f>S419*H419</f>
        <v>0</v>
      </c>
      <c r="U419" s="39"/>
      <c r="V419" s="39"/>
      <c r="W419" s="39"/>
      <c r="X419" s="39"/>
      <c r="Y419" s="39"/>
      <c r="Z419" s="39"/>
      <c r="AA419" s="39"/>
      <c r="AB419" s="39"/>
      <c r="AC419" s="39"/>
      <c r="AD419" s="39"/>
      <c r="AE419" s="39"/>
      <c r="AR419" s="239" t="s">
        <v>255</v>
      </c>
      <c r="AT419" s="239" t="s">
        <v>177</v>
      </c>
      <c r="AU419" s="239" t="s">
        <v>85</v>
      </c>
      <c r="AY419" s="18" t="s">
        <v>175</v>
      </c>
      <c r="BE419" s="240">
        <f>IF(N419="základní",J419,0)</f>
        <v>0</v>
      </c>
      <c r="BF419" s="240">
        <f>IF(N419="snížená",J419,0)</f>
        <v>0</v>
      </c>
      <c r="BG419" s="240">
        <f>IF(N419="zákl. přenesená",J419,0)</f>
        <v>0</v>
      </c>
      <c r="BH419" s="240">
        <f>IF(N419="sníž. přenesená",J419,0)</f>
        <v>0</v>
      </c>
      <c r="BI419" s="240">
        <f>IF(N419="nulová",J419,0)</f>
        <v>0</v>
      </c>
      <c r="BJ419" s="18" t="s">
        <v>83</v>
      </c>
      <c r="BK419" s="240">
        <f>ROUND(I419*H419,2)</f>
        <v>0</v>
      </c>
      <c r="BL419" s="18" t="s">
        <v>255</v>
      </c>
      <c r="BM419" s="239" t="s">
        <v>718</v>
      </c>
    </row>
    <row r="420" s="2" customFormat="1" ht="16.5" customHeight="1">
      <c r="A420" s="39"/>
      <c r="B420" s="40"/>
      <c r="C420" s="228" t="s">
        <v>719</v>
      </c>
      <c r="D420" s="228" t="s">
        <v>177</v>
      </c>
      <c r="E420" s="229" t="s">
        <v>720</v>
      </c>
      <c r="F420" s="230" t="s">
        <v>721</v>
      </c>
      <c r="G420" s="231" t="s">
        <v>180</v>
      </c>
      <c r="H420" s="232">
        <v>875</v>
      </c>
      <c r="I420" s="233"/>
      <c r="J420" s="234">
        <f>ROUND(I420*H420,2)</f>
        <v>0</v>
      </c>
      <c r="K420" s="230" t="s">
        <v>181</v>
      </c>
      <c r="L420" s="45"/>
      <c r="M420" s="235" t="s">
        <v>1</v>
      </c>
      <c r="N420" s="236" t="s">
        <v>41</v>
      </c>
      <c r="O420" s="92"/>
      <c r="P420" s="237">
        <f>O420*H420</f>
        <v>0</v>
      </c>
      <c r="Q420" s="237">
        <v>3.0000000000000001E-05</v>
      </c>
      <c r="R420" s="237">
        <f>Q420*H420</f>
        <v>0.026249999999999999</v>
      </c>
      <c r="S420" s="237">
        <v>0</v>
      </c>
      <c r="T420" s="238">
        <f>S420*H420</f>
        <v>0</v>
      </c>
      <c r="U420" s="39"/>
      <c r="V420" s="39"/>
      <c r="W420" s="39"/>
      <c r="X420" s="39"/>
      <c r="Y420" s="39"/>
      <c r="Z420" s="39"/>
      <c r="AA420" s="39"/>
      <c r="AB420" s="39"/>
      <c r="AC420" s="39"/>
      <c r="AD420" s="39"/>
      <c r="AE420" s="39"/>
      <c r="AR420" s="239" t="s">
        <v>255</v>
      </c>
      <c r="AT420" s="239" t="s">
        <v>177</v>
      </c>
      <c r="AU420" s="239" t="s">
        <v>85</v>
      </c>
      <c r="AY420" s="18" t="s">
        <v>175</v>
      </c>
      <c r="BE420" s="240">
        <f>IF(N420="základní",J420,0)</f>
        <v>0</v>
      </c>
      <c r="BF420" s="240">
        <f>IF(N420="snížená",J420,0)</f>
        <v>0</v>
      </c>
      <c r="BG420" s="240">
        <f>IF(N420="zákl. přenesená",J420,0)</f>
        <v>0</v>
      </c>
      <c r="BH420" s="240">
        <f>IF(N420="sníž. přenesená",J420,0)</f>
        <v>0</v>
      </c>
      <c r="BI420" s="240">
        <f>IF(N420="nulová",J420,0)</f>
        <v>0</v>
      </c>
      <c r="BJ420" s="18" t="s">
        <v>83</v>
      </c>
      <c r="BK420" s="240">
        <f>ROUND(I420*H420,2)</f>
        <v>0</v>
      </c>
      <c r="BL420" s="18" t="s">
        <v>255</v>
      </c>
      <c r="BM420" s="239" t="s">
        <v>722</v>
      </c>
    </row>
    <row r="421" s="2" customFormat="1" ht="21.75" customHeight="1">
      <c r="A421" s="39"/>
      <c r="B421" s="40"/>
      <c r="C421" s="228" t="s">
        <v>723</v>
      </c>
      <c r="D421" s="228" t="s">
        <v>177</v>
      </c>
      <c r="E421" s="229" t="s">
        <v>724</v>
      </c>
      <c r="F421" s="230" t="s">
        <v>725</v>
      </c>
      <c r="G421" s="231" t="s">
        <v>180</v>
      </c>
      <c r="H421" s="232">
        <v>875</v>
      </c>
      <c r="I421" s="233"/>
      <c r="J421" s="234">
        <f>ROUND(I421*H421,2)</f>
        <v>0</v>
      </c>
      <c r="K421" s="230" t="s">
        <v>181</v>
      </c>
      <c r="L421" s="45"/>
      <c r="M421" s="235" t="s">
        <v>1</v>
      </c>
      <c r="N421" s="236" t="s">
        <v>41</v>
      </c>
      <c r="O421" s="92"/>
      <c r="P421" s="237">
        <f>O421*H421</f>
        <v>0</v>
      </c>
      <c r="Q421" s="237">
        <v>0.0044999999999999997</v>
      </c>
      <c r="R421" s="237">
        <f>Q421*H421</f>
        <v>3.9374999999999996</v>
      </c>
      <c r="S421" s="237">
        <v>0</v>
      </c>
      <c r="T421" s="238">
        <f>S421*H421</f>
        <v>0</v>
      </c>
      <c r="U421" s="39"/>
      <c r="V421" s="39"/>
      <c r="W421" s="39"/>
      <c r="X421" s="39"/>
      <c r="Y421" s="39"/>
      <c r="Z421" s="39"/>
      <c r="AA421" s="39"/>
      <c r="AB421" s="39"/>
      <c r="AC421" s="39"/>
      <c r="AD421" s="39"/>
      <c r="AE421" s="39"/>
      <c r="AR421" s="239" t="s">
        <v>255</v>
      </c>
      <c r="AT421" s="239" t="s">
        <v>177</v>
      </c>
      <c r="AU421" s="239" t="s">
        <v>85</v>
      </c>
      <c r="AY421" s="18" t="s">
        <v>175</v>
      </c>
      <c r="BE421" s="240">
        <f>IF(N421="základní",J421,0)</f>
        <v>0</v>
      </c>
      <c r="BF421" s="240">
        <f>IF(N421="snížená",J421,0)</f>
        <v>0</v>
      </c>
      <c r="BG421" s="240">
        <f>IF(N421="zákl. přenesená",J421,0)</f>
        <v>0</v>
      </c>
      <c r="BH421" s="240">
        <f>IF(N421="sníž. přenesená",J421,0)</f>
        <v>0</v>
      </c>
      <c r="BI421" s="240">
        <f>IF(N421="nulová",J421,0)</f>
        <v>0</v>
      </c>
      <c r="BJ421" s="18" t="s">
        <v>83</v>
      </c>
      <c r="BK421" s="240">
        <f>ROUND(I421*H421,2)</f>
        <v>0</v>
      </c>
      <c r="BL421" s="18" t="s">
        <v>255</v>
      </c>
      <c r="BM421" s="239" t="s">
        <v>726</v>
      </c>
    </row>
    <row r="422" s="2" customFormat="1" ht="16.5" customHeight="1">
      <c r="A422" s="39"/>
      <c r="B422" s="40"/>
      <c r="C422" s="228" t="s">
        <v>727</v>
      </c>
      <c r="D422" s="228" t="s">
        <v>177</v>
      </c>
      <c r="E422" s="229" t="s">
        <v>728</v>
      </c>
      <c r="F422" s="230" t="s">
        <v>729</v>
      </c>
      <c r="G422" s="231" t="s">
        <v>180</v>
      </c>
      <c r="H422" s="232">
        <v>875</v>
      </c>
      <c r="I422" s="233"/>
      <c r="J422" s="234">
        <f>ROUND(I422*H422,2)</f>
        <v>0</v>
      </c>
      <c r="K422" s="230" t="s">
        <v>181</v>
      </c>
      <c r="L422" s="45"/>
      <c r="M422" s="235" t="s">
        <v>1</v>
      </c>
      <c r="N422" s="236" t="s">
        <v>41</v>
      </c>
      <c r="O422" s="92"/>
      <c r="P422" s="237">
        <f>O422*H422</f>
        <v>0</v>
      </c>
      <c r="Q422" s="237">
        <v>0.00029999999999999997</v>
      </c>
      <c r="R422" s="237">
        <f>Q422*H422</f>
        <v>0.26249999999999996</v>
      </c>
      <c r="S422" s="237">
        <v>0</v>
      </c>
      <c r="T422" s="238">
        <f>S422*H422</f>
        <v>0</v>
      </c>
      <c r="U422" s="39"/>
      <c r="V422" s="39"/>
      <c r="W422" s="39"/>
      <c r="X422" s="39"/>
      <c r="Y422" s="39"/>
      <c r="Z422" s="39"/>
      <c r="AA422" s="39"/>
      <c r="AB422" s="39"/>
      <c r="AC422" s="39"/>
      <c r="AD422" s="39"/>
      <c r="AE422" s="39"/>
      <c r="AR422" s="239" t="s">
        <v>255</v>
      </c>
      <c r="AT422" s="239" t="s">
        <v>177</v>
      </c>
      <c r="AU422" s="239" t="s">
        <v>85</v>
      </c>
      <c r="AY422" s="18" t="s">
        <v>175</v>
      </c>
      <c r="BE422" s="240">
        <f>IF(N422="základní",J422,0)</f>
        <v>0</v>
      </c>
      <c r="BF422" s="240">
        <f>IF(N422="snížená",J422,0)</f>
        <v>0</v>
      </c>
      <c r="BG422" s="240">
        <f>IF(N422="zákl. přenesená",J422,0)</f>
        <v>0</v>
      </c>
      <c r="BH422" s="240">
        <f>IF(N422="sníž. přenesená",J422,0)</f>
        <v>0</v>
      </c>
      <c r="BI422" s="240">
        <f>IF(N422="nulová",J422,0)</f>
        <v>0</v>
      </c>
      <c r="BJ422" s="18" t="s">
        <v>83</v>
      </c>
      <c r="BK422" s="240">
        <f>ROUND(I422*H422,2)</f>
        <v>0</v>
      </c>
      <c r="BL422" s="18" t="s">
        <v>255</v>
      </c>
      <c r="BM422" s="239" t="s">
        <v>730</v>
      </c>
    </row>
    <row r="423" s="2" customFormat="1">
      <c r="A423" s="39"/>
      <c r="B423" s="40"/>
      <c r="C423" s="41"/>
      <c r="D423" s="243" t="s">
        <v>205</v>
      </c>
      <c r="E423" s="41"/>
      <c r="F423" s="264" t="s">
        <v>731</v>
      </c>
      <c r="G423" s="41"/>
      <c r="H423" s="41"/>
      <c r="I423" s="265"/>
      <c r="J423" s="41"/>
      <c r="K423" s="41"/>
      <c r="L423" s="45"/>
      <c r="M423" s="266"/>
      <c r="N423" s="267"/>
      <c r="O423" s="92"/>
      <c r="P423" s="92"/>
      <c r="Q423" s="92"/>
      <c r="R423" s="92"/>
      <c r="S423" s="92"/>
      <c r="T423" s="93"/>
      <c r="U423" s="39"/>
      <c r="V423" s="39"/>
      <c r="W423" s="39"/>
      <c r="X423" s="39"/>
      <c r="Y423" s="39"/>
      <c r="Z423" s="39"/>
      <c r="AA423" s="39"/>
      <c r="AB423" s="39"/>
      <c r="AC423" s="39"/>
      <c r="AD423" s="39"/>
      <c r="AE423" s="39"/>
      <c r="AT423" s="18" t="s">
        <v>205</v>
      </c>
      <c r="AU423" s="18" t="s">
        <v>85</v>
      </c>
    </row>
    <row r="424" s="13" customFormat="1">
      <c r="A424" s="13"/>
      <c r="B424" s="241"/>
      <c r="C424" s="242"/>
      <c r="D424" s="243" t="s">
        <v>197</v>
      </c>
      <c r="E424" s="244" t="s">
        <v>1</v>
      </c>
      <c r="F424" s="245" t="s">
        <v>254</v>
      </c>
      <c r="G424" s="242"/>
      <c r="H424" s="246">
        <v>875</v>
      </c>
      <c r="I424" s="247"/>
      <c r="J424" s="242"/>
      <c r="K424" s="242"/>
      <c r="L424" s="248"/>
      <c r="M424" s="249"/>
      <c r="N424" s="250"/>
      <c r="O424" s="250"/>
      <c r="P424" s="250"/>
      <c r="Q424" s="250"/>
      <c r="R424" s="250"/>
      <c r="S424" s="250"/>
      <c r="T424" s="251"/>
      <c r="U424" s="13"/>
      <c r="V424" s="13"/>
      <c r="W424" s="13"/>
      <c r="X424" s="13"/>
      <c r="Y424" s="13"/>
      <c r="Z424" s="13"/>
      <c r="AA424" s="13"/>
      <c r="AB424" s="13"/>
      <c r="AC424" s="13"/>
      <c r="AD424" s="13"/>
      <c r="AE424" s="13"/>
      <c r="AT424" s="252" t="s">
        <v>197</v>
      </c>
      <c r="AU424" s="252" t="s">
        <v>85</v>
      </c>
      <c r="AV424" s="13" t="s">
        <v>85</v>
      </c>
      <c r="AW424" s="13" t="s">
        <v>32</v>
      </c>
      <c r="AX424" s="13" t="s">
        <v>76</v>
      </c>
      <c r="AY424" s="252" t="s">
        <v>175</v>
      </c>
    </row>
    <row r="425" s="14" customFormat="1">
      <c r="A425" s="14"/>
      <c r="B425" s="253"/>
      <c r="C425" s="254"/>
      <c r="D425" s="243" t="s">
        <v>197</v>
      </c>
      <c r="E425" s="255" t="s">
        <v>1</v>
      </c>
      <c r="F425" s="256" t="s">
        <v>199</v>
      </c>
      <c r="G425" s="254"/>
      <c r="H425" s="257">
        <v>875</v>
      </c>
      <c r="I425" s="258"/>
      <c r="J425" s="254"/>
      <c r="K425" s="254"/>
      <c r="L425" s="259"/>
      <c r="M425" s="260"/>
      <c r="N425" s="261"/>
      <c r="O425" s="261"/>
      <c r="P425" s="261"/>
      <c r="Q425" s="261"/>
      <c r="R425" s="261"/>
      <c r="S425" s="261"/>
      <c r="T425" s="262"/>
      <c r="U425" s="14"/>
      <c r="V425" s="14"/>
      <c r="W425" s="14"/>
      <c r="X425" s="14"/>
      <c r="Y425" s="14"/>
      <c r="Z425" s="14"/>
      <c r="AA425" s="14"/>
      <c r="AB425" s="14"/>
      <c r="AC425" s="14"/>
      <c r="AD425" s="14"/>
      <c r="AE425" s="14"/>
      <c r="AT425" s="263" t="s">
        <v>197</v>
      </c>
      <c r="AU425" s="263" t="s">
        <v>85</v>
      </c>
      <c r="AV425" s="14" t="s">
        <v>182</v>
      </c>
      <c r="AW425" s="14" t="s">
        <v>32</v>
      </c>
      <c r="AX425" s="14" t="s">
        <v>83</v>
      </c>
      <c r="AY425" s="263" t="s">
        <v>175</v>
      </c>
    </row>
    <row r="426" s="2" customFormat="1" ht="16.5" customHeight="1">
      <c r="A426" s="39"/>
      <c r="B426" s="40"/>
      <c r="C426" s="289" t="s">
        <v>732</v>
      </c>
      <c r="D426" s="289" t="s">
        <v>411</v>
      </c>
      <c r="E426" s="290" t="s">
        <v>733</v>
      </c>
      <c r="F426" s="291" t="s">
        <v>734</v>
      </c>
      <c r="G426" s="292" t="s">
        <v>180</v>
      </c>
      <c r="H426" s="293">
        <v>962.5</v>
      </c>
      <c r="I426" s="294"/>
      <c r="J426" s="295">
        <f>ROUND(I426*H426,2)</f>
        <v>0</v>
      </c>
      <c r="K426" s="291" t="s">
        <v>203</v>
      </c>
      <c r="L426" s="296"/>
      <c r="M426" s="297" t="s">
        <v>1</v>
      </c>
      <c r="N426" s="298" t="s">
        <v>41</v>
      </c>
      <c r="O426" s="92"/>
      <c r="P426" s="237">
        <f>O426*H426</f>
        <v>0</v>
      </c>
      <c r="Q426" s="237">
        <v>0.0028700000000000002</v>
      </c>
      <c r="R426" s="237">
        <f>Q426*H426</f>
        <v>2.762375</v>
      </c>
      <c r="S426" s="237">
        <v>0</v>
      </c>
      <c r="T426" s="238">
        <f>S426*H426</f>
        <v>0</v>
      </c>
      <c r="U426" s="39"/>
      <c r="V426" s="39"/>
      <c r="W426" s="39"/>
      <c r="X426" s="39"/>
      <c r="Y426" s="39"/>
      <c r="Z426" s="39"/>
      <c r="AA426" s="39"/>
      <c r="AB426" s="39"/>
      <c r="AC426" s="39"/>
      <c r="AD426" s="39"/>
      <c r="AE426" s="39"/>
      <c r="AR426" s="239" t="s">
        <v>347</v>
      </c>
      <c r="AT426" s="239" t="s">
        <v>411</v>
      </c>
      <c r="AU426" s="239" t="s">
        <v>85</v>
      </c>
      <c r="AY426" s="18" t="s">
        <v>175</v>
      </c>
      <c r="BE426" s="240">
        <f>IF(N426="základní",J426,0)</f>
        <v>0</v>
      </c>
      <c r="BF426" s="240">
        <f>IF(N426="snížená",J426,0)</f>
        <v>0</v>
      </c>
      <c r="BG426" s="240">
        <f>IF(N426="zákl. přenesená",J426,0)</f>
        <v>0</v>
      </c>
      <c r="BH426" s="240">
        <f>IF(N426="sníž. přenesená",J426,0)</f>
        <v>0</v>
      </c>
      <c r="BI426" s="240">
        <f>IF(N426="nulová",J426,0)</f>
        <v>0</v>
      </c>
      <c r="BJ426" s="18" t="s">
        <v>83</v>
      </c>
      <c r="BK426" s="240">
        <f>ROUND(I426*H426,2)</f>
        <v>0</v>
      </c>
      <c r="BL426" s="18" t="s">
        <v>255</v>
      </c>
      <c r="BM426" s="239" t="s">
        <v>735</v>
      </c>
    </row>
    <row r="427" s="2" customFormat="1">
      <c r="A427" s="39"/>
      <c r="B427" s="40"/>
      <c r="C427" s="41"/>
      <c r="D427" s="243" t="s">
        <v>205</v>
      </c>
      <c r="E427" s="41"/>
      <c r="F427" s="264" t="s">
        <v>736</v>
      </c>
      <c r="G427" s="41"/>
      <c r="H427" s="41"/>
      <c r="I427" s="265"/>
      <c r="J427" s="41"/>
      <c r="K427" s="41"/>
      <c r="L427" s="45"/>
      <c r="M427" s="266"/>
      <c r="N427" s="267"/>
      <c r="O427" s="92"/>
      <c r="P427" s="92"/>
      <c r="Q427" s="92"/>
      <c r="R427" s="92"/>
      <c r="S427" s="92"/>
      <c r="T427" s="93"/>
      <c r="U427" s="39"/>
      <c r="V427" s="39"/>
      <c r="W427" s="39"/>
      <c r="X427" s="39"/>
      <c r="Y427" s="39"/>
      <c r="Z427" s="39"/>
      <c r="AA427" s="39"/>
      <c r="AB427" s="39"/>
      <c r="AC427" s="39"/>
      <c r="AD427" s="39"/>
      <c r="AE427" s="39"/>
      <c r="AT427" s="18" t="s">
        <v>205</v>
      </c>
      <c r="AU427" s="18" t="s">
        <v>85</v>
      </c>
    </row>
    <row r="428" s="13" customFormat="1">
      <c r="A428" s="13"/>
      <c r="B428" s="241"/>
      <c r="C428" s="242"/>
      <c r="D428" s="243" t="s">
        <v>197</v>
      </c>
      <c r="E428" s="242"/>
      <c r="F428" s="245" t="s">
        <v>415</v>
      </c>
      <c r="G428" s="242"/>
      <c r="H428" s="246">
        <v>962.5</v>
      </c>
      <c r="I428" s="247"/>
      <c r="J428" s="242"/>
      <c r="K428" s="242"/>
      <c r="L428" s="248"/>
      <c r="M428" s="249"/>
      <c r="N428" s="250"/>
      <c r="O428" s="250"/>
      <c r="P428" s="250"/>
      <c r="Q428" s="250"/>
      <c r="R428" s="250"/>
      <c r="S428" s="250"/>
      <c r="T428" s="251"/>
      <c r="U428" s="13"/>
      <c r="V428" s="13"/>
      <c r="W428" s="13"/>
      <c r="X428" s="13"/>
      <c r="Y428" s="13"/>
      <c r="Z428" s="13"/>
      <c r="AA428" s="13"/>
      <c r="AB428" s="13"/>
      <c r="AC428" s="13"/>
      <c r="AD428" s="13"/>
      <c r="AE428" s="13"/>
      <c r="AT428" s="252" t="s">
        <v>197</v>
      </c>
      <c r="AU428" s="252" t="s">
        <v>85</v>
      </c>
      <c r="AV428" s="13" t="s">
        <v>85</v>
      </c>
      <c r="AW428" s="13" t="s">
        <v>4</v>
      </c>
      <c r="AX428" s="13" t="s">
        <v>83</v>
      </c>
      <c r="AY428" s="252" t="s">
        <v>175</v>
      </c>
    </row>
    <row r="429" s="2" customFormat="1" ht="16.5" customHeight="1">
      <c r="A429" s="39"/>
      <c r="B429" s="40"/>
      <c r="C429" s="228" t="s">
        <v>737</v>
      </c>
      <c r="D429" s="228" t="s">
        <v>177</v>
      </c>
      <c r="E429" s="229" t="s">
        <v>738</v>
      </c>
      <c r="F429" s="230" t="s">
        <v>739</v>
      </c>
      <c r="G429" s="231" t="s">
        <v>180</v>
      </c>
      <c r="H429" s="232">
        <v>875</v>
      </c>
      <c r="I429" s="233"/>
      <c r="J429" s="234">
        <f>ROUND(I429*H429,2)</f>
        <v>0</v>
      </c>
      <c r="K429" s="230" t="s">
        <v>203</v>
      </c>
      <c r="L429" s="45"/>
      <c r="M429" s="235" t="s">
        <v>1</v>
      </c>
      <c r="N429" s="236" t="s">
        <v>41</v>
      </c>
      <c r="O429" s="92"/>
      <c r="P429" s="237">
        <f>O429*H429</f>
        <v>0</v>
      </c>
      <c r="Q429" s="237">
        <v>2.0000000000000002E-05</v>
      </c>
      <c r="R429" s="237">
        <f>Q429*H429</f>
        <v>0.017500000000000002</v>
      </c>
      <c r="S429" s="237">
        <v>0</v>
      </c>
      <c r="T429" s="238">
        <f>S429*H429</f>
        <v>0</v>
      </c>
      <c r="U429" s="39"/>
      <c r="V429" s="39"/>
      <c r="W429" s="39"/>
      <c r="X429" s="39"/>
      <c r="Y429" s="39"/>
      <c r="Z429" s="39"/>
      <c r="AA429" s="39"/>
      <c r="AB429" s="39"/>
      <c r="AC429" s="39"/>
      <c r="AD429" s="39"/>
      <c r="AE429" s="39"/>
      <c r="AR429" s="239" t="s">
        <v>255</v>
      </c>
      <c r="AT429" s="239" t="s">
        <v>177</v>
      </c>
      <c r="AU429" s="239" t="s">
        <v>85</v>
      </c>
      <c r="AY429" s="18" t="s">
        <v>175</v>
      </c>
      <c r="BE429" s="240">
        <f>IF(N429="základní",J429,0)</f>
        <v>0</v>
      </c>
      <c r="BF429" s="240">
        <f>IF(N429="snížená",J429,0)</f>
        <v>0</v>
      </c>
      <c r="BG429" s="240">
        <f>IF(N429="zákl. přenesená",J429,0)</f>
        <v>0</v>
      </c>
      <c r="BH429" s="240">
        <f>IF(N429="sníž. přenesená",J429,0)</f>
        <v>0</v>
      </c>
      <c r="BI429" s="240">
        <f>IF(N429="nulová",J429,0)</f>
        <v>0</v>
      </c>
      <c r="BJ429" s="18" t="s">
        <v>83</v>
      </c>
      <c r="BK429" s="240">
        <f>ROUND(I429*H429,2)</f>
        <v>0</v>
      </c>
      <c r="BL429" s="18" t="s">
        <v>255</v>
      </c>
      <c r="BM429" s="239" t="s">
        <v>740</v>
      </c>
    </row>
    <row r="430" s="2" customFormat="1">
      <c r="A430" s="39"/>
      <c r="B430" s="40"/>
      <c r="C430" s="41"/>
      <c r="D430" s="243" t="s">
        <v>205</v>
      </c>
      <c r="E430" s="41"/>
      <c r="F430" s="264" t="s">
        <v>741</v>
      </c>
      <c r="G430" s="41"/>
      <c r="H430" s="41"/>
      <c r="I430" s="265"/>
      <c r="J430" s="41"/>
      <c r="K430" s="41"/>
      <c r="L430" s="45"/>
      <c r="M430" s="266"/>
      <c r="N430" s="267"/>
      <c r="O430" s="92"/>
      <c r="P430" s="92"/>
      <c r="Q430" s="92"/>
      <c r="R430" s="92"/>
      <c r="S430" s="92"/>
      <c r="T430" s="93"/>
      <c r="U430" s="39"/>
      <c r="V430" s="39"/>
      <c r="W430" s="39"/>
      <c r="X430" s="39"/>
      <c r="Y430" s="39"/>
      <c r="Z430" s="39"/>
      <c r="AA430" s="39"/>
      <c r="AB430" s="39"/>
      <c r="AC430" s="39"/>
      <c r="AD430" s="39"/>
      <c r="AE430" s="39"/>
      <c r="AT430" s="18" t="s">
        <v>205</v>
      </c>
      <c r="AU430" s="18" t="s">
        <v>85</v>
      </c>
    </row>
    <row r="431" s="15" customFormat="1">
      <c r="A431" s="15"/>
      <c r="B431" s="268"/>
      <c r="C431" s="269"/>
      <c r="D431" s="243" t="s">
        <v>197</v>
      </c>
      <c r="E431" s="270" t="s">
        <v>1</v>
      </c>
      <c r="F431" s="271" t="s">
        <v>742</v>
      </c>
      <c r="G431" s="269"/>
      <c r="H431" s="270" t="s">
        <v>1</v>
      </c>
      <c r="I431" s="272"/>
      <c r="J431" s="269"/>
      <c r="K431" s="269"/>
      <c r="L431" s="273"/>
      <c r="M431" s="274"/>
      <c r="N431" s="275"/>
      <c r="O431" s="275"/>
      <c r="P431" s="275"/>
      <c r="Q431" s="275"/>
      <c r="R431" s="275"/>
      <c r="S431" s="275"/>
      <c r="T431" s="276"/>
      <c r="U431" s="15"/>
      <c r="V431" s="15"/>
      <c r="W431" s="15"/>
      <c r="X431" s="15"/>
      <c r="Y431" s="15"/>
      <c r="Z431" s="15"/>
      <c r="AA431" s="15"/>
      <c r="AB431" s="15"/>
      <c r="AC431" s="15"/>
      <c r="AD431" s="15"/>
      <c r="AE431" s="15"/>
      <c r="AT431" s="277" t="s">
        <v>197</v>
      </c>
      <c r="AU431" s="277" t="s">
        <v>85</v>
      </c>
      <c r="AV431" s="15" t="s">
        <v>83</v>
      </c>
      <c r="AW431" s="15" t="s">
        <v>32</v>
      </c>
      <c r="AX431" s="15" t="s">
        <v>76</v>
      </c>
      <c r="AY431" s="277" t="s">
        <v>175</v>
      </c>
    </row>
    <row r="432" s="13" customFormat="1">
      <c r="A432" s="13"/>
      <c r="B432" s="241"/>
      <c r="C432" s="242"/>
      <c r="D432" s="243" t="s">
        <v>197</v>
      </c>
      <c r="E432" s="244" t="s">
        <v>1</v>
      </c>
      <c r="F432" s="245" t="s">
        <v>254</v>
      </c>
      <c r="G432" s="242"/>
      <c r="H432" s="246">
        <v>875</v>
      </c>
      <c r="I432" s="247"/>
      <c r="J432" s="242"/>
      <c r="K432" s="242"/>
      <c r="L432" s="248"/>
      <c r="M432" s="249"/>
      <c r="N432" s="250"/>
      <c r="O432" s="250"/>
      <c r="P432" s="250"/>
      <c r="Q432" s="250"/>
      <c r="R432" s="250"/>
      <c r="S432" s="250"/>
      <c r="T432" s="251"/>
      <c r="U432" s="13"/>
      <c r="V432" s="13"/>
      <c r="W432" s="13"/>
      <c r="X432" s="13"/>
      <c r="Y432" s="13"/>
      <c r="Z432" s="13"/>
      <c r="AA432" s="13"/>
      <c r="AB432" s="13"/>
      <c r="AC432" s="13"/>
      <c r="AD432" s="13"/>
      <c r="AE432" s="13"/>
      <c r="AT432" s="252" t="s">
        <v>197</v>
      </c>
      <c r="AU432" s="252" t="s">
        <v>85</v>
      </c>
      <c r="AV432" s="13" t="s">
        <v>85</v>
      </c>
      <c r="AW432" s="13" t="s">
        <v>32</v>
      </c>
      <c r="AX432" s="13" t="s">
        <v>76</v>
      </c>
      <c r="AY432" s="252" t="s">
        <v>175</v>
      </c>
    </row>
    <row r="433" s="14" customFormat="1">
      <c r="A433" s="14"/>
      <c r="B433" s="253"/>
      <c r="C433" s="254"/>
      <c r="D433" s="243" t="s">
        <v>197</v>
      </c>
      <c r="E433" s="255" t="s">
        <v>1</v>
      </c>
      <c r="F433" s="256" t="s">
        <v>199</v>
      </c>
      <c r="G433" s="254"/>
      <c r="H433" s="257">
        <v>875</v>
      </c>
      <c r="I433" s="258"/>
      <c r="J433" s="254"/>
      <c r="K433" s="254"/>
      <c r="L433" s="259"/>
      <c r="M433" s="260"/>
      <c r="N433" s="261"/>
      <c r="O433" s="261"/>
      <c r="P433" s="261"/>
      <c r="Q433" s="261"/>
      <c r="R433" s="261"/>
      <c r="S433" s="261"/>
      <c r="T433" s="262"/>
      <c r="U433" s="14"/>
      <c r="V433" s="14"/>
      <c r="W433" s="14"/>
      <c r="X433" s="14"/>
      <c r="Y433" s="14"/>
      <c r="Z433" s="14"/>
      <c r="AA433" s="14"/>
      <c r="AB433" s="14"/>
      <c r="AC433" s="14"/>
      <c r="AD433" s="14"/>
      <c r="AE433" s="14"/>
      <c r="AT433" s="263" t="s">
        <v>197</v>
      </c>
      <c r="AU433" s="263" t="s">
        <v>85</v>
      </c>
      <c r="AV433" s="14" t="s">
        <v>182</v>
      </c>
      <c r="AW433" s="14" t="s">
        <v>32</v>
      </c>
      <c r="AX433" s="14" t="s">
        <v>83</v>
      </c>
      <c r="AY433" s="263" t="s">
        <v>175</v>
      </c>
    </row>
    <row r="434" s="2" customFormat="1" ht="16.5" customHeight="1">
      <c r="A434" s="39"/>
      <c r="B434" s="40"/>
      <c r="C434" s="228" t="s">
        <v>743</v>
      </c>
      <c r="D434" s="228" t="s">
        <v>177</v>
      </c>
      <c r="E434" s="229" t="s">
        <v>744</v>
      </c>
      <c r="F434" s="230" t="s">
        <v>745</v>
      </c>
      <c r="G434" s="231" t="s">
        <v>350</v>
      </c>
      <c r="H434" s="232">
        <v>7.0060000000000002</v>
      </c>
      <c r="I434" s="233"/>
      <c r="J434" s="234">
        <f>ROUND(I434*H434,2)</f>
        <v>0</v>
      </c>
      <c r="K434" s="230" t="s">
        <v>181</v>
      </c>
      <c r="L434" s="45"/>
      <c r="M434" s="235" t="s">
        <v>1</v>
      </c>
      <c r="N434" s="236" t="s">
        <v>41</v>
      </c>
      <c r="O434" s="92"/>
      <c r="P434" s="237">
        <f>O434*H434</f>
        <v>0</v>
      </c>
      <c r="Q434" s="237">
        <v>0</v>
      </c>
      <c r="R434" s="237">
        <f>Q434*H434</f>
        <v>0</v>
      </c>
      <c r="S434" s="237">
        <v>0</v>
      </c>
      <c r="T434" s="238">
        <f>S434*H434</f>
        <v>0</v>
      </c>
      <c r="U434" s="39"/>
      <c r="V434" s="39"/>
      <c r="W434" s="39"/>
      <c r="X434" s="39"/>
      <c r="Y434" s="39"/>
      <c r="Z434" s="39"/>
      <c r="AA434" s="39"/>
      <c r="AB434" s="39"/>
      <c r="AC434" s="39"/>
      <c r="AD434" s="39"/>
      <c r="AE434" s="39"/>
      <c r="AR434" s="239" t="s">
        <v>255</v>
      </c>
      <c r="AT434" s="239" t="s">
        <v>177</v>
      </c>
      <c r="AU434" s="239" t="s">
        <v>85</v>
      </c>
      <c r="AY434" s="18" t="s">
        <v>175</v>
      </c>
      <c r="BE434" s="240">
        <f>IF(N434="základní",J434,0)</f>
        <v>0</v>
      </c>
      <c r="BF434" s="240">
        <f>IF(N434="snížená",J434,0)</f>
        <v>0</v>
      </c>
      <c r="BG434" s="240">
        <f>IF(N434="zákl. přenesená",J434,0)</f>
        <v>0</v>
      </c>
      <c r="BH434" s="240">
        <f>IF(N434="sníž. přenesená",J434,0)</f>
        <v>0</v>
      </c>
      <c r="BI434" s="240">
        <f>IF(N434="nulová",J434,0)</f>
        <v>0</v>
      </c>
      <c r="BJ434" s="18" t="s">
        <v>83</v>
      </c>
      <c r="BK434" s="240">
        <f>ROUND(I434*H434,2)</f>
        <v>0</v>
      </c>
      <c r="BL434" s="18" t="s">
        <v>255</v>
      </c>
      <c r="BM434" s="239" t="s">
        <v>746</v>
      </c>
    </row>
    <row r="435" s="2" customFormat="1" ht="21.75" customHeight="1">
      <c r="A435" s="39"/>
      <c r="B435" s="40"/>
      <c r="C435" s="228" t="s">
        <v>747</v>
      </c>
      <c r="D435" s="228" t="s">
        <v>177</v>
      </c>
      <c r="E435" s="229" t="s">
        <v>748</v>
      </c>
      <c r="F435" s="230" t="s">
        <v>749</v>
      </c>
      <c r="G435" s="231" t="s">
        <v>350</v>
      </c>
      <c r="H435" s="232">
        <v>7.0060000000000002</v>
      </c>
      <c r="I435" s="233"/>
      <c r="J435" s="234">
        <f>ROUND(I435*H435,2)</f>
        <v>0</v>
      </c>
      <c r="K435" s="230" t="s">
        <v>181</v>
      </c>
      <c r="L435" s="45"/>
      <c r="M435" s="235" t="s">
        <v>1</v>
      </c>
      <c r="N435" s="236" t="s">
        <v>41</v>
      </c>
      <c r="O435" s="92"/>
      <c r="P435" s="237">
        <f>O435*H435</f>
        <v>0</v>
      </c>
      <c r="Q435" s="237">
        <v>0</v>
      </c>
      <c r="R435" s="237">
        <f>Q435*H435</f>
        <v>0</v>
      </c>
      <c r="S435" s="237">
        <v>0</v>
      </c>
      <c r="T435" s="238">
        <f>S435*H435</f>
        <v>0</v>
      </c>
      <c r="U435" s="39"/>
      <c r="V435" s="39"/>
      <c r="W435" s="39"/>
      <c r="X435" s="39"/>
      <c r="Y435" s="39"/>
      <c r="Z435" s="39"/>
      <c r="AA435" s="39"/>
      <c r="AB435" s="39"/>
      <c r="AC435" s="39"/>
      <c r="AD435" s="39"/>
      <c r="AE435" s="39"/>
      <c r="AR435" s="239" t="s">
        <v>255</v>
      </c>
      <c r="AT435" s="239" t="s">
        <v>177</v>
      </c>
      <c r="AU435" s="239" t="s">
        <v>85</v>
      </c>
      <c r="AY435" s="18" t="s">
        <v>175</v>
      </c>
      <c r="BE435" s="240">
        <f>IF(N435="základní",J435,0)</f>
        <v>0</v>
      </c>
      <c r="BF435" s="240">
        <f>IF(N435="snížená",J435,0)</f>
        <v>0</v>
      </c>
      <c r="BG435" s="240">
        <f>IF(N435="zákl. přenesená",J435,0)</f>
        <v>0</v>
      </c>
      <c r="BH435" s="240">
        <f>IF(N435="sníž. přenesená",J435,0)</f>
        <v>0</v>
      </c>
      <c r="BI435" s="240">
        <f>IF(N435="nulová",J435,0)</f>
        <v>0</v>
      </c>
      <c r="BJ435" s="18" t="s">
        <v>83</v>
      </c>
      <c r="BK435" s="240">
        <f>ROUND(I435*H435,2)</f>
        <v>0</v>
      </c>
      <c r="BL435" s="18" t="s">
        <v>255</v>
      </c>
      <c r="BM435" s="239" t="s">
        <v>750</v>
      </c>
    </row>
    <row r="436" s="12" customFormat="1" ht="22.8" customHeight="1">
      <c r="A436" s="12"/>
      <c r="B436" s="212"/>
      <c r="C436" s="213"/>
      <c r="D436" s="214" t="s">
        <v>75</v>
      </c>
      <c r="E436" s="226" t="s">
        <v>751</v>
      </c>
      <c r="F436" s="226" t="s">
        <v>752</v>
      </c>
      <c r="G436" s="213"/>
      <c r="H436" s="213"/>
      <c r="I436" s="216"/>
      <c r="J436" s="227">
        <f>BK436</f>
        <v>0</v>
      </c>
      <c r="K436" s="213"/>
      <c r="L436" s="218"/>
      <c r="M436" s="219"/>
      <c r="N436" s="220"/>
      <c r="O436" s="220"/>
      <c r="P436" s="221">
        <f>SUM(P437:P450)</f>
        <v>0</v>
      </c>
      <c r="Q436" s="220"/>
      <c r="R436" s="221">
        <f>SUM(R437:R450)</f>
        <v>0.45940190000000003</v>
      </c>
      <c r="S436" s="220"/>
      <c r="T436" s="222">
        <f>SUM(T437:T450)</f>
        <v>0</v>
      </c>
      <c r="U436" s="12"/>
      <c r="V436" s="12"/>
      <c r="W436" s="12"/>
      <c r="X436" s="12"/>
      <c r="Y436" s="12"/>
      <c r="Z436" s="12"/>
      <c r="AA436" s="12"/>
      <c r="AB436" s="12"/>
      <c r="AC436" s="12"/>
      <c r="AD436" s="12"/>
      <c r="AE436" s="12"/>
      <c r="AR436" s="223" t="s">
        <v>85</v>
      </c>
      <c r="AT436" s="224" t="s">
        <v>75</v>
      </c>
      <c r="AU436" s="224" t="s">
        <v>83</v>
      </c>
      <c r="AY436" s="223" t="s">
        <v>175</v>
      </c>
      <c r="BK436" s="225">
        <f>SUM(BK437:BK450)</f>
        <v>0</v>
      </c>
    </row>
    <row r="437" s="2" customFormat="1" ht="16.5" customHeight="1">
      <c r="A437" s="39"/>
      <c r="B437" s="40"/>
      <c r="C437" s="228" t="s">
        <v>753</v>
      </c>
      <c r="D437" s="228" t="s">
        <v>177</v>
      </c>
      <c r="E437" s="229" t="s">
        <v>754</v>
      </c>
      <c r="F437" s="230" t="s">
        <v>755</v>
      </c>
      <c r="G437" s="231" t="s">
        <v>180</v>
      </c>
      <c r="H437" s="232">
        <v>28.050000000000001</v>
      </c>
      <c r="I437" s="233"/>
      <c r="J437" s="234">
        <f>ROUND(I437*H437,2)</f>
        <v>0</v>
      </c>
      <c r="K437" s="230" t="s">
        <v>181</v>
      </c>
      <c r="L437" s="45"/>
      <c r="M437" s="235" t="s">
        <v>1</v>
      </c>
      <c r="N437" s="236" t="s">
        <v>41</v>
      </c>
      <c r="O437" s="92"/>
      <c r="P437" s="237">
        <f>O437*H437</f>
        <v>0</v>
      </c>
      <c r="Q437" s="237">
        <v>6.0000000000000002E-05</v>
      </c>
      <c r="R437" s="237">
        <f>Q437*H437</f>
        <v>0.001683</v>
      </c>
      <c r="S437" s="237">
        <v>0</v>
      </c>
      <c r="T437" s="238">
        <f>S437*H437</f>
        <v>0</v>
      </c>
      <c r="U437" s="39"/>
      <c r="V437" s="39"/>
      <c r="W437" s="39"/>
      <c r="X437" s="39"/>
      <c r="Y437" s="39"/>
      <c r="Z437" s="39"/>
      <c r="AA437" s="39"/>
      <c r="AB437" s="39"/>
      <c r="AC437" s="39"/>
      <c r="AD437" s="39"/>
      <c r="AE437" s="39"/>
      <c r="AR437" s="239" t="s">
        <v>255</v>
      </c>
      <c r="AT437" s="239" t="s">
        <v>177</v>
      </c>
      <c r="AU437" s="239" t="s">
        <v>85</v>
      </c>
      <c r="AY437" s="18" t="s">
        <v>175</v>
      </c>
      <c r="BE437" s="240">
        <f>IF(N437="základní",J437,0)</f>
        <v>0</v>
      </c>
      <c r="BF437" s="240">
        <f>IF(N437="snížená",J437,0)</f>
        <v>0</v>
      </c>
      <c r="BG437" s="240">
        <f>IF(N437="zákl. přenesená",J437,0)</f>
        <v>0</v>
      </c>
      <c r="BH437" s="240">
        <f>IF(N437="sníž. přenesená",J437,0)</f>
        <v>0</v>
      </c>
      <c r="BI437" s="240">
        <f>IF(N437="nulová",J437,0)</f>
        <v>0</v>
      </c>
      <c r="BJ437" s="18" t="s">
        <v>83</v>
      </c>
      <c r="BK437" s="240">
        <f>ROUND(I437*H437,2)</f>
        <v>0</v>
      </c>
      <c r="BL437" s="18" t="s">
        <v>255</v>
      </c>
      <c r="BM437" s="239" t="s">
        <v>756</v>
      </c>
    </row>
    <row r="438" s="2" customFormat="1" ht="16.5" customHeight="1">
      <c r="A438" s="39"/>
      <c r="B438" s="40"/>
      <c r="C438" s="228" t="s">
        <v>757</v>
      </c>
      <c r="D438" s="228" t="s">
        <v>177</v>
      </c>
      <c r="E438" s="229" t="s">
        <v>758</v>
      </c>
      <c r="F438" s="230" t="s">
        <v>759</v>
      </c>
      <c r="G438" s="231" t="s">
        <v>180</v>
      </c>
      <c r="H438" s="232">
        <v>136.62000000000001</v>
      </c>
      <c r="I438" s="233"/>
      <c r="J438" s="234">
        <f>ROUND(I438*H438,2)</f>
        <v>0</v>
      </c>
      <c r="K438" s="230" t="s">
        <v>181</v>
      </c>
      <c r="L438" s="45"/>
      <c r="M438" s="235" t="s">
        <v>1</v>
      </c>
      <c r="N438" s="236" t="s">
        <v>41</v>
      </c>
      <c r="O438" s="92"/>
      <c r="P438" s="237">
        <f>O438*H438</f>
        <v>0</v>
      </c>
      <c r="Q438" s="237">
        <v>0</v>
      </c>
      <c r="R438" s="237">
        <f>Q438*H438</f>
        <v>0</v>
      </c>
      <c r="S438" s="237">
        <v>0</v>
      </c>
      <c r="T438" s="238">
        <f>S438*H438</f>
        <v>0</v>
      </c>
      <c r="U438" s="39"/>
      <c r="V438" s="39"/>
      <c r="W438" s="39"/>
      <c r="X438" s="39"/>
      <c r="Y438" s="39"/>
      <c r="Z438" s="39"/>
      <c r="AA438" s="39"/>
      <c r="AB438" s="39"/>
      <c r="AC438" s="39"/>
      <c r="AD438" s="39"/>
      <c r="AE438" s="39"/>
      <c r="AR438" s="239" t="s">
        <v>255</v>
      </c>
      <c r="AT438" s="239" t="s">
        <v>177</v>
      </c>
      <c r="AU438" s="239" t="s">
        <v>85</v>
      </c>
      <c r="AY438" s="18" t="s">
        <v>175</v>
      </c>
      <c r="BE438" s="240">
        <f>IF(N438="základní",J438,0)</f>
        <v>0</v>
      </c>
      <c r="BF438" s="240">
        <f>IF(N438="snížená",J438,0)</f>
        <v>0</v>
      </c>
      <c r="BG438" s="240">
        <f>IF(N438="zákl. přenesená",J438,0)</f>
        <v>0</v>
      </c>
      <c r="BH438" s="240">
        <f>IF(N438="sníž. přenesená",J438,0)</f>
        <v>0</v>
      </c>
      <c r="BI438" s="240">
        <f>IF(N438="nulová",J438,0)</f>
        <v>0</v>
      </c>
      <c r="BJ438" s="18" t="s">
        <v>83</v>
      </c>
      <c r="BK438" s="240">
        <f>ROUND(I438*H438,2)</f>
        <v>0</v>
      </c>
      <c r="BL438" s="18" t="s">
        <v>255</v>
      </c>
      <c r="BM438" s="239" t="s">
        <v>760</v>
      </c>
    </row>
    <row r="439" s="2" customFormat="1" ht="16.5" customHeight="1">
      <c r="A439" s="39"/>
      <c r="B439" s="40"/>
      <c r="C439" s="228" t="s">
        <v>761</v>
      </c>
      <c r="D439" s="228" t="s">
        <v>177</v>
      </c>
      <c r="E439" s="229" t="s">
        <v>762</v>
      </c>
      <c r="F439" s="230" t="s">
        <v>763</v>
      </c>
      <c r="G439" s="231" t="s">
        <v>180</v>
      </c>
      <c r="H439" s="232">
        <v>28.050000000000001</v>
      </c>
      <c r="I439" s="233"/>
      <c r="J439" s="234">
        <f>ROUND(I439*H439,2)</f>
        <v>0</v>
      </c>
      <c r="K439" s="230" t="s">
        <v>181</v>
      </c>
      <c r="L439" s="45"/>
      <c r="M439" s="235" t="s">
        <v>1</v>
      </c>
      <c r="N439" s="236" t="s">
        <v>41</v>
      </c>
      <c r="O439" s="92"/>
      <c r="P439" s="237">
        <f>O439*H439</f>
        <v>0</v>
      </c>
      <c r="Q439" s="237">
        <v>0.00017000000000000001</v>
      </c>
      <c r="R439" s="237">
        <f>Q439*H439</f>
        <v>0.0047685000000000002</v>
      </c>
      <c r="S439" s="237">
        <v>0</v>
      </c>
      <c r="T439" s="238">
        <f>S439*H439</f>
        <v>0</v>
      </c>
      <c r="U439" s="39"/>
      <c r="V439" s="39"/>
      <c r="W439" s="39"/>
      <c r="X439" s="39"/>
      <c r="Y439" s="39"/>
      <c r="Z439" s="39"/>
      <c r="AA439" s="39"/>
      <c r="AB439" s="39"/>
      <c r="AC439" s="39"/>
      <c r="AD439" s="39"/>
      <c r="AE439" s="39"/>
      <c r="AR439" s="239" t="s">
        <v>255</v>
      </c>
      <c r="AT439" s="239" t="s">
        <v>177</v>
      </c>
      <c r="AU439" s="239" t="s">
        <v>85</v>
      </c>
      <c r="AY439" s="18" t="s">
        <v>175</v>
      </c>
      <c r="BE439" s="240">
        <f>IF(N439="základní",J439,0)</f>
        <v>0</v>
      </c>
      <c r="BF439" s="240">
        <f>IF(N439="snížená",J439,0)</f>
        <v>0</v>
      </c>
      <c r="BG439" s="240">
        <f>IF(N439="zákl. přenesená",J439,0)</f>
        <v>0</v>
      </c>
      <c r="BH439" s="240">
        <f>IF(N439="sníž. přenesená",J439,0)</f>
        <v>0</v>
      </c>
      <c r="BI439" s="240">
        <f>IF(N439="nulová",J439,0)</f>
        <v>0</v>
      </c>
      <c r="BJ439" s="18" t="s">
        <v>83</v>
      </c>
      <c r="BK439" s="240">
        <f>ROUND(I439*H439,2)</f>
        <v>0</v>
      </c>
      <c r="BL439" s="18" t="s">
        <v>255</v>
      </c>
      <c r="BM439" s="239" t="s">
        <v>764</v>
      </c>
    </row>
    <row r="440" s="2" customFormat="1" ht="16.5" customHeight="1">
      <c r="A440" s="39"/>
      <c r="B440" s="40"/>
      <c r="C440" s="228" t="s">
        <v>765</v>
      </c>
      <c r="D440" s="228" t="s">
        <v>177</v>
      </c>
      <c r="E440" s="229" t="s">
        <v>766</v>
      </c>
      <c r="F440" s="230" t="s">
        <v>767</v>
      </c>
      <c r="G440" s="231" t="s">
        <v>180</v>
      </c>
      <c r="H440" s="232">
        <v>56.100000000000001</v>
      </c>
      <c r="I440" s="233"/>
      <c r="J440" s="234">
        <f>ROUND(I440*H440,2)</f>
        <v>0</v>
      </c>
      <c r="K440" s="230" t="s">
        <v>181</v>
      </c>
      <c r="L440" s="45"/>
      <c r="M440" s="235" t="s">
        <v>1</v>
      </c>
      <c r="N440" s="236" t="s">
        <v>41</v>
      </c>
      <c r="O440" s="92"/>
      <c r="P440" s="237">
        <f>O440*H440</f>
        <v>0</v>
      </c>
      <c r="Q440" s="237">
        <v>0.00012</v>
      </c>
      <c r="R440" s="237">
        <f>Q440*H440</f>
        <v>0.0067320000000000001</v>
      </c>
      <c r="S440" s="237">
        <v>0</v>
      </c>
      <c r="T440" s="238">
        <f>S440*H440</f>
        <v>0</v>
      </c>
      <c r="U440" s="39"/>
      <c r="V440" s="39"/>
      <c r="W440" s="39"/>
      <c r="X440" s="39"/>
      <c r="Y440" s="39"/>
      <c r="Z440" s="39"/>
      <c r="AA440" s="39"/>
      <c r="AB440" s="39"/>
      <c r="AC440" s="39"/>
      <c r="AD440" s="39"/>
      <c r="AE440" s="39"/>
      <c r="AR440" s="239" t="s">
        <v>255</v>
      </c>
      <c r="AT440" s="239" t="s">
        <v>177</v>
      </c>
      <c r="AU440" s="239" t="s">
        <v>85</v>
      </c>
      <c r="AY440" s="18" t="s">
        <v>175</v>
      </c>
      <c r="BE440" s="240">
        <f>IF(N440="základní",J440,0)</f>
        <v>0</v>
      </c>
      <c r="BF440" s="240">
        <f>IF(N440="snížená",J440,0)</f>
        <v>0</v>
      </c>
      <c r="BG440" s="240">
        <f>IF(N440="zákl. přenesená",J440,0)</f>
        <v>0</v>
      </c>
      <c r="BH440" s="240">
        <f>IF(N440="sníž. přenesená",J440,0)</f>
        <v>0</v>
      </c>
      <c r="BI440" s="240">
        <f>IF(N440="nulová",J440,0)</f>
        <v>0</v>
      </c>
      <c r="BJ440" s="18" t="s">
        <v>83</v>
      </c>
      <c r="BK440" s="240">
        <f>ROUND(I440*H440,2)</f>
        <v>0</v>
      </c>
      <c r="BL440" s="18" t="s">
        <v>255</v>
      </c>
      <c r="BM440" s="239" t="s">
        <v>768</v>
      </c>
    </row>
    <row r="441" s="13" customFormat="1">
      <c r="A441" s="13"/>
      <c r="B441" s="241"/>
      <c r="C441" s="242"/>
      <c r="D441" s="243" t="s">
        <v>197</v>
      </c>
      <c r="E441" s="242"/>
      <c r="F441" s="245" t="s">
        <v>769</v>
      </c>
      <c r="G441" s="242"/>
      <c r="H441" s="246">
        <v>56.100000000000001</v>
      </c>
      <c r="I441" s="247"/>
      <c r="J441" s="242"/>
      <c r="K441" s="242"/>
      <c r="L441" s="248"/>
      <c r="M441" s="249"/>
      <c r="N441" s="250"/>
      <c r="O441" s="250"/>
      <c r="P441" s="250"/>
      <c r="Q441" s="250"/>
      <c r="R441" s="250"/>
      <c r="S441" s="250"/>
      <c r="T441" s="251"/>
      <c r="U441" s="13"/>
      <c r="V441" s="13"/>
      <c r="W441" s="13"/>
      <c r="X441" s="13"/>
      <c r="Y441" s="13"/>
      <c r="Z441" s="13"/>
      <c r="AA441" s="13"/>
      <c r="AB441" s="13"/>
      <c r="AC441" s="13"/>
      <c r="AD441" s="13"/>
      <c r="AE441" s="13"/>
      <c r="AT441" s="252" t="s">
        <v>197</v>
      </c>
      <c r="AU441" s="252" t="s">
        <v>85</v>
      </c>
      <c r="AV441" s="13" t="s">
        <v>85</v>
      </c>
      <c r="AW441" s="13" t="s">
        <v>4</v>
      </c>
      <c r="AX441" s="13" t="s">
        <v>83</v>
      </c>
      <c r="AY441" s="252" t="s">
        <v>175</v>
      </c>
    </row>
    <row r="442" s="2" customFormat="1" ht="16.5" customHeight="1">
      <c r="A442" s="39"/>
      <c r="B442" s="40"/>
      <c r="C442" s="228" t="s">
        <v>770</v>
      </c>
      <c r="D442" s="228" t="s">
        <v>177</v>
      </c>
      <c r="E442" s="229" t="s">
        <v>771</v>
      </c>
      <c r="F442" s="230" t="s">
        <v>772</v>
      </c>
      <c r="G442" s="231" t="s">
        <v>180</v>
      </c>
      <c r="H442" s="232">
        <v>136.62000000000001</v>
      </c>
      <c r="I442" s="233"/>
      <c r="J442" s="234">
        <f>ROUND(I442*H442,2)</f>
        <v>0</v>
      </c>
      <c r="K442" s="230" t="s">
        <v>181</v>
      </c>
      <c r="L442" s="45"/>
      <c r="M442" s="235" t="s">
        <v>1</v>
      </c>
      <c r="N442" s="236" t="s">
        <v>41</v>
      </c>
      <c r="O442" s="92"/>
      <c r="P442" s="237">
        <f>O442*H442</f>
        <v>0</v>
      </c>
      <c r="Q442" s="237">
        <v>0.00013999999999999999</v>
      </c>
      <c r="R442" s="237">
        <f>Q442*H442</f>
        <v>0.019126799999999999</v>
      </c>
      <c r="S442" s="237">
        <v>0</v>
      </c>
      <c r="T442" s="238">
        <f>S442*H442</f>
        <v>0</v>
      </c>
      <c r="U442" s="39"/>
      <c r="V442" s="39"/>
      <c r="W442" s="39"/>
      <c r="X442" s="39"/>
      <c r="Y442" s="39"/>
      <c r="Z442" s="39"/>
      <c r="AA442" s="39"/>
      <c r="AB442" s="39"/>
      <c r="AC442" s="39"/>
      <c r="AD442" s="39"/>
      <c r="AE442" s="39"/>
      <c r="AR442" s="239" t="s">
        <v>255</v>
      </c>
      <c r="AT442" s="239" t="s">
        <v>177</v>
      </c>
      <c r="AU442" s="239" t="s">
        <v>85</v>
      </c>
      <c r="AY442" s="18" t="s">
        <v>175</v>
      </c>
      <c r="BE442" s="240">
        <f>IF(N442="základní",J442,0)</f>
        <v>0</v>
      </c>
      <c r="BF442" s="240">
        <f>IF(N442="snížená",J442,0)</f>
        <v>0</v>
      </c>
      <c r="BG442" s="240">
        <f>IF(N442="zákl. přenesená",J442,0)</f>
        <v>0</v>
      </c>
      <c r="BH442" s="240">
        <f>IF(N442="sníž. přenesená",J442,0)</f>
        <v>0</v>
      </c>
      <c r="BI442" s="240">
        <f>IF(N442="nulová",J442,0)</f>
        <v>0</v>
      </c>
      <c r="BJ442" s="18" t="s">
        <v>83</v>
      </c>
      <c r="BK442" s="240">
        <f>ROUND(I442*H442,2)</f>
        <v>0</v>
      </c>
      <c r="BL442" s="18" t="s">
        <v>255</v>
      </c>
      <c r="BM442" s="239" t="s">
        <v>773</v>
      </c>
    </row>
    <row r="443" s="2" customFormat="1" ht="16.5" customHeight="1">
      <c r="A443" s="39"/>
      <c r="B443" s="40"/>
      <c r="C443" s="228" t="s">
        <v>774</v>
      </c>
      <c r="D443" s="228" t="s">
        <v>177</v>
      </c>
      <c r="E443" s="229" t="s">
        <v>775</v>
      </c>
      <c r="F443" s="230" t="s">
        <v>776</v>
      </c>
      <c r="G443" s="231" t="s">
        <v>180</v>
      </c>
      <c r="H443" s="232">
        <v>273.24000000000001</v>
      </c>
      <c r="I443" s="233"/>
      <c r="J443" s="234">
        <f>ROUND(I443*H443,2)</f>
        <v>0</v>
      </c>
      <c r="K443" s="230" t="s">
        <v>181</v>
      </c>
      <c r="L443" s="45"/>
      <c r="M443" s="235" t="s">
        <v>1</v>
      </c>
      <c r="N443" s="236" t="s">
        <v>41</v>
      </c>
      <c r="O443" s="92"/>
      <c r="P443" s="237">
        <f>O443*H443</f>
        <v>0</v>
      </c>
      <c r="Q443" s="237">
        <v>9.0000000000000006E-05</v>
      </c>
      <c r="R443" s="237">
        <f>Q443*H443</f>
        <v>0.024591600000000002</v>
      </c>
      <c r="S443" s="237">
        <v>0</v>
      </c>
      <c r="T443" s="238">
        <f>S443*H443</f>
        <v>0</v>
      </c>
      <c r="U443" s="39"/>
      <c r="V443" s="39"/>
      <c r="W443" s="39"/>
      <c r="X443" s="39"/>
      <c r="Y443" s="39"/>
      <c r="Z443" s="39"/>
      <c r="AA443" s="39"/>
      <c r="AB443" s="39"/>
      <c r="AC443" s="39"/>
      <c r="AD443" s="39"/>
      <c r="AE443" s="39"/>
      <c r="AR443" s="239" t="s">
        <v>255</v>
      </c>
      <c r="AT443" s="239" t="s">
        <v>177</v>
      </c>
      <c r="AU443" s="239" t="s">
        <v>85</v>
      </c>
      <c r="AY443" s="18" t="s">
        <v>175</v>
      </c>
      <c r="BE443" s="240">
        <f>IF(N443="základní",J443,0)</f>
        <v>0</v>
      </c>
      <c r="BF443" s="240">
        <f>IF(N443="snížená",J443,0)</f>
        <v>0</v>
      </c>
      <c r="BG443" s="240">
        <f>IF(N443="zákl. přenesená",J443,0)</f>
        <v>0</v>
      </c>
      <c r="BH443" s="240">
        <f>IF(N443="sníž. přenesená",J443,0)</f>
        <v>0</v>
      </c>
      <c r="BI443" s="240">
        <f>IF(N443="nulová",J443,0)</f>
        <v>0</v>
      </c>
      <c r="BJ443" s="18" t="s">
        <v>83</v>
      </c>
      <c r="BK443" s="240">
        <f>ROUND(I443*H443,2)</f>
        <v>0</v>
      </c>
      <c r="BL443" s="18" t="s">
        <v>255</v>
      </c>
      <c r="BM443" s="239" t="s">
        <v>777</v>
      </c>
    </row>
    <row r="444" s="13" customFormat="1">
      <c r="A444" s="13"/>
      <c r="B444" s="241"/>
      <c r="C444" s="242"/>
      <c r="D444" s="243" t="s">
        <v>197</v>
      </c>
      <c r="E444" s="242"/>
      <c r="F444" s="245" t="s">
        <v>778</v>
      </c>
      <c r="G444" s="242"/>
      <c r="H444" s="246">
        <v>273.24000000000001</v>
      </c>
      <c r="I444" s="247"/>
      <c r="J444" s="242"/>
      <c r="K444" s="242"/>
      <c r="L444" s="248"/>
      <c r="M444" s="249"/>
      <c r="N444" s="250"/>
      <c r="O444" s="250"/>
      <c r="P444" s="250"/>
      <c r="Q444" s="250"/>
      <c r="R444" s="250"/>
      <c r="S444" s="250"/>
      <c r="T444" s="251"/>
      <c r="U444" s="13"/>
      <c r="V444" s="13"/>
      <c r="W444" s="13"/>
      <c r="X444" s="13"/>
      <c r="Y444" s="13"/>
      <c r="Z444" s="13"/>
      <c r="AA444" s="13"/>
      <c r="AB444" s="13"/>
      <c r="AC444" s="13"/>
      <c r="AD444" s="13"/>
      <c r="AE444" s="13"/>
      <c r="AT444" s="252" t="s">
        <v>197</v>
      </c>
      <c r="AU444" s="252" t="s">
        <v>85</v>
      </c>
      <c r="AV444" s="13" t="s">
        <v>85</v>
      </c>
      <c r="AW444" s="13" t="s">
        <v>4</v>
      </c>
      <c r="AX444" s="13" t="s">
        <v>83</v>
      </c>
      <c r="AY444" s="252" t="s">
        <v>175</v>
      </c>
    </row>
    <row r="445" s="2" customFormat="1" ht="16.5" customHeight="1">
      <c r="A445" s="39"/>
      <c r="B445" s="40"/>
      <c r="C445" s="228" t="s">
        <v>779</v>
      </c>
      <c r="D445" s="228" t="s">
        <v>177</v>
      </c>
      <c r="E445" s="229" t="s">
        <v>780</v>
      </c>
      <c r="F445" s="230" t="s">
        <v>781</v>
      </c>
      <c r="G445" s="231" t="s">
        <v>180</v>
      </c>
      <c r="H445" s="232">
        <v>875</v>
      </c>
      <c r="I445" s="233"/>
      <c r="J445" s="234">
        <f>ROUND(I445*H445,2)</f>
        <v>0</v>
      </c>
      <c r="K445" s="230" t="s">
        <v>181</v>
      </c>
      <c r="L445" s="45"/>
      <c r="M445" s="235" t="s">
        <v>1</v>
      </c>
      <c r="N445" s="236" t="s">
        <v>41</v>
      </c>
      <c r="O445" s="92"/>
      <c r="P445" s="237">
        <f>O445*H445</f>
        <v>0</v>
      </c>
      <c r="Q445" s="237">
        <v>0.00021000000000000001</v>
      </c>
      <c r="R445" s="237">
        <f>Q445*H445</f>
        <v>0.18375</v>
      </c>
      <c r="S445" s="237">
        <v>0</v>
      </c>
      <c r="T445" s="238">
        <f>S445*H445</f>
        <v>0</v>
      </c>
      <c r="U445" s="39"/>
      <c r="V445" s="39"/>
      <c r="W445" s="39"/>
      <c r="X445" s="39"/>
      <c r="Y445" s="39"/>
      <c r="Z445" s="39"/>
      <c r="AA445" s="39"/>
      <c r="AB445" s="39"/>
      <c r="AC445" s="39"/>
      <c r="AD445" s="39"/>
      <c r="AE445" s="39"/>
      <c r="AR445" s="239" t="s">
        <v>255</v>
      </c>
      <c r="AT445" s="239" t="s">
        <v>177</v>
      </c>
      <c r="AU445" s="239" t="s">
        <v>85</v>
      </c>
      <c r="AY445" s="18" t="s">
        <v>175</v>
      </c>
      <c r="BE445" s="240">
        <f>IF(N445="základní",J445,0)</f>
        <v>0</v>
      </c>
      <c r="BF445" s="240">
        <f>IF(N445="snížená",J445,0)</f>
        <v>0</v>
      </c>
      <c r="BG445" s="240">
        <f>IF(N445="zákl. přenesená",J445,0)</f>
        <v>0</v>
      </c>
      <c r="BH445" s="240">
        <f>IF(N445="sníž. přenesená",J445,0)</f>
        <v>0</v>
      </c>
      <c r="BI445" s="240">
        <f>IF(N445="nulová",J445,0)</f>
        <v>0</v>
      </c>
      <c r="BJ445" s="18" t="s">
        <v>83</v>
      </c>
      <c r="BK445" s="240">
        <f>ROUND(I445*H445,2)</f>
        <v>0</v>
      </c>
      <c r="BL445" s="18" t="s">
        <v>255</v>
      </c>
      <c r="BM445" s="239" t="s">
        <v>782</v>
      </c>
    </row>
    <row r="446" s="13" customFormat="1">
      <c r="A446" s="13"/>
      <c r="B446" s="241"/>
      <c r="C446" s="242"/>
      <c r="D446" s="243" t="s">
        <v>197</v>
      </c>
      <c r="E446" s="244" t="s">
        <v>1</v>
      </c>
      <c r="F446" s="245" t="s">
        <v>254</v>
      </c>
      <c r="G446" s="242"/>
      <c r="H446" s="246">
        <v>875</v>
      </c>
      <c r="I446" s="247"/>
      <c r="J446" s="242"/>
      <c r="K446" s="242"/>
      <c r="L446" s="248"/>
      <c r="M446" s="249"/>
      <c r="N446" s="250"/>
      <c r="O446" s="250"/>
      <c r="P446" s="250"/>
      <c r="Q446" s="250"/>
      <c r="R446" s="250"/>
      <c r="S446" s="250"/>
      <c r="T446" s="251"/>
      <c r="U446" s="13"/>
      <c r="V446" s="13"/>
      <c r="W446" s="13"/>
      <c r="X446" s="13"/>
      <c r="Y446" s="13"/>
      <c r="Z446" s="13"/>
      <c r="AA446" s="13"/>
      <c r="AB446" s="13"/>
      <c r="AC446" s="13"/>
      <c r="AD446" s="13"/>
      <c r="AE446" s="13"/>
      <c r="AT446" s="252" t="s">
        <v>197</v>
      </c>
      <c r="AU446" s="252" t="s">
        <v>85</v>
      </c>
      <c r="AV446" s="13" t="s">
        <v>85</v>
      </c>
      <c r="AW446" s="13" t="s">
        <v>32</v>
      </c>
      <c r="AX446" s="13" t="s">
        <v>76</v>
      </c>
      <c r="AY446" s="252" t="s">
        <v>175</v>
      </c>
    </row>
    <row r="447" s="14" customFormat="1">
      <c r="A447" s="14"/>
      <c r="B447" s="253"/>
      <c r="C447" s="254"/>
      <c r="D447" s="243" t="s">
        <v>197</v>
      </c>
      <c r="E447" s="255" t="s">
        <v>1</v>
      </c>
      <c r="F447" s="256" t="s">
        <v>199</v>
      </c>
      <c r="G447" s="254"/>
      <c r="H447" s="257">
        <v>875</v>
      </c>
      <c r="I447" s="258"/>
      <c r="J447" s="254"/>
      <c r="K447" s="254"/>
      <c r="L447" s="259"/>
      <c r="M447" s="260"/>
      <c r="N447" s="261"/>
      <c r="O447" s="261"/>
      <c r="P447" s="261"/>
      <c r="Q447" s="261"/>
      <c r="R447" s="261"/>
      <c r="S447" s="261"/>
      <c r="T447" s="262"/>
      <c r="U447" s="14"/>
      <c r="V447" s="14"/>
      <c r="W447" s="14"/>
      <c r="X447" s="14"/>
      <c r="Y447" s="14"/>
      <c r="Z447" s="14"/>
      <c r="AA447" s="14"/>
      <c r="AB447" s="14"/>
      <c r="AC447" s="14"/>
      <c r="AD447" s="14"/>
      <c r="AE447" s="14"/>
      <c r="AT447" s="263" t="s">
        <v>197</v>
      </c>
      <c r="AU447" s="263" t="s">
        <v>85</v>
      </c>
      <c r="AV447" s="14" t="s">
        <v>182</v>
      </c>
      <c r="AW447" s="14" t="s">
        <v>32</v>
      </c>
      <c r="AX447" s="14" t="s">
        <v>83</v>
      </c>
      <c r="AY447" s="263" t="s">
        <v>175</v>
      </c>
    </row>
    <row r="448" s="2" customFormat="1" ht="16.5" customHeight="1">
      <c r="A448" s="39"/>
      <c r="B448" s="40"/>
      <c r="C448" s="228" t="s">
        <v>783</v>
      </c>
      <c r="D448" s="228" t="s">
        <v>177</v>
      </c>
      <c r="E448" s="229" t="s">
        <v>784</v>
      </c>
      <c r="F448" s="230" t="s">
        <v>785</v>
      </c>
      <c r="G448" s="231" t="s">
        <v>180</v>
      </c>
      <c r="H448" s="232">
        <v>875</v>
      </c>
      <c r="I448" s="233"/>
      <c r="J448" s="234">
        <f>ROUND(I448*H448,2)</f>
        <v>0</v>
      </c>
      <c r="K448" s="230" t="s">
        <v>181</v>
      </c>
      <c r="L448" s="45"/>
      <c r="M448" s="235" t="s">
        <v>1</v>
      </c>
      <c r="N448" s="236" t="s">
        <v>41</v>
      </c>
      <c r="O448" s="92"/>
      <c r="P448" s="237">
        <f>O448*H448</f>
        <v>0</v>
      </c>
      <c r="Q448" s="237">
        <v>0.00025000000000000001</v>
      </c>
      <c r="R448" s="237">
        <f>Q448*H448</f>
        <v>0.21875</v>
      </c>
      <c r="S448" s="237">
        <v>0</v>
      </c>
      <c r="T448" s="238">
        <f>S448*H448</f>
        <v>0</v>
      </c>
      <c r="U448" s="39"/>
      <c r="V448" s="39"/>
      <c r="W448" s="39"/>
      <c r="X448" s="39"/>
      <c r="Y448" s="39"/>
      <c r="Z448" s="39"/>
      <c r="AA448" s="39"/>
      <c r="AB448" s="39"/>
      <c r="AC448" s="39"/>
      <c r="AD448" s="39"/>
      <c r="AE448" s="39"/>
      <c r="AR448" s="239" t="s">
        <v>255</v>
      </c>
      <c r="AT448" s="239" t="s">
        <v>177</v>
      </c>
      <c r="AU448" s="239" t="s">
        <v>85</v>
      </c>
      <c r="AY448" s="18" t="s">
        <v>175</v>
      </c>
      <c r="BE448" s="240">
        <f>IF(N448="základní",J448,0)</f>
        <v>0</v>
      </c>
      <c r="BF448" s="240">
        <f>IF(N448="snížená",J448,0)</f>
        <v>0</v>
      </c>
      <c r="BG448" s="240">
        <f>IF(N448="zákl. přenesená",J448,0)</f>
        <v>0</v>
      </c>
      <c r="BH448" s="240">
        <f>IF(N448="sníž. přenesená",J448,0)</f>
        <v>0</v>
      </c>
      <c r="BI448" s="240">
        <f>IF(N448="nulová",J448,0)</f>
        <v>0</v>
      </c>
      <c r="BJ448" s="18" t="s">
        <v>83</v>
      </c>
      <c r="BK448" s="240">
        <f>ROUND(I448*H448,2)</f>
        <v>0</v>
      </c>
      <c r="BL448" s="18" t="s">
        <v>255</v>
      </c>
      <c r="BM448" s="239" t="s">
        <v>786</v>
      </c>
    </row>
    <row r="449" s="13" customFormat="1">
      <c r="A449" s="13"/>
      <c r="B449" s="241"/>
      <c r="C449" s="242"/>
      <c r="D449" s="243" t="s">
        <v>197</v>
      </c>
      <c r="E449" s="244" t="s">
        <v>1</v>
      </c>
      <c r="F449" s="245" t="s">
        <v>254</v>
      </c>
      <c r="G449" s="242"/>
      <c r="H449" s="246">
        <v>875</v>
      </c>
      <c r="I449" s="247"/>
      <c r="J449" s="242"/>
      <c r="K449" s="242"/>
      <c r="L449" s="248"/>
      <c r="M449" s="249"/>
      <c r="N449" s="250"/>
      <c r="O449" s="250"/>
      <c r="P449" s="250"/>
      <c r="Q449" s="250"/>
      <c r="R449" s="250"/>
      <c r="S449" s="250"/>
      <c r="T449" s="251"/>
      <c r="U449" s="13"/>
      <c r="V449" s="13"/>
      <c r="W449" s="13"/>
      <c r="X449" s="13"/>
      <c r="Y449" s="13"/>
      <c r="Z449" s="13"/>
      <c r="AA449" s="13"/>
      <c r="AB449" s="13"/>
      <c r="AC449" s="13"/>
      <c r="AD449" s="13"/>
      <c r="AE449" s="13"/>
      <c r="AT449" s="252" t="s">
        <v>197</v>
      </c>
      <c r="AU449" s="252" t="s">
        <v>85</v>
      </c>
      <c r="AV449" s="13" t="s">
        <v>85</v>
      </c>
      <c r="AW449" s="13" t="s">
        <v>32</v>
      </c>
      <c r="AX449" s="13" t="s">
        <v>76</v>
      </c>
      <c r="AY449" s="252" t="s">
        <v>175</v>
      </c>
    </row>
    <row r="450" s="14" customFormat="1">
      <c r="A450" s="14"/>
      <c r="B450" s="253"/>
      <c r="C450" s="254"/>
      <c r="D450" s="243" t="s">
        <v>197</v>
      </c>
      <c r="E450" s="255" t="s">
        <v>1</v>
      </c>
      <c r="F450" s="256" t="s">
        <v>199</v>
      </c>
      <c r="G450" s="254"/>
      <c r="H450" s="257">
        <v>875</v>
      </c>
      <c r="I450" s="258"/>
      <c r="J450" s="254"/>
      <c r="K450" s="254"/>
      <c r="L450" s="259"/>
      <c r="M450" s="260"/>
      <c r="N450" s="261"/>
      <c r="O450" s="261"/>
      <c r="P450" s="261"/>
      <c r="Q450" s="261"/>
      <c r="R450" s="261"/>
      <c r="S450" s="261"/>
      <c r="T450" s="262"/>
      <c r="U450" s="14"/>
      <c r="V450" s="14"/>
      <c r="W450" s="14"/>
      <c r="X450" s="14"/>
      <c r="Y450" s="14"/>
      <c r="Z450" s="14"/>
      <c r="AA450" s="14"/>
      <c r="AB450" s="14"/>
      <c r="AC450" s="14"/>
      <c r="AD450" s="14"/>
      <c r="AE450" s="14"/>
      <c r="AT450" s="263" t="s">
        <v>197</v>
      </c>
      <c r="AU450" s="263" t="s">
        <v>85</v>
      </c>
      <c r="AV450" s="14" t="s">
        <v>182</v>
      </c>
      <c r="AW450" s="14" t="s">
        <v>32</v>
      </c>
      <c r="AX450" s="14" t="s">
        <v>83</v>
      </c>
      <c r="AY450" s="263" t="s">
        <v>175</v>
      </c>
    </row>
    <row r="451" s="12" customFormat="1" ht="22.8" customHeight="1">
      <c r="A451" s="12"/>
      <c r="B451" s="212"/>
      <c r="C451" s="213"/>
      <c r="D451" s="214" t="s">
        <v>75</v>
      </c>
      <c r="E451" s="226" t="s">
        <v>787</v>
      </c>
      <c r="F451" s="226" t="s">
        <v>788</v>
      </c>
      <c r="G451" s="213"/>
      <c r="H451" s="213"/>
      <c r="I451" s="216"/>
      <c r="J451" s="227">
        <f>BK451</f>
        <v>0</v>
      </c>
      <c r="K451" s="213"/>
      <c r="L451" s="218"/>
      <c r="M451" s="219"/>
      <c r="N451" s="220"/>
      <c r="O451" s="220"/>
      <c r="P451" s="221">
        <f>SUM(P452:P460)</f>
        <v>0</v>
      </c>
      <c r="Q451" s="220"/>
      <c r="R451" s="221">
        <f>SUM(R452:R460)</f>
        <v>1.3565234000000002</v>
      </c>
      <c r="S451" s="220"/>
      <c r="T451" s="222">
        <f>SUM(T452:T460)</f>
        <v>0.28487915000000003</v>
      </c>
      <c r="U451" s="12"/>
      <c r="V451" s="12"/>
      <c r="W451" s="12"/>
      <c r="X451" s="12"/>
      <c r="Y451" s="12"/>
      <c r="Z451" s="12"/>
      <c r="AA451" s="12"/>
      <c r="AB451" s="12"/>
      <c r="AC451" s="12"/>
      <c r="AD451" s="12"/>
      <c r="AE451" s="12"/>
      <c r="AR451" s="223" t="s">
        <v>85</v>
      </c>
      <c r="AT451" s="224" t="s">
        <v>75</v>
      </c>
      <c r="AU451" s="224" t="s">
        <v>83</v>
      </c>
      <c r="AY451" s="223" t="s">
        <v>175</v>
      </c>
      <c r="BK451" s="225">
        <f>SUM(BK452:BK460)</f>
        <v>0</v>
      </c>
    </row>
    <row r="452" s="2" customFormat="1" ht="16.5" customHeight="1">
      <c r="A452" s="39"/>
      <c r="B452" s="40"/>
      <c r="C452" s="228" t="s">
        <v>789</v>
      </c>
      <c r="D452" s="228" t="s">
        <v>177</v>
      </c>
      <c r="E452" s="229" t="s">
        <v>790</v>
      </c>
      <c r="F452" s="230" t="s">
        <v>791</v>
      </c>
      <c r="G452" s="231" t="s">
        <v>180</v>
      </c>
      <c r="H452" s="232">
        <v>918.96500000000003</v>
      </c>
      <c r="I452" s="233"/>
      <c r="J452" s="234">
        <f>ROUND(I452*H452,2)</f>
        <v>0</v>
      </c>
      <c r="K452" s="230" t="s">
        <v>181</v>
      </c>
      <c r="L452" s="45"/>
      <c r="M452" s="235" t="s">
        <v>1</v>
      </c>
      <c r="N452" s="236" t="s">
        <v>41</v>
      </c>
      <c r="O452" s="92"/>
      <c r="P452" s="237">
        <f>O452*H452</f>
        <v>0</v>
      </c>
      <c r="Q452" s="237">
        <v>0.001</v>
      </c>
      <c r="R452" s="237">
        <f>Q452*H452</f>
        <v>0.91896500000000003</v>
      </c>
      <c r="S452" s="237">
        <v>0.00031</v>
      </c>
      <c r="T452" s="238">
        <f>S452*H452</f>
        <v>0.28487915000000003</v>
      </c>
      <c r="U452" s="39"/>
      <c r="V452" s="39"/>
      <c r="W452" s="39"/>
      <c r="X452" s="39"/>
      <c r="Y452" s="39"/>
      <c r="Z452" s="39"/>
      <c r="AA452" s="39"/>
      <c r="AB452" s="39"/>
      <c r="AC452" s="39"/>
      <c r="AD452" s="39"/>
      <c r="AE452" s="39"/>
      <c r="AR452" s="239" t="s">
        <v>255</v>
      </c>
      <c r="AT452" s="239" t="s">
        <v>177</v>
      </c>
      <c r="AU452" s="239" t="s">
        <v>85</v>
      </c>
      <c r="AY452" s="18" t="s">
        <v>175</v>
      </c>
      <c r="BE452" s="240">
        <f>IF(N452="základní",J452,0)</f>
        <v>0</v>
      </c>
      <c r="BF452" s="240">
        <f>IF(N452="snížená",J452,0)</f>
        <v>0</v>
      </c>
      <c r="BG452" s="240">
        <f>IF(N452="zákl. přenesená",J452,0)</f>
        <v>0</v>
      </c>
      <c r="BH452" s="240">
        <f>IF(N452="sníž. přenesená",J452,0)</f>
        <v>0</v>
      </c>
      <c r="BI452" s="240">
        <f>IF(N452="nulová",J452,0)</f>
        <v>0</v>
      </c>
      <c r="BJ452" s="18" t="s">
        <v>83</v>
      </c>
      <c r="BK452" s="240">
        <f>ROUND(I452*H452,2)</f>
        <v>0</v>
      </c>
      <c r="BL452" s="18" t="s">
        <v>255</v>
      </c>
      <c r="BM452" s="239" t="s">
        <v>792</v>
      </c>
    </row>
    <row r="453" s="13" customFormat="1">
      <c r="A453" s="13"/>
      <c r="B453" s="241"/>
      <c r="C453" s="242"/>
      <c r="D453" s="243" t="s">
        <v>197</v>
      </c>
      <c r="E453" s="244" t="s">
        <v>1</v>
      </c>
      <c r="F453" s="245" t="s">
        <v>793</v>
      </c>
      <c r="G453" s="242"/>
      <c r="H453" s="246">
        <v>527</v>
      </c>
      <c r="I453" s="247"/>
      <c r="J453" s="242"/>
      <c r="K453" s="242"/>
      <c r="L453" s="248"/>
      <c r="M453" s="249"/>
      <c r="N453" s="250"/>
      <c r="O453" s="250"/>
      <c r="P453" s="250"/>
      <c r="Q453" s="250"/>
      <c r="R453" s="250"/>
      <c r="S453" s="250"/>
      <c r="T453" s="251"/>
      <c r="U453" s="13"/>
      <c r="V453" s="13"/>
      <c r="W453" s="13"/>
      <c r="X453" s="13"/>
      <c r="Y453" s="13"/>
      <c r="Z453" s="13"/>
      <c r="AA453" s="13"/>
      <c r="AB453" s="13"/>
      <c r="AC453" s="13"/>
      <c r="AD453" s="13"/>
      <c r="AE453" s="13"/>
      <c r="AT453" s="252" t="s">
        <v>197</v>
      </c>
      <c r="AU453" s="252" t="s">
        <v>85</v>
      </c>
      <c r="AV453" s="13" t="s">
        <v>85</v>
      </c>
      <c r="AW453" s="13" t="s">
        <v>32</v>
      </c>
      <c r="AX453" s="13" t="s">
        <v>76</v>
      </c>
      <c r="AY453" s="252" t="s">
        <v>175</v>
      </c>
    </row>
    <row r="454" s="13" customFormat="1">
      <c r="A454" s="13"/>
      <c r="B454" s="241"/>
      <c r="C454" s="242"/>
      <c r="D454" s="243" t="s">
        <v>197</v>
      </c>
      <c r="E454" s="244" t="s">
        <v>1</v>
      </c>
      <c r="F454" s="245" t="s">
        <v>794</v>
      </c>
      <c r="G454" s="242"/>
      <c r="H454" s="246">
        <v>391.96499999999998</v>
      </c>
      <c r="I454" s="247"/>
      <c r="J454" s="242"/>
      <c r="K454" s="242"/>
      <c r="L454" s="248"/>
      <c r="M454" s="249"/>
      <c r="N454" s="250"/>
      <c r="O454" s="250"/>
      <c r="P454" s="250"/>
      <c r="Q454" s="250"/>
      <c r="R454" s="250"/>
      <c r="S454" s="250"/>
      <c r="T454" s="251"/>
      <c r="U454" s="13"/>
      <c r="V454" s="13"/>
      <c r="W454" s="13"/>
      <c r="X454" s="13"/>
      <c r="Y454" s="13"/>
      <c r="Z454" s="13"/>
      <c r="AA454" s="13"/>
      <c r="AB454" s="13"/>
      <c r="AC454" s="13"/>
      <c r="AD454" s="13"/>
      <c r="AE454" s="13"/>
      <c r="AT454" s="252" t="s">
        <v>197</v>
      </c>
      <c r="AU454" s="252" t="s">
        <v>85</v>
      </c>
      <c r="AV454" s="13" t="s">
        <v>85</v>
      </c>
      <c r="AW454" s="13" t="s">
        <v>32</v>
      </c>
      <c r="AX454" s="13" t="s">
        <v>76</v>
      </c>
      <c r="AY454" s="252" t="s">
        <v>175</v>
      </c>
    </row>
    <row r="455" s="14" customFormat="1">
      <c r="A455" s="14"/>
      <c r="B455" s="253"/>
      <c r="C455" s="254"/>
      <c r="D455" s="243" t="s">
        <v>197</v>
      </c>
      <c r="E455" s="255" t="s">
        <v>1</v>
      </c>
      <c r="F455" s="256" t="s">
        <v>199</v>
      </c>
      <c r="G455" s="254"/>
      <c r="H455" s="257">
        <v>918.96500000000003</v>
      </c>
      <c r="I455" s="258"/>
      <c r="J455" s="254"/>
      <c r="K455" s="254"/>
      <c r="L455" s="259"/>
      <c r="M455" s="260"/>
      <c r="N455" s="261"/>
      <c r="O455" s="261"/>
      <c r="P455" s="261"/>
      <c r="Q455" s="261"/>
      <c r="R455" s="261"/>
      <c r="S455" s="261"/>
      <c r="T455" s="262"/>
      <c r="U455" s="14"/>
      <c r="V455" s="14"/>
      <c r="W455" s="14"/>
      <c r="X455" s="14"/>
      <c r="Y455" s="14"/>
      <c r="Z455" s="14"/>
      <c r="AA455" s="14"/>
      <c r="AB455" s="14"/>
      <c r="AC455" s="14"/>
      <c r="AD455" s="14"/>
      <c r="AE455" s="14"/>
      <c r="AT455" s="263" t="s">
        <v>197</v>
      </c>
      <c r="AU455" s="263" t="s">
        <v>85</v>
      </c>
      <c r="AV455" s="14" t="s">
        <v>182</v>
      </c>
      <c r="AW455" s="14" t="s">
        <v>32</v>
      </c>
      <c r="AX455" s="14" t="s">
        <v>83</v>
      </c>
      <c r="AY455" s="263" t="s">
        <v>175</v>
      </c>
    </row>
    <row r="456" s="2" customFormat="1" ht="16.5" customHeight="1">
      <c r="A456" s="39"/>
      <c r="B456" s="40"/>
      <c r="C456" s="228" t="s">
        <v>795</v>
      </c>
      <c r="D456" s="228" t="s">
        <v>177</v>
      </c>
      <c r="E456" s="229" t="s">
        <v>796</v>
      </c>
      <c r="F456" s="230" t="s">
        <v>797</v>
      </c>
      <c r="G456" s="231" t="s">
        <v>180</v>
      </c>
      <c r="H456" s="232">
        <v>1215.4400000000001</v>
      </c>
      <c r="I456" s="233"/>
      <c r="J456" s="234">
        <f>ROUND(I456*H456,2)</f>
        <v>0</v>
      </c>
      <c r="K456" s="230" t="s">
        <v>181</v>
      </c>
      <c r="L456" s="45"/>
      <c r="M456" s="235" t="s">
        <v>1</v>
      </c>
      <c r="N456" s="236" t="s">
        <v>41</v>
      </c>
      <c r="O456" s="92"/>
      <c r="P456" s="237">
        <f>O456*H456</f>
        <v>0</v>
      </c>
      <c r="Q456" s="237">
        <v>0.00010000000000000001</v>
      </c>
      <c r="R456" s="237">
        <f>Q456*H456</f>
        <v>0.12154400000000001</v>
      </c>
      <c r="S456" s="237">
        <v>0</v>
      </c>
      <c r="T456" s="238">
        <f>S456*H456</f>
        <v>0</v>
      </c>
      <c r="U456" s="39"/>
      <c r="V456" s="39"/>
      <c r="W456" s="39"/>
      <c r="X456" s="39"/>
      <c r="Y456" s="39"/>
      <c r="Z456" s="39"/>
      <c r="AA456" s="39"/>
      <c r="AB456" s="39"/>
      <c r="AC456" s="39"/>
      <c r="AD456" s="39"/>
      <c r="AE456" s="39"/>
      <c r="AR456" s="239" t="s">
        <v>255</v>
      </c>
      <c r="AT456" s="239" t="s">
        <v>177</v>
      </c>
      <c r="AU456" s="239" t="s">
        <v>85</v>
      </c>
      <c r="AY456" s="18" t="s">
        <v>175</v>
      </c>
      <c r="BE456" s="240">
        <f>IF(N456="základní",J456,0)</f>
        <v>0</v>
      </c>
      <c r="BF456" s="240">
        <f>IF(N456="snížená",J456,0)</f>
        <v>0</v>
      </c>
      <c r="BG456" s="240">
        <f>IF(N456="zákl. přenesená",J456,0)</f>
        <v>0</v>
      </c>
      <c r="BH456" s="240">
        <f>IF(N456="sníž. přenesená",J456,0)</f>
        <v>0</v>
      </c>
      <c r="BI456" s="240">
        <f>IF(N456="nulová",J456,0)</f>
        <v>0</v>
      </c>
      <c r="BJ456" s="18" t="s">
        <v>83</v>
      </c>
      <c r="BK456" s="240">
        <f>ROUND(I456*H456,2)</f>
        <v>0</v>
      </c>
      <c r="BL456" s="18" t="s">
        <v>255</v>
      </c>
      <c r="BM456" s="239" t="s">
        <v>798</v>
      </c>
    </row>
    <row r="457" s="13" customFormat="1">
      <c r="A457" s="13"/>
      <c r="B457" s="241"/>
      <c r="C457" s="242"/>
      <c r="D457" s="243" t="s">
        <v>197</v>
      </c>
      <c r="E457" s="244" t="s">
        <v>1</v>
      </c>
      <c r="F457" s="245" t="s">
        <v>799</v>
      </c>
      <c r="G457" s="242"/>
      <c r="H457" s="246">
        <v>823.47500000000002</v>
      </c>
      <c r="I457" s="247"/>
      <c r="J457" s="242"/>
      <c r="K457" s="242"/>
      <c r="L457" s="248"/>
      <c r="M457" s="249"/>
      <c r="N457" s="250"/>
      <c r="O457" s="250"/>
      <c r="P457" s="250"/>
      <c r="Q457" s="250"/>
      <c r="R457" s="250"/>
      <c r="S457" s="250"/>
      <c r="T457" s="251"/>
      <c r="U457" s="13"/>
      <c r="V457" s="13"/>
      <c r="W457" s="13"/>
      <c r="X457" s="13"/>
      <c r="Y457" s="13"/>
      <c r="Z457" s="13"/>
      <c r="AA457" s="13"/>
      <c r="AB457" s="13"/>
      <c r="AC457" s="13"/>
      <c r="AD457" s="13"/>
      <c r="AE457" s="13"/>
      <c r="AT457" s="252" t="s">
        <v>197</v>
      </c>
      <c r="AU457" s="252" t="s">
        <v>85</v>
      </c>
      <c r="AV457" s="13" t="s">
        <v>85</v>
      </c>
      <c r="AW457" s="13" t="s">
        <v>32</v>
      </c>
      <c r="AX457" s="13" t="s">
        <v>76</v>
      </c>
      <c r="AY457" s="252" t="s">
        <v>175</v>
      </c>
    </row>
    <row r="458" s="13" customFormat="1">
      <c r="A458" s="13"/>
      <c r="B458" s="241"/>
      <c r="C458" s="242"/>
      <c r="D458" s="243" t="s">
        <v>197</v>
      </c>
      <c r="E458" s="244" t="s">
        <v>1</v>
      </c>
      <c r="F458" s="245" t="s">
        <v>794</v>
      </c>
      <c r="G458" s="242"/>
      <c r="H458" s="246">
        <v>391.96499999999998</v>
      </c>
      <c r="I458" s="247"/>
      <c r="J458" s="242"/>
      <c r="K458" s="242"/>
      <c r="L458" s="248"/>
      <c r="M458" s="249"/>
      <c r="N458" s="250"/>
      <c r="O458" s="250"/>
      <c r="P458" s="250"/>
      <c r="Q458" s="250"/>
      <c r="R458" s="250"/>
      <c r="S458" s="250"/>
      <c r="T458" s="251"/>
      <c r="U458" s="13"/>
      <c r="V458" s="13"/>
      <c r="W458" s="13"/>
      <c r="X458" s="13"/>
      <c r="Y458" s="13"/>
      <c r="Z458" s="13"/>
      <c r="AA458" s="13"/>
      <c r="AB458" s="13"/>
      <c r="AC458" s="13"/>
      <c r="AD458" s="13"/>
      <c r="AE458" s="13"/>
      <c r="AT458" s="252" t="s">
        <v>197</v>
      </c>
      <c r="AU458" s="252" t="s">
        <v>85</v>
      </c>
      <c r="AV458" s="13" t="s">
        <v>85</v>
      </c>
      <c r="AW458" s="13" t="s">
        <v>32</v>
      </c>
      <c r="AX458" s="13" t="s">
        <v>76</v>
      </c>
      <c r="AY458" s="252" t="s">
        <v>175</v>
      </c>
    </row>
    <row r="459" s="14" customFormat="1">
      <c r="A459" s="14"/>
      <c r="B459" s="253"/>
      <c r="C459" s="254"/>
      <c r="D459" s="243" t="s">
        <v>197</v>
      </c>
      <c r="E459" s="255" t="s">
        <v>1</v>
      </c>
      <c r="F459" s="256" t="s">
        <v>199</v>
      </c>
      <c r="G459" s="254"/>
      <c r="H459" s="257">
        <v>1215.4400000000001</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197</v>
      </c>
      <c r="AU459" s="263" t="s">
        <v>85</v>
      </c>
      <c r="AV459" s="14" t="s">
        <v>182</v>
      </c>
      <c r="AW459" s="14" t="s">
        <v>32</v>
      </c>
      <c r="AX459" s="14" t="s">
        <v>83</v>
      </c>
      <c r="AY459" s="263" t="s">
        <v>175</v>
      </c>
    </row>
    <row r="460" s="2" customFormat="1" ht="16.5" customHeight="1">
      <c r="A460" s="39"/>
      <c r="B460" s="40"/>
      <c r="C460" s="228" t="s">
        <v>800</v>
      </c>
      <c r="D460" s="228" t="s">
        <v>177</v>
      </c>
      <c r="E460" s="229" t="s">
        <v>801</v>
      </c>
      <c r="F460" s="230" t="s">
        <v>802</v>
      </c>
      <c r="G460" s="231" t="s">
        <v>180</v>
      </c>
      <c r="H460" s="232">
        <v>1215.4400000000001</v>
      </c>
      <c r="I460" s="233"/>
      <c r="J460" s="234">
        <f>ROUND(I460*H460,2)</f>
        <v>0</v>
      </c>
      <c r="K460" s="230" t="s">
        <v>181</v>
      </c>
      <c r="L460" s="45"/>
      <c r="M460" s="235" t="s">
        <v>1</v>
      </c>
      <c r="N460" s="236" t="s">
        <v>41</v>
      </c>
      <c r="O460" s="92"/>
      <c r="P460" s="237">
        <f>O460*H460</f>
        <v>0</v>
      </c>
      <c r="Q460" s="237">
        <v>0.00025999999999999998</v>
      </c>
      <c r="R460" s="237">
        <f>Q460*H460</f>
        <v>0.31601439999999997</v>
      </c>
      <c r="S460" s="237">
        <v>0</v>
      </c>
      <c r="T460" s="238">
        <f>S460*H460</f>
        <v>0</v>
      </c>
      <c r="U460" s="39"/>
      <c r="V460" s="39"/>
      <c r="W460" s="39"/>
      <c r="X460" s="39"/>
      <c r="Y460" s="39"/>
      <c r="Z460" s="39"/>
      <c r="AA460" s="39"/>
      <c r="AB460" s="39"/>
      <c r="AC460" s="39"/>
      <c r="AD460" s="39"/>
      <c r="AE460" s="39"/>
      <c r="AR460" s="239" t="s">
        <v>255</v>
      </c>
      <c r="AT460" s="239" t="s">
        <v>177</v>
      </c>
      <c r="AU460" s="239" t="s">
        <v>85</v>
      </c>
      <c r="AY460" s="18" t="s">
        <v>175</v>
      </c>
      <c r="BE460" s="240">
        <f>IF(N460="základní",J460,0)</f>
        <v>0</v>
      </c>
      <c r="BF460" s="240">
        <f>IF(N460="snížená",J460,0)</f>
        <v>0</v>
      </c>
      <c r="BG460" s="240">
        <f>IF(N460="zákl. přenesená",J460,0)</f>
        <v>0</v>
      </c>
      <c r="BH460" s="240">
        <f>IF(N460="sníž. přenesená",J460,0)</f>
        <v>0</v>
      </c>
      <c r="BI460" s="240">
        <f>IF(N460="nulová",J460,0)</f>
        <v>0</v>
      </c>
      <c r="BJ460" s="18" t="s">
        <v>83</v>
      </c>
      <c r="BK460" s="240">
        <f>ROUND(I460*H460,2)</f>
        <v>0</v>
      </c>
      <c r="BL460" s="18" t="s">
        <v>255</v>
      </c>
      <c r="BM460" s="239" t="s">
        <v>803</v>
      </c>
    </row>
    <row r="461" s="12" customFormat="1" ht="25.92" customHeight="1">
      <c r="A461" s="12"/>
      <c r="B461" s="212"/>
      <c r="C461" s="213"/>
      <c r="D461" s="214" t="s">
        <v>75</v>
      </c>
      <c r="E461" s="215" t="s">
        <v>411</v>
      </c>
      <c r="F461" s="215" t="s">
        <v>411</v>
      </c>
      <c r="G461" s="213"/>
      <c r="H461" s="213"/>
      <c r="I461" s="216"/>
      <c r="J461" s="217">
        <f>BK461</f>
        <v>0</v>
      </c>
      <c r="K461" s="213"/>
      <c r="L461" s="218"/>
      <c r="M461" s="219"/>
      <c r="N461" s="220"/>
      <c r="O461" s="220"/>
      <c r="P461" s="221">
        <f>P462</f>
        <v>0</v>
      </c>
      <c r="Q461" s="220"/>
      <c r="R461" s="221">
        <f>R462</f>
        <v>0</v>
      </c>
      <c r="S461" s="220"/>
      <c r="T461" s="222">
        <f>T462</f>
        <v>0</v>
      </c>
      <c r="U461" s="12"/>
      <c r="V461" s="12"/>
      <c r="W461" s="12"/>
      <c r="X461" s="12"/>
      <c r="Y461" s="12"/>
      <c r="Z461" s="12"/>
      <c r="AA461" s="12"/>
      <c r="AB461" s="12"/>
      <c r="AC461" s="12"/>
      <c r="AD461" s="12"/>
      <c r="AE461" s="12"/>
      <c r="AR461" s="223" t="s">
        <v>98</v>
      </c>
      <c r="AT461" s="224" t="s">
        <v>75</v>
      </c>
      <c r="AU461" s="224" t="s">
        <v>76</v>
      </c>
      <c r="AY461" s="223" t="s">
        <v>175</v>
      </c>
      <c r="BK461" s="225">
        <f>BK462</f>
        <v>0</v>
      </c>
    </row>
    <row r="462" s="12" customFormat="1" ht="22.8" customHeight="1">
      <c r="A462" s="12"/>
      <c r="B462" s="212"/>
      <c r="C462" s="213"/>
      <c r="D462" s="214" t="s">
        <v>75</v>
      </c>
      <c r="E462" s="226" t="s">
        <v>804</v>
      </c>
      <c r="F462" s="226" t="s">
        <v>805</v>
      </c>
      <c r="G462" s="213"/>
      <c r="H462" s="213"/>
      <c r="I462" s="216"/>
      <c r="J462" s="227">
        <f>BK462</f>
        <v>0</v>
      </c>
      <c r="K462" s="213"/>
      <c r="L462" s="218"/>
      <c r="M462" s="219"/>
      <c r="N462" s="220"/>
      <c r="O462" s="220"/>
      <c r="P462" s="221">
        <f>SUM(P463:P490)</f>
        <v>0</v>
      </c>
      <c r="Q462" s="220"/>
      <c r="R462" s="221">
        <f>SUM(R463:R490)</f>
        <v>0</v>
      </c>
      <c r="S462" s="220"/>
      <c r="T462" s="222">
        <f>SUM(T463:T490)</f>
        <v>0</v>
      </c>
      <c r="U462" s="12"/>
      <c r="V462" s="12"/>
      <c r="W462" s="12"/>
      <c r="X462" s="12"/>
      <c r="Y462" s="12"/>
      <c r="Z462" s="12"/>
      <c r="AA462" s="12"/>
      <c r="AB462" s="12"/>
      <c r="AC462" s="12"/>
      <c r="AD462" s="12"/>
      <c r="AE462" s="12"/>
      <c r="AR462" s="223" t="s">
        <v>98</v>
      </c>
      <c r="AT462" s="224" t="s">
        <v>75</v>
      </c>
      <c r="AU462" s="224" t="s">
        <v>83</v>
      </c>
      <c r="AY462" s="223" t="s">
        <v>175</v>
      </c>
      <c r="BK462" s="225">
        <f>SUM(BK463:BK490)</f>
        <v>0</v>
      </c>
    </row>
    <row r="463" s="2" customFormat="1" ht="16.5" customHeight="1">
      <c r="A463" s="39"/>
      <c r="B463" s="40"/>
      <c r="C463" s="228" t="s">
        <v>806</v>
      </c>
      <c r="D463" s="228" t="s">
        <v>177</v>
      </c>
      <c r="E463" s="229" t="s">
        <v>807</v>
      </c>
      <c r="F463" s="230" t="s">
        <v>808</v>
      </c>
      <c r="G463" s="231" t="s">
        <v>809</v>
      </c>
      <c r="H463" s="232">
        <v>4</v>
      </c>
      <c r="I463" s="233"/>
      <c r="J463" s="234">
        <f>ROUND(I463*H463,2)</f>
        <v>0</v>
      </c>
      <c r="K463" s="230" t="s">
        <v>203</v>
      </c>
      <c r="L463" s="45"/>
      <c r="M463" s="235" t="s">
        <v>1</v>
      </c>
      <c r="N463" s="236" t="s">
        <v>41</v>
      </c>
      <c r="O463" s="92"/>
      <c r="P463" s="237">
        <f>O463*H463</f>
        <v>0</v>
      </c>
      <c r="Q463" s="237">
        <v>0</v>
      </c>
      <c r="R463" s="237">
        <f>Q463*H463</f>
        <v>0</v>
      </c>
      <c r="S463" s="237">
        <v>0</v>
      </c>
      <c r="T463" s="238">
        <f>S463*H463</f>
        <v>0</v>
      </c>
      <c r="U463" s="39"/>
      <c r="V463" s="39"/>
      <c r="W463" s="39"/>
      <c r="X463" s="39"/>
      <c r="Y463" s="39"/>
      <c r="Z463" s="39"/>
      <c r="AA463" s="39"/>
      <c r="AB463" s="39"/>
      <c r="AC463" s="39"/>
      <c r="AD463" s="39"/>
      <c r="AE463" s="39"/>
      <c r="AR463" s="239" t="s">
        <v>182</v>
      </c>
      <c r="AT463" s="239" t="s">
        <v>177</v>
      </c>
      <c r="AU463" s="239" t="s">
        <v>85</v>
      </c>
      <c r="AY463" s="18" t="s">
        <v>175</v>
      </c>
      <c r="BE463" s="240">
        <f>IF(N463="základní",J463,0)</f>
        <v>0</v>
      </c>
      <c r="BF463" s="240">
        <f>IF(N463="snížená",J463,0)</f>
        <v>0</v>
      </c>
      <c r="BG463" s="240">
        <f>IF(N463="zákl. přenesená",J463,0)</f>
        <v>0</v>
      </c>
      <c r="BH463" s="240">
        <f>IF(N463="sníž. přenesená",J463,0)</f>
        <v>0</v>
      </c>
      <c r="BI463" s="240">
        <f>IF(N463="nulová",J463,0)</f>
        <v>0</v>
      </c>
      <c r="BJ463" s="18" t="s">
        <v>83</v>
      </c>
      <c r="BK463" s="240">
        <f>ROUND(I463*H463,2)</f>
        <v>0</v>
      </c>
      <c r="BL463" s="18" t="s">
        <v>182</v>
      </c>
      <c r="BM463" s="239" t="s">
        <v>810</v>
      </c>
    </row>
    <row r="464" s="2" customFormat="1">
      <c r="A464" s="39"/>
      <c r="B464" s="40"/>
      <c r="C464" s="41"/>
      <c r="D464" s="243" t="s">
        <v>205</v>
      </c>
      <c r="E464" s="41"/>
      <c r="F464" s="264" t="s">
        <v>811</v>
      </c>
      <c r="G464" s="41"/>
      <c r="H464" s="41"/>
      <c r="I464" s="265"/>
      <c r="J464" s="41"/>
      <c r="K464" s="41"/>
      <c r="L464" s="45"/>
      <c r="M464" s="266"/>
      <c r="N464" s="267"/>
      <c r="O464" s="92"/>
      <c r="P464" s="92"/>
      <c r="Q464" s="92"/>
      <c r="R464" s="92"/>
      <c r="S464" s="92"/>
      <c r="T464" s="93"/>
      <c r="U464" s="39"/>
      <c r="V464" s="39"/>
      <c r="W464" s="39"/>
      <c r="X464" s="39"/>
      <c r="Y464" s="39"/>
      <c r="Z464" s="39"/>
      <c r="AA464" s="39"/>
      <c r="AB464" s="39"/>
      <c r="AC464" s="39"/>
      <c r="AD464" s="39"/>
      <c r="AE464" s="39"/>
      <c r="AT464" s="18" t="s">
        <v>205</v>
      </c>
      <c r="AU464" s="18" t="s">
        <v>85</v>
      </c>
    </row>
    <row r="465" s="2" customFormat="1" ht="16.5" customHeight="1">
      <c r="A465" s="39"/>
      <c r="B465" s="40"/>
      <c r="C465" s="228" t="s">
        <v>812</v>
      </c>
      <c r="D465" s="228" t="s">
        <v>177</v>
      </c>
      <c r="E465" s="229" t="s">
        <v>813</v>
      </c>
      <c r="F465" s="230" t="s">
        <v>814</v>
      </c>
      <c r="G465" s="231" t="s">
        <v>815</v>
      </c>
      <c r="H465" s="232">
        <v>22.399999999999999</v>
      </c>
      <c r="I465" s="233"/>
      <c r="J465" s="234">
        <f>ROUND(I465*H465,2)</f>
        <v>0</v>
      </c>
      <c r="K465" s="230" t="s">
        <v>203</v>
      </c>
      <c r="L465" s="45"/>
      <c r="M465" s="235" t="s">
        <v>1</v>
      </c>
      <c r="N465" s="236" t="s">
        <v>41</v>
      </c>
      <c r="O465" s="92"/>
      <c r="P465" s="237">
        <f>O465*H465</f>
        <v>0</v>
      </c>
      <c r="Q465" s="237">
        <v>0</v>
      </c>
      <c r="R465" s="237">
        <f>Q465*H465</f>
        <v>0</v>
      </c>
      <c r="S465" s="237">
        <v>0</v>
      </c>
      <c r="T465" s="238">
        <f>S465*H465</f>
        <v>0</v>
      </c>
      <c r="U465" s="39"/>
      <c r="V465" s="39"/>
      <c r="W465" s="39"/>
      <c r="X465" s="39"/>
      <c r="Y465" s="39"/>
      <c r="Z465" s="39"/>
      <c r="AA465" s="39"/>
      <c r="AB465" s="39"/>
      <c r="AC465" s="39"/>
      <c r="AD465" s="39"/>
      <c r="AE465" s="39"/>
      <c r="AR465" s="239" t="s">
        <v>182</v>
      </c>
      <c r="AT465" s="239" t="s">
        <v>177</v>
      </c>
      <c r="AU465" s="239" t="s">
        <v>85</v>
      </c>
      <c r="AY465" s="18" t="s">
        <v>175</v>
      </c>
      <c r="BE465" s="240">
        <f>IF(N465="základní",J465,0)</f>
        <v>0</v>
      </c>
      <c r="BF465" s="240">
        <f>IF(N465="snížená",J465,0)</f>
        <v>0</v>
      </c>
      <c r="BG465" s="240">
        <f>IF(N465="zákl. přenesená",J465,0)</f>
        <v>0</v>
      </c>
      <c r="BH465" s="240">
        <f>IF(N465="sníž. přenesená",J465,0)</f>
        <v>0</v>
      </c>
      <c r="BI465" s="240">
        <f>IF(N465="nulová",J465,0)</f>
        <v>0</v>
      </c>
      <c r="BJ465" s="18" t="s">
        <v>83</v>
      </c>
      <c r="BK465" s="240">
        <f>ROUND(I465*H465,2)</f>
        <v>0</v>
      </c>
      <c r="BL465" s="18" t="s">
        <v>182</v>
      </c>
      <c r="BM465" s="239" t="s">
        <v>816</v>
      </c>
    </row>
    <row r="466" s="2" customFormat="1">
      <c r="A466" s="39"/>
      <c r="B466" s="40"/>
      <c r="C466" s="41"/>
      <c r="D466" s="243" t="s">
        <v>205</v>
      </c>
      <c r="E466" s="41"/>
      <c r="F466" s="264" t="s">
        <v>811</v>
      </c>
      <c r="G466" s="41"/>
      <c r="H466" s="41"/>
      <c r="I466" s="265"/>
      <c r="J466" s="41"/>
      <c r="K466" s="41"/>
      <c r="L466" s="45"/>
      <c r="M466" s="266"/>
      <c r="N466" s="267"/>
      <c r="O466" s="92"/>
      <c r="P466" s="92"/>
      <c r="Q466" s="92"/>
      <c r="R466" s="92"/>
      <c r="S466" s="92"/>
      <c r="T466" s="93"/>
      <c r="U466" s="39"/>
      <c r="V466" s="39"/>
      <c r="W466" s="39"/>
      <c r="X466" s="39"/>
      <c r="Y466" s="39"/>
      <c r="Z466" s="39"/>
      <c r="AA466" s="39"/>
      <c r="AB466" s="39"/>
      <c r="AC466" s="39"/>
      <c r="AD466" s="39"/>
      <c r="AE466" s="39"/>
      <c r="AT466" s="18" t="s">
        <v>205</v>
      </c>
      <c r="AU466" s="18" t="s">
        <v>85</v>
      </c>
    </row>
    <row r="467" s="2" customFormat="1" ht="16.5" customHeight="1">
      <c r="A467" s="39"/>
      <c r="B467" s="40"/>
      <c r="C467" s="228" t="s">
        <v>817</v>
      </c>
      <c r="D467" s="228" t="s">
        <v>177</v>
      </c>
      <c r="E467" s="229" t="s">
        <v>818</v>
      </c>
      <c r="F467" s="230" t="s">
        <v>819</v>
      </c>
      <c r="G467" s="231" t="s">
        <v>815</v>
      </c>
      <c r="H467" s="232">
        <v>36.799999999999997</v>
      </c>
      <c r="I467" s="233"/>
      <c r="J467" s="234">
        <f>ROUND(I467*H467,2)</f>
        <v>0</v>
      </c>
      <c r="K467" s="230" t="s">
        <v>203</v>
      </c>
      <c r="L467" s="45"/>
      <c r="M467" s="235" t="s">
        <v>1</v>
      </c>
      <c r="N467" s="236" t="s">
        <v>41</v>
      </c>
      <c r="O467" s="92"/>
      <c r="P467" s="237">
        <f>O467*H467</f>
        <v>0</v>
      </c>
      <c r="Q467" s="237">
        <v>0</v>
      </c>
      <c r="R467" s="237">
        <f>Q467*H467</f>
        <v>0</v>
      </c>
      <c r="S467" s="237">
        <v>0</v>
      </c>
      <c r="T467" s="238">
        <f>S467*H467</f>
        <v>0</v>
      </c>
      <c r="U467" s="39"/>
      <c r="V467" s="39"/>
      <c r="W467" s="39"/>
      <c r="X467" s="39"/>
      <c r="Y467" s="39"/>
      <c r="Z467" s="39"/>
      <c r="AA467" s="39"/>
      <c r="AB467" s="39"/>
      <c r="AC467" s="39"/>
      <c r="AD467" s="39"/>
      <c r="AE467" s="39"/>
      <c r="AR467" s="239" t="s">
        <v>182</v>
      </c>
      <c r="AT467" s="239" t="s">
        <v>177</v>
      </c>
      <c r="AU467" s="239" t="s">
        <v>85</v>
      </c>
      <c r="AY467" s="18" t="s">
        <v>175</v>
      </c>
      <c r="BE467" s="240">
        <f>IF(N467="základní",J467,0)</f>
        <v>0</v>
      </c>
      <c r="BF467" s="240">
        <f>IF(N467="snížená",J467,0)</f>
        <v>0</v>
      </c>
      <c r="BG467" s="240">
        <f>IF(N467="zákl. přenesená",J467,0)</f>
        <v>0</v>
      </c>
      <c r="BH467" s="240">
        <f>IF(N467="sníž. přenesená",J467,0)</f>
        <v>0</v>
      </c>
      <c r="BI467" s="240">
        <f>IF(N467="nulová",J467,0)</f>
        <v>0</v>
      </c>
      <c r="BJ467" s="18" t="s">
        <v>83</v>
      </c>
      <c r="BK467" s="240">
        <f>ROUND(I467*H467,2)</f>
        <v>0</v>
      </c>
      <c r="BL467" s="18" t="s">
        <v>182</v>
      </c>
      <c r="BM467" s="239" t="s">
        <v>820</v>
      </c>
    </row>
    <row r="468" s="2" customFormat="1">
      <c r="A468" s="39"/>
      <c r="B468" s="40"/>
      <c r="C468" s="41"/>
      <c r="D468" s="243" t="s">
        <v>205</v>
      </c>
      <c r="E468" s="41"/>
      <c r="F468" s="264" t="s">
        <v>811</v>
      </c>
      <c r="G468" s="41"/>
      <c r="H468" s="41"/>
      <c r="I468" s="265"/>
      <c r="J468" s="41"/>
      <c r="K468" s="41"/>
      <c r="L468" s="45"/>
      <c r="M468" s="266"/>
      <c r="N468" s="267"/>
      <c r="O468" s="92"/>
      <c r="P468" s="92"/>
      <c r="Q468" s="92"/>
      <c r="R468" s="92"/>
      <c r="S468" s="92"/>
      <c r="T468" s="93"/>
      <c r="U468" s="39"/>
      <c r="V468" s="39"/>
      <c r="W468" s="39"/>
      <c r="X468" s="39"/>
      <c r="Y468" s="39"/>
      <c r="Z468" s="39"/>
      <c r="AA468" s="39"/>
      <c r="AB468" s="39"/>
      <c r="AC468" s="39"/>
      <c r="AD468" s="39"/>
      <c r="AE468" s="39"/>
      <c r="AT468" s="18" t="s">
        <v>205</v>
      </c>
      <c r="AU468" s="18" t="s">
        <v>85</v>
      </c>
    </row>
    <row r="469" s="2" customFormat="1" ht="16.5" customHeight="1">
      <c r="A469" s="39"/>
      <c r="B469" s="40"/>
      <c r="C469" s="228" t="s">
        <v>821</v>
      </c>
      <c r="D469" s="228" t="s">
        <v>177</v>
      </c>
      <c r="E469" s="229" t="s">
        <v>822</v>
      </c>
      <c r="F469" s="230" t="s">
        <v>823</v>
      </c>
      <c r="G469" s="231" t="s">
        <v>519</v>
      </c>
      <c r="H469" s="232">
        <v>2</v>
      </c>
      <c r="I469" s="233"/>
      <c r="J469" s="234">
        <f>ROUND(I469*H469,2)</f>
        <v>0</v>
      </c>
      <c r="K469" s="230" t="s">
        <v>203</v>
      </c>
      <c r="L469" s="45"/>
      <c r="M469" s="235" t="s">
        <v>1</v>
      </c>
      <c r="N469" s="236" t="s">
        <v>41</v>
      </c>
      <c r="O469" s="92"/>
      <c r="P469" s="237">
        <f>O469*H469</f>
        <v>0</v>
      </c>
      <c r="Q469" s="237">
        <v>0</v>
      </c>
      <c r="R469" s="237">
        <f>Q469*H469</f>
        <v>0</v>
      </c>
      <c r="S469" s="237">
        <v>0</v>
      </c>
      <c r="T469" s="238">
        <f>S469*H469</f>
        <v>0</v>
      </c>
      <c r="U469" s="39"/>
      <c r="V469" s="39"/>
      <c r="W469" s="39"/>
      <c r="X469" s="39"/>
      <c r="Y469" s="39"/>
      <c r="Z469" s="39"/>
      <c r="AA469" s="39"/>
      <c r="AB469" s="39"/>
      <c r="AC469" s="39"/>
      <c r="AD469" s="39"/>
      <c r="AE469" s="39"/>
      <c r="AR469" s="239" t="s">
        <v>182</v>
      </c>
      <c r="AT469" s="239" t="s">
        <v>177</v>
      </c>
      <c r="AU469" s="239" t="s">
        <v>85</v>
      </c>
      <c r="AY469" s="18" t="s">
        <v>175</v>
      </c>
      <c r="BE469" s="240">
        <f>IF(N469="základní",J469,0)</f>
        <v>0</v>
      </c>
      <c r="BF469" s="240">
        <f>IF(N469="snížená",J469,0)</f>
        <v>0</v>
      </c>
      <c r="BG469" s="240">
        <f>IF(N469="zákl. přenesená",J469,0)</f>
        <v>0</v>
      </c>
      <c r="BH469" s="240">
        <f>IF(N469="sníž. přenesená",J469,0)</f>
        <v>0</v>
      </c>
      <c r="BI469" s="240">
        <f>IF(N469="nulová",J469,0)</f>
        <v>0</v>
      </c>
      <c r="BJ469" s="18" t="s">
        <v>83</v>
      </c>
      <c r="BK469" s="240">
        <f>ROUND(I469*H469,2)</f>
        <v>0</v>
      </c>
      <c r="BL469" s="18" t="s">
        <v>182</v>
      </c>
      <c r="BM469" s="239" t="s">
        <v>824</v>
      </c>
    </row>
    <row r="470" s="2" customFormat="1">
      <c r="A470" s="39"/>
      <c r="B470" s="40"/>
      <c r="C470" s="41"/>
      <c r="D470" s="243" t="s">
        <v>205</v>
      </c>
      <c r="E470" s="41"/>
      <c r="F470" s="264" t="s">
        <v>811</v>
      </c>
      <c r="G470" s="41"/>
      <c r="H470" s="41"/>
      <c r="I470" s="265"/>
      <c r="J470" s="41"/>
      <c r="K470" s="41"/>
      <c r="L470" s="45"/>
      <c r="M470" s="266"/>
      <c r="N470" s="267"/>
      <c r="O470" s="92"/>
      <c r="P470" s="92"/>
      <c r="Q470" s="92"/>
      <c r="R470" s="92"/>
      <c r="S470" s="92"/>
      <c r="T470" s="93"/>
      <c r="U470" s="39"/>
      <c r="V470" s="39"/>
      <c r="W470" s="39"/>
      <c r="X470" s="39"/>
      <c r="Y470" s="39"/>
      <c r="Z470" s="39"/>
      <c r="AA470" s="39"/>
      <c r="AB470" s="39"/>
      <c r="AC470" s="39"/>
      <c r="AD470" s="39"/>
      <c r="AE470" s="39"/>
      <c r="AT470" s="18" t="s">
        <v>205</v>
      </c>
      <c r="AU470" s="18" t="s">
        <v>85</v>
      </c>
    </row>
    <row r="471" s="2" customFormat="1" ht="24.15" customHeight="1">
      <c r="A471" s="39"/>
      <c r="B471" s="40"/>
      <c r="C471" s="228" t="s">
        <v>825</v>
      </c>
      <c r="D471" s="228" t="s">
        <v>177</v>
      </c>
      <c r="E471" s="229" t="s">
        <v>826</v>
      </c>
      <c r="F471" s="230" t="s">
        <v>827</v>
      </c>
      <c r="G471" s="231" t="s">
        <v>180</v>
      </c>
      <c r="H471" s="232">
        <v>1190</v>
      </c>
      <c r="I471" s="233"/>
      <c r="J471" s="234">
        <f>ROUND(I471*H471,2)</f>
        <v>0</v>
      </c>
      <c r="K471" s="230" t="s">
        <v>203</v>
      </c>
      <c r="L471" s="45"/>
      <c r="M471" s="235" t="s">
        <v>1</v>
      </c>
      <c r="N471" s="236" t="s">
        <v>41</v>
      </c>
      <c r="O471" s="92"/>
      <c r="P471" s="237">
        <f>O471*H471</f>
        <v>0</v>
      </c>
      <c r="Q471" s="237">
        <v>0</v>
      </c>
      <c r="R471" s="237">
        <f>Q471*H471</f>
        <v>0</v>
      </c>
      <c r="S471" s="237">
        <v>0</v>
      </c>
      <c r="T471" s="238">
        <f>S471*H471</f>
        <v>0</v>
      </c>
      <c r="U471" s="39"/>
      <c r="V471" s="39"/>
      <c r="W471" s="39"/>
      <c r="X471" s="39"/>
      <c r="Y471" s="39"/>
      <c r="Z471" s="39"/>
      <c r="AA471" s="39"/>
      <c r="AB471" s="39"/>
      <c r="AC471" s="39"/>
      <c r="AD471" s="39"/>
      <c r="AE471" s="39"/>
      <c r="AR471" s="239" t="s">
        <v>182</v>
      </c>
      <c r="AT471" s="239" t="s">
        <v>177</v>
      </c>
      <c r="AU471" s="239" t="s">
        <v>85</v>
      </c>
      <c r="AY471" s="18" t="s">
        <v>175</v>
      </c>
      <c r="BE471" s="240">
        <f>IF(N471="základní",J471,0)</f>
        <v>0</v>
      </c>
      <c r="BF471" s="240">
        <f>IF(N471="snížená",J471,0)</f>
        <v>0</v>
      </c>
      <c r="BG471" s="240">
        <f>IF(N471="zákl. přenesená",J471,0)</f>
        <v>0</v>
      </c>
      <c r="BH471" s="240">
        <f>IF(N471="sníž. přenesená",J471,0)</f>
        <v>0</v>
      </c>
      <c r="BI471" s="240">
        <f>IF(N471="nulová",J471,0)</f>
        <v>0</v>
      </c>
      <c r="BJ471" s="18" t="s">
        <v>83</v>
      </c>
      <c r="BK471" s="240">
        <f>ROUND(I471*H471,2)</f>
        <v>0</v>
      </c>
      <c r="BL471" s="18" t="s">
        <v>182</v>
      </c>
      <c r="BM471" s="239" t="s">
        <v>828</v>
      </c>
    </row>
    <row r="472" s="2" customFormat="1">
      <c r="A472" s="39"/>
      <c r="B472" s="40"/>
      <c r="C472" s="41"/>
      <c r="D472" s="243" t="s">
        <v>205</v>
      </c>
      <c r="E472" s="41"/>
      <c r="F472" s="264" t="s">
        <v>829</v>
      </c>
      <c r="G472" s="41"/>
      <c r="H472" s="41"/>
      <c r="I472" s="265"/>
      <c r="J472" s="41"/>
      <c r="K472" s="41"/>
      <c r="L472" s="45"/>
      <c r="M472" s="266"/>
      <c r="N472" s="267"/>
      <c r="O472" s="92"/>
      <c r="P472" s="92"/>
      <c r="Q472" s="92"/>
      <c r="R472" s="92"/>
      <c r="S472" s="92"/>
      <c r="T472" s="93"/>
      <c r="U472" s="39"/>
      <c r="V472" s="39"/>
      <c r="W472" s="39"/>
      <c r="X472" s="39"/>
      <c r="Y472" s="39"/>
      <c r="Z472" s="39"/>
      <c r="AA472" s="39"/>
      <c r="AB472" s="39"/>
      <c r="AC472" s="39"/>
      <c r="AD472" s="39"/>
      <c r="AE472" s="39"/>
      <c r="AT472" s="18" t="s">
        <v>205</v>
      </c>
      <c r="AU472" s="18" t="s">
        <v>85</v>
      </c>
    </row>
    <row r="473" s="2" customFormat="1" ht="16.5" customHeight="1">
      <c r="A473" s="39"/>
      <c r="B473" s="40"/>
      <c r="C473" s="228" t="s">
        <v>830</v>
      </c>
      <c r="D473" s="228" t="s">
        <v>177</v>
      </c>
      <c r="E473" s="229" t="s">
        <v>831</v>
      </c>
      <c r="F473" s="230" t="s">
        <v>832</v>
      </c>
      <c r="G473" s="231" t="s">
        <v>519</v>
      </c>
      <c r="H473" s="232">
        <v>2</v>
      </c>
      <c r="I473" s="233"/>
      <c r="J473" s="234">
        <f>ROUND(I473*H473,2)</f>
        <v>0</v>
      </c>
      <c r="K473" s="230" t="s">
        <v>203</v>
      </c>
      <c r="L473" s="45"/>
      <c r="M473" s="235" t="s">
        <v>1</v>
      </c>
      <c r="N473" s="236" t="s">
        <v>41</v>
      </c>
      <c r="O473" s="92"/>
      <c r="P473" s="237">
        <f>O473*H473</f>
        <v>0</v>
      </c>
      <c r="Q473" s="237">
        <v>0</v>
      </c>
      <c r="R473" s="237">
        <f>Q473*H473</f>
        <v>0</v>
      </c>
      <c r="S473" s="237">
        <v>0</v>
      </c>
      <c r="T473" s="238">
        <f>S473*H473</f>
        <v>0</v>
      </c>
      <c r="U473" s="39"/>
      <c r="V473" s="39"/>
      <c r="W473" s="39"/>
      <c r="X473" s="39"/>
      <c r="Y473" s="39"/>
      <c r="Z473" s="39"/>
      <c r="AA473" s="39"/>
      <c r="AB473" s="39"/>
      <c r="AC473" s="39"/>
      <c r="AD473" s="39"/>
      <c r="AE473" s="39"/>
      <c r="AR473" s="239" t="s">
        <v>182</v>
      </c>
      <c r="AT473" s="239" t="s">
        <v>177</v>
      </c>
      <c r="AU473" s="239" t="s">
        <v>85</v>
      </c>
      <c r="AY473" s="18" t="s">
        <v>175</v>
      </c>
      <c r="BE473" s="240">
        <f>IF(N473="základní",J473,0)</f>
        <v>0</v>
      </c>
      <c r="BF473" s="240">
        <f>IF(N473="snížená",J473,0)</f>
        <v>0</v>
      </c>
      <c r="BG473" s="240">
        <f>IF(N473="zákl. přenesená",J473,0)</f>
        <v>0</v>
      </c>
      <c r="BH473" s="240">
        <f>IF(N473="sníž. přenesená",J473,0)</f>
        <v>0</v>
      </c>
      <c r="BI473" s="240">
        <f>IF(N473="nulová",J473,0)</f>
        <v>0</v>
      </c>
      <c r="BJ473" s="18" t="s">
        <v>83</v>
      </c>
      <c r="BK473" s="240">
        <f>ROUND(I473*H473,2)</f>
        <v>0</v>
      </c>
      <c r="BL473" s="18" t="s">
        <v>182</v>
      </c>
      <c r="BM473" s="239" t="s">
        <v>833</v>
      </c>
    </row>
    <row r="474" s="2" customFormat="1">
      <c r="A474" s="39"/>
      <c r="B474" s="40"/>
      <c r="C474" s="41"/>
      <c r="D474" s="243" t="s">
        <v>205</v>
      </c>
      <c r="E474" s="41"/>
      <c r="F474" s="264" t="s">
        <v>811</v>
      </c>
      <c r="G474" s="41"/>
      <c r="H474" s="41"/>
      <c r="I474" s="265"/>
      <c r="J474" s="41"/>
      <c r="K474" s="41"/>
      <c r="L474" s="45"/>
      <c r="M474" s="266"/>
      <c r="N474" s="267"/>
      <c r="O474" s="92"/>
      <c r="P474" s="92"/>
      <c r="Q474" s="92"/>
      <c r="R474" s="92"/>
      <c r="S474" s="92"/>
      <c r="T474" s="93"/>
      <c r="U474" s="39"/>
      <c r="V474" s="39"/>
      <c r="W474" s="39"/>
      <c r="X474" s="39"/>
      <c r="Y474" s="39"/>
      <c r="Z474" s="39"/>
      <c r="AA474" s="39"/>
      <c r="AB474" s="39"/>
      <c r="AC474" s="39"/>
      <c r="AD474" s="39"/>
      <c r="AE474" s="39"/>
      <c r="AT474" s="18" t="s">
        <v>205</v>
      </c>
      <c r="AU474" s="18" t="s">
        <v>85</v>
      </c>
    </row>
    <row r="475" s="2" customFormat="1" ht="16.5" customHeight="1">
      <c r="A475" s="39"/>
      <c r="B475" s="40"/>
      <c r="C475" s="228" t="s">
        <v>834</v>
      </c>
      <c r="D475" s="228" t="s">
        <v>177</v>
      </c>
      <c r="E475" s="229" t="s">
        <v>835</v>
      </c>
      <c r="F475" s="230" t="s">
        <v>836</v>
      </c>
      <c r="G475" s="231" t="s">
        <v>519</v>
      </c>
      <c r="H475" s="232">
        <v>32</v>
      </c>
      <c r="I475" s="233"/>
      <c r="J475" s="234">
        <f>ROUND(I475*H475,2)</f>
        <v>0</v>
      </c>
      <c r="K475" s="230" t="s">
        <v>203</v>
      </c>
      <c r="L475" s="45"/>
      <c r="M475" s="235" t="s">
        <v>1</v>
      </c>
      <c r="N475" s="236" t="s">
        <v>41</v>
      </c>
      <c r="O475" s="92"/>
      <c r="P475" s="237">
        <f>O475*H475</f>
        <v>0</v>
      </c>
      <c r="Q475" s="237">
        <v>0</v>
      </c>
      <c r="R475" s="237">
        <f>Q475*H475</f>
        <v>0</v>
      </c>
      <c r="S475" s="237">
        <v>0</v>
      </c>
      <c r="T475" s="238">
        <f>S475*H475</f>
        <v>0</v>
      </c>
      <c r="U475" s="39"/>
      <c r="V475" s="39"/>
      <c r="W475" s="39"/>
      <c r="X475" s="39"/>
      <c r="Y475" s="39"/>
      <c r="Z475" s="39"/>
      <c r="AA475" s="39"/>
      <c r="AB475" s="39"/>
      <c r="AC475" s="39"/>
      <c r="AD475" s="39"/>
      <c r="AE475" s="39"/>
      <c r="AR475" s="239" t="s">
        <v>182</v>
      </c>
      <c r="AT475" s="239" t="s">
        <v>177</v>
      </c>
      <c r="AU475" s="239" t="s">
        <v>85</v>
      </c>
      <c r="AY475" s="18" t="s">
        <v>175</v>
      </c>
      <c r="BE475" s="240">
        <f>IF(N475="základní",J475,0)</f>
        <v>0</v>
      </c>
      <c r="BF475" s="240">
        <f>IF(N475="snížená",J475,0)</f>
        <v>0</v>
      </c>
      <c r="BG475" s="240">
        <f>IF(N475="zákl. přenesená",J475,0)</f>
        <v>0</v>
      </c>
      <c r="BH475" s="240">
        <f>IF(N475="sníž. přenesená",J475,0)</f>
        <v>0</v>
      </c>
      <c r="BI475" s="240">
        <f>IF(N475="nulová",J475,0)</f>
        <v>0</v>
      </c>
      <c r="BJ475" s="18" t="s">
        <v>83</v>
      </c>
      <c r="BK475" s="240">
        <f>ROUND(I475*H475,2)</f>
        <v>0</v>
      </c>
      <c r="BL475" s="18" t="s">
        <v>182</v>
      </c>
      <c r="BM475" s="239" t="s">
        <v>837</v>
      </c>
    </row>
    <row r="476" s="2" customFormat="1">
      <c r="A476" s="39"/>
      <c r="B476" s="40"/>
      <c r="C476" s="41"/>
      <c r="D476" s="243" t="s">
        <v>205</v>
      </c>
      <c r="E476" s="41"/>
      <c r="F476" s="264" t="s">
        <v>811</v>
      </c>
      <c r="G476" s="41"/>
      <c r="H476" s="41"/>
      <c r="I476" s="265"/>
      <c r="J476" s="41"/>
      <c r="K476" s="41"/>
      <c r="L476" s="45"/>
      <c r="M476" s="266"/>
      <c r="N476" s="267"/>
      <c r="O476" s="92"/>
      <c r="P476" s="92"/>
      <c r="Q476" s="92"/>
      <c r="R476" s="92"/>
      <c r="S476" s="92"/>
      <c r="T476" s="93"/>
      <c r="U476" s="39"/>
      <c r="V476" s="39"/>
      <c r="W476" s="39"/>
      <c r="X476" s="39"/>
      <c r="Y476" s="39"/>
      <c r="Z476" s="39"/>
      <c r="AA476" s="39"/>
      <c r="AB476" s="39"/>
      <c r="AC476" s="39"/>
      <c r="AD476" s="39"/>
      <c r="AE476" s="39"/>
      <c r="AT476" s="18" t="s">
        <v>205</v>
      </c>
      <c r="AU476" s="18" t="s">
        <v>85</v>
      </c>
    </row>
    <row r="477" s="2" customFormat="1" ht="16.5" customHeight="1">
      <c r="A477" s="39"/>
      <c r="B477" s="40"/>
      <c r="C477" s="228" t="s">
        <v>838</v>
      </c>
      <c r="D477" s="228" t="s">
        <v>177</v>
      </c>
      <c r="E477" s="229" t="s">
        <v>839</v>
      </c>
      <c r="F477" s="230" t="s">
        <v>840</v>
      </c>
      <c r="G477" s="231" t="s">
        <v>815</v>
      </c>
      <c r="H477" s="232">
        <v>162.15000000000001</v>
      </c>
      <c r="I477" s="233"/>
      <c r="J477" s="234">
        <f>ROUND(I477*H477,2)</f>
        <v>0</v>
      </c>
      <c r="K477" s="230" t="s">
        <v>203</v>
      </c>
      <c r="L477" s="45"/>
      <c r="M477" s="235" t="s">
        <v>1</v>
      </c>
      <c r="N477" s="236" t="s">
        <v>41</v>
      </c>
      <c r="O477" s="92"/>
      <c r="P477" s="237">
        <f>O477*H477</f>
        <v>0</v>
      </c>
      <c r="Q477" s="237">
        <v>0</v>
      </c>
      <c r="R477" s="237">
        <f>Q477*H477</f>
        <v>0</v>
      </c>
      <c r="S477" s="237">
        <v>0</v>
      </c>
      <c r="T477" s="238">
        <f>S477*H477</f>
        <v>0</v>
      </c>
      <c r="U477" s="39"/>
      <c r="V477" s="39"/>
      <c r="W477" s="39"/>
      <c r="X477" s="39"/>
      <c r="Y477" s="39"/>
      <c r="Z477" s="39"/>
      <c r="AA477" s="39"/>
      <c r="AB477" s="39"/>
      <c r="AC477" s="39"/>
      <c r="AD477" s="39"/>
      <c r="AE477" s="39"/>
      <c r="AR477" s="239" t="s">
        <v>182</v>
      </c>
      <c r="AT477" s="239" t="s">
        <v>177</v>
      </c>
      <c r="AU477" s="239" t="s">
        <v>85</v>
      </c>
      <c r="AY477" s="18" t="s">
        <v>175</v>
      </c>
      <c r="BE477" s="240">
        <f>IF(N477="základní",J477,0)</f>
        <v>0</v>
      </c>
      <c r="BF477" s="240">
        <f>IF(N477="snížená",J477,0)</f>
        <v>0</v>
      </c>
      <c r="BG477" s="240">
        <f>IF(N477="zákl. přenesená",J477,0)</f>
        <v>0</v>
      </c>
      <c r="BH477" s="240">
        <f>IF(N477="sníž. přenesená",J477,0)</f>
        <v>0</v>
      </c>
      <c r="BI477" s="240">
        <f>IF(N477="nulová",J477,0)</f>
        <v>0</v>
      </c>
      <c r="BJ477" s="18" t="s">
        <v>83</v>
      </c>
      <c r="BK477" s="240">
        <f>ROUND(I477*H477,2)</f>
        <v>0</v>
      </c>
      <c r="BL477" s="18" t="s">
        <v>182</v>
      </c>
      <c r="BM477" s="239" t="s">
        <v>841</v>
      </c>
    </row>
    <row r="478" s="2" customFormat="1">
      <c r="A478" s="39"/>
      <c r="B478" s="40"/>
      <c r="C478" s="41"/>
      <c r="D478" s="243" t="s">
        <v>205</v>
      </c>
      <c r="E478" s="41"/>
      <c r="F478" s="264" t="s">
        <v>811</v>
      </c>
      <c r="G478" s="41"/>
      <c r="H478" s="41"/>
      <c r="I478" s="265"/>
      <c r="J478" s="41"/>
      <c r="K478" s="41"/>
      <c r="L478" s="45"/>
      <c r="M478" s="266"/>
      <c r="N478" s="267"/>
      <c r="O478" s="92"/>
      <c r="P478" s="92"/>
      <c r="Q478" s="92"/>
      <c r="R478" s="92"/>
      <c r="S478" s="92"/>
      <c r="T478" s="93"/>
      <c r="U478" s="39"/>
      <c r="V478" s="39"/>
      <c r="W478" s="39"/>
      <c r="X478" s="39"/>
      <c r="Y478" s="39"/>
      <c r="Z478" s="39"/>
      <c r="AA478" s="39"/>
      <c r="AB478" s="39"/>
      <c r="AC478" s="39"/>
      <c r="AD478" s="39"/>
      <c r="AE478" s="39"/>
      <c r="AT478" s="18" t="s">
        <v>205</v>
      </c>
      <c r="AU478" s="18" t="s">
        <v>85</v>
      </c>
    </row>
    <row r="479" s="2" customFormat="1" ht="24.15" customHeight="1">
      <c r="A479" s="39"/>
      <c r="B479" s="40"/>
      <c r="C479" s="228" t="s">
        <v>842</v>
      </c>
      <c r="D479" s="228" t="s">
        <v>177</v>
      </c>
      <c r="E479" s="229" t="s">
        <v>843</v>
      </c>
      <c r="F479" s="230" t="s">
        <v>844</v>
      </c>
      <c r="G479" s="231" t="s">
        <v>845</v>
      </c>
      <c r="H479" s="232">
        <v>1</v>
      </c>
      <c r="I479" s="233"/>
      <c r="J479" s="234">
        <f>ROUND(I479*H479,2)</f>
        <v>0</v>
      </c>
      <c r="K479" s="230" t="s">
        <v>203</v>
      </c>
      <c r="L479" s="45"/>
      <c r="M479" s="235" t="s">
        <v>1</v>
      </c>
      <c r="N479" s="236" t="s">
        <v>41</v>
      </c>
      <c r="O479" s="92"/>
      <c r="P479" s="237">
        <f>O479*H479</f>
        <v>0</v>
      </c>
      <c r="Q479" s="237">
        <v>0</v>
      </c>
      <c r="R479" s="237">
        <f>Q479*H479</f>
        <v>0</v>
      </c>
      <c r="S479" s="237">
        <v>0</v>
      </c>
      <c r="T479" s="238">
        <f>S479*H479</f>
        <v>0</v>
      </c>
      <c r="U479" s="39"/>
      <c r="V479" s="39"/>
      <c r="W479" s="39"/>
      <c r="X479" s="39"/>
      <c r="Y479" s="39"/>
      <c r="Z479" s="39"/>
      <c r="AA479" s="39"/>
      <c r="AB479" s="39"/>
      <c r="AC479" s="39"/>
      <c r="AD479" s="39"/>
      <c r="AE479" s="39"/>
      <c r="AR479" s="239" t="s">
        <v>182</v>
      </c>
      <c r="AT479" s="239" t="s">
        <v>177</v>
      </c>
      <c r="AU479" s="239" t="s">
        <v>85</v>
      </c>
      <c r="AY479" s="18" t="s">
        <v>175</v>
      </c>
      <c r="BE479" s="240">
        <f>IF(N479="základní",J479,0)</f>
        <v>0</v>
      </c>
      <c r="BF479" s="240">
        <f>IF(N479="snížená",J479,0)</f>
        <v>0</v>
      </c>
      <c r="BG479" s="240">
        <f>IF(N479="zákl. přenesená",J479,0)</f>
        <v>0</v>
      </c>
      <c r="BH479" s="240">
        <f>IF(N479="sníž. přenesená",J479,0)</f>
        <v>0</v>
      </c>
      <c r="BI479" s="240">
        <f>IF(N479="nulová",J479,0)</f>
        <v>0</v>
      </c>
      <c r="BJ479" s="18" t="s">
        <v>83</v>
      </c>
      <c r="BK479" s="240">
        <f>ROUND(I479*H479,2)</f>
        <v>0</v>
      </c>
      <c r="BL479" s="18" t="s">
        <v>182</v>
      </c>
      <c r="BM479" s="239" t="s">
        <v>846</v>
      </c>
    </row>
    <row r="480" s="2" customFormat="1">
      <c r="A480" s="39"/>
      <c r="B480" s="40"/>
      <c r="C480" s="41"/>
      <c r="D480" s="243" t="s">
        <v>205</v>
      </c>
      <c r="E480" s="41"/>
      <c r="F480" s="264" t="s">
        <v>811</v>
      </c>
      <c r="G480" s="41"/>
      <c r="H480" s="41"/>
      <c r="I480" s="265"/>
      <c r="J480" s="41"/>
      <c r="K480" s="41"/>
      <c r="L480" s="45"/>
      <c r="M480" s="266"/>
      <c r="N480" s="267"/>
      <c r="O480" s="92"/>
      <c r="P480" s="92"/>
      <c r="Q480" s="92"/>
      <c r="R480" s="92"/>
      <c r="S480" s="92"/>
      <c r="T480" s="93"/>
      <c r="U480" s="39"/>
      <c r="V480" s="39"/>
      <c r="W480" s="39"/>
      <c r="X480" s="39"/>
      <c r="Y480" s="39"/>
      <c r="Z480" s="39"/>
      <c r="AA480" s="39"/>
      <c r="AB480" s="39"/>
      <c r="AC480" s="39"/>
      <c r="AD480" s="39"/>
      <c r="AE480" s="39"/>
      <c r="AT480" s="18" t="s">
        <v>205</v>
      </c>
      <c r="AU480" s="18" t="s">
        <v>85</v>
      </c>
    </row>
    <row r="481" s="2" customFormat="1" ht="21.75" customHeight="1">
      <c r="A481" s="39"/>
      <c r="B481" s="40"/>
      <c r="C481" s="228" t="s">
        <v>847</v>
      </c>
      <c r="D481" s="228" t="s">
        <v>177</v>
      </c>
      <c r="E481" s="229" t="s">
        <v>848</v>
      </c>
      <c r="F481" s="230" t="s">
        <v>849</v>
      </c>
      <c r="G481" s="231" t="s">
        <v>519</v>
      </c>
      <c r="H481" s="232">
        <v>1</v>
      </c>
      <c r="I481" s="233"/>
      <c r="J481" s="234">
        <f>ROUND(I481*H481,2)</f>
        <v>0</v>
      </c>
      <c r="K481" s="230" t="s">
        <v>203</v>
      </c>
      <c r="L481" s="45"/>
      <c r="M481" s="235" t="s">
        <v>1</v>
      </c>
      <c r="N481" s="236" t="s">
        <v>41</v>
      </c>
      <c r="O481" s="92"/>
      <c r="P481" s="237">
        <f>O481*H481</f>
        <v>0</v>
      </c>
      <c r="Q481" s="237">
        <v>0</v>
      </c>
      <c r="R481" s="237">
        <f>Q481*H481</f>
        <v>0</v>
      </c>
      <c r="S481" s="237">
        <v>0</v>
      </c>
      <c r="T481" s="238">
        <f>S481*H481</f>
        <v>0</v>
      </c>
      <c r="U481" s="39"/>
      <c r="V481" s="39"/>
      <c r="W481" s="39"/>
      <c r="X481" s="39"/>
      <c r="Y481" s="39"/>
      <c r="Z481" s="39"/>
      <c r="AA481" s="39"/>
      <c r="AB481" s="39"/>
      <c r="AC481" s="39"/>
      <c r="AD481" s="39"/>
      <c r="AE481" s="39"/>
      <c r="AR481" s="239" t="s">
        <v>182</v>
      </c>
      <c r="AT481" s="239" t="s">
        <v>177</v>
      </c>
      <c r="AU481" s="239" t="s">
        <v>85</v>
      </c>
      <c r="AY481" s="18" t="s">
        <v>175</v>
      </c>
      <c r="BE481" s="240">
        <f>IF(N481="základní",J481,0)</f>
        <v>0</v>
      </c>
      <c r="BF481" s="240">
        <f>IF(N481="snížená",J481,0)</f>
        <v>0</v>
      </c>
      <c r="BG481" s="240">
        <f>IF(N481="zákl. přenesená",J481,0)</f>
        <v>0</v>
      </c>
      <c r="BH481" s="240">
        <f>IF(N481="sníž. přenesená",J481,0)</f>
        <v>0</v>
      </c>
      <c r="BI481" s="240">
        <f>IF(N481="nulová",J481,0)</f>
        <v>0</v>
      </c>
      <c r="BJ481" s="18" t="s">
        <v>83</v>
      </c>
      <c r="BK481" s="240">
        <f>ROUND(I481*H481,2)</f>
        <v>0</v>
      </c>
      <c r="BL481" s="18" t="s">
        <v>182</v>
      </c>
      <c r="BM481" s="239" t="s">
        <v>850</v>
      </c>
    </row>
    <row r="482" s="2" customFormat="1">
      <c r="A482" s="39"/>
      <c r="B482" s="40"/>
      <c r="C482" s="41"/>
      <c r="D482" s="243" t="s">
        <v>205</v>
      </c>
      <c r="E482" s="41"/>
      <c r="F482" s="264" t="s">
        <v>811</v>
      </c>
      <c r="G482" s="41"/>
      <c r="H482" s="41"/>
      <c r="I482" s="265"/>
      <c r="J482" s="41"/>
      <c r="K482" s="41"/>
      <c r="L482" s="45"/>
      <c r="M482" s="266"/>
      <c r="N482" s="267"/>
      <c r="O482" s="92"/>
      <c r="P482" s="92"/>
      <c r="Q482" s="92"/>
      <c r="R482" s="92"/>
      <c r="S482" s="92"/>
      <c r="T482" s="93"/>
      <c r="U482" s="39"/>
      <c r="V482" s="39"/>
      <c r="W482" s="39"/>
      <c r="X482" s="39"/>
      <c r="Y482" s="39"/>
      <c r="Z482" s="39"/>
      <c r="AA482" s="39"/>
      <c r="AB482" s="39"/>
      <c r="AC482" s="39"/>
      <c r="AD482" s="39"/>
      <c r="AE482" s="39"/>
      <c r="AT482" s="18" t="s">
        <v>205</v>
      </c>
      <c r="AU482" s="18" t="s">
        <v>85</v>
      </c>
    </row>
    <row r="483" s="2" customFormat="1" ht="16.5" customHeight="1">
      <c r="A483" s="39"/>
      <c r="B483" s="40"/>
      <c r="C483" s="228" t="s">
        <v>851</v>
      </c>
      <c r="D483" s="228" t="s">
        <v>177</v>
      </c>
      <c r="E483" s="229" t="s">
        <v>852</v>
      </c>
      <c r="F483" s="230" t="s">
        <v>853</v>
      </c>
      <c r="G483" s="231" t="s">
        <v>519</v>
      </c>
      <c r="H483" s="232">
        <v>1</v>
      </c>
      <c r="I483" s="233"/>
      <c r="J483" s="234">
        <f>ROUND(I483*H483,2)</f>
        <v>0</v>
      </c>
      <c r="K483" s="230" t="s">
        <v>203</v>
      </c>
      <c r="L483" s="45"/>
      <c r="M483" s="235" t="s">
        <v>1</v>
      </c>
      <c r="N483" s="236" t="s">
        <v>41</v>
      </c>
      <c r="O483" s="92"/>
      <c r="P483" s="237">
        <f>O483*H483</f>
        <v>0</v>
      </c>
      <c r="Q483" s="237">
        <v>0</v>
      </c>
      <c r="R483" s="237">
        <f>Q483*H483</f>
        <v>0</v>
      </c>
      <c r="S483" s="237">
        <v>0</v>
      </c>
      <c r="T483" s="238">
        <f>S483*H483</f>
        <v>0</v>
      </c>
      <c r="U483" s="39"/>
      <c r="V483" s="39"/>
      <c r="W483" s="39"/>
      <c r="X483" s="39"/>
      <c r="Y483" s="39"/>
      <c r="Z483" s="39"/>
      <c r="AA483" s="39"/>
      <c r="AB483" s="39"/>
      <c r="AC483" s="39"/>
      <c r="AD483" s="39"/>
      <c r="AE483" s="39"/>
      <c r="AR483" s="239" t="s">
        <v>182</v>
      </c>
      <c r="AT483" s="239" t="s">
        <v>177</v>
      </c>
      <c r="AU483" s="239" t="s">
        <v>85</v>
      </c>
      <c r="AY483" s="18" t="s">
        <v>175</v>
      </c>
      <c r="BE483" s="240">
        <f>IF(N483="základní",J483,0)</f>
        <v>0</v>
      </c>
      <c r="BF483" s="240">
        <f>IF(N483="snížená",J483,0)</f>
        <v>0</v>
      </c>
      <c r="BG483" s="240">
        <f>IF(N483="zákl. přenesená",J483,0)</f>
        <v>0</v>
      </c>
      <c r="BH483" s="240">
        <f>IF(N483="sníž. přenesená",J483,0)</f>
        <v>0</v>
      </c>
      <c r="BI483" s="240">
        <f>IF(N483="nulová",J483,0)</f>
        <v>0</v>
      </c>
      <c r="BJ483" s="18" t="s">
        <v>83</v>
      </c>
      <c r="BK483" s="240">
        <f>ROUND(I483*H483,2)</f>
        <v>0</v>
      </c>
      <c r="BL483" s="18" t="s">
        <v>182</v>
      </c>
      <c r="BM483" s="239" t="s">
        <v>854</v>
      </c>
    </row>
    <row r="484" s="2" customFormat="1">
      <c r="A484" s="39"/>
      <c r="B484" s="40"/>
      <c r="C484" s="41"/>
      <c r="D484" s="243" t="s">
        <v>205</v>
      </c>
      <c r="E484" s="41"/>
      <c r="F484" s="264" t="s">
        <v>811</v>
      </c>
      <c r="G484" s="41"/>
      <c r="H484" s="41"/>
      <c r="I484" s="265"/>
      <c r="J484" s="41"/>
      <c r="K484" s="41"/>
      <c r="L484" s="45"/>
      <c r="M484" s="266"/>
      <c r="N484" s="267"/>
      <c r="O484" s="92"/>
      <c r="P484" s="92"/>
      <c r="Q484" s="92"/>
      <c r="R484" s="92"/>
      <c r="S484" s="92"/>
      <c r="T484" s="93"/>
      <c r="U484" s="39"/>
      <c r="V484" s="39"/>
      <c r="W484" s="39"/>
      <c r="X484" s="39"/>
      <c r="Y484" s="39"/>
      <c r="Z484" s="39"/>
      <c r="AA484" s="39"/>
      <c r="AB484" s="39"/>
      <c r="AC484" s="39"/>
      <c r="AD484" s="39"/>
      <c r="AE484" s="39"/>
      <c r="AT484" s="18" t="s">
        <v>205</v>
      </c>
      <c r="AU484" s="18" t="s">
        <v>85</v>
      </c>
    </row>
    <row r="485" s="2" customFormat="1" ht="16.5" customHeight="1">
      <c r="A485" s="39"/>
      <c r="B485" s="40"/>
      <c r="C485" s="228" t="s">
        <v>855</v>
      </c>
      <c r="D485" s="228" t="s">
        <v>177</v>
      </c>
      <c r="E485" s="229" t="s">
        <v>856</v>
      </c>
      <c r="F485" s="230" t="s">
        <v>857</v>
      </c>
      <c r="G485" s="231" t="s">
        <v>815</v>
      </c>
      <c r="H485" s="232">
        <v>54</v>
      </c>
      <c r="I485" s="233"/>
      <c r="J485" s="234">
        <f>ROUND(I485*H485,2)</f>
        <v>0</v>
      </c>
      <c r="K485" s="230" t="s">
        <v>203</v>
      </c>
      <c r="L485" s="45"/>
      <c r="M485" s="235" t="s">
        <v>1</v>
      </c>
      <c r="N485" s="236" t="s">
        <v>41</v>
      </c>
      <c r="O485" s="92"/>
      <c r="P485" s="237">
        <f>O485*H485</f>
        <v>0</v>
      </c>
      <c r="Q485" s="237">
        <v>0</v>
      </c>
      <c r="R485" s="237">
        <f>Q485*H485</f>
        <v>0</v>
      </c>
      <c r="S485" s="237">
        <v>0</v>
      </c>
      <c r="T485" s="238">
        <f>S485*H485</f>
        <v>0</v>
      </c>
      <c r="U485" s="39"/>
      <c r="V485" s="39"/>
      <c r="W485" s="39"/>
      <c r="X485" s="39"/>
      <c r="Y485" s="39"/>
      <c r="Z485" s="39"/>
      <c r="AA485" s="39"/>
      <c r="AB485" s="39"/>
      <c r="AC485" s="39"/>
      <c r="AD485" s="39"/>
      <c r="AE485" s="39"/>
      <c r="AR485" s="239" t="s">
        <v>182</v>
      </c>
      <c r="AT485" s="239" t="s">
        <v>177</v>
      </c>
      <c r="AU485" s="239" t="s">
        <v>85</v>
      </c>
      <c r="AY485" s="18" t="s">
        <v>175</v>
      </c>
      <c r="BE485" s="240">
        <f>IF(N485="základní",J485,0)</f>
        <v>0</v>
      </c>
      <c r="BF485" s="240">
        <f>IF(N485="snížená",J485,0)</f>
        <v>0</v>
      </c>
      <c r="BG485" s="240">
        <f>IF(N485="zákl. přenesená",J485,0)</f>
        <v>0</v>
      </c>
      <c r="BH485" s="240">
        <f>IF(N485="sníž. přenesená",J485,0)</f>
        <v>0</v>
      </c>
      <c r="BI485" s="240">
        <f>IF(N485="nulová",J485,0)</f>
        <v>0</v>
      </c>
      <c r="BJ485" s="18" t="s">
        <v>83</v>
      </c>
      <c r="BK485" s="240">
        <f>ROUND(I485*H485,2)</f>
        <v>0</v>
      </c>
      <c r="BL485" s="18" t="s">
        <v>182</v>
      </c>
      <c r="BM485" s="239" t="s">
        <v>858</v>
      </c>
    </row>
    <row r="486" s="2" customFormat="1">
      <c r="A486" s="39"/>
      <c r="B486" s="40"/>
      <c r="C486" s="41"/>
      <c r="D486" s="243" t="s">
        <v>205</v>
      </c>
      <c r="E486" s="41"/>
      <c r="F486" s="264" t="s">
        <v>811</v>
      </c>
      <c r="G486" s="41"/>
      <c r="H486" s="41"/>
      <c r="I486" s="265"/>
      <c r="J486" s="41"/>
      <c r="K486" s="41"/>
      <c r="L486" s="45"/>
      <c r="M486" s="266"/>
      <c r="N486" s="267"/>
      <c r="O486" s="92"/>
      <c r="P486" s="92"/>
      <c r="Q486" s="92"/>
      <c r="R486" s="92"/>
      <c r="S486" s="92"/>
      <c r="T486" s="93"/>
      <c r="U486" s="39"/>
      <c r="V486" s="39"/>
      <c r="W486" s="39"/>
      <c r="X486" s="39"/>
      <c r="Y486" s="39"/>
      <c r="Z486" s="39"/>
      <c r="AA486" s="39"/>
      <c r="AB486" s="39"/>
      <c r="AC486" s="39"/>
      <c r="AD486" s="39"/>
      <c r="AE486" s="39"/>
      <c r="AT486" s="18" t="s">
        <v>205</v>
      </c>
      <c r="AU486" s="18" t="s">
        <v>85</v>
      </c>
    </row>
    <row r="487" s="2" customFormat="1" ht="16.5" customHeight="1">
      <c r="A487" s="39"/>
      <c r="B487" s="40"/>
      <c r="C487" s="228" t="s">
        <v>859</v>
      </c>
      <c r="D487" s="228" t="s">
        <v>177</v>
      </c>
      <c r="E487" s="229" t="s">
        <v>860</v>
      </c>
      <c r="F487" s="230" t="s">
        <v>861</v>
      </c>
      <c r="G487" s="231" t="s">
        <v>809</v>
      </c>
      <c r="H487" s="232">
        <v>6</v>
      </c>
      <c r="I487" s="233"/>
      <c r="J487" s="234">
        <f>ROUND(I487*H487,2)</f>
        <v>0</v>
      </c>
      <c r="K487" s="230" t="s">
        <v>203</v>
      </c>
      <c r="L487" s="45"/>
      <c r="M487" s="235" t="s">
        <v>1</v>
      </c>
      <c r="N487" s="236" t="s">
        <v>41</v>
      </c>
      <c r="O487" s="92"/>
      <c r="P487" s="237">
        <f>O487*H487</f>
        <v>0</v>
      </c>
      <c r="Q487" s="237">
        <v>0</v>
      </c>
      <c r="R487" s="237">
        <f>Q487*H487</f>
        <v>0</v>
      </c>
      <c r="S487" s="237">
        <v>0</v>
      </c>
      <c r="T487" s="238">
        <f>S487*H487</f>
        <v>0</v>
      </c>
      <c r="U487" s="39"/>
      <c r="V487" s="39"/>
      <c r="W487" s="39"/>
      <c r="X487" s="39"/>
      <c r="Y487" s="39"/>
      <c r="Z487" s="39"/>
      <c r="AA487" s="39"/>
      <c r="AB487" s="39"/>
      <c r="AC487" s="39"/>
      <c r="AD487" s="39"/>
      <c r="AE487" s="39"/>
      <c r="AR487" s="239" t="s">
        <v>182</v>
      </c>
      <c r="AT487" s="239" t="s">
        <v>177</v>
      </c>
      <c r="AU487" s="239" t="s">
        <v>85</v>
      </c>
      <c r="AY487" s="18" t="s">
        <v>175</v>
      </c>
      <c r="BE487" s="240">
        <f>IF(N487="základní",J487,0)</f>
        <v>0</v>
      </c>
      <c r="BF487" s="240">
        <f>IF(N487="snížená",J487,0)</f>
        <v>0</v>
      </c>
      <c r="BG487" s="240">
        <f>IF(N487="zákl. přenesená",J487,0)</f>
        <v>0</v>
      </c>
      <c r="BH487" s="240">
        <f>IF(N487="sníž. přenesená",J487,0)</f>
        <v>0</v>
      </c>
      <c r="BI487" s="240">
        <f>IF(N487="nulová",J487,0)</f>
        <v>0</v>
      </c>
      <c r="BJ487" s="18" t="s">
        <v>83</v>
      </c>
      <c r="BK487" s="240">
        <f>ROUND(I487*H487,2)</f>
        <v>0</v>
      </c>
      <c r="BL487" s="18" t="s">
        <v>182</v>
      </c>
      <c r="BM487" s="239" t="s">
        <v>862</v>
      </c>
    </row>
    <row r="488" s="2" customFormat="1">
      <c r="A488" s="39"/>
      <c r="B488" s="40"/>
      <c r="C488" s="41"/>
      <c r="D488" s="243" t="s">
        <v>205</v>
      </c>
      <c r="E488" s="41"/>
      <c r="F488" s="264" t="s">
        <v>811</v>
      </c>
      <c r="G488" s="41"/>
      <c r="H488" s="41"/>
      <c r="I488" s="265"/>
      <c r="J488" s="41"/>
      <c r="K488" s="41"/>
      <c r="L488" s="45"/>
      <c r="M488" s="266"/>
      <c r="N488" s="267"/>
      <c r="O488" s="92"/>
      <c r="P488" s="92"/>
      <c r="Q488" s="92"/>
      <c r="R488" s="92"/>
      <c r="S488" s="92"/>
      <c r="T488" s="93"/>
      <c r="U488" s="39"/>
      <c r="V488" s="39"/>
      <c r="W488" s="39"/>
      <c r="X488" s="39"/>
      <c r="Y488" s="39"/>
      <c r="Z488" s="39"/>
      <c r="AA488" s="39"/>
      <c r="AB488" s="39"/>
      <c r="AC488" s="39"/>
      <c r="AD488" s="39"/>
      <c r="AE488" s="39"/>
      <c r="AT488" s="18" t="s">
        <v>205</v>
      </c>
      <c r="AU488" s="18" t="s">
        <v>85</v>
      </c>
    </row>
    <row r="489" s="2" customFormat="1" ht="16.5" customHeight="1">
      <c r="A489" s="39"/>
      <c r="B489" s="40"/>
      <c r="C489" s="228" t="s">
        <v>863</v>
      </c>
      <c r="D489" s="228" t="s">
        <v>177</v>
      </c>
      <c r="E489" s="229" t="s">
        <v>864</v>
      </c>
      <c r="F489" s="230" t="s">
        <v>865</v>
      </c>
      <c r="G489" s="231" t="s">
        <v>316</v>
      </c>
      <c r="H489" s="232">
        <v>57</v>
      </c>
      <c r="I489" s="233"/>
      <c r="J489" s="234">
        <f>ROUND(I489*H489,2)</f>
        <v>0</v>
      </c>
      <c r="K489" s="230" t="s">
        <v>203</v>
      </c>
      <c r="L489" s="45"/>
      <c r="M489" s="235" t="s">
        <v>1</v>
      </c>
      <c r="N489" s="236" t="s">
        <v>41</v>
      </c>
      <c r="O489" s="92"/>
      <c r="P489" s="237">
        <f>O489*H489</f>
        <v>0</v>
      </c>
      <c r="Q489" s="237">
        <v>0</v>
      </c>
      <c r="R489" s="237">
        <f>Q489*H489</f>
        <v>0</v>
      </c>
      <c r="S489" s="237">
        <v>0</v>
      </c>
      <c r="T489" s="238">
        <f>S489*H489</f>
        <v>0</v>
      </c>
      <c r="U489" s="39"/>
      <c r="V489" s="39"/>
      <c r="W489" s="39"/>
      <c r="X489" s="39"/>
      <c r="Y489" s="39"/>
      <c r="Z489" s="39"/>
      <c r="AA489" s="39"/>
      <c r="AB489" s="39"/>
      <c r="AC489" s="39"/>
      <c r="AD489" s="39"/>
      <c r="AE489" s="39"/>
      <c r="AR489" s="239" t="s">
        <v>182</v>
      </c>
      <c r="AT489" s="239" t="s">
        <v>177</v>
      </c>
      <c r="AU489" s="239" t="s">
        <v>85</v>
      </c>
      <c r="AY489" s="18" t="s">
        <v>175</v>
      </c>
      <c r="BE489" s="240">
        <f>IF(N489="základní",J489,0)</f>
        <v>0</v>
      </c>
      <c r="BF489" s="240">
        <f>IF(N489="snížená",J489,0)</f>
        <v>0</v>
      </c>
      <c r="BG489" s="240">
        <f>IF(N489="zákl. přenesená",J489,0)</f>
        <v>0</v>
      </c>
      <c r="BH489" s="240">
        <f>IF(N489="sníž. přenesená",J489,0)</f>
        <v>0</v>
      </c>
      <c r="BI489" s="240">
        <f>IF(N489="nulová",J489,0)</f>
        <v>0</v>
      </c>
      <c r="BJ489" s="18" t="s">
        <v>83</v>
      </c>
      <c r="BK489" s="240">
        <f>ROUND(I489*H489,2)</f>
        <v>0</v>
      </c>
      <c r="BL489" s="18" t="s">
        <v>182</v>
      </c>
      <c r="BM489" s="239" t="s">
        <v>866</v>
      </c>
    </row>
    <row r="490" s="2" customFormat="1">
      <c r="A490" s="39"/>
      <c r="B490" s="40"/>
      <c r="C490" s="41"/>
      <c r="D490" s="243" t="s">
        <v>205</v>
      </c>
      <c r="E490" s="41"/>
      <c r="F490" s="264" t="s">
        <v>811</v>
      </c>
      <c r="G490" s="41"/>
      <c r="H490" s="41"/>
      <c r="I490" s="265"/>
      <c r="J490" s="41"/>
      <c r="K490" s="41"/>
      <c r="L490" s="45"/>
      <c r="M490" s="300"/>
      <c r="N490" s="301"/>
      <c r="O490" s="302"/>
      <c r="P490" s="302"/>
      <c r="Q490" s="302"/>
      <c r="R490" s="302"/>
      <c r="S490" s="302"/>
      <c r="T490" s="303"/>
      <c r="U490" s="39"/>
      <c r="V490" s="39"/>
      <c r="W490" s="39"/>
      <c r="X490" s="39"/>
      <c r="Y490" s="39"/>
      <c r="Z490" s="39"/>
      <c r="AA490" s="39"/>
      <c r="AB490" s="39"/>
      <c r="AC490" s="39"/>
      <c r="AD490" s="39"/>
      <c r="AE490" s="39"/>
      <c r="AT490" s="18" t="s">
        <v>205</v>
      </c>
      <c r="AU490" s="18" t="s">
        <v>85</v>
      </c>
    </row>
    <row r="491" s="2" customFormat="1" ht="6.96" customHeight="1">
      <c r="A491" s="39"/>
      <c r="B491" s="67"/>
      <c r="C491" s="68"/>
      <c r="D491" s="68"/>
      <c r="E491" s="68"/>
      <c r="F491" s="68"/>
      <c r="G491" s="68"/>
      <c r="H491" s="68"/>
      <c r="I491" s="68"/>
      <c r="J491" s="68"/>
      <c r="K491" s="68"/>
      <c r="L491" s="45"/>
      <c r="M491" s="39"/>
      <c r="O491" s="39"/>
      <c r="P491" s="39"/>
      <c r="Q491" s="39"/>
      <c r="R491" s="39"/>
      <c r="S491" s="39"/>
      <c r="T491" s="39"/>
      <c r="U491" s="39"/>
      <c r="V491" s="39"/>
      <c r="W491" s="39"/>
      <c r="X491" s="39"/>
      <c r="Y491" s="39"/>
      <c r="Z491" s="39"/>
      <c r="AA491" s="39"/>
      <c r="AB491" s="39"/>
      <c r="AC491" s="39"/>
      <c r="AD491" s="39"/>
      <c r="AE491" s="39"/>
    </row>
  </sheetData>
  <sheetProtection sheet="1" autoFilter="0" formatColumns="0" formatRows="0" objects="1" scenarios="1" spinCount="100000" saltValue="PdNgw/P5624g0GqGFkgUIaVorJvuQtz8RJLpTpQY/03Q4XCEWVoZtXXwHcFAPdqq5Rv1fqrl0wE8IRyrB2BvCw==" hashValue="i1yf0Y5+iaPD3t/py/kgDwMRF+qLski3U6C9Q0mjEsQLmWb1J5EFnALJTXXajdWUUUs2ZVb4ZtPizgIDkRZ+DQ==" algorithmName="SHA-512" password="E785"/>
  <autoFilter ref="C140:K490"/>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867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868</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Vysoká škola bánská – Technická univerzita Ostrava</v>
      </c>
      <c r="F17" s="39"/>
      <c r="G17" s="39"/>
      <c r="H17" s="39"/>
      <c r="I17" s="152"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869</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870</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ROUND((SUM(BE125:BE187)),  2)</f>
        <v>0</v>
      </c>
      <c r="G35" s="39"/>
      <c r="H35" s="39"/>
      <c r="I35" s="166">
        <v>0.20999999999999999</v>
      </c>
      <c r="J35" s="165">
        <f>ROUND(((SUM(BE125:BE187))*I35),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ROUND((SUM(BF125:BF187)),  2)</f>
        <v>0</v>
      </c>
      <c r="G36" s="39"/>
      <c r="H36" s="39"/>
      <c r="I36" s="166">
        <v>0.12</v>
      </c>
      <c r="J36" s="165">
        <f>ROUND(((SUM(BF125:BF187))*I36),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ROUND((SUM(BG125:BG187)),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ROUND((SUM(BH125:BH187)),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ROUND((SUM(BI125:BI187)),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D.01.41 -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Ostrava-Poruba</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Vysoká škola bánská – Technická univerzita Ostrava</v>
      </c>
      <c r="G93" s="41"/>
      <c r="H93" s="41"/>
      <c r="I93" s="33" t="s">
        <v>30</v>
      </c>
      <c r="J93" s="37" t="str">
        <f>E23</f>
        <v>Ing.Petr Kudlík</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Lenka Jugová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147</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4"/>
      <c r="D100" s="197" t="s">
        <v>148</v>
      </c>
      <c r="E100" s="198"/>
      <c r="F100" s="198"/>
      <c r="G100" s="198"/>
      <c r="H100" s="198"/>
      <c r="I100" s="198"/>
      <c r="J100" s="199">
        <f>J127</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871</v>
      </c>
      <c r="E101" s="198"/>
      <c r="F101" s="198"/>
      <c r="G101" s="198"/>
      <c r="H101" s="198"/>
      <c r="I101" s="198"/>
      <c r="J101" s="199">
        <f>J146</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149</v>
      </c>
      <c r="E102" s="198"/>
      <c r="F102" s="198"/>
      <c r="G102" s="198"/>
      <c r="H102" s="198"/>
      <c r="I102" s="198"/>
      <c r="J102" s="199">
        <f>J178</f>
        <v>0</v>
      </c>
      <c r="K102" s="134"/>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872</v>
      </c>
      <c r="E103" s="193"/>
      <c r="F103" s="193"/>
      <c r="G103" s="193"/>
      <c r="H103" s="193"/>
      <c r="I103" s="193"/>
      <c r="J103" s="194">
        <f>J183</f>
        <v>0</v>
      </c>
      <c r="K103" s="191"/>
      <c r="L103" s="195"/>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160</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Rekonstrukce spojovacích chodeb pavilonu G VŠB-TUO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130</v>
      </c>
      <c r="D114" s="23"/>
      <c r="E114" s="23"/>
      <c r="F114" s="23"/>
      <c r="G114" s="23"/>
      <c r="H114" s="23"/>
      <c r="I114" s="23"/>
      <c r="J114" s="23"/>
      <c r="K114" s="23"/>
      <c r="L114" s="21"/>
    </row>
    <row r="115" s="2" customFormat="1" ht="16.5" customHeight="1">
      <c r="A115" s="39"/>
      <c r="B115" s="40"/>
      <c r="C115" s="41"/>
      <c r="D115" s="41"/>
      <c r="E115" s="185" t="s">
        <v>131</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132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D.01.41 - Zdravotně technické 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Ostrava-Poruba</v>
      </c>
      <c r="G119" s="41"/>
      <c r="H119" s="41"/>
      <c r="I119" s="33" t="s">
        <v>22</v>
      </c>
      <c r="J119" s="80" t="str">
        <f>IF(J14="","",J14)</f>
        <v>24. 2. 2024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Vysoká škola bánská – Technická univerzita Ostrava</v>
      </c>
      <c r="G121" s="41"/>
      <c r="H121" s="41"/>
      <c r="I121" s="33" t="s">
        <v>30</v>
      </c>
      <c r="J121" s="37" t="str">
        <f>E23</f>
        <v>Ing.Petr Kudlík</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Lenka Jugová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1"/>
      <c r="B124" s="202"/>
      <c r="C124" s="203" t="s">
        <v>161</v>
      </c>
      <c r="D124" s="204" t="s">
        <v>61</v>
      </c>
      <c r="E124" s="204" t="s">
        <v>57</v>
      </c>
      <c r="F124" s="204" t="s">
        <v>58</v>
      </c>
      <c r="G124" s="204" t="s">
        <v>162</v>
      </c>
      <c r="H124" s="204" t="s">
        <v>163</v>
      </c>
      <c r="I124" s="204" t="s">
        <v>164</v>
      </c>
      <c r="J124" s="204" t="s">
        <v>136</v>
      </c>
      <c r="K124" s="205" t="s">
        <v>165</v>
      </c>
      <c r="L124" s="206"/>
      <c r="M124" s="101" t="s">
        <v>1</v>
      </c>
      <c r="N124" s="102" t="s">
        <v>40</v>
      </c>
      <c r="O124" s="102" t="s">
        <v>166</v>
      </c>
      <c r="P124" s="102" t="s">
        <v>167</v>
      </c>
      <c r="Q124" s="102" t="s">
        <v>168</v>
      </c>
      <c r="R124" s="102" t="s">
        <v>169</v>
      </c>
      <c r="S124" s="102" t="s">
        <v>170</v>
      </c>
      <c r="T124" s="103" t="s">
        <v>171</v>
      </c>
      <c r="U124" s="201"/>
      <c r="V124" s="201"/>
      <c r="W124" s="201"/>
      <c r="X124" s="201"/>
      <c r="Y124" s="201"/>
      <c r="Z124" s="201"/>
      <c r="AA124" s="201"/>
      <c r="AB124" s="201"/>
      <c r="AC124" s="201"/>
      <c r="AD124" s="201"/>
      <c r="AE124" s="201"/>
    </row>
    <row r="125" s="2" customFormat="1" ht="22.8" customHeight="1">
      <c r="A125" s="39"/>
      <c r="B125" s="40"/>
      <c r="C125" s="108" t="s">
        <v>172</v>
      </c>
      <c r="D125" s="41"/>
      <c r="E125" s="41"/>
      <c r="F125" s="41"/>
      <c r="G125" s="41"/>
      <c r="H125" s="41"/>
      <c r="I125" s="41"/>
      <c r="J125" s="207">
        <f>BK125</f>
        <v>0</v>
      </c>
      <c r="K125" s="41"/>
      <c r="L125" s="45"/>
      <c r="M125" s="104"/>
      <c r="N125" s="208"/>
      <c r="O125" s="105"/>
      <c r="P125" s="209">
        <f>P126+P183</f>
        <v>0</v>
      </c>
      <c r="Q125" s="105"/>
      <c r="R125" s="209">
        <f>R126+R183</f>
        <v>0.23040145825</v>
      </c>
      <c r="S125" s="105"/>
      <c r="T125" s="210">
        <f>T126+T183</f>
        <v>0</v>
      </c>
      <c r="U125" s="39"/>
      <c r="V125" s="39"/>
      <c r="W125" s="39"/>
      <c r="X125" s="39"/>
      <c r="Y125" s="39"/>
      <c r="Z125" s="39"/>
      <c r="AA125" s="39"/>
      <c r="AB125" s="39"/>
      <c r="AC125" s="39"/>
      <c r="AD125" s="39"/>
      <c r="AE125" s="39"/>
      <c r="AT125" s="18" t="s">
        <v>75</v>
      </c>
      <c r="AU125" s="18" t="s">
        <v>138</v>
      </c>
      <c r="BK125" s="211">
        <f>BK126+BK183</f>
        <v>0</v>
      </c>
    </row>
    <row r="126" s="12" customFormat="1" ht="25.92" customHeight="1">
      <c r="A126" s="12"/>
      <c r="B126" s="212"/>
      <c r="C126" s="213"/>
      <c r="D126" s="214" t="s">
        <v>75</v>
      </c>
      <c r="E126" s="215" t="s">
        <v>402</v>
      </c>
      <c r="F126" s="215" t="s">
        <v>403</v>
      </c>
      <c r="G126" s="213"/>
      <c r="H126" s="213"/>
      <c r="I126" s="216"/>
      <c r="J126" s="217">
        <f>BK126</f>
        <v>0</v>
      </c>
      <c r="K126" s="213"/>
      <c r="L126" s="218"/>
      <c r="M126" s="219"/>
      <c r="N126" s="220"/>
      <c r="O126" s="220"/>
      <c r="P126" s="221">
        <f>P127+P146+P178</f>
        <v>0</v>
      </c>
      <c r="Q126" s="220"/>
      <c r="R126" s="221">
        <f>R127+R146+R178</f>
        <v>0.23040145825</v>
      </c>
      <c r="S126" s="220"/>
      <c r="T126" s="222">
        <f>T127+T146+T178</f>
        <v>0</v>
      </c>
      <c r="U126" s="12"/>
      <c r="V126" s="12"/>
      <c r="W126" s="12"/>
      <c r="X126" s="12"/>
      <c r="Y126" s="12"/>
      <c r="Z126" s="12"/>
      <c r="AA126" s="12"/>
      <c r="AB126" s="12"/>
      <c r="AC126" s="12"/>
      <c r="AD126" s="12"/>
      <c r="AE126" s="12"/>
      <c r="AR126" s="223" t="s">
        <v>85</v>
      </c>
      <c r="AT126" s="224" t="s">
        <v>75</v>
      </c>
      <c r="AU126" s="224" t="s">
        <v>76</v>
      </c>
      <c r="AY126" s="223" t="s">
        <v>175</v>
      </c>
      <c r="BK126" s="225">
        <f>BK127+BK146+BK178</f>
        <v>0</v>
      </c>
    </row>
    <row r="127" s="12" customFormat="1" ht="22.8" customHeight="1">
      <c r="A127" s="12"/>
      <c r="B127" s="212"/>
      <c r="C127" s="213"/>
      <c r="D127" s="214" t="s">
        <v>75</v>
      </c>
      <c r="E127" s="226" t="s">
        <v>404</v>
      </c>
      <c r="F127" s="226" t="s">
        <v>405</v>
      </c>
      <c r="G127" s="213"/>
      <c r="H127" s="213"/>
      <c r="I127" s="216"/>
      <c r="J127" s="227">
        <f>BK127</f>
        <v>0</v>
      </c>
      <c r="K127" s="213"/>
      <c r="L127" s="218"/>
      <c r="M127" s="219"/>
      <c r="N127" s="220"/>
      <c r="O127" s="220"/>
      <c r="P127" s="221">
        <f>SUM(P128:P145)</f>
        <v>0</v>
      </c>
      <c r="Q127" s="220"/>
      <c r="R127" s="221">
        <f>SUM(R128:R145)</f>
        <v>0.006045</v>
      </c>
      <c r="S127" s="220"/>
      <c r="T127" s="222">
        <f>SUM(T128:T145)</f>
        <v>0</v>
      </c>
      <c r="U127" s="12"/>
      <c r="V127" s="12"/>
      <c r="W127" s="12"/>
      <c r="X127" s="12"/>
      <c r="Y127" s="12"/>
      <c r="Z127" s="12"/>
      <c r="AA127" s="12"/>
      <c r="AB127" s="12"/>
      <c r="AC127" s="12"/>
      <c r="AD127" s="12"/>
      <c r="AE127" s="12"/>
      <c r="AR127" s="223" t="s">
        <v>85</v>
      </c>
      <c r="AT127" s="224" t="s">
        <v>75</v>
      </c>
      <c r="AU127" s="224" t="s">
        <v>83</v>
      </c>
      <c r="AY127" s="223" t="s">
        <v>175</v>
      </c>
      <c r="BK127" s="225">
        <f>SUM(BK128:BK145)</f>
        <v>0</v>
      </c>
    </row>
    <row r="128" s="2" customFormat="1" ht="16.5" customHeight="1">
      <c r="A128" s="39"/>
      <c r="B128" s="40"/>
      <c r="C128" s="228" t="s">
        <v>83</v>
      </c>
      <c r="D128" s="228" t="s">
        <v>177</v>
      </c>
      <c r="E128" s="229" t="s">
        <v>873</v>
      </c>
      <c r="F128" s="230" t="s">
        <v>874</v>
      </c>
      <c r="G128" s="231" t="s">
        <v>221</v>
      </c>
      <c r="H128" s="232">
        <v>19.5</v>
      </c>
      <c r="I128" s="233"/>
      <c r="J128" s="234">
        <f>ROUND(I128*H128,2)</f>
        <v>0</v>
      </c>
      <c r="K128" s="230" t="s">
        <v>181</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255</v>
      </c>
      <c r="AT128" s="239" t="s">
        <v>177</v>
      </c>
      <c r="AU128" s="239" t="s">
        <v>85</v>
      </c>
      <c r="AY128" s="18" t="s">
        <v>175</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255</v>
      </c>
      <c r="BM128" s="239" t="s">
        <v>875</v>
      </c>
    </row>
    <row r="129" s="13" customFormat="1">
      <c r="A129" s="13"/>
      <c r="B129" s="241"/>
      <c r="C129" s="242"/>
      <c r="D129" s="243" t="s">
        <v>197</v>
      </c>
      <c r="E129" s="244" t="s">
        <v>1</v>
      </c>
      <c r="F129" s="245" t="s">
        <v>876</v>
      </c>
      <c r="G129" s="242"/>
      <c r="H129" s="246">
        <v>19.5</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197</v>
      </c>
      <c r="AU129" s="252" t="s">
        <v>85</v>
      </c>
      <c r="AV129" s="13" t="s">
        <v>85</v>
      </c>
      <c r="AW129" s="13" t="s">
        <v>32</v>
      </c>
      <c r="AX129" s="13" t="s">
        <v>83</v>
      </c>
      <c r="AY129" s="252" t="s">
        <v>175</v>
      </c>
    </row>
    <row r="130" s="2" customFormat="1" ht="16.5" customHeight="1">
      <c r="A130" s="39"/>
      <c r="B130" s="40"/>
      <c r="C130" s="289" t="s">
        <v>85</v>
      </c>
      <c r="D130" s="289" t="s">
        <v>411</v>
      </c>
      <c r="E130" s="290" t="s">
        <v>877</v>
      </c>
      <c r="F130" s="291" t="s">
        <v>878</v>
      </c>
      <c r="G130" s="292" t="s">
        <v>221</v>
      </c>
      <c r="H130" s="293">
        <v>19.5</v>
      </c>
      <c r="I130" s="294"/>
      <c r="J130" s="295">
        <f>ROUND(I130*H130,2)</f>
        <v>0</v>
      </c>
      <c r="K130" s="291" t="s">
        <v>181</v>
      </c>
      <c r="L130" s="296"/>
      <c r="M130" s="297" t="s">
        <v>1</v>
      </c>
      <c r="N130" s="298"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347</v>
      </c>
      <c r="AT130" s="239" t="s">
        <v>411</v>
      </c>
      <c r="AU130" s="239" t="s">
        <v>85</v>
      </c>
      <c r="AY130" s="18" t="s">
        <v>175</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255</v>
      </c>
      <c r="BM130" s="239" t="s">
        <v>879</v>
      </c>
    </row>
    <row r="131" s="13" customFormat="1">
      <c r="A131" s="13"/>
      <c r="B131" s="241"/>
      <c r="C131" s="242"/>
      <c r="D131" s="243" t="s">
        <v>197</v>
      </c>
      <c r="E131" s="244" t="s">
        <v>1</v>
      </c>
      <c r="F131" s="245" t="s">
        <v>880</v>
      </c>
      <c r="G131" s="242"/>
      <c r="H131" s="246">
        <v>19.5</v>
      </c>
      <c r="I131" s="247"/>
      <c r="J131" s="242"/>
      <c r="K131" s="242"/>
      <c r="L131" s="248"/>
      <c r="M131" s="249"/>
      <c r="N131" s="250"/>
      <c r="O131" s="250"/>
      <c r="P131" s="250"/>
      <c r="Q131" s="250"/>
      <c r="R131" s="250"/>
      <c r="S131" s="250"/>
      <c r="T131" s="251"/>
      <c r="U131" s="13"/>
      <c r="V131" s="13"/>
      <c r="W131" s="13"/>
      <c r="X131" s="13"/>
      <c r="Y131" s="13"/>
      <c r="Z131" s="13"/>
      <c r="AA131" s="13"/>
      <c r="AB131" s="13"/>
      <c r="AC131" s="13"/>
      <c r="AD131" s="13"/>
      <c r="AE131" s="13"/>
      <c r="AT131" s="252" t="s">
        <v>197</v>
      </c>
      <c r="AU131" s="252" t="s">
        <v>85</v>
      </c>
      <c r="AV131" s="13" t="s">
        <v>85</v>
      </c>
      <c r="AW131" s="13" t="s">
        <v>32</v>
      </c>
      <c r="AX131" s="13" t="s">
        <v>83</v>
      </c>
      <c r="AY131" s="252" t="s">
        <v>175</v>
      </c>
    </row>
    <row r="132" s="2" customFormat="1" ht="16.5" customHeight="1">
      <c r="A132" s="39"/>
      <c r="B132" s="40"/>
      <c r="C132" s="289" t="s">
        <v>98</v>
      </c>
      <c r="D132" s="289" t="s">
        <v>411</v>
      </c>
      <c r="E132" s="290" t="s">
        <v>881</v>
      </c>
      <c r="F132" s="291" t="s">
        <v>882</v>
      </c>
      <c r="G132" s="292" t="s">
        <v>221</v>
      </c>
      <c r="H132" s="293">
        <v>6.5</v>
      </c>
      <c r="I132" s="294"/>
      <c r="J132" s="295">
        <f>ROUND(I132*H132,2)</f>
        <v>0</v>
      </c>
      <c r="K132" s="291" t="s">
        <v>181</v>
      </c>
      <c r="L132" s="296"/>
      <c r="M132" s="297" t="s">
        <v>1</v>
      </c>
      <c r="N132" s="298" t="s">
        <v>41</v>
      </c>
      <c r="O132" s="92"/>
      <c r="P132" s="237">
        <f>O132*H132</f>
        <v>0</v>
      </c>
      <c r="Q132" s="237">
        <v>0.00029</v>
      </c>
      <c r="R132" s="237">
        <f>Q132*H132</f>
        <v>0.001885</v>
      </c>
      <c r="S132" s="237">
        <v>0</v>
      </c>
      <c r="T132" s="238">
        <f>S132*H132</f>
        <v>0</v>
      </c>
      <c r="U132" s="39"/>
      <c r="V132" s="39"/>
      <c r="W132" s="39"/>
      <c r="X132" s="39"/>
      <c r="Y132" s="39"/>
      <c r="Z132" s="39"/>
      <c r="AA132" s="39"/>
      <c r="AB132" s="39"/>
      <c r="AC132" s="39"/>
      <c r="AD132" s="39"/>
      <c r="AE132" s="39"/>
      <c r="AR132" s="239" t="s">
        <v>347</v>
      </c>
      <c r="AT132" s="239" t="s">
        <v>411</v>
      </c>
      <c r="AU132" s="239" t="s">
        <v>85</v>
      </c>
      <c r="AY132" s="18" t="s">
        <v>175</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255</v>
      </c>
      <c r="BM132" s="239" t="s">
        <v>883</v>
      </c>
    </row>
    <row r="133" s="15" customFormat="1">
      <c r="A133" s="15"/>
      <c r="B133" s="268"/>
      <c r="C133" s="269"/>
      <c r="D133" s="243" t="s">
        <v>197</v>
      </c>
      <c r="E133" s="270" t="s">
        <v>1</v>
      </c>
      <c r="F133" s="271" t="s">
        <v>884</v>
      </c>
      <c r="G133" s="269"/>
      <c r="H133" s="270" t="s">
        <v>1</v>
      </c>
      <c r="I133" s="272"/>
      <c r="J133" s="269"/>
      <c r="K133" s="269"/>
      <c r="L133" s="273"/>
      <c r="M133" s="274"/>
      <c r="N133" s="275"/>
      <c r="O133" s="275"/>
      <c r="P133" s="275"/>
      <c r="Q133" s="275"/>
      <c r="R133" s="275"/>
      <c r="S133" s="275"/>
      <c r="T133" s="276"/>
      <c r="U133" s="15"/>
      <c r="V133" s="15"/>
      <c r="W133" s="15"/>
      <c r="X133" s="15"/>
      <c r="Y133" s="15"/>
      <c r="Z133" s="15"/>
      <c r="AA133" s="15"/>
      <c r="AB133" s="15"/>
      <c r="AC133" s="15"/>
      <c r="AD133" s="15"/>
      <c r="AE133" s="15"/>
      <c r="AT133" s="277" t="s">
        <v>197</v>
      </c>
      <c r="AU133" s="277" t="s">
        <v>85</v>
      </c>
      <c r="AV133" s="15" t="s">
        <v>83</v>
      </c>
      <c r="AW133" s="15" t="s">
        <v>32</v>
      </c>
      <c r="AX133" s="15" t="s">
        <v>76</v>
      </c>
      <c r="AY133" s="277" t="s">
        <v>175</v>
      </c>
    </row>
    <row r="134" s="13" customFormat="1">
      <c r="A134" s="13"/>
      <c r="B134" s="241"/>
      <c r="C134" s="242"/>
      <c r="D134" s="243" t="s">
        <v>197</v>
      </c>
      <c r="E134" s="244" t="s">
        <v>1</v>
      </c>
      <c r="F134" s="245" t="s">
        <v>885</v>
      </c>
      <c r="G134" s="242"/>
      <c r="H134" s="246">
        <v>6.4800000000000004</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197</v>
      </c>
      <c r="AU134" s="252" t="s">
        <v>85</v>
      </c>
      <c r="AV134" s="13" t="s">
        <v>85</v>
      </c>
      <c r="AW134" s="13" t="s">
        <v>32</v>
      </c>
      <c r="AX134" s="13" t="s">
        <v>76</v>
      </c>
      <c r="AY134" s="252" t="s">
        <v>175</v>
      </c>
    </row>
    <row r="135" s="14" customFormat="1">
      <c r="A135" s="14"/>
      <c r="B135" s="253"/>
      <c r="C135" s="254"/>
      <c r="D135" s="243" t="s">
        <v>197</v>
      </c>
      <c r="E135" s="255" t="s">
        <v>1</v>
      </c>
      <c r="F135" s="256" t="s">
        <v>199</v>
      </c>
      <c r="G135" s="254"/>
      <c r="H135" s="257">
        <v>6.4800000000000004</v>
      </c>
      <c r="I135" s="258"/>
      <c r="J135" s="254"/>
      <c r="K135" s="254"/>
      <c r="L135" s="259"/>
      <c r="M135" s="260"/>
      <c r="N135" s="261"/>
      <c r="O135" s="261"/>
      <c r="P135" s="261"/>
      <c r="Q135" s="261"/>
      <c r="R135" s="261"/>
      <c r="S135" s="261"/>
      <c r="T135" s="262"/>
      <c r="U135" s="14"/>
      <c r="V135" s="14"/>
      <c r="W135" s="14"/>
      <c r="X135" s="14"/>
      <c r="Y135" s="14"/>
      <c r="Z135" s="14"/>
      <c r="AA135" s="14"/>
      <c r="AB135" s="14"/>
      <c r="AC135" s="14"/>
      <c r="AD135" s="14"/>
      <c r="AE135" s="14"/>
      <c r="AT135" s="263" t="s">
        <v>197</v>
      </c>
      <c r="AU135" s="263" t="s">
        <v>85</v>
      </c>
      <c r="AV135" s="14" t="s">
        <v>182</v>
      </c>
      <c r="AW135" s="14" t="s">
        <v>32</v>
      </c>
      <c r="AX135" s="14" t="s">
        <v>76</v>
      </c>
      <c r="AY135" s="263" t="s">
        <v>175</v>
      </c>
    </row>
    <row r="136" s="13" customFormat="1">
      <c r="A136" s="13"/>
      <c r="B136" s="241"/>
      <c r="C136" s="242"/>
      <c r="D136" s="243" t="s">
        <v>197</v>
      </c>
      <c r="E136" s="244" t="s">
        <v>1</v>
      </c>
      <c r="F136" s="245" t="s">
        <v>886</v>
      </c>
      <c r="G136" s="242"/>
      <c r="H136" s="246">
        <v>6.5</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197</v>
      </c>
      <c r="AU136" s="252" t="s">
        <v>85</v>
      </c>
      <c r="AV136" s="13" t="s">
        <v>85</v>
      </c>
      <c r="AW136" s="13" t="s">
        <v>32</v>
      </c>
      <c r="AX136" s="13" t="s">
        <v>76</v>
      </c>
      <c r="AY136" s="252" t="s">
        <v>175</v>
      </c>
    </row>
    <row r="137" s="14" customFormat="1">
      <c r="A137" s="14"/>
      <c r="B137" s="253"/>
      <c r="C137" s="254"/>
      <c r="D137" s="243" t="s">
        <v>197</v>
      </c>
      <c r="E137" s="255" t="s">
        <v>1</v>
      </c>
      <c r="F137" s="256" t="s">
        <v>199</v>
      </c>
      <c r="G137" s="254"/>
      <c r="H137" s="257">
        <v>6.5</v>
      </c>
      <c r="I137" s="258"/>
      <c r="J137" s="254"/>
      <c r="K137" s="254"/>
      <c r="L137" s="259"/>
      <c r="M137" s="260"/>
      <c r="N137" s="261"/>
      <c r="O137" s="261"/>
      <c r="P137" s="261"/>
      <c r="Q137" s="261"/>
      <c r="R137" s="261"/>
      <c r="S137" s="261"/>
      <c r="T137" s="262"/>
      <c r="U137" s="14"/>
      <c r="V137" s="14"/>
      <c r="W137" s="14"/>
      <c r="X137" s="14"/>
      <c r="Y137" s="14"/>
      <c r="Z137" s="14"/>
      <c r="AA137" s="14"/>
      <c r="AB137" s="14"/>
      <c r="AC137" s="14"/>
      <c r="AD137" s="14"/>
      <c r="AE137" s="14"/>
      <c r="AT137" s="263" t="s">
        <v>197</v>
      </c>
      <c r="AU137" s="263" t="s">
        <v>85</v>
      </c>
      <c r="AV137" s="14" t="s">
        <v>182</v>
      </c>
      <c r="AW137" s="14" t="s">
        <v>32</v>
      </c>
      <c r="AX137" s="14" t="s">
        <v>83</v>
      </c>
      <c r="AY137" s="263" t="s">
        <v>175</v>
      </c>
    </row>
    <row r="138" s="2" customFormat="1" ht="16.5" customHeight="1">
      <c r="A138" s="39"/>
      <c r="B138" s="40"/>
      <c r="C138" s="289" t="s">
        <v>182</v>
      </c>
      <c r="D138" s="289" t="s">
        <v>411</v>
      </c>
      <c r="E138" s="290" t="s">
        <v>887</v>
      </c>
      <c r="F138" s="291" t="s">
        <v>888</v>
      </c>
      <c r="G138" s="292" t="s">
        <v>221</v>
      </c>
      <c r="H138" s="293">
        <v>13</v>
      </c>
      <c r="I138" s="294"/>
      <c r="J138" s="295">
        <f>ROUND(I138*H138,2)</f>
        <v>0</v>
      </c>
      <c r="K138" s="291" t="s">
        <v>181</v>
      </c>
      <c r="L138" s="296"/>
      <c r="M138" s="297" t="s">
        <v>1</v>
      </c>
      <c r="N138" s="298" t="s">
        <v>41</v>
      </c>
      <c r="O138" s="92"/>
      <c r="P138" s="237">
        <f>O138*H138</f>
        <v>0</v>
      </c>
      <c r="Q138" s="237">
        <v>0.00032000000000000003</v>
      </c>
      <c r="R138" s="237">
        <f>Q138*H138</f>
        <v>0.0041600000000000005</v>
      </c>
      <c r="S138" s="237">
        <v>0</v>
      </c>
      <c r="T138" s="238">
        <f>S138*H138</f>
        <v>0</v>
      </c>
      <c r="U138" s="39"/>
      <c r="V138" s="39"/>
      <c r="W138" s="39"/>
      <c r="X138" s="39"/>
      <c r="Y138" s="39"/>
      <c r="Z138" s="39"/>
      <c r="AA138" s="39"/>
      <c r="AB138" s="39"/>
      <c r="AC138" s="39"/>
      <c r="AD138" s="39"/>
      <c r="AE138" s="39"/>
      <c r="AR138" s="239" t="s">
        <v>347</v>
      </c>
      <c r="AT138" s="239" t="s">
        <v>411</v>
      </c>
      <c r="AU138" s="239" t="s">
        <v>85</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255</v>
      </c>
      <c r="BM138" s="239" t="s">
        <v>889</v>
      </c>
    </row>
    <row r="139" s="15" customFormat="1">
      <c r="A139" s="15"/>
      <c r="B139" s="268"/>
      <c r="C139" s="269"/>
      <c r="D139" s="243" t="s">
        <v>197</v>
      </c>
      <c r="E139" s="270" t="s">
        <v>1</v>
      </c>
      <c r="F139" s="271" t="s">
        <v>884</v>
      </c>
      <c r="G139" s="269"/>
      <c r="H139" s="270" t="s">
        <v>1</v>
      </c>
      <c r="I139" s="272"/>
      <c r="J139" s="269"/>
      <c r="K139" s="269"/>
      <c r="L139" s="273"/>
      <c r="M139" s="274"/>
      <c r="N139" s="275"/>
      <c r="O139" s="275"/>
      <c r="P139" s="275"/>
      <c r="Q139" s="275"/>
      <c r="R139" s="275"/>
      <c r="S139" s="275"/>
      <c r="T139" s="276"/>
      <c r="U139" s="15"/>
      <c r="V139" s="15"/>
      <c r="W139" s="15"/>
      <c r="X139" s="15"/>
      <c r="Y139" s="15"/>
      <c r="Z139" s="15"/>
      <c r="AA139" s="15"/>
      <c r="AB139" s="15"/>
      <c r="AC139" s="15"/>
      <c r="AD139" s="15"/>
      <c r="AE139" s="15"/>
      <c r="AT139" s="277" t="s">
        <v>197</v>
      </c>
      <c r="AU139" s="277" t="s">
        <v>85</v>
      </c>
      <c r="AV139" s="15" t="s">
        <v>83</v>
      </c>
      <c r="AW139" s="15" t="s">
        <v>32</v>
      </c>
      <c r="AX139" s="15" t="s">
        <v>76</v>
      </c>
      <c r="AY139" s="277" t="s">
        <v>175</v>
      </c>
    </row>
    <row r="140" s="13" customFormat="1">
      <c r="A140" s="13"/>
      <c r="B140" s="241"/>
      <c r="C140" s="242"/>
      <c r="D140" s="243" t="s">
        <v>197</v>
      </c>
      <c r="E140" s="244" t="s">
        <v>1</v>
      </c>
      <c r="F140" s="245" t="s">
        <v>890</v>
      </c>
      <c r="G140" s="242"/>
      <c r="H140" s="246">
        <v>12.6</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197</v>
      </c>
      <c r="AU140" s="252" t="s">
        <v>85</v>
      </c>
      <c r="AV140" s="13" t="s">
        <v>85</v>
      </c>
      <c r="AW140" s="13" t="s">
        <v>32</v>
      </c>
      <c r="AX140" s="13" t="s">
        <v>76</v>
      </c>
      <c r="AY140" s="252" t="s">
        <v>175</v>
      </c>
    </row>
    <row r="141" s="14" customFormat="1">
      <c r="A141" s="14"/>
      <c r="B141" s="253"/>
      <c r="C141" s="254"/>
      <c r="D141" s="243" t="s">
        <v>197</v>
      </c>
      <c r="E141" s="255" t="s">
        <v>1</v>
      </c>
      <c r="F141" s="256" t="s">
        <v>199</v>
      </c>
      <c r="G141" s="254"/>
      <c r="H141" s="257">
        <v>12.6</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197</v>
      </c>
      <c r="AU141" s="263" t="s">
        <v>85</v>
      </c>
      <c r="AV141" s="14" t="s">
        <v>182</v>
      </c>
      <c r="AW141" s="14" t="s">
        <v>32</v>
      </c>
      <c r="AX141" s="14" t="s">
        <v>76</v>
      </c>
      <c r="AY141" s="263" t="s">
        <v>175</v>
      </c>
    </row>
    <row r="142" s="13" customFormat="1">
      <c r="A142" s="13"/>
      <c r="B142" s="241"/>
      <c r="C142" s="242"/>
      <c r="D142" s="243" t="s">
        <v>197</v>
      </c>
      <c r="E142" s="244" t="s">
        <v>1</v>
      </c>
      <c r="F142" s="245" t="s">
        <v>239</v>
      </c>
      <c r="G142" s="242"/>
      <c r="H142" s="246">
        <v>13</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197</v>
      </c>
      <c r="AU142" s="252" t="s">
        <v>85</v>
      </c>
      <c r="AV142" s="13" t="s">
        <v>85</v>
      </c>
      <c r="AW142" s="13" t="s">
        <v>32</v>
      </c>
      <c r="AX142" s="13" t="s">
        <v>76</v>
      </c>
      <c r="AY142" s="252" t="s">
        <v>175</v>
      </c>
    </row>
    <row r="143" s="14" customFormat="1">
      <c r="A143" s="14"/>
      <c r="B143" s="253"/>
      <c r="C143" s="254"/>
      <c r="D143" s="243" t="s">
        <v>197</v>
      </c>
      <c r="E143" s="255" t="s">
        <v>1</v>
      </c>
      <c r="F143" s="256" t="s">
        <v>199</v>
      </c>
      <c r="G143" s="254"/>
      <c r="H143" s="257">
        <v>13</v>
      </c>
      <c r="I143" s="258"/>
      <c r="J143" s="254"/>
      <c r="K143" s="254"/>
      <c r="L143" s="259"/>
      <c r="M143" s="260"/>
      <c r="N143" s="261"/>
      <c r="O143" s="261"/>
      <c r="P143" s="261"/>
      <c r="Q143" s="261"/>
      <c r="R143" s="261"/>
      <c r="S143" s="261"/>
      <c r="T143" s="262"/>
      <c r="U143" s="14"/>
      <c r="V143" s="14"/>
      <c r="W143" s="14"/>
      <c r="X143" s="14"/>
      <c r="Y143" s="14"/>
      <c r="Z143" s="14"/>
      <c r="AA143" s="14"/>
      <c r="AB143" s="14"/>
      <c r="AC143" s="14"/>
      <c r="AD143" s="14"/>
      <c r="AE143" s="14"/>
      <c r="AT143" s="263" t="s">
        <v>197</v>
      </c>
      <c r="AU143" s="263" t="s">
        <v>85</v>
      </c>
      <c r="AV143" s="14" t="s">
        <v>182</v>
      </c>
      <c r="AW143" s="14" t="s">
        <v>32</v>
      </c>
      <c r="AX143" s="14" t="s">
        <v>83</v>
      </c>
      <c r="AY143" s="263" t="s">
        <v>175</v>
      </c>
    </row>
    <row r="144" s="2" customFormat="1" ht="16.5" customHeight="1">
      <c r="A144" s="39"/>
      <c r="B144" s="40"/>
      <c r="C144" s="228" t="s">
        <v>200</v>
      </c>
      <c r="D144" s="228" t="s">
        <v>177</v>
      </c>
      <c r="E144" s="229" t="s">
        <v>891</v>
      </c>
      <c r="F144" s="230" t="s">
        <v>892</v>
      </c>
      <c r="G144" s="231" t="s">
        <v>350</v>
      </c>
      <c r="H144" s="232">
        <v>0.0060000000000000001</v>
      </c>
      <c r="I144" s="233"/>
      <c r="J144" s="234">
        <f>ROUND(I144*H144,2)</f>
        <v>0</v>
      </c>
      <c r="K144" s="230" t="s">
        <v>181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255</v>
      </c>
      <c r="AT144" s="239" t="s">
        <v>177</v>
      </c>
      <c r="AU144" s="239" t="s">
        <v>85</v>
      </c>
      <c r="AY144" s="18" t="s">
        <v>175</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255</v>
      </c>
      <c r="BM144" s="239" t="s">
        <v>893</v>
      </c>
    </row>
    <row r="145" s="2" customFormat="1" ht="16.5" customHeight="1">
      <c r="A145" s="39"/>
      <c r="B145" s="40"/>
      <c r="C145" s="228" t="s">
        <v>189</v>
      </c>
      <c r="D145" s="228" t="s">
        <v>177</v>
      </c>
      <c r="E145" s="229" t="s">
        <v>894</v>
      </c>
      <c r="F145" s="230" t="s">
        <v>895</v>
      </c>
      <c r="G145" s="231" t="s">
        <v>350</v>
      </c>
      <c r="H145" s="232">
        <v>0.0060000000000000001</v>
      </c>
      <c r="I145" s="233"/>
      <c r="J145" s="234">
        <f>ROUND(I145*H145,2)</f>
        <v>0</v>
      </c>
      <c r="K145" s="230" t="s">
        <v>181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255</v>
      </c>
      <c r="AT145" s="239" t="s">
        <v>177</v>
      </c>
      <c r="AU145" s="239" t="s">
        <v>85</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255</v>
      </c>
      <c r="BM145" s="239" t="s">
        <v>896</v>
      </c>
    </row>
    <row r="146" s="12" customFormat="1" ht="22.8" customHeight="1">
      <c r="A146" s="12"/>
      <c r="B146" s="212"/>
      <c r="C146" s="213"/>
      <c r="D146" s="214" t="s">
        <v>75</v>
      </c>
      <c r="E146" s="226" t="s">
        <v>897</v>
      </c>
      <c r="F146" s="226" t="s">
        <v>898</v>
      </c>
      <c r="G146" s="213"/>
      <c r="H146" s="213"/>
      <c r="I146" s="216"/>
      <c r="J146" s="227">
        <f>BK146</f>
        <v>0</v>
      </c>
      <c r="K146" s="213"/>
      <c r="L146" s="218"/>
      <c r="M146" s="219"/>
      <c r="N146" s="220"/>
      <c r="O146" s="220"/>
      <c r="P146" s="221">
        <f>SUM(P147:P177)</f>
        <v>0</v>
      </c>
      <c r="Q146" s="220"/>
      <c r="R146" s="221">
        <f>SUM(R147:R177)</f>
        <v>0.21705645825</v>
      </c>
      <c r="S146" s="220"/>
      <c r="T146" s="222">
        <f>SUM(T147:T177)</f>
        <v>0</v>
      </c>
      <c r="U146" s="12"/>
      <c r="V146" s="12"/>
      <c r="W146" s="12"/>
      <c r="X146" s="12"/>
      <c r="Y146" s="12"/>
      <c r="Z146" s="12"/>
      <c r="AA146" s="12"/>
      <c r="AB146" s="12"/>
      <c r="AC146" s="12"/>
      <c r="AD146" s="12"/>
      <c r="AE146" s="12"/>
      <c r="AR146" s="223" t="s">
        <v>85</v>
      </c>
      <c r="AT146" s="224" t="s">
        <v>75</v>
      </c>
      <c r="AU146" s="224" t="s">
        <v>83</v>
      </c>
      <c r="AY146" s="223" t="s">
        <v>175</v>
      </c>
      <c r="BK146" s="225">
        <f>SUM(BK147:BK177)</f>
        <v>0</v>
      </c>
    </row>
    <row r="147" s="2" customFormat="1" ht="16.5" customHeight="1">
      <c r="A147" s="39"/>
      <c r="B147" s="40"/>
      <c r="C147" s="228" t="s">
        <v>210</v>
      </c>
      <c r="D147" s="228" t="s">
        <v>177</v>
      </c>
      <c r="E147" s="229" t="s">
        <v>899</v>
      </c>
      <c r="F147" s="230" t="s">
        <v>900</v>
      </c>
      <c r="G147" s="231" t="s">
        <v>221</v>
      </c>
      <c r="H147" s="232">
        <v>6.5</v>
      </c>
      <c r="I147" s="233"/>
      <c r="J147" s="234">
        <f>ROUND(I147*H147,2)</f>
        <v>0</v>
      </c>
      <c r="K147" s="230" t="s">
        <v>181</v>
      </c>
      <c r="L147" s="45"/>
      <c r="M147" s="235" t="s">
        <v>1</v>
      </c>
      <c r="N147" s="236" t="s">
        <v>41</v>
      </c>
      <c r="O147" s="92"/>
      <c r="P147" s="237">
        <f>O147*H147</f>
        <v>0</v>
      </c>
      <c r="Q147" s="237">
        <v>0.0030899999999999999</v>
      </c>
      <c r="R147" s="237">
        <f>Q147*H147</f>
        <v>0.020084999999999999</v>
      </c>
      <c r="S147" s="237">
        <v>0</v>
      </c>
      <c r="T147" s="238">
        <f>S147*H147</f>
        <v>0</v>
      </c>
      <c r="U147" s="39"/>
      <c r="V147" s="39"/>
      <c r="W147" s="39"/>
      <c r="X147" s="39"/>
      <c r="Y147" s="39"/>
      <c r="Z147" s="39"/>
      <c r="AA147" s="39"/>
      <c r="AB147" s="39"/>
      <c r="AC147" s="39"/>
      <c r="AD147" s="39"/>
      <c r="AE147" s="39"/>
      <c r="AR147" s="239" t="s">
        <v>255</v>
      </c>
      <c r="AT147" s="239" t="s">
        <v>177</v>
      </c>
      <c r="AU147" s="239" t="s">
        <v>85</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255</v>
      </c>
      <c r="BM147" s="239" t="s">
        <v>901</v>
      </c>
    </row>
    <row r="148" s="15" customFormat="1">
      <c r="A148" s="15"/>
      <c r="B148" s="268"/>
      <c r="C148" s="269"/>
      <c r="D148" s="243" t="s">
        <v>197</v>
      </c>
      <c r="E148" s="270" t="s">
        <v>1</v>
      </c>
      <c r="F148" s="271" t="s">
        <v>902</v>
      </c>
      <c r="G148" s="269"/>
      <c r="H148" s="270" t="s">
        <v>1</v>
      </c>
      <c r="I148" s="272"/>
      <c r="J148" s="269"/>
      <c r="K148" s="269"/>
      <c r="L148" s="273"/>
      <c r="M148" s="274"/>
      <c r="N148" s="275"/>
      <c r="O148" s="275"/>
      <c r="P148" s="275"/>
      <c r="Q148" s="275"/>
      <c r="R148" s="275"/>
      <c r="S148" s="275"/>
      <c r="T148" s="276"/>
      <c r="U148" s="15"/>
      <c r="V148" s="15"/>
      <c r="W148" s="15"/>
      <c r="X148" s="15"/>
      <c r="Y148" s="15"/>
      <c r="Z148" s="15"/>
      <c r="AA148" s="15"/>
      <c r="AB148" s="15"/>
      <c r="AC148" s="15"/>
      <c r="AD148" s="15"/>
      <c r="AE148" s="15"/>
      <c r="AT148" s="277" t="s">
        <v>197</v>
      </c>
      <c r="AU148" s="277" t="s">
        <v>85</v>
      </c>
      <c r="AV148" s="15" t="s">
        <v>83</v>
      </c>
      <c r="AW148" s="15" t="s">
        <v>32</v>
      </c>
      <c r="AX148" s="15" t="s">
        <v>76</v>
      </c>
      <c r="AY148" s="277" t="s">
        <v>175</v>
      </c>
    </row>
    <row r="149" s="13" customFormat="1">
      <c r="A149" s="13"/>
      <c r="B149" s="241"/>
      <c r="C149" s="242"/>
      <c r="D149" s="243" t="s">
        <v>197</v>
      </c>
      <c r="E149" s="244" t="s">
        <v>1</v>
      </c>
      <c r="F149" s="245" t="s">
        <v>885</v>
      </c>
      <c r="G149" s="242"/>
      <c r="H149" s="246">
        <v>6.4800000000000004</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197</v>
      </c>
      <c r="AU149" s="252" t="s">
        <v>85</v>
      </c>
      <c r="AV149" s="13" t="s">
        <v>85</v>
      </c>
      <c r="AW149" s="13" t="s">
        <v>32</v>
      </c>
      <c r="AX149" s="13" t="s">
        <v>76</v>
      </c>
      <c r="AY149" s="252" t="s">
        <v>175</v>
      </c>
    </row>
    <row r="150" s="14" customFormat="1">
      <c r="A150" s="14"/>
      <c r="B150" s="253"/>
      <c r="C150" s="254"/>
      <c r="D150" s="243" t="s">
        <v>197</v>
      </c>
      <c r="E150" s="255" t="s">
        <v>1</v>
      </c>
      <c r="F150" s="256" t="s">
        <v>199</v>
      </c>
      <c r="G150" s="254"/>
      <c r="H150" s="257">
        <v>6.4800000000000004</v>
      </c>
      <c r="I150" s="258"/>
      <c r="J150" s="254"/>
      <c r="K150" s="254"/>
      <c r="L150" s="259"/>
      <c r="M150" s="260"/>
      <c r="N150" s="261"/>
      <c r="O150" s="261"/>
      <c r="P150" s="261"/>
      <c r="Q150" s="261"/>
      <c r="R150" s="261"/>
      <c r="S150" s="261"/>
      <c r="T150" s="262"/>
      <c r="U150" s="14"/>
      <c r="V150" s="14"/>
      <c r="W150" s="14"/>
      <c r="X150" s="14"/>
      <c r="Y150" s="14"/>
      <c r="Z150" s="14"/>
      <c r="AA150" s="14"/>
      <c r="AB150" s="14"/>
      <c r="AC150" s="14"/>
      <c r="AD150" s="14"/>
      <c r="AE150" s="14"/>
      <c r="AT150" s="263" t="s">
        <v>197</v>
      </c>
      <c r="AU150" s="263" t="s">
        <v>85</v>
      </c>
      <c r="AV150" s="14" t="s">
        <v>182</v>
      </c>
      <c r="AW150" s="14" t="s">
        <v>32</v>
      </c>
      <c r="AX150" s="14" t="s">
        <v>76</v>
      </c>
      <c r="AY150" s="263" t="s">
        <v>175</v>
      </c>
    </row>
    <row r="151" s="13" customFormat="1">
      <c r="A151" s="13"/>
      <c r="B151" s="241"/>
      <c r="C151" s="242"/>
      <c r="D151" s="243" t="s">
        <v>197</v>
      </c>
      <c r="E151" s="244" t="s">
        <v>1</v>
      </c>
      <c r="F151" s="245" t="s">
        <v>886</v>
      </c>
      <c r="G151" s="242"/>
      <c r="H151" s="246">
        <v>6.5</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197</v>
      </c>
      <c r="AU151" s="252" t="s">
        <v>85</v>
      </c>
      <c r="AV151" s="13" t="s">
        <v>85</v>
      </c>
      <c r="AW151" s="13" t="s">
        <v>32</v>
      </c>
      <c r="AX151" s="13" t="s">
        <v>76</v>
      </c>
      <c r="AY151" s="252" t="s">
        <v>175</v>
      </c>
    </row>
    <row r="152" s="14" customFormat="1">
      <c r="A152" s="14"/>
      <c r="B152" s="253"/>
      <c r="C152" s="254"/>
      <c r="D152" s="243" t="s">
        <v>197</v>
      </c>
      <c r="E152" s="255" t="s">
        <v>1</v>
      </c>
      <c r="F152" s="256" t="s">
        <v>199</v>
      </c>
      <c r="G152" s="254"/>
      <c r="H152" s="257">
        <v>6.5</v>
      </c>
      <c r="I152" s="258"/>
      <c r="J152" s="254"/>
      <c r="K152" s="254"/>
      <c r="L152" s="259"/>
      <c r="M152" s="260"/>
      <c r="N152" s="261"/>
      <c r="O152" s="261"/>
      <c r="P152" s="261"/>
      <c r="Q152" s="261"/>
      <c r="R152" s="261"/>
      <c r="S152" s="261"/>
      <c r="T152" s="262"/>
      <c r="U152" s="14"/>
      <c r="V152" s="14"/>
      <c r="W152" s="14"/>
      <c r="X152" s="14"/>
      <c r="Y152" s="14"/>
      <c r="Z152" s="14"/>
      <c r="AA152" s="14"/>
      <c r="AB152" s="14"/>
      <c r="AC152" s="14"/>
      <c r="AD152" s="14"/>
      <c r="AE152" s="14"/>
      <c r="AT152" s="263" t="s">
        <v>197</v>
      </c>
      <c r="AU152" s="263" t="s">
        <v>85</v>
      </c>
      <c r="AV152" s="14" t="s">
        <v>182</v>
      </c>
      <c r="AW152" s="14" t="s">
        <v>32</v>
      </c>
      <c r="AX152" s="14" t="s">
        <v>83</v>
      </c>
      <c r="AY152" s="263" t="s">
        <v>175</v>
      </c>
    </row>
    <row r="153" s="2" customFormat="1" ht="16.5" customHeight="1">
      <c r="A153" s="39"/>
      <c r="B153" s="40"/>
      <c r="C153" s="228" t="s">
        <v>214</v>
      </c>
      <c r="D153" s="228" t="s">
        <v>177</v>
      </c>
      <c r="E153" s="229" t="s">
        <v>903</v>
      </c>
      <c r="F153" s="230" t="s">
        <v>904</v>
      </c>
      <c r="G153" s="231" t="s">
        <v>221</v>
      </c>
      <c r="H153" s="232">
        <v>13</v>
      </c>
      <c r="I153" s="233"/>
      <c r="J153" s="234">
        <f>ROUND(I153*H153,2)</f>
        <v>0</v>
      </c>
      <c r="K153" s="230" t="s">
        <v>181</v>
      </c>
      <c r="L153" s="45"/>
      <c r="M153" s="235" t="s">
        <v>1</v>
      </c>
      <c r="N153" s="236" t="s">
        <v>41</v>
      </c>
      <c r="O153" s="92"/>
      <c r="P153" s="237">
        <f>O153*H153</f>
        <v>0</v>
      </c>
      <c r="Q153" s="237">
        <v>0.0045100000000000001</v>
      </c>
      <c r="R153" s="237">
        <f>Q153*H153</f>
        <v>0.058630000000000002</v>
      </c>
      <c r="S153" s="237">
        <v>0</v>
      </c>
      <c r="T153" s="238">
        <f>S153*H153</f>
        <v>0</v>
      </c>
      <c r="U153" s="39"/>
      <c r="V153" s="39"/>
      <c r="W153" s="39"/>
      <c r="X153" s="39"/>
      <c r="Y153" s="39"/>
      <c r="Z153" s="39"/>
      <c r="AA153" s="39"/>
      <c r="AB153" s="39"/>
      <c r="AC153" s="39"/>
      <c r="AD153" s="39"/>
      <c r="AE153" s="39"/>
      <c r="AR153" s="239" t="s">
        <v>255</v>
      </c>
      <c r="AT153" s="239" t="s">
        <v>177</v>
      </c>
      <c r="AU153" s="239" t="s">
        <v>85</v>
      </c>
      <c r="AY153" s="18" t="s">
        <v>175</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255</v>
      </c>
      <c r="BM153" s="239" t="s">
        <v>905</v>
      </c>
    </row>
    <row r="154" s="15" customFormat="1">
      <c r="A154" s="15"/>
      <c r="B154" s="268"/>
      <c r="C154" s="269"/>
      <c r="D154" s="243" t="s">
        <v>197</v>
      </c>
      <c r="E154" s="270" t="s">
        <v>1</v>
      </c>
      <c r="F154" s="271" t="s">
        <v>902</v>
      </c>
      <c r="G154" s="269"/>
      <c r="H154" s="270" t="s">
        <v>1</v>
      </c>
      <c r="I154" s="272"/>
      <c r="J154" s="269"/>
      <c r="K154" s="269"/>
      <c r="L154" s="273"/>
      <c r="M154" s="274"/>
      <c r="N154" s="275"/>
      <c r="O154" s="275"/>
      <c r="P154" s="275"/>
      <c r="Q154" s="275"/>
      <c r="R154" s="275"/>
      <c r="S154" s="275"/>
      <c r="T154" s="276"/>
      <c r="U154" s="15"/>
      <c r="V154" s="15"/>
      <c r="W154" s="15"/>
      <c r="X154" s="15"/>
      <c r="Y154" s="15"/>
      <c r="Z154" s="15"/>
      <c r="AA154" s="15"/>
      <c r="AB154" s="15"/>
      <c r="AC154" s="15"/>
      <c r="AD154" s="15"/>
      <c r="AE154" s="15"/>
      <c r="AT154" s="277" t="s">
        <v>197</v>
      </c>
      <c r="AU154" s="277" t="s">
        <v>85</v>
      </c>
      <c r="AV154" s="15" t="s">
        <v>83</v>
      </c>
      <c r="AW154" s="15" t="s">
        <v>32</v>
      </c>
      <c r="AX154" s="15" t="s">
        <v>76</v>
      </c>
      <c r="AY154" s="277" t="s">
        <v>175</v>
      </c>
    </row>
    <row r="155" s="13" customFormat="1">
      <c r="A155" s="13"/>
      <c r="B155" s="241"/>
      <c r="C155" s="242"/>
      <c r="D155" s="243" t="s">
        <v>197</v>
      </c>
      <c r="E155" s="244" t="s">
        <v>1</v>
      </c>
      <c r="F155" s="245" t="s">
        <v>890</v>
      </c>
      <c r="G155" s="242"/>
      <c r="H155" s="246">
        <v>12.6</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197</v>
      </c>
      <c r="AU155" s="252" t="s">
        <v>85</v>
      </c>
      <c r="AV155" s="13" t="s">
        <v>85</v>
      </c>
      <c r="AW155" s="13" t="s">
        <v>32</v>
      </c>
      <c r="AX155" s="13" t="s">
        <v>76</v>
      </c>
      <c r="AY155" s="252" t="s">
        <v>175</v>
      </c>
    </row>
    <row r="156" s="14" customFormat="1">
      <c r="A156" s="14"/>
      <c r="B156" s="253"/>
      <c r="C156" s="254"/>
      <c r="D156" s="243" t="s">
        <v>197</v>
      </c>
      <c r="E156" s="255" t="s">
        <v>1</v>
      </c>
      <c r="F156" s="256" t="s">
        <v>199</v>
      </c>
      <c r="G156" s="254"/>
      <c r="H156" s="257">
        <v>12.6</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197</v>
      </c>
      <c r="AU156" s="263" t="s">
        <v>85</v>
      </c>
      <c r="AV156" s="14" t="s">
        <v>182</v>
      </c>
      <c r="AW156" s="14" t="s">
        <v>32</v>
      </c>
      <c r="AX156" s="14" t="s">
        <v>76</v>
      </c>
      <c r="AY156" s="263" t="s">
        <v>175</v>
      </c>
    </row>
    <row r="157" s="13" customFormat="1">
      <c r="A157" s="13"/>
      <c r="B157" s="241"/>
      <c r="C157" s="242"/>
      <c r="D157" s="243" t="s">
        <v>197</v>
      </c>
      <c r="E157" s="244" t="s">
        <v>1</v>
      </c>
      <c r="F157" s="245" t="s">
        <v>239</v>
      </c>
      <c r="G157" s="242"/>
      <c r="H157" s="246">
        <v>13</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197</v>
      </c>
      <c r="AU157" s="252" t="s">
        <v>85</v>
      </c>
      <c r="AV157" s="13" t="s">
        <v>85</v>
      </c>
      <c r="AW157" s="13" t="s">
        <v>32</v>
      </c>
      <c r="AX157" s="13" t="s">
        <v>76</v>
      </c>
      <c r="AY157" s="252" t="s">
        <v>175</v>
      </c>
    </row>
    <row r="158" s="14" customFormat="1">
      <c r="A158" s="14"/>
      <c r="B158" s="253"/>
      <c r="C158" s="254"/>
      <c r="D158" s="243" t="s">
        <v>197</v>
      </c>
      <c r="E158" s="255" t="s">
        <v>1</v>
      </c>
      <c r="F158" s="256" t="s">
        <v>199</v>
      </c>
      <c r="G158" s="254"/>
      <c r="H158" s="257">
        <v>13</v>
      </c>
      <c r="I158" s="258"/>
      <c r="J158" s="254"/>
      <c r="K158" s="254"/>
      <c r="L158" s="259"/>
      <c r="M158" s="260"/>
      <c r="N158" s="261"/>
      <c r="O158" s="261"/>
      <c r="P158" s="261"/>
      <c r="Q158" s="261"/>
      <c r="R158" s="261"/>
      <c r="S158" s="261"/>
      <c r="T158" s="262"/>
      <c r="U158" s="14"/>
      <c r="V158" s="14"/>
      <c r="W158" s="14"/>
      <c r="X158" s="14"/>
      <c r="Y158" s="14"/>
      <c r="Z158" s="14"/>
      <c r="AA158" s="14"/>
      <c r="AB158" s="14"/>
      <c r="AC158" s="14"/>
      <c r="AD158" s="14"/>
      <c r="AE158" s="14"/>
      <c r="AT158" s="263" t="s">
        <v>197</v>
      </c>
      <c r="AU158" s="263" t="s">
        <v>85</v>
      </c>
      <c r="AV158" s="14" t="s">
        <v>182</v>
      </c>
      <c r="AW158" s="14" t="s">
        <v>32</v>
      </c>
      <c r="AX158" s="14" t="s">
        <v>83</v>
      </c>
      <c r="AY158" s="263" t="s">
        <v>175</v>
      </c>
    </row>
    <row r="159" s="2" customFormat="1" ht="16.5" customHeight="1">
      <c r="A159" s="39"/>
      <c r="B159" s="40"/>
      <c r="C159" s="228" t="s">
        <v>218</v>
      </c>
      <c r="D159" s="228" t="s">
        <v>177</v>
      </c>
      <c r="E159" s="229" t="s">
        <v>906</v>
      </c>
      <c r="F159" s="230" t="s">
        <v>907</v>
      </c>
      <c r="G159" s="231" t="s">
        <v>908</v>
      </c>
      <c r="H159" s="232">
        <v>1</v>
      </c>
      <c r="I159" s="233"/>
      <c r="J159" s="234">
        <f>ROUND(I159*H159,2)</f>
        <v>0</v>
      </c>
      <c r="K159" s="230" t="s">
        <v>181</v>
      </c>
      <c r="L159" s="45"/>
      <c r="M159" s="235" t="s">
        <v>1</v>
      </c>
      <c r="N159" s="236" t="s">
        <v>41</v>
      </c>
      <c r="O159" s="92"/>
      <c r="P159" s="237">
        <f>O159*H159</f>
        <v>0</v>
      </c>
      <c r="Q159" s="237">
        <v>0.01583</v>
      </c>
      <c r="R159" s="237">
        <f>Q159*H159</f>
        <v>0.01583</v>
      </c>
      <c r="S159" s="237">
        <v>0</v>
      </c>
      <c r="T159" s="238">
        <f>S159*H159</f>
        <v>0</v>
      </c>
      <c r="U159" s="39"/>
      <c r="V159" s="39"/>
      <c r="W159" s="39"/>
      <c r="X159" s="39"/>
      <c r="Y159" s="39"/>
      <c r="Z159" s="39"/>
      <c r="AA159" s="39"/>
      <c r="AB159" s="39"/>
      <c r="AC159" s="39"/>
      <c r="AD159" s="39"/>
      <c r="AE159" s="39"/>
      <c r="AR159" s="239" t="s">
        <v>255</v>
      </c>
      <c r="AT159" s="239" t="s">
        <v>177</v>
      </c>
      <c r="AU159" s="239" t="s">
        <v>85</v>
      </c>
      <c r="AY159" s="18" t="s">
        <v>175</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255</v>
      </c>
      <c r="BM159" s="239" t="s">
        <v>909</v>
      </c>
    </row>
    <row r="160" s="2" customFormat="1" ht="16.5" customHeight="1">
      <c r="A160" s="39"/>
      <c r="B160" s="40"/>
      <c r="C160" s="228" t="s">
        <v>223</v>
      </c>
      <c r="D160" s="228" t="s">
        <v>177</v>
      </c>
      <c r="E160" s="229" t="s">
        <v>910</v>
      </c>
      <c r="F160" s="230" t="s">
        <v>911</v>
      </c>
      <c r="G160" s="231" t="s">
        <v>316</v>
      </c>
      <c r="H160" s="232">
        <v>1</v>
      </c>
      <c r="I160" s="233"/>
      <c r="J160" s="234">
        <f>ROUND(I160*H160,2)</f>
        <v>0</v>
      </c>
      <c r="K160" s="230" t="s">
        <v>181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255</v>
      </c>
      <c r="AT160" s="239" t="s">
        <v>177</v>
      </c>
      <c r="AU160" s="239" t="s">
        <v>85</v>
      </c>
      <c r="AY160" s="18" t="s">
        <v>175</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255</v>
      </c>
      <c r="BM160" s="239" t="s">
        <v>912</v>
      </c>
    </row>
    <row r="161" s="13" customFormat="1">
      <c r="A161" s="13"/>
      <c r="B161" s="241"/>
      <c r="C161" s="242"/>
      <c r="D161" s="243" t="s">
        <v>197</v>
      </c>
      <c r="E161" s="244" t="s">
        <v>1</v>
      </c>
      <c r="F161" s="245" t="s">
        <v>83</v>
      </c>
      <c r="G161" s="242"/>
      <c r="H161" s="246">
        <v>1</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197</v>
      </c>
      <c r="AU161" s="252" t="s">
        <v>85</v>
      </c>
      <c r="AV161" s="13" t="s">
        <v>85</v>
      </c>
      <c r="AW161" s="13" t="s">
        <v>32</v>
      </c>
      <c r="AX161" s="13" t="s">
        <v>83</v>
      </c>
      <c r="AY161" s="252" t="s">
        <v>175</v>
      </c>
    </row>
    <row r="162" s="2" customFormat="1" ht="16.5" customHeight="1">
      <c r="A162" s="39"/>
      <c r="B162" s="40"/>
      <c r="C162" s="228" t="s">
        <v>230</v>
      </c>
      <c r="D162" s="228" t="s">
        <v>177</v>
      </c>
      <c r="E162" s="229" t="s">
        <v>913</v>
      </c>
      <c r="F162" s="230" t="s">
        <v>914</v>
      </c>
      <c r="G162" s="231" t="s">
        <v>316</v>
      </c>
      <c r="H162" s="232">
        <v>1</v>
      </c>
      <c r="I162" s="233"/>
      <c r="J162" s="234">
        <f>ROUND(I162*H162,2)</f>
        <v>0</v>
      </c>
      <c r="K162" s="230" t="s">
        <v>181</v>
      </c>
      <c r="L162" s="45"/>
      <c r="M162" s="235" t="s">
        <v>1</v>
      </c>
      <c r="N162" s="236" t="s">
        <v>41</v>
      </c>
      <c r="O162" s="92"/>
      <c r="P162" s="237">
        <f>O162*H162</f>
        <v>0</v>
      </c>
      <c r="Q162" s="237">
        <v>0.00021956999999999999</v>
      </c>
      <c r="R162" s="237">
        <f>Q162*H162</f>
        <v>0.00021956999999999999</v>
      </c>
      <c r="S162" s="237">
        <v>0</v>
      </c>
      <c r="T162" s="238">
        <f>S162*H162</f>
        <v>0</v>
      </c>
      <c r="U162" s="39"/>
      <c r="V162" s="39"/>
      <c r="W162" s="39"/>
      <c r="X162" s="39"/>
      <c r="Y162" s="39"/>
      <c r="Z162" s="39"/>
      <c r="AA162" s="39"/>
      <c r="AB162" s="39"/>
      <c r="AC162" s="39"/>
      <c r="AD162" s="39"/>
      <c r="AE162" s="39"/>
      <c r="AR162" s="239" t="s">
        <v>255</v>
      </c>
      <c r="AT162" s="239" t="s">
        <v>177</v>
      </c>
      <c r="AU162" s="239" t="s">
        <v>85</v>
      </c>
      <c r="AY162" s="18" t="s">
        <v>175</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255</v>
      </c>
      <c r="BM162" s="239" t="s">
        <v>915</v>
      </c>
    </row>
    <row r="163" s="13" customFormat="1">
      <c r="A163" s="13"/>
      <c r="B163" s="241"/>
      <c r="C163" s="242"/>
      <c r="D163" s="243" t="s">
        <v>197</v>
      </c>
      <c r="E163" s="244" t="s">
        <v>1</v>
      </c>
      <c r="F163" s="245" t="s">
        <v>83</v>
      </c>
      <c r="G163" s="242"/>
      <c r="H163" s="246">
        <v>1</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197</v>
      </c>
      <c r="AU163" s="252" t="s">
        <v>85</v>
      </c>
      <c r="AV163" s="13" t="s">
        <v>85</v>
      </c>
      <c r="AW163" s="13" t="s">
        <v>32</v>
      </c>
      <c r="AX163" s="13" t="s">
        <v>83</v>
      </c>
      <c r="AY163" s="252" t="s">
        <v>175</v>
      </c>
    </row>
    <row r="164" s="2" customFormat="1" ht="16.5" customHeight="1">
      <c r="A164" s="39"/>
      <c r="B164" s="40"/>
      <c r="C164" s="228" t="s">
        <v>8</v>
      </c>
      <c r="D164" s="228" t="s">
        <v>177</v>
      </c>
      <c r="E164" s="229" t="s">
        <v>916</v>
      </c>
      <c r="F164" s="230" t="s">
        <v>917</v>
      </c>
      <c r="G164" s="231" t="s">
        <v>316</v>
      </c>
      <c r="H164" s="232">
        <v>1</v>
      </c>
      <c r="I164" s="233"/>
      <c r="J164" s="234">
        <f>ROUND(I164*H164,2)</f>
        <v>0</v>
      </c>
      <c r="K164" s="230" t="s">
        <v>181</v>
      </c>
      <c r="L164" s="45"/>
      <c r="M164" s="235" t="s">
        <v>1</v>
      </c>
      <c r="N164" s="236" t="s">
        <v>41</v>
      </c>
      <c r="O164" s="92"/>
      <c r="P164" s="237">
        <f>O164*H164</f>
        <v>0</v>
      </c>
      <c r="Q164" s="237">
        <v>0.00081999999999999998</v>
      </c>
      <c r="R164" s="237">
        <f>Q164*H164</f>
        <v>0.00081999999999999998</v>
      </c>
      <c r="S164" s="237">
        <v>0</v>
      </c>
      <c r="T164" s="238">
        <f>S164*H164</f>
        <v>0</v>
      </c>
      <c r="U164" s="39"/>
      <c r="V164" s="39"/>
      <c r="W164" s="39"/>
      <c r="X164" s="39"/>
      <c r="Y164" s="39"/>
      <c r="Z164" s="39"/>
      <c r="AA164" s="39"/>
      <c r="AB164" s="39"/>
      <c r="AC164" s="39"/>
      <c r="AD164" s="39"/>
      <c r="AE164" s="39"/>
      <c r="AR164" s="239" t="s">
        <v>255</v>
      </c>
      <c r="AT164" s="239" t="s">
        <v>177</v>
      </c>
      <c r="AU164" s="239" t="s">
        <v>85</v>
      </c>
      <c r="AY164" s="18" t="s">
        <v>175</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255</v>
      </c>
      <c r="BM164" s="239" t="s">
        <v>918</v>
      </c>
    </row>
    <row r="165" s="2" customFormat="1" ht="16.5" customHeight="1">
      <c r="A165" s="39"/>
      <c r="B165" s="40"/>
      <c r="C165" s="228" t="s">
        <v>239</v>
      </c>
      <c r="D165" s="228" t="s">
        <v>177</v>
      </c>
      <c r="E165" s="229" t="s">
        <v>919</v>
      </c>
      <c r="F165" s="230" t="s">
        <v>920</v>
      </c>
      <c r="G165" s="231" t="s">
        <v>316</v>
      </c>
      <c r="H165" s="232">
        <v>1</v>
      </c>
      <c r="I165" s="233"/>
      <c r="J165" s="234">
        <f>ROUND(I165*H165,2)</f>
        <v>0</v>
      </c>
      <c r="K165" s="230" t="s">
        <v>181</v>
      </c>
      <c r="L165" s="45"/>
      <c r="M165" s="235" t="s">
        <v>1</v>
      </c>
      <c r="N165" s="236" t="s">
        <v>41</v>
      </c>
      <c r="O165" s="92"/>
      <c r="P165" s="237">
        <f>O165*H165</f>
        <v>0</v>
      </c>
      <c r="Q165" s="237">
        <v>0.00080000000000000004</v>
      </c>
      <c r="R165" s="237">
        <f>Q165*H165</f>
        <v>0.00080000000000000004</v>
      </c>
      <c r="S165" s="237">
        <v>0</v>
      </c>
      <c r="T165" s="238">
        <f>S165*H165</f>
        <v>0</v>
      </c>
      <c r="U165" s="39"/>
      <c r="V165" s="39"/>
      <c r="W165" s="39"/>
      <c r="X165" s="39"/>
      <c r="Y165" s="39"/>
      <c r="Z165" s="39"/>
      <c r="AA165" s="39"/>
      <c r="AB165" s="39"/>
      <c r="AC165" s="39"/>
      <c r="AD165" s="39"/>
      <c r="AE165" s="39"/>
      <c r="AR165" s="239" t="s">
        <v>255</v>
      </c>
      <c r="AT165" s="239" t="s">
        <v>177</v>
      </c>
      <c r="AU165" s="239" t="s">
        <v>85</v>
      </c>
      <c r="AY165" s="18" t="s">
        <v>175</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255</v>
      </c>
      <c r="BM165" s="239" t="s">
        <v>921</v>
      </c>
    </row>
    <row r="166" s="13" customFormat="1">
      <c r="A166" s="13"/>
      <c r="B166" s="241"/>
      <c r="C166" s="242"/>
      <c r="D166" s="243" t="s">
        <v>197</v>
      </c>
      <c r="E166" s="244" t="s">
        <v>1</v>
      </c>
      <c r="F166" s="245" t="s">
        <v>83</v>
      </c>
      <c r="G166" s="242"/>
      <c r="H166" s="246">
        <v>1</v>
      </c>
      <c r="I166" s="247"/>
      <c r="J166" s="242"/>
      <c r="K166" s="242"/>
      <c r="L166" s="248"/>
      <c r="M166" s="249"/>
      <c r="N166" s="250"/>
      <c r="O166" s="250"/>
      <c r="P166" s="250"/>
      <c r="Q166" s="250"/>
      <c r="R166" s="250"/>
      <c r="S166" s="250"/>
      <c r="T166" s="251"/>
      <c r="U166" s="13"/>
      <c r="V166" s="13"/>
      <c r="W166" s="13"/>
      <c r="X166" s="13"/>
      <c r="Y166" s="13"/>
      <c r="Z166" s="13"/>
      <c r="AA166" s="13"/>
      <c r="AB166" s="13"/>
      <c r="AC166" s="13"/>
      <c r="AD166" s="13"/>
      <c r="AE166" s="13"/>
      <c r="AT166" s="252" t="s">
        <v>197</v>
      </c>
      <c r="AU166" s="252" t="s">
        <v>85</v>
      </c>
      <c r="AV166" s="13" t="s">
        <v>85</v>
      </c>
      <c r="AW166" s="13" t="s">
        <v>32</v>
      </c>
      <c r="AX166" s="13" t="s">
        <v>83</v>
      </c>
      <c r="AY166" s="252" t="s">
        <v>175</v>
      </c>
    </row>
    <row r="167" s="2" customFormat="1" ht="16.5" customHeight="1">
      <c r="A167" s="39"/>
      <c r="B167" s="40"/>
      <c r="C167" s="228" t="s">
        <v>243</v>
      </c>
      <c r="D167" s="228" t="s">
        <v>177</v>
      </c>
      <c r="E167" s="229" t="s">
        <v>922</v>
      </c>
      <c r="F167" s="230" t="s">
        <v>923</v>
      </c>
      <c r="G167" s="231" t="s">
        <v>908</v>
      </c>
      <c r="H167" s="232">
        <v>4</v>
      </c>
      <c r="I167" s="233"/>
      <c r="J167" s="234">
        <f>ROUND(I167*H167,2)</f>
        <v>0</v>
      </c>
      <c r="K167" s="230" t="s">
        <v>181</v>
      </c>
      <c r="L167" s="45"/>
      <c r="M167" s="235" t="s">
        <v>1</v>
      </c>
      <c r="N167" s="236" t="s">
        <v>41</v>
      </c>
      <c r="O167" s="92"/>
      <c r="P167" s="237">
        <f>O167*H167</f>
        <v>0</v>
      </c>
      <c r="Q167" s="237">
        <v>0.029195570000000001</v>
      </c>
      <c r="R167" s="237">
        <f>Q167*H167</f>
        <v>0.11678228</v>
      </c>
      <c r="S167" s="237">
        <v>0</v>
      </c>
      <c r="T167" s="238">
        <f>S167*H167</f>
        <v>0</v>
      </c>
      <c r="U167" s="39"/>
      <c r="V167" s="39"/>
      <c r="W167" s="39"/>
      <c r="X167" s="39"/>
      <c r="Y167" s="39"/>
      <c r="Z167" s="39"/>
      <c r="AA167" s="39"/>
      <c r="AB167" s="39"/>
      <c r="AC167" s="39"/>
      <c r="AD167" s="39"/>
      <c r="AE167" s="39"/>
      <c r="AR167" s="239" t="s">
        <v>255</v>
      </c>
      <c r="AT167" s="239" t="s">
        <v>177</v>
      </c>
      <c r="AU167" s="239" t="s">
        <v>85</v>
      </c>
      <c r="AY167" s="18" t="s">
        <v>175</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255</v>
      </c>
      <c r="BM167" s="239" t="s">
        <v>924</v>
      </c>
    </row>
    <row r="168" s="15" customFormat="1">
      <c r="A168" s="15"/>
      <c r="B168" s="268"/>
      <c r="C168" s="269"/>
      <c r="D168" s="243" t="s">
        <v>197</v>
      </c>
      <c r="E168" s="270" t="s">
        <v>1</v>
      </c>
      <c r="F168" s="271" t="s">
        <v>925</v>
      </c>
      <c r="G168" s="269"/>
      <c r="H168" s="270" t="s">
        <v>1</v>
      </c>
      <c r="I168" s="272"/>
      <c r="J168" s="269"/>
      <c r="K168" s="269"/>
      <c r="L168" s="273"/>
      <c r="M168" s="274"/>
      <c r="N168" s="275"/>
      <c r="O168" s="275"/>
      <c r="P168" s="275"/>
      <c r="Q168" s="275"/>
      <c r="R168" s="275"/>
      <c r="S168" s="275"/>
      <c r="T168" s="276"/>
      <c r="U168" s="15"/>
      <c r="V168" s="15"/>
      <c r="W168" s="15"/>
      <c r="X168" s="15"/>
      <c r="Y168" s="15"/>
      <c r="Z168" s="15"/>
      <c r="AA168" s="15"/>
      <c r="AB168" s="15"/>
      <c r="AC168" s="15"/>
      <c r="AD168" s="15"/>
      <c r="AE168" s="15"/>
      <c r="AT168" s="277" t="s">
        <v>197</v>
      </c>
      <c r="AU168" s="277" t="s">
        <v>85</v>
      </c>
      <c r="AV168" s="15" t="s">
        <v>83</v>
      </c>
      <c r="AW168" s="15" t="s">
        <v>32</v>
      </c>
      <c r="AX168" s="15" t="s">
        <v>76</v>
      </c>
      <c r="AY168" s="277" t="s">
        <v>175</v>
      </c>
    </row>
    <row r="169" s="13" customFormat="1">
      <c r="A169" s="13"/>
      <c r="B169" s="241"/>
      <c r="C169" s="242"/>
      <c r="D169" s="243" t="s">
        <v>197</v>
      </c>
      <c r="E169" s="244" t="s">
        <v>1</v>
      </c>
      <c r="F169" s="245" t="s">
        <v>182</v>
      </c>
      <c r="G169" s="242"/>
      <c r="H169" s="246">
        <v>4</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197</v>
      </c>
      <c r="AU169" s="252" t="s">
        <v>85</v>
      </c>
      <c r="AV169" s="13" t="s">
        <v>85</v>
      </c>
      <c r="AW169" s="13" t="s">
        <v>32</v>
      </c>
      <c r="AX169" s="13" t="s">
        <v>83</v>
      </c>
      <c r="AY169" s="252" t="s">
        <v>175</v>
      </c>
    </row>
    <row r="170" s="2" customFormat="1" ht="16.5" customHeight="1">
      <c r="A170" s="39"/>
      <c r="B170" s="40"/>
      <c r="C170" s="228" t="s">
        <v>249</v>
      </c>
      <c r="D170" s="228" t="s">
        <v>177</v>
      </c>
      <c r="E170" s="229" t="s">
        <v>926</v>
      </c>
      <c r="F170" s="230" t="s">
        <v>927</v>
      </c>
      <c r="G170" s="231" t="s">
        <v>221</v>
      </c>
      <c r="H170" s="232">
        <v>19.5</v>
      </c>
      <c r="I170" s="233"/>
      <c r="J170" s="234">
        <f>ROUND(I170*H170,2)</f>
        <v>0</v>
      </c>
      <c r="K170" s="230" t="s">
        <v>181</v>
      </c>
      <c r="L170" s="45"/>
      <c r="M170" s="235" t="s">
        <v>1</v>
      </c>
      <c r="N170" s="236" t="s">
        <v>41</v>
      </c>
      <c r="O170" s="92"/>
      <c r="P170" s="237">
        <f>O170*H170</f>
        <v>0</v>
      </c>
      <c r="Q170" s="237">
        <v>0.00018972349999999999</v>
      </c>
      <c r="R170" s="237">
        <f>Q170*H170</f>
        <v>0.0036996082499999999</v>
      </c>
      <c r="S170" s="237">
        <v>0</v>
      </c>
      <c r="T170" s="238">
        <f>S170*H170</f>
        <v>0</v>
      </c>
      <c r="U170" s="39"/>
      <c r="V170" s="39"/>
      <c r="W170" s="39"/>
      <c r="X170" s="39"/>
      <c r="Y170" s="39"/>
      <c r="Z170" s="39"/>
      <c r="AA170" s="39"/>
      <c r="AB170" s="39"/>
      <c r="AC170" s="39"/>
      <c r="AD170" s="39"/>
      <c r="AE170" s="39"/>
      <c r="AR170" s="239" t="s">
        <v>255</v>
      </c>
      <c r="AT170" s="239" t="s">
        <v>177</v>
      </c>
      <c r="AU170" s="239" t="s">
        <v>85</v>
      </c>
      <c r="AY170" s="18" t="s">
        <v>175</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255</v>
      </c>
      <c r="BM170" s="239" t="s">
        <v>928</v>
      </c>
    </row>
    <row r="171" s="15" customFormat="1">
      <c r="A171" s="15"/>
      <c r="B171" s="268"/>
      <c r="C171" s="269"/>
      <c r="D171" s="243" t="s">
        <v>197</v>
      </c>
      <c r="E171" s="270" t="s">
        <v>1</v>
      </c>
      <c r="F171" s="271" t="s">
        <v>929</v>
      </c>
      <c r="G171" s="269"/>
      <c r="H171" s="270" t="s">
        <v>1</v>
      </c>
      <c r="I171" s="272"/>
      <c r="J171" s="269"/>
      <c r="K171" s="269"/>
      <c r="L171" s="273"/>
      <c r="M171" s="274"/>
      <c r="N171" s="275"/>
      <c r="O171" s="275"/>
      <c r="P171" s="275"/>
      <c r="Q171" s="275"/>
      <c r="R171" s="275"/>
      <c r="S171" s="275"/>
      <c r="T171" s="276"/>
      <c r="U171" s="15"/>
      <c r="V171" s="15"/>
      <c r="W171" s="15"/>
      <c r="X171" s="15"/>
      <c r="Y171" s="15"/>
      <c r="Z171" s="15"/>
      <c r="AA171" s="15"/>
      <c r="AB171" s="15"/>
      <c r="AC171" s="15"/>
      <c r="AD171" s="15"/>
      <c r="AE171" s="15"/>
      <c r="AT171" s="277" t="s">
        <v>197</v>
      </c>
      <c r="AU171" s="277" t="s">
        <v>85</v>
      </c>
      <c r="AV171" s="15" t="s">
        <v>83</v>
      </c>
      <c r="AW171" s="15" t="s">
        <v>32</v>
      </c>
      <c r="AX171" s="15" t="s">
        <v>76</v>
      </c>
      <c r="AY171" s="277" t="s">
        <v>175</v>
      </c>
    </row>
    <row r="172" s="13" customFormat="1">
      <c r="A172" s="13"/>
      <c r="B172" s="241"/>
      <c r="C172" s="242"/>
      <c r="D172" s="243" t="s">
        <v>197</v>
      </c>
      <c r="E172" s="244" t="s">
        <v>1</v>
      </c>
      <c r="F172" s="245" t="s">
        <v>880</v>
      </c>
      <c r="G172" s="242"/>
      <c r="H172" s="246">
        <v>19.5</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197</v>
      </c>
      <c r="AU172" s="252" t="s">
        <v>85</v>
      </c>
      <c r="AV172" s="13" t="s">
        <v>85</v>
      </c>
      <c r="AW172" s="13" t="s">
        <v>32</v>
      </c>
      <c r="AX172" s="13" t="s">
        <v>83</v>
      </c>
      <c r="AY172" s="252" t="s">
        <v>175</v>
      </c>
    </row>
    <row r="173" s="2" customFormat="1" ht="16.5" customHeight="1">
      <c r="A173" s="39"/>
      <c r="B173" s="40"/>
      <c r="C173" s="228" t="s">
        <v>255</v>
      </c>
      <c r="D173" s="228" t="s">
        <v>177</v>
      </c>
      <c r="E173" s="229" t="s">
        <v>930</v>
      </c>
      <c r="F173" s="230" t="s">
        <v>931</v>
      </c>
      <c r="G173" s="231" t="s">
        <v>221</v>
      </c>
      <c r="H173" s="232">
        <v>19</v>
      </c>
      <c r="I173" s="233"/>
      <c r="J173" s="234">
        <f>ROUND(I173*H173,2)</f>
        <v>0</v>
      </c>
      <c r="K173" s="230" t="s">
        <v>181</v>
      </c>
      <c r="L173" s="45"/>
      <c r="M173" s="235" t="s">
        <v>1</v>
      </c>
      <c r="N173" s="236" t="s">
        <v>41</v>
      </c>
      <c r="O173" s="92"/>
      <c r="P173" s="237">
        <f>O173*H173</f>
        <v>0</v>
      </c>
      <c r="Q173" s="237">
        <v>1.0000000000000001E-05</v>
      </c>
      <c r="R173" s="237">
        <f>Q173*H173</f>
        <v>0.00019000000000000001</v>
      </c>
      <c r="S173" s="237">
        <v>0</v>
      </c>
      <c r="T173" s="238">
        <f>S173*H173</f>
        <v>0</v>
      </c>
      <c r="U173" s="39"/>
      <c r="V173" s="39"/>
      <c r="W173" s="39"/>
      <c r="X173" s="39"/>
      <c r="Y173" s="39"/>
      <c r="Z173" s="39"/>
      <c r="AA173" s="39"/>
      <c r="AB173" s="39"/>
      <c r="AC173" s="39"/>
      <c r="AD173" s="39"/>
      <c r="AE173" s="39"/>
      <c r="AR173" s="239" t="s">
        <v>255</v>
      </c>
      <c r="AT173" s="239" t="s">
        <v>177</v>
      </c>
      <c r="AU173" s="239" t="s">
        <v>85</v>
      </c>
      <c r="AY173" s="18" t="s">
        <v>175</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255</v>
      </c>
      <c r="BM173" s="239" t="s">
        <v>932</v>
      </c>
    </row>
    <row r="174" s="15" customFormat="1">
      <c r="A174" s="15"/>
      <c r="B174" s="268"/>
      <c r="C174" s="269"/>
      <c r="D174" s="243" t="s">
        <v>197</v>
      </c>
      <c r="E174" s="270" t="s">
        <v>1</v>
      </c>
      <c r="F174" s="271" t="s">
        <v>933</v>
      </c>
      <c r="G174" s="269"/>
      <c r="H174" s="270" t="s">
        <v>1</v>
      </c>
      <c r="I174" s="272"/>
      <c r="J174" s="269"/>
      <c r="K174" s="269"/>
      <c r="L174" s="273"/>
      <c r="M174" s="274"/>
      <c r="N174" s="275"/>
      <c r="O174" s="275"/>
      <c r="P174" s="275"/>
      <c r="Q174" s="275"/>
      <c r="R174" s="275"/>
      <c r="S174" s="275"/>
      <c r="T174" s="276"/>
      <c r="U174" s="15"/>
      <c r="V174" s="15"/>
      <c r="W174" s="15"/>
      <c r="X174" s="15"/>
      <c r="Y174" s="15"/>
      <c r="Z174" s="15"/>
      <c r="AA174" s="15"/>
      <c r="AB174" s="15"/>
      <c r="AC174" s="15"/>
      <c r="AD174" s="15"/>
      <c r="AE174" s="15"/>
      <c r="AT174" s="277" t="s">
        <v>197</v>
      </c>
      <c r="AU174" s="277" t="s">
        <v>85</v>
      </c>
      <c r="AV174" s="15" t="s">
        <v>83</v>
      </c>
      <c r="AW174" s="15" t="s">
        <v>32</v>
      </c>
      <c r="AX174" s="15" t="s">
        <v>76</v>
      </c>
      <c r="AY174" s="277" t="s">
        <v>175</v>
      </c>
    </row>
    <row r="175" s="13" customFormat="1">
      <c r="A175" s="13"/>
      <c r="B175" s="241"/>
      <c r="C175" s="242"/>
      <c r="D175" s="243" t="s">
        <v>197</v>
      </c>
      <c r="E175" s="244" t="s">
        <v>1</v>
      </c>
      <c r="F175" s="245" t="s">
        <v>269</v>
      </c>
      <c r="G175" s="242"/>
      <c r="H175" s="246">
        <v>19</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197</v>
      </c>
      <c r="AU175" s="252" t="s">
        <v>85</v>
      </c>
      <c r="AV175" s="13" t="s">
        <v>85</v>
      </c>
      <c r="AW175" s="13" t="s">
        <v>32</v>
      </c>
      <c r="AX175" s="13" t="s">
        <v>83</v>
      </c>
      <c r="AY175" s="252" t="s">
        <v>175</v>
      </c>
    </row>
    <row r="176" s="2" customFormat="1" ht="16.5" customHeight="1">
      <c r="A176" s="39"/>
      <c r="B176" s="40"/>
      <c r="C176" s="228" t="s">
        <v>259</v>
      </c>
      <c r="D176" s="228" t="s">
        <v>177</v>
      </c>
      <c r="E176" s="229" t="s">
        <v>934</v>
      </c>
      <c r="F176" s="230" t="s">
        <v>935</v>
      </c>
      <c r="G176" s="231" t="s">
        <v>350</v>
      </c>
      <c r="H176" s="232">
        <v>0.217</v>
      </c>
      <c r="I176" s="233"/>
      <c r="J176" s="234">
        <f>ROUND(I176*H176,2)</f>
        <v>0</v>
      </c>
      <c r="K176" s="230" t="s">
        <v>181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255</v>
      </c>
      <c r="AT176" s="239" t="s">
        <v>177</v>
      </c>
      <c r="AU176" s="239" t="s">
        <v>85</v>
      </c>
      <c r="AY176" s="18" t="s">
        <v>175</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255</v>
      </c>
      <c r="BM176" s="239" t="s">
        <v>936</v>
      </c>
    </row>
    <row r="177" s="2" customFormat="1" ht="16.5" customHeight="1">
      <c r="A177" s="39"/>
      <c r="B177" s="40"/>
      <c r="C177" s="228" t="s">
        <v>264</v>
      </c>
      <c r="D177" s="228" t="s">
        <v>177</v>
      </c>
      <c r="E177" s="229" t="s">
        <v>937</v>
      </c>
      <c r="F177" s="230" t="s">
        <v>938</v>
      </c>
      <c r="G177" s="231" t="s">
        <v>350</v>
      </c>
      <c r="H177" s="232">
        <v>0.217</v>
      </c>
      <c r="I177" s="233"/>
      <c r="J177" s="234">
        <f>ROUND(I177*H177,2)</f>
        <v>0</v>
      </c>
      <c r="K177" s="230" t="s">
        <v>181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255</v>
      </c>
      <c r="AT177" s="239" t="s">
        <v>177</v>
      </c>
      <c r="AU177" s="239" t="s">
        <v>85</v>
      </c>
      <c r="AY177" s="18" t="s">
        <v>175</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255</v>
      </c>
      <c r="BM177" s="239" t="s">
        <v>939</v>
      </c>
    </row>
    <row r="178" s="12" customFormat="1" ht="22.8" customHeight="1">
      <c r="A178" s="12"/>
      <c r="B178" s="212"/>
      <c r="C178" s="213"/>
      <c r="D178" s="214" t="s">
        <v>75</v>
      </c>
      <c r="E178" s="226" t="s">
        <v>430</v>
      </c>
      <c r="F178" s="226" t="s">
        <v>431</v>
      </c>
      <c r="G178" s="213"/>
      <c r="H178" s="213"/>
      <c r="I178" s="216"/>
      <c r="J178" s="227">
        <f>BK178</f>
        <v>0</v>
      </c>
      <c r="K178" s="213"/>
      <c r="L178" s="218"/>
      <c r="M178" s="219"/>
      <c r="N178" s="220"/>
      <c r="O178" s="220"/>
      <c r="P178" s="221">
        <f>SUM(P179:P182)</f>
        <v>0</v>
      </c>
      <c r="Q178" s="220"/>
      <c r="R178" s="221">
        <f>SUM(R179:R182)</f>
        <v>0.0073000000000000001</v>
      </c>
      <c r="S178" s="220"/>
      <c r="T178" s="222">
        <f>SUM(T179:T182)</f>
        <v>0</v>
      </c>
      <c r="U178" s="12"/>
      <c r="V178" s="12"/>
      <c r="W178" s="12"/>
      <c r="X178" s="12"/>
      <c r="Y178" s="12"/>
      <c r="Z178" s="12"/>
      <c r="AA178" s="12"/>
      <c r="AB178" s="12"/>
      <c r="AC178" s="12"/>
      <c r="AD178" s="12"/>
      <c r="AE178" s="12"/>
      <c r="AR178" s="223" t="s">
        <v>85</v>
      </c>
      <c r="AT178" s="224" t="s">
        <v>75</v>
      </c>
      <c r="AU178" s="224" t="s">
        <v>83</v>
      </c>
      <c r="AY178" s="223" t="s">
        <v>175</v>
      </c>
      <c r="BK178" s="225">
        <f>SUM(BK179:BK182)</f>
        <v>0</v>
      </c>
    </row>
    <row r="179" s="2" customFormat="1" ht="21.75" customHeight="1">
      <c r="A179" s="39"/>
      <c r="B179" s="40"/>
      <c r="C179" s="228" t="s">
        <v>269</v>
      </c>
      <c r="D179" s="228" t="s">
        <v>177</v>
      </c>
      <c r="E179" s="229" t="s">
        <v>940</v>
      </c>
      <c r="F179" s="230" t="s">
        <v>941</v>
      </c>
      <c r="G179" s="231" t="s">
        <v>316</v>
      </c>
      <c r="H179" s="232">
        <v>1</v>
      </c>
      <c r="I179" s="233"/>
      <c r="J179" s="234">
        <f>ROUND(I179*H179,2)</f>
        <v>0</v>
      </c>
      <c r="K179" s="230" t="s">
        <v>181</v>
      </c>
      <c r="L179" s="45"/>
      <c r="M179" s="235" t="s">
        <v>1</v>
      </c>
      <c r="N179" s="236" t="s">
        <v>41</v>
      </c>
      <c r="O179" s="92"/>
      <c r="P179" s="237">
        <f>O179*H179</f>
        <v>0</v>
      </c>
      <c r="Q179" s="237">
        <v>0.00172</v>
      </c>
      <c r="R179" s="237">
        <f>Q179*H179</f>
        <v>0.00172</v>
      </c>
      <c r="S179" s="237">
        <v>0</v>
      </c>
      <c r="T179" s="238">
        <f>S179*H179</f>
        <v>0</v>
      </c>
      <c r="U179" s="39"/>
      <c r="V179" s="39"/>
      <c r="W179" s="39"/>
      <c r="X179" s="39"/>
      <c r="Y179" s="39"/>
      <c r="Z179" s="39"/>
      <c r="AA179" s="39"/>
      <c r="AB179" s="39"/>
      <c r="AC179" s="39"/>
      <c r="AD179" s="39"/>
      <c r="AE179" s="39"/>
      <c r="AR179" s="239" t="s">
        <v>255</v>
      </c>
      <c r="AT179" s="239" t="s">
        <v>177</v>
      </c>
      <c r="AU179" s="239" t="s">
        <v>85</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255</v>
      </c>
      <c r="BM179" s="239" t="s">
        <v>942</v>
      </c>
    </row>
    <row r="180" s="13" customFormat="1">
      <c r="A180" s="13"/>
      <c r="B180" s="241"/>
      <c r="C180" s="242"/>
      <c r="D180" s="243" t="s">
        <v>197</v>
      </c>
      <c r="E180" s="244" t="s">
        <v>1</v>
      </c>
      <c r="F180" s="245" t="s">
        <v>83</v>
      </c>
      <c r="G180" s="242"/>
      <c r="H180" s="246">
        <v>1</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197</v>
      </c>
      <c r="AU180" s="252" t="s">
        <v>85</v>
      </c>
      <c r="AV180" s="13" t="s">
        <v>85</v>
      </c>
      <c r="AW180" s="13" t="s">
        <v>32</v>
      </c>
      <c r="AX180" s="13" t="s">
        <v>83</v>
      </c>
      <c r="AY180" s="252" t="s">
        <v>175</v>
      </c>
    </row>
    <row r="181" s="2" customFormat="1" ht="21.75" customHeight="1">
      <c r="A181" s="39"/>
      <c r="B181" s="40"/>
      <c r="C181" s="228" t="s">
        <v>282</v>
      </c>
      <c r="D181" s="228" t="s">
        <v>177</v>
      </c>
      <c r="E181" s="229" t="s">
        <v>943</v>
      </c>
      <c r="F181" s="230" t="s">
        <v>944</v>
      </c>
      <c r="G181" s="231" t="s">
        <v>316</v>
      </c>
      <c r="H181" s="232">
        <v>3</v>
      </c>
      <c r="I181" s="233"/>
      <c r="J181" s="234">
        <f>ROUND(I181*H181,2)</f>
        <v>0</v>
      </c>
      <c r="K181" s="230" t="s">
        <v>181</v>
      </c>
      <c r="L181" s="45"/>
      <c r="M181" s="235" t="s">
        <v>1</v>
      </c>
      <c r="N181" s="236" t="s">
        <v>41</v>
      </c>
      <c r="O181" s="92"/>
      <c r="P181" s="237">
        <f>O181*H181</f>
        <v>0</v>
      </c>
      <c r="Q181" s="237">
        <v>0.0018600000000000001</v>
      </c>
      <c r="R181" s="237">
        <f>Q181*H181</f>
        <v>0.0055799999999999999</v>
      </c>
      <c r="S181" s="237">
        <v>0</v>
      </c>
      <c r="T181" s="238">
        <f>S181*H181</f>
        <v>0</v>
      </c>
      <c r="U181" s="39"/>
      <c r="V181" s="39"/>
      <c r="W181" s="39"/>
      <c r="X181" s="39"/>
      <c r="Y181" s="39"/>
      <c r="Z181" s="39"/>
      <c r="AA181" s="39"/>
      <c r="AB181" s="39"/>
      <c r="AC181" s="39"/>
      <c r="AD181" s="39"/>
      <c r="AE181" s="39"/>
      <c r="AR181" s="239" t="s">
        <v>255</v>
      </c>
      <c r="AT181" s="239" t="s">
        <v>177</v>
      </c>
      <c r="AU181" s="239" t="s">
        <v>85</v>
      </c>
      <c r="AY181" s="18" t="s">
        <v>175</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255</v>
      </c>
      <c r="BM181" s="239" t="s">
        <v>945</v>
      </c>
    </row>
    <row r="182" s="13" customFormat="1">
      <c r="A182" s="13"/>
      <c r="B182" s="241"/>
      <c r="C182" s="242"/>
      <c r="D182" s="243" t="s">
        <v>197</v>
      </c>
      <c r="E182" s="244" t="s">
        <v>1</v>
      </c>
      <c r="F182" s="245" t="s">
        <v>98</v>
      </c>
      <c r="G182" s="242"/>
      <c r="H182" s="246">
        <v>3</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197</v>
      </c>
      <c r="AU182" s="252" t="s">
        <v>85</v>
      </c>
      <c r="AV182" s="13" t="s">
        <v>85</v>
      </c>
      <c r="AW182" s="13" t="s">
        <v>32</v>
      </c>
      <c r="AX182" s="13" t="s">
        <v>83</v>
      </c>
      <c r="AY182" s="252" t="s">
        <v>175</v>
      </c>
    </row>
    <row r="183" s="12" customFormat="1" ht="25.92" customHeight="1">
      <c r="A183" s="12"/>
      <c r="B183" s="212"/>
      <c r="C183" s="213"/>
      <c r="D183" s="214" t="s">
        <v>75</v>
      </c>
      <c r="E183" s="215" t="s">
        <v>946</v>
      </c>
      <c r="F183" s="215" t="s">
        <v>947</v>
      </c>
      <c r="G183" s="213"/>
      <c r="H183" s="213"/>
      <c r="I183" s="216"/>
      <c r="J183" s="217">
        <f>BK183</f>
        <v>0</v>
      </c>
      <c r="K183" s="213"/>
      <c r="L183" s="218"/>
      <c r="M183" s="219"/>
      <c r="N183" s="220"/>
      <c r="O183" s="220"/>
      <c r="P183" s="221">
        <f>SUM(P184:P187)</f>
        <v>0</v>
      </c>
      <c r="Q183" s="220"/>
      <c r="R183" s="221">
        <f>SUM(R184:R187)</f>
        <v>0</v>
      </c>
      <c r="S183" s="220"/>
      <c r="T183" s="222">
        <f>SUM(T184:T187)</f>
        <v>0</v>
      </c>
      <c r="U183" s="12"/>
      <c r="V183" s="12"/>
      <c r="W183" s="12"/>
      <c r="X183" s="12"/>
      <c r="Y183" s="12"/>
      <c r="Z183" s="12"/>
      <c r="AA183" s="12"/>
      <c r="AB183" s="12"/>
      <c r="AC183" s="12"/>
      <c r="AD183" s="12"/>
      <c r="AE183" s="12"/>
      <c r="AR183" s="223" t="s">
        <v>182</v>
      </c>
      <c r="AT183" s="224" t="s">
        <v>75</v>
      </c>
      <c r="AU183" s="224" t="s">
        <v>76</v>
      </c>
      <c r="AY183" s="223" t="s">
        <v>175</v>
      </c>
      <c r="BK183" s="225">
        <f>SUM(BK184:BK187)</f>
        <v>0</v>
      </c>
    </row>
    <row r="184" s="2" customFormat="1" ht="16.5" customHeight="1">
      <c r="A184" s="39"/>
      <c r="B184" s="40"/>
      <c r="C184" s="228" t="s">
        <v>7</v>
      </c>
      <c r="D184" s="228" t="s">
        <v>177</v>
      </c>
      <c r="E184" s="229" t="s">
        <v>948</v>
      </c>
      <c r="F184" s="230" t="s">
        <v>949</v>
      </c>
      <c r="G184" s="231" t="s">
        <v>950</v>
      </c>
      <c r="H184" s="232">
        <v>16</v>
      </c>
      <c r="I184" s="233"/>
      <c r="J184" s="234">
        <f>ROUND(I184*H184,2)</f>
        <v>0</v>
      </c>
      <c r="K184" s="230" t="s">
        <v>181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951</v>
      </c>
      <c r="AT184" s="239" t="s">
        <v>177</v>
      </c>
      <c r="AU184" s="239" t="s">
        <v>83</v>
      </c>
      <c r="AY184" s="18" t="s">
        <v>175</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951</v>
      </c>
      <c r="BM184" s="239" t="s">
        <v>952</v>
      </c>
    </row>
    <row r="185" s="13" customFormat="1">
      <c r="A185" s="13"/>
      <c r="B185" s="241"/>
      <c r="C185" s="242"/>
      <c r="D185" s="243" t="s">
        <v>197</v>
      </c>
      <c r="E185" s="244" t="s">
        <v>1</v>
      </c>
      <c r="F185" s="245" t="s">
        <v>255</v>
      </c>
      <c r="G185" s="242"/>
      <c r="H185" s="246">
        <v>16</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197</v>
      </c>
      <c r="AU185" s="252" t="s">
        <v>83</v>
      </c>
      <c r="AV185" s="13" t="s">
        <v>85</v>
      </c>
      <c r="AW185" s="13" t="s">
        <v>32</v>
      </c>
      <c r="AX185" s="13" t="s">
        <v>83</v>
      </c>
      <c r="AY185" s="252" t="s">
        <v>175</v>
      </c>
    </row>
    <row r="186" s="2" customFormat="1" ht="16.5" customHeight="1">
      <c r="A186" s="39"/>
      <c r="B186" s="40"/>
      <c r="C186" s="228" t="s">
        <v>289</v>
      </c>
      <c r="D186" s="228" t="s">
        <v>177</v>
      </c>
      <c r="E186" s="229" t="s">
        <v>953</v>
      </c>
      <c r="F186" s="230" t="s">
        <v>954</v>
      </c>
      <c r="G186" s="231" t="s">
        <v>950</v>
      </c>
      <c r="H186" s="232">
        <v>8</v>
      </c>
      <c r="I186" s="233"/>
      <c r="J186" s="234">
        <f>ROUND(I186*H186,2)</f>
        <v>0</v>
      </c>
      <c r="K186" s="230" t="s">
        <v>181</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951</v>
      </c>
      <c r="AT186" s="239" t="s">
        <v>177</v>
      </c>
      <c r="AU186" s="239" t="s">
        <v>83</v>
      </c>
      <c r="AY186" s="18" t="s">
        <v>175</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951</v>
      </c>
      <c r="BM186" s="239" t="s">
        <v>955</v>
      </c>
    </row>
    <row r="187" s="2" customFormat="1" ht="16.5" customHeight="1">
      <c r="A187" s="39"/>
      <c r="B187" s="40"/>
      <c r="C187" s="228" t="s">
        <v>295</v>
      </c>
      <c r="D187" s="228" t="s">
        <v>177</v>
      </c>
      <c r="E187" s="229" t="s">
        <v>956</v>
      </c>
      <c r="F187" s="230" t="s">
        <v>957</v>
      </c>
      <c r="G187" s="231" t="s">
        <v>950</v>
      </c>
      <c r="H187" s="232">
        <v>8</v>
      </c>
      <c r="I187" s="233"/>
      <c r="J187" s="234">
        <f>ROUND(I187*H187,2)</f>
        <v>0</v>
      </c>
      <c r="K187" s="230" t="s">
        <v>1</v>
      </c>
      <c r="L187" s="45"/>
      <c r="M187" s="304" t="s">
        <v>1</v>
      </c>
      <c r="N187" s="305" t="s">
        <v>41</v>
      </c>
      <c r="O187" s="302"/>
      <c r="P187" s="306">
        <f>O187*H187</f>
        <v>0</v>
      </c>
      <c r="Q187" s="306">
        <v>0</v>
      </c>
      <c r="R187" s="306">
        <f>Q187*H187</f>
        <v>0</v>
      </c>
      <c r="S187" s="306">
        <v>0</v>
      </c>
      <c r="T187" s="307">
        <f>S187*H187</f>
        <v>0</v>
      </c>
      <c r="U187" s="39"/>
      <c r="V187" s="39"/>
      <c r="W187" s="39"/>
      <c r="X187" s="39"/>
      <c r="Y187" s="39"/>
      <c r="Z187" s="39"/>
      <c r="AA187" s="39"/>
      <c r="AB187" s="39"/>
      <c r="AC187" s="39"/>
      <c r="AD187" s="39"/>
      <c r="AE187" s="39"/>
      <c r="AR187" s="239" t="s">
        <v>951</v>
      </c>
      <c r="AT187" s="239" t="s">
        <v>177</v>
      </c>
      <c r="AU187" s="239" t="s">
        <v>83</v>
      </c>
      <c r="AY187" s="18" t="s">
        <v>175</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951</v>
      </c>
      <c r="BM187" s="239" t="s">
        <v>958</v>
      </c>
    </row>
    <row r="188" s="2" customFormat="1" ht="6.96" customHeight="1">
      <c r="A188" s="39"/>
      <c r="B188" s="67"/>
      <c r="C188" s="68"/>
      <c r="D188" s="68"/>
      <c r="E188" s="68"/>
      <c r="F188" s="68"/>
      <c r="G188" s="68"/>
      <c r="H188" s="68"/>
      <c r="I188" s="68"/>
      <c r="J188" s="68"/>
      <c r="K188" s="68"/>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TY+5V87DpLieI+5wWWHUF4+E4n2ML4ilhZLcILJWMKh6hOxpfUEcoH1f51CeD5jJQR7y6thrYdcx9gcOoASmow==" hashValue="mEham5ZZ/laL6gO/rVYbG4k43VHZomU2A3Mz0gOPV/frPEfgQpRbCjJOa+ABIxjb+qFfIXgGZGM8MnfkolAk3g==" algorithmName="SHA-512" password="E785"/>
  <autoFilter ref="C124:K18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c r="B8" s="21"/>
      <c r="D8" s="152" t="s">
        <v>130</v>
      </c>
      <c r="L8" s="21"/>
    </row>
    <row r="9" s="1" customFormat="1" ht="16.5" customHeight="1">
      <c r="B9" s="21"/>
      <c r="E9" s="153" t="s">
        <v>131</v>
      </c>
      <c r="F9" s="1"/>
      <c r="G9" s="1"/>
      <c r="H9" s="1"/>
      <c r="L9" s="21"/>
    </row>
    <row r="10" s="1" customFormat="1" ht="12" customHeight="1">
      <c r="B10" s="21"/>
      <c r="D10" s="152" t="s">
        <v>132</v>
      </c>
      <c r="L10" s="21"/>
    </row>
    <row r="11" s="2" customFormat="1" ht="16.5" customHeight="1">
      <c r="A11" s="39"/>
      <c r="B11" s="45"/>
      <c r="C11" s="39"/>
      <c r="D11" s="39"/>
      <c r="E11" s="164" t="s">
        <v>959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960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961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24. 2. 2024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21</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21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21</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ROUND((SUM(BE137:BE261)),  2)</f>
        <v>0</v>
      </c>
      <c r="G37" s="39"/>
      <c r="H37" s="39"/>
      <c r="I37" s="166">
        <v>0.20999999999999999</v>
      </c>
      <c r="J37" s="165">
        <f>ROUND(((SUM(BE137:BE261))*I37),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ROUND((SUM(BF137:BF261)),  2)</f>
        <v>0</v>
      </c>
      <c r="G38" s="39"/>
      <c r="H38" s="39"/>
      <c r="I38" s="166">
        <v>0.12</v>
      </c>
      <c r="J38" s="165">
        <f>ROUND(((SUM(BF137:BF261))*I38),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ROUND((SUM(BG137:BG261)),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ROUND((SUM(BH137:BH261)),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ROUND((SUM(BI137:BI261)),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1" customFormat="1" ht="16.5" customHeight="1">
      <c r="B87" s="22"/>
      <c r="C87" s="23"/>
      <c r="D87" s="23"/>
      <c r="E87" s="185" t="s">
        <v>131</v>
      </c>
      <c r="F87" s="23"/>
      <c r="G87" s="23"/>
      <c r="H87" s="23"/>
      <c r="I87" s="23"/>
      <c r="J87" s="23"/>
      <c r="K87" s="23"/>
      <c r="L87" s="21"/>
    </row>
    <row r="88" s="1" customFormat="1" ht="12" customHeight="1">
      <c r="B88" s="22"/>
      <c r="C88" s="33" t="s">
        <v>132</v>
      </c>
      <c r="D88" s="23"/>
      <c r="E88" s="23"/>
      <c r="F88" s="23"/>
      <c r="G88" s="23"/>
      <c r="H88" s="23"/>
      <c r="I88" s="23"/>
      <c r="J88" s="23"/>
      <c r="K88" s="23"/>
      <c r="L88" s="21"/>
    </row>
    <row r="89" s="2" customFormat="1" ht="16.5" customHeight="1">
      <c r="A89" s="39"/>
      <c r="B89" s="40"/>
      <c r="C89" s="41"/>
      <c r="D89" s="41"/>
      <c r="E89" s="308" t="s">
        <v>959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960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01 - Silnoproudá elektrotechnika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24. 2. 2024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 xml:space="preserve"> </v>
      </c>
      <c r="G95" s="41"/>
      <c r="H95" s="41"/>
      <c r="I95" s="33" t="s">
        <v>30</v>
      </c>
      <c r="J95" s="37" t="str">
        <f>E25</f>
        <v xml:space="preserve"> </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135</v>
      </c>
      <c r="D98" s="187"/>
      <c r="E98" s="187"/>
      <c r="F98" s="187"/>
      <c r="G98" s="187"/>
      <c r="H98" s="187"/>
      <c r="I98" s="187"/>
      <c r="J98" s="188" t="s">
        <v>136</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137</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138</v>
      </c>
    </row>
    <row r="101" s="9" customFormat="1" ht="24.96" customHeight="1">
      <c r="A101" s="9"/>
      <c r="B101" s="190"/>
      <c r="C101" s="191"/>
      <c r="D101" s="192" t="s">
        <v>139</v>
      </c>
      <c r="E101" s="193"/>
      <c r="F101" s="193"/>
      <c r="G101" s="193"/>
      <c r="H101" s="193"/>
      <c r="I101" s="193"/>
      <c r="J101" s="194">
        <f>J138</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143</v>
      </c>
      <c r="E102" s="198"/>
      <c r="F102" s="198"/>
      <c r="G102" s="198"/>
      <c r="H102" s="198"/>
      <c r="I102" s="198"/>
      <c r="J102" s="199">
        <f>J139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145</v>
      </c>
      <c r="E103" s="198"/>
      <c r="F103" s="198"/>
      <c r="G103" s="198"/>
      <c r="H103" s="198"/>
      <c r="I103" s="198"/>
      <c r="J103" s="199">
        <f>J144</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147</v>
      </c>
      <c r="E104" s="193"/>
      <c r="F104" s="193"/>
      <c r="G104" s="193"/>
      <c r="H104" s="193"/>
      <c r="I104" s="193"/>
      <c r="J104" s="194">
        <f>J149</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962</v>
      </c>
      <c r="E105" s="198"/>
      <c r="F105" s="198"/>
      <c r="G105" s="198"/>
      <c r="H105" s="198"/>
      <c r="I105" s="198"/>
      <c r="J105" s="199">
        <f>J150</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963</v>
      </c>
      <c r="E106" s="193"/>
      <c r="F106" s="193"/>
      <c r="G106" s="193"/>
      <c r="H106" s="193"/>
      <c r="I106" s="193"/>
      <c r="J106" s="194">
        <f>J229</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964</v>
      </c>
      <c r="E107" s="198"/>
      <c r="F107" s="198"/>
      <c r="G107" s="198"/>
      <c r="H107" s="198"/>
      <c r="I107" s="198"/>
      <c r="J107" s="199">
        <f>J230</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965</v>
      </c>
      <c r="E108" s="198"/>
      <c r="F108" s="198"/>
      <c r="G108" s="198"/>
      <c r="H108" s="198"/>
      <c r="I108" s="198"/>
      <c r="J108" s="199">
        <f>J235</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872</v>
      </c>
      <c r="E109" s="193"/>
      <c r="F109" s="193"/>
      <c r="G109" s="193"/>
      <c r="H109" s="193"/>
      <c r="I109" s="193"/>
      <c r="J109" s="194">
        <f>J247</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966</v>
      </c>
      <c r="E110" s="193"/>
      <c r="F110" s="193"/>
      <c r="G110" s="193"/>
      <c r="H110" s="193"/>
      <c r="I110" s="193"/>
      <c r="J110" s="194">
        <f>J252</f>
        <v>0</v>
      </c>
      <c r="K110" s="191"/>
      <c r="L110" s="195"/>
      <c r="S110" s="9"/>
      <c r="T110" s="9"/>
      <c r="U110" s="9"/>
      <c r="V110" s="9"/>
      <c r="W110" s="9"/>
      <c r="X110" s="9"/>
      <c r="Y110" s="9"/>
      <c r="Z110" s="9"/>
      <c r="AA110" s="9"/>
      <c r="AB110" s="9"/>
      <c r="AC110" s="9"/>
      <c r="AD110" s="9"/>
      <c r="AE110" s="9"/>
    </row>
    <row r="111" s="10" customFormat="1" ht="19.92" customHeight="1">
      <c r="A111" s="10"/>
      <c r="B111" s="196"/>
      <c r="C111" s="134"/>
      <c r="D111" s="197" t="s">
        <v>967</v>
      </c>
      <c r="E111" s="198"/>
      <c r="F111" s="198"/>
      <c r="G111" s="198"/>
      <c r="H111" s="198"/>
      <c r="I111" s="198"/>
      <c r="J111" s="199">
        <f>J253</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968</v>
      </c>
      <c r="E112" s="198"/>
      <c r="F112" s="198"/>
      <c r="G112" s="198"/>
      <c r="H112" s="198"/>
      <c r="I112" s="198"/>
      <c r="J112" s="199">
        <f>J258</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969</v>
      </c>
      <c r="E113" s="198"/>
      <c r="F113" s="198"/>
      <c r="G113" s="198"/>
      <c r="H113" s="198"/>
      <c r="I113" s="198"/>
      <c r="J113" s="199">
        <f>J260</f>
        <v>0</v>
      </c>
      <c r="K113" s="134"/>
      <c r="L113" s="200"/>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160</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5" t="str">
        <f>E7</f>
        <v>Rekonstrukce spojovacích chodeb pavilonu G VŠB-TUO</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130</v>
      </c>
      <c r="D124" s="23"/>
      <c r="E124" s="23"/>
      <c r="F124" s="23"/>
      <c r="G124" s="23"/>
      <c r="H124" s="23"/>
      <c r="I124" s="23"/>
      <c r="J124" s="23"/>
      <c r="K124" s="23"/>
      <c r="L124" s="21"/>
    </row>
    <row r="125" s="1" customFormat="1" ht="16.5" customHeight="1">
      <c r="B125" s="22"/>
      <c r="C125" s="23"/>
      <c r="D125" s="23"/>
      <c r="E125" s="185" t="s">
        <v>131</v>
      </c>
      <c r="F125" s="23"/>
      <c r="G125" s="23"/>
      <c r="H125" s="23"/>
      <c r="I125" s="23"/>
      <c r="J125" s="23"/>
      <c r="K125" s="23"/>
      <c r="L125" s="21"/>
    </row>
    <row r="126" s="1" customFormat="1" ht="12" customHeight="1">
      <c r="B126" s="22"/>
      <c r="C126" s="33" t="s">
        <v>132</v>
      </c>
      <c r="D126" s="23"/>
      <c r="E126" s="23"/>
      <c r="F126" s="23"/>
      <c r="G126" s="23"/>
      <c r="H126" s="23"/>
      <c r="I126" s="23"/>
      <c r="J126" s="23"/>
      <c r="K126" s="23"/>
      <c r="L126" s="21"/>
    </row>
    <row r="127" s="2" customFormat="1" ht="16.5" customHeight="1">
      <c r="A127" s="39"/>
      <c r="B127" s="40"/>
      <c r="C127" s="41"/>
      <c r="D127" s="41"/>
      <c r="E127" s="308" t="s">
        <v>959</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960</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01 - Silnoproudá elektrotechnika</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F16</f>
        <v xml:space="preserve"> </v>
      </c>
      <c r="G131" s="41"/>
      <c r="H131" s="41"/>
      <c r="I131" s="33" t="s">
        <v>22</v>
      </c>
      <c r="J131" s="80" t="str">
        <f>IF(J16="","",J16)</f>
        <v>24. 2. 2024</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E19</f>
        <v xml:space="preserve"> </v>
      </c>
      <c r="G133" s="41"/>
      <c r="H133" s="41"/>
      <c r="I133" s="33" t="s">
        <v>30</v>
      </c>
      <c r="J133" s="37" t="str">
        <f>E25</f>
        <v xml:space="preserve"> </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IF(E22="","",E22)</f>
        <v>Vyplň údaj</v>
      </c>
      <c r="G134" s="41"/>
      <c r="H134" s="41"/>
      <c r="I134" s="33" t="s">
        <v>33</v>
      </c>
      <c r="J134" s="37" t="str">
        <f>E28</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1"/>
      <c r="B136" s="202"/>
      <c r="C136" s="203" t="s">
        <v>161</v>
      </c>
      <c r="D136" s="204" t="s">
        <v>61</v>
      </c>
      <c r="E136" s="204" t="s">
        <v>57</v>
      </c>
      <c r="F136" s="204" t="s">
        <v>58</v>
      </c>
      <c r="G136" s="204" t="s">
        <v>162</v>
      </c>
      <c r="H136" s="204" t="s">
        <v>163</v>
      </c>
      <c r="I136" s="204" t="s">
        <v>164</v>
      </c>
      <c r="J136" s="204" t="s">
        <v>136</v>
      </c>
      <c r="K136" s="205" t="s">
        <v>165</v>
      </c>
      <c r="L136" s="206"/>
      <c r="M136" s="101" t="s">
        <v>1</v>
      </c>
      <c r="N136" s="102" t="s">
        <v>40</v>
      </c>
      <c r="O136" s="102" t="s">
        <v>166</v>
      </c>
      <c r="P136" s="102" t="s">
        <v>167</v>
      </c>
      <c r="Q136" s="102" t="s">
        <v>168</v>
      </c>
      <c r="R136" s="102" t="s">
        <v>169</v>
      </c>
      <c r="S136" s="102" t="s">
        <v>170</v>
      </c>
      <c r="T136" s="103" t="s">
        <v>171</v>
      </c>
      <c r="U136" s="201"/>
      <c r="V136" s="201"/>
      <c r="W136" s="201"/>
      <c r="X136" s="201"/>
      <c r="Y136" s="201"/>
      <c r="Z136" s="201"/>
      <c r="AA136" s="201"/>
      <c r="AB136" s="201"/>
      <c r="AC136" s="201"/>
      <c r="AD136" s="201"/>
      <c r="AE136" s="201"/>
    </row>
    <row r="137" s="2" customFormat="1" ht="22.8" customHeight="1">
      <c r="A137" s="39"/>
      <c r="B137" s="40"/>
      <c r="C137" s="108" t="s">
        <v>172</v>
      </c>
      <c r="D137" s="41"/>
      <c r="E137" s="41"/>
      <c r="F137" s="41"/>
      <c r="G137" s="41"/>
      <c r="H137" s="41"/>
      <c r="I137" s="41"/>
      <c r="J137" s="207">
        <f>BK137</f>
        <v>0</v>
      </c>
      <c r="K137" s="41"/>
      <c r="L137" s="45"/>
      <c r="M137" s="104"/>
      <c r="N137" s="208"/>
      <c r="O137" s="105"/>
      <c r="P137" s="209">
        <f>P138+P149+P229+P247+P252</f>
        <v>0</v>
      </c>
      <c r="Q137" s="105"/>
      <c r="R137" s="209">
        <f>R138+R149+R229+R247+R252</f>
        <v>2.6273999999999997</v>
      </c>
      <c r="S137" s="105"/>
      <c r="T137" s="210">
        <f>T138+T149+T229+T247+T252</f>
        <v>1.0433600000000001</v>
      </c>
      <c r="U137" s="39"/>
      <c r="V137" s="39"/>
      <c r="W137" s="39"/>
      <c r="X137" s="39"/>
      <c r="Y137" s="39"/>
      <c r="Z137" s="39"/>
      <c r="AA137" s="39"/>
      <c r="AB137" s="39"/>
      <c r="AC137" s="39"/>
      <c r="AD137" s="39"/>
      <c r="AE137" s="39"/>
      <c r="AT137" s="18" t="s">
        <v>75</v>
      </c>
      <c r="AU137" s="18" t="s">
        <v>138</v>
      </c>
      <c r="BK137" s="211">
        <f>BK138+BK149+BK229+BK247+BK252</f>
        <v>0</v>
      </c>
    </row>
    <row r="138" s="12" customFormat="1" ht="25.92" customHeight="1">
      <c r="A138" s="12"/>
      <c r="B138" s="212"/>
      <c r="C138" s="213"/>
      <c r="D138" s="214" t="s">
        <v>75</v>
      </c>
      <c r="E138" s="215" t="s">
        <v>173</v>
      </c>
      <c r="F138" s="215" t="s">
        <v>174</v>
      </c>
      <c r="G138" s="213"/>
      <c r="H138" s="213"/>
      <c r="I138" s="216"/>
      <c r="J138" s="217">
        <f>BK138</f>
        <v>0</v>
      </c>
      <c r="K138" s="213"/>
      <c r="L138" s="218"/>
      <c r="M138" s="219"/>
      <c r="N138" s="220"/>
      <c r="O138" s="220"/>
      <c r="P138" s="221">
        <f>P139+P144</f>
        <v>0</v>
      </c>
      <c r="Q138" s="220"/>
      <c r="R138" s="221">
        <f>R139+R144</f>
        <v>0</v>
      </c>
      <c r="S138" s="220"/>
      <c r="T138" s="222">
        <f>T139+T144</f>
        <v>0.20999999999999999</v>
      </c>
      <c r="U138" s="12"/>
      <c r="V138" s="12"/>
      <c r="W138" s="12"/>
      <c r="X138" s="12"/>
      <c r="Y138" s="12"/>
      <c r="Z138" s="12"/>
      <c r="AA138" s="12"/>
      <c r="AB138" s="12"/>
      <c r="AC138" s="12"/>
      <c r="AD138" s="12"/>
      <c r="AE138" s="12"/>
      <c r="AR138" s="223" t="s">
        <v>83</v>
      </c>
      <c r="AT138" s="224" t="s">
        <v>75</v>
      </c>
      <c r="AU138" s="224" t="s">
        <v>76</v>
      </c>
      <c r="AY138" s="223" t="s">
        <v>175</v>
      </c>
      <c r="BK138" s="225">
        <f>BK139+BK144</f>
        <v>0</v>
      </c>
    </row>
    <row r="139" s="12" customFormat="1" ht="22.8" customHeight="1">
      <c r="A139" s="12"/>
      <c r="B139" s="212"/>
      <c r="C139" s="213"/>
      <c r="D139" s="214" t="s">
        <v>75</v>
      </c>
      <c r="E139" s="226" t="s">
        <v>218</v>
      </c>
      <c r="F139" s="226" t="s">
        <v>268</v>
      </c>
      <c r="G139" s="213"/>
      <c r="H139" s="213"/>
      <c r="I139" s="216"/>
      <c r="J139" s="227">
        <f>BK139</f>
        <v>0</v>
      </c>
      <c r="K139" s="213"/>
      <c r="L139" s="218"/>
      <c r="M139" s="219"/>
      <c r="N139" s="220"/>
      <c r="O139" s="220"/>
      <c r="P139" s="221">
        <f>SUM(P140:P143)</f>
        <v>0</v>
      </c>
      <c r="Q139" s="220"/>
      <c r="R139" s="221">
        <f>SUM(R140:R143)</f>
        <v>0</v>
      </c>
      <c r="S139" s="220"/>
      <c r="T139" s="222">
        <f>SUM(T140:T143)</f>
        <v>0.20999999999999999</v>
      </c>
      <c r="U139" s="12"/>
      <c r="V139" s="12"/>
      <c r="W139" s="12"/>
      <c r="X139" s="12"/>
      <c r="Y139" s="12"/>
      <c r="Z139" s="12"/>
      <c r="AA139" s="12"/>
      <c r="AB139" s="12"/>
      <c r="AC139" s="12"/>
      <c r="AD139" s="12"/>
      <c r="AE139" s="12"/>
      <c r="AR139" s="223" t="s">
        <v>83</v>
      </c>
      <c r="AT139" s="224" t="s">
        <v>75</v>
      </c>
      <c r="AU139" s="224" t="s">
        <v>83</v>
      </c>
      <c r="AY139" s="223" t="s">
        <v>175</v>
      </c>
      <c r="BK139" s="225">
        <f>SUM(BK140:BK143)</f>
        <v>0</v>
      </c>
    </row>
    <row r="140" s="2" customFormat="1" ht="16.5" customHeight="1">
      <c r="A140" s="39"/>
      <c r="B140" s="40"/>
      <c r="C140" s="228" t="s">
        <v>83</v>
      </c>
      <c r="D140" s="228" t="s">
        <v>177</v>
      </c>
      <c r="E140" s="229" t="s">
        <v>970</v>
      </c>
      <c r="F140" s="230" t="s">
        <v>971</v>
      </c>
      <c r="G140" s="231" t="s">
        <v>316</v>
      </c>
      <c r="H140" s="232">
        <v>10</v>
      </c>
      <c r="I140" s="233"/>
      <c r="J140" s="234">
        <f>ROUND(I140*H140,2)</f>
        <v>0</v>
      </c>
      <c r="K140" s="230" t="s">
        <v>1</v>
      </c>
      <c r="L140" s="45"/>
      <c r="M140" s="235" t="s">
        <v>1</v>
      </c>
      <c r="N140" s="236" t="s">
        <v>41</v>
      </c>
      <c r="O140" s="92"/>
      <c r="P140" s="237">
        <f>O140*H140</f>
        <v>0</v>
      </c>
      <c r="Q140" s="237">
        <v>0</v>
      </c>
      <c r="R140" s="237">
        <f>Q140*H140</f>
        <v>0</v>
      </c>
      <c r="S140" s="237">
        <v>0.001</v>
      </c>
      <c r="T140" s="238">
        <f>S140*H140</f>
        <v>0.01</v>
      </c>
      <c r="U140" s="39"/>
      <c r="V140" s="39"/>
      <c r="W140" s="39"/>
      <c r="X140" s="39"/>
      <c r="Y140" s="39"/>
      <c r="Z140" s="39"/>
      <c r="AA140" s="39"/>
      <c r="AB140" s="39"/>
      <c r="AC140" s="39"/>
      <c r="AD140" s="39"/>
      <c r="AE140" s="39"/>
      <c r="AR140" s="239" t="s">
        <v>182</v>
      </c>
      <c r="AT140" s="239" t="s">
        <v>177</v>
      </c>
      <c r="AU140" s="239" t="s">
        <v>85</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182</v>
      </c>
      <c r="BM140" s="239" t="s">
        <v>972</v>
      </c>
    </row>
    <row r="141" s="2" customFormat="1" ht="21.75" customHeight="1">
      <c r="A141" s="39"/>
      <c r="B141" s="40"/>
      <c r="C141" s="228" t="s">
        <v>85</v>
      </c>
      <c r="D141" s="228" t="s">
        <v>177</v>
      </c>
      <c r="E141" s="229" t="s">
        <v>973</v>
      </c>
      <c r="F141" s="230" t="s">
        <v>974</v>
      </c>
      <c r="G141" s="231" t="s">
        <v>316</v>
      </c>
      <c r="H141" s="232">
        <v>10</v>
      </c>
      <c r="I141" s="233"/>
      <c r="J141" s="234">
        <f>ROUND(I141*H141,2)</f>
        <v>0</v>
      </c>
      <c r="K141" s="230" t="s">
        <v>1</v>
      </c>
      <c r="L141" s="45"/>
      <c r="M141" s="235" t="s">
        <v>1</v>
      </c>
      <c r="N141" s="236" t="s">
        <v>41</v>
      </c>
      <c r="O141" s="92"/>
      <c r="P141" s="237">
        <f>O141*H141</f>
        <v>0</v>
      </c>
      <c r="Q141" s="237">
        <v>0</v>
      </c>
      <c r="R141" s="237">
        <f>Q141*H141</f>
        <v>0</v>
      </c>
      <c r="S141" s="237">
        <v>0.002</v>
      </c>
      <c r="T141" s="238">
        <f>S141*H141</f>
        <v>0.02</v>
      </c>
      <c r="U141" s="39"/>
      <c r="V141" s="39"/>
      <c r="W141" s="39"/>
      <c r="X141" s="39"/>
      <c r="Y141" s="39"/>
      <c r="Z141" s="39"/>
      <c r="AA141" s="39"/>
      <c r="AB141" s="39"/>
      <c r="AC141" s="39"/>
      <c r="AD141" s="39"/>
      <c r="AE141" s="39"/>
      <c r="AR141" s="239" t="s">
        <v>182</v>
      </c>
      <c r="AT141" s="239" t="s">
        <v>177</v>
      </c>
      <c r="AU141" s="239" t="s">
        <v>85</v>
      </c>
      <c r="AY141" s="18" t="s">
        <v>175</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182</v>
      </c>
      <c r="BM141" s="239" t="s">
        <v>975</v>
      </c>
    </row>
    <row r="142" s="2" customFormat="1" ht="16.5" customHeight="1">
      <c r="A142" s="39"/>
      <c r="B142" s="40"/>
      <c r="C142" s="228" t="s">
        <v>98</v>
      </c>
      <c r="D142" s="228" t="s">
        <v>177</v>
      </c>
      <c r="E142" s="229" t="s">
        <v>976</v>
      </c>
      <c r="F142" s="230" t="s">
        <v>977</v>
      </c>
      <c r="G142" s="231" t="s">
        <v>316</v>
      </c>
      <c r="H142" s="232">
        <v>20</v>
      </c>
      <c r="I142" s="233"/>
      <c r="J142" s="234">
        <f>ROUND(I142*H142,2)</f>
        <v>0</v>
      </c>
      <c r="K142" s="230" t="s">
        <v>1</v>
      </c>
      <c r="L142" s="45"/>
      <c r="M142" s="235" t="s">
        <v>1</v>
      </c>
      <c r="N142" s="236" t="s">
        <v>41</v>
      </c>
      <c r="O142" s="92"/>
      <c r="P142" s="237">
        <f>O142*H142</f>
        <v>0</v>
      </c>
      <c r="Q142" s="237">
        <v>0</v>
      </c>
      <c r="R142" s="237">
        <f>Q142*H142</f>
        <v>0</v>
      </c>
      <c r="S142" s="237">
        <v>0.0030000000000000001</v>
      </c>
      <c r="T142" s="238">
        <f>S142*H142</f>
        <v>0.059999999999999998</v>
      </c>
      <c r="U142" s="39"/>
      <c r="V142" s="39"/>
      <c r="W142" s="39"/>
      <c r="X142" s="39"/>
      <c r="Y142" s="39"/>
      <c r="Z142" s="39"/>
      <c r="AA142" s="39"/>
      <c r="AB142" s="39"/>
      <c r="AC142" s="39"/>
      <c r="AD142" s="39"/>
      <c r="AE142" s="39"/>
      <c r="AR142" s="239" t="s">
        <v>182</v>
      </c>
      <c r="AT142" s="239" t="s">
        <v>177</v>
      </c>
      <c r="AU142" s="239" t="s">
        <v>85</v>
      </c>
      <c r="AY142" s="18" t="s">
        <v>175</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182</v>
      </c>
      <c r="BM142" s="239" t="s">
        <v>978</v>
      </c>
    </row>
    <row r="143" s="2" customFormat="1" ht="16.5" customHeight="1">
      <c r="A143" s="39"/>
      <c r="B143" s="40"/>
      <c r="C143" s="228" t="s">
        <v>182</v>
      </c>
      <c r="D143" s="228" t="s">
        <v>177</v>
      </c>
      <c r="E143" s="229" t="s">
        <v>979</v>
      </c>
      <c r="F143" s="230" t="s">
        <v>980</v>
      </c>
      <c r="G143" s="231" t="s">
        <v>221</v>
      </c>
      <c r="H143" s="232">
        <v>60</v>
      </c>
      <c r="I143" s="233"/>
      <c r="J143" s="234">
        <f>ROUND(I143*H143,2)</f>
        <v>0</v>
      </c>
      <c r="K143" s="230" t="s">
        <v>1</v>
      </c>
      <c r="L143" s="45"/>
      <c r="M143" s="235" t="s">
        <v>1</v>
      </c>
      <c r="N143" s="236" t="s">
        <v>41</v>
      </c>
      <c r="O143" s="92"/>
      <c r="P143" s="237">
        <f>O143*H143</f>
        <v>0</v>
      </c>
      <c r="Q143" s="237">
        <v>0</v>
      </c>
      <c r="R143" s="237">
        <f>Q143*H143</f>
        <v>0</v>
      </c>
      <c r="S143" s="237">
        <v>0.002</v>
      </c>
      <c r="T143" s="238">
        <f>S143*H143</f>
        <v>0.12</v>
      </c>
      <c r="U143" s="39"/>
      <c r="V143" s="39"/>
      <c r="W143" s="39"/>
      <c r="X143" s="39"/>
      <c r="Y143" s="39"/>
      <c r="Z143" s="39"/>
      <c r="AA143" s="39"/>
      <c r="AB143" s="39"/>
      <c r="AC143" s="39"/>
      <c r="AD143" s="39"/>
      <c r="AE143" s="39"/>
      <c r="AR143" s="239" t="s">
        <v>182</v>
      </c>
      <c r="AT143" s="239" t="s">
        <v>177</v>
      </c>
      <c r="AU143" s="239" t="s">
        <v>85</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182</v>
      </c>
      <c r="BM143" s="239" t="s">
        <v>981</v>
      </c>
    </row>
    <row r="144" s="12" customFormat="1" ht="22.8" customHeight="1">
      <c r="A144" s="12"/>
      <c r="B144" s="212"/>
      <c r="C144" s="213"/>
      <c r="D144" s="214" t="s">
        <v>75</v>
      </c>
      <c r="E144" s="226" t="s">
        <v>345</v>
      </c>
      <c r="F144" s="226" t="s">
        <v>346</v>
      </c>
      <c r="G144" s="213"/>
      <c r="H144" s="213"/>
      <c r="I144" s="216"/>
      <c r="J144" s="227">
        <f>BK144</f>
        <v>0</v>
      </c>
      <c r="K144" s="213"/>
      <c r="L144" s="218"/>
      <c r="M144" s="219"/>
      <c r="N144" s="220"/>
      <c r="O144" s="220"/>
      <c r="P144" s="221">
        <f>SUM(P145:P148)</f>
        <v>0</v>
      </c>
      <c r="Q144" s="220"/>
      <c r="R144" s="221">
        <f>SUM(R145:R148)</f>
        <v>0</v>
      </c>
      <c r="S144" s="220"/>
      <c r="T144" s="222">
        <f>SUM(T145:T148)</f>
        <v>0</v>
      </c>
      <c r="U144" s="12"/>
      <c r="V144" s="12"/>
      <c r="W144" s="12"/>
      <c r="X144" s="12"/>
      <c r="Y144" s="12"/>
      <c r="Z144" s="12"/>
      <c r="AA144" s="12"/>
      <c r="AB144" s="12"/>
      <c r="AC144" s="12"/>
      <c r="AD144" s="12"/>
      <c r="AE144" s="12"/>
      <c r="AR144" s="223" t="s">
        <v>83</v>
      </c>
      <c r="AT144" s="224" t="s">
        <v>75</v>
      </c>
      <c r="AU144" s="224" t="s">
        <v>83</v>
      </c>
      <c r="AY144" s="223" t="s">
        <v>175</v>
      </c>
      <c r="BK144" s="225">
        <f>SUM(BK145:BK148)</f>
        <v>0</v>
      </c>
    </row>
    <row r="145" s="2" customFormat="1" ht="21.75" customHeight="1">
      <c r="A145" s="39"/>
      <c r="B145" s="40"/>
      <c r="C145" s="228" t="s">
        <v>200</v>
      </c>
      <c r="D145" s="228" t="s">
        <v>177</v>
      </c>
      <c r="E145" s="229" t="s">
        <v>982</v>
      </c>
      <c r="F145" s="230" t="s">
        <v>983</v>
      </c>
      <c r="G145" s="231" t="s">
        <v>350</v>
      </c>
      <c r="H145" s="232">
        <v>1.0429999999999999</v>
      </c>
      <c r="I145" s="233"/>
      <c r="J145" s="234">
        <f>ROUND(I145*H145,2)</f>
        <v>0</v>
      </c>
      <c r="K145" s="230" t="s">
        <v>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182</v>
      </c>
      <c r="AT145" s="239" t="s">
        <v>177</v>
      </c>
      <c r="AU145" s="239" t="s">
        <v>85</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182</v>
      </c>
      <c r="BM145" s="239" t="s">
        <v>984</v>
      </c>
    </row>
    <row r="146" s="2" customFormat="1" ht="16.5" customHeight="1">
      <c r="A146" s="39"/>
      <c r="B146" s="40"/>
      <c r="C146" s="228" t="s">
        <v>189</v>
      </c>
      <c r="D146" s="228" t="s">
        <v>177</v>
      </c>
      <c r="E146" s="229" t="s">
        <v>985</v>
      </c>
      <c r="F146" s="230" t="s">
        <v>986</v>
      </c>
      <c r="G146" s="231" t="s">
        <v>350</v>
      </c>
      <c r="H146" s="232">
        <v>1.0429999999999999</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182</v>
      </c>
      <c r="AT146" s="239" t="s">
        <v>177</v>
      </c>
      <c r="AU146" s="239" t="s">
        <v>85</v>
      </c>
      <c r="AY146" s="18" t="s">
        <v>175</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182</v>
      </c>
      <c r="BM146" s="239" t="s">
        <v>987</v>
      </c>
    </row>
    <row r="147" s="2" customFormat="1" ht="16.5" customHeight="1">
      <c r="A147" s="39"/>
      <c r="B147" s="40"/>
      <c r="C147" s="228" t="s">
        <v>210</v>
      </c>
      <c r="D147" s="228" t="s">
        <v>177</v>
      </c>
      <c r="E147" s="229" t="s">
        <v>988</v>
      </c>
      <c r="F147" s="230" t="s">
        <v>989</v>
      </c>
      <c r="G147" s="231" t="s">
        <v>350</v>
      </c>
      <c r="H147" s="232">
        <v>1.0429999999999999</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182</v>
      </c>
      <c r="AT147" s="239" t="s">
        <v>177</v>
      </c>
      <c r="AU147" s="239" t="s">
        <v>85</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182</v>
      </c>
      <c r="BM147" s="239" t="s">
        <v>990</v>
      </c>
    </row>
    <row r="148" s="2" customFormat="1" ht="16.5" customHeight="1">
      <c r="A148" s="39"/>
      <c r="B148" s="40"/>
      <c r="C148" s="228" t="s">
        <v>214</v>
      </c>
      <c r="D148" s="228" t="s">
        <v>177</v>
      </c>
      <c r="E148" s="229" t="s">
        <v>991</v>
      </c>
      <c r="F148" s="230" t="s">
        <v>992</v>
      </c>
      <c r="G148" s="231" t="s">
        <v>350</v>
      </c>
      <c r="H148" s="232">
        <v>1.0429999999999999</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182</v>
      </c>
      <c r="AT148" s="239" t="s">
        <v>177</v>
      </c>
      <c r="AU148" s="239" t="s">
        <v>85</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182</v>
      </c>
      <c r="BM148" s="239" t="s">
        <v>993</v>
      </c>
    </row>
    <row r="149" s="12" customFormat="1" ht="25.92" customHeight="1">
      <c r="A149" s="12"/>
      <c r="B149" s="212"/>
      <c r="C149" s="213"/>
      <c r="D149" s="214" t="s">
        <v>75</v>
      </c>
      <c r="E149" s="215" t="s">
        <v>402</v>
      </c>
      <c r="F149" s="215" t="s">
        <v>403</v>
      </c>
      <c r="G149" s="213"/>
      <c r="H149" s="213"/>
      <c r="I149" s="216"/>
      <c r="J149" s="217">
        <f>BK149</f>
        <v>0</v>
      </c>
      <c r="K149" s="213"/>
      <c r="L149" s="218"/>
      <c r="M149" s="219"/>
      <c r="N149" s="220"/>
      <c r="O149" s="220"/>
      <c r="P149" s="221">
        <f>P150</f>
        <v>0</v>
      </c>
      <c r="Q149" s="220"/>
      <c r="R149" s="221">
        <f>R150</f>
        <v>2.4275599999999997</v>
      </c>
      <c r="S149" s="220"/>
      <c r="T149" s="222">
        <f>T150</f>
        <v>0.8333600000000001</v>
      </c>
      <c r="U149" s="12"/>
      <c r="V149" s="12"/>
      <c r="W149" s="12"/>
      <c r="X149" s="12"/>
      <c r="Y149" s="12"/>
      <c r="Z149" s="12"/>
      <c r="AA149" s="12"/>
      <c r="AB149" s="12"/>
      <c r="AC149" s="12"/>
      <c r="AD149" s="12"/>
      <c r="AE149" s="12"/>
      <c r="AR149" s="223" t="s">
        <v>85</v>
      </c>
      <c r="AT149" s="224" t="s">
        <v>75</v>
      </c>
      <c r="AU149" s="224" t="s">
        <v>76</v>
      </c>
      <c r="AY149" s="223" t="s">
        <v>175</v>
      </c>
      <c r="BK149" s="225">
        <f>BK150</f>
        <v>0</v>
      </c>
    </row>
    <row r="150" s="12" customFormat="1" ht="22.8" customHeight="1">
      <c r="A150" s="12"/>
      <c r="B150" s="212"/>
      <c r="C150" s="213"/>
      <c r="D150" s="214" t="s">
        <v>75</v>
      </c>
      <c r="E150" s="226" t="s">
        <v>994</v>
      </c>
      <c r="F150" s="226" t="s">
        <v>995</v>
      </c>
      <c r="G150" s="213"/>
      <c r="H150" s="213"/>
      <c r="I150" s="216"/>
      <c r="J150" s="227">
        <f>BK150</f>
        <v>0</v>
      </c>
      <c r="K150" s="213"/>
      <c r="L150" s="218"/>
      <c r="M150" s="219"/>
      <c r="N150" s="220"/>
      <c r="O150" s="220"/>
      <c r="P150" s="221">
        <f>SUM(P151:P228)</f>
        <v>0</v>
      </c>
      <c r="Q150" s="220"/>
      <c r="R150" s="221">
        <f>SUM(R151:R228)</f>
        <v>2.4275599999999997</v>
      </c>
      <c r="S150" s="220"/>
      <c r="T150" s="222">
        <f>SUM(T151:T228)</f>
        <v>0.8333600000000001</v>
      </c>
      <c r="U150" s="12"/>
      <c r="V150" s="12"/>
      <c r="W150" s="12"/>
      <c r="X150" s="12"/>
      <c r="Y150" s="12"/>
      <c r="Z150" s="12"/>
      <c r="AA150" s="12"/>
      <c r="AB150" s="12"/>
      <c r="AC150" s="12"/>
      <c r="AD150" s="12"/>
      <c r="AE150" s="12"/>
      <c r="AR150" s="223" t="s">
        <v>85</v>
      </c>
      <c r="AT150" s="224" t="s">
        <v>75</v>
      </c>
      <c r="AU150" s="224" t="s">
        <v>83</v>
      </c>
      <c r="AY150" s="223" t="s">
        <v>175</v>
      </c>
      <c r="BK150" s="225">
        <f>SUM(BK151:BK228)</f>
        <v>0</v>
      </c>
    </row>
    <row r="151" s="2" customFormat="1" ht="16.5" customHeight="1">
      <c r="A151" s="39"/>
      <c r="B151" s="40"/>
      <c r="C151" s="228" t="s">
        <v>218</v>
      </c>
      <c r="D151" s="228" t="s">
        <v>177</v>
      </c>
      <c r="E151" s="229" t="s">
        <v>996</v>
      </c>
      <c r="F151" s="230" t="s">
        <v>997</v>
      </c>
      <c r="G151" s="231" t="s">
        <v>221</v>
      </c>
      <c r="H151" s="232">
        <v>100</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255</v>
      </c>
      <c r="AT151" s="239" t="s">
        <v>177</v>
      </c>
      <c r="AU151" s="239" t="s">
        <v>85</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255</v>
      </c>
      <c r="BM151" s="239" t="s">
        <v>998</v>
      </c>
    </row>
    <row r="152" s="2" customFormat="1" ht="16.5" customHeight="1">
      <c r="A152" s="39"/>
      <c r="B152" s="40"/>
      <c r="C152" s="289" t="s">
        <v>223</v>
      </c>
      <c r="D152" s="289" t="s">
        <v>411</v>
      </c>
      <c r="E152" s="290" t="s">
        <v>999</v>
      </c>
      <c r="F152" s="291" t="s">
        <v>1000</v>
      </c>
      <c r="G152" s="292" t="s">
        <v>221</v>
      </c>
      <c r="H152" s="293">
        <v>100</v>
      </c>
      <c r="I152" s="294"/>
      <c r="J152" s="295">
        <f>ROUND(I152*H152,2)</f>
        <v>0</v>
      </c>
      <c r="K152" s="291" t="s">
        <v>1</v>
      </c>
      <c r="L152" s="296"/>
      <c r="M152" s="297" t="s">
        <v>1</v>
      </c>
      <c r="N152" s="298" t="s">
        <v>41</v>
      </c>
      <c r="O152" s="92"/>
      <c r="P152" s="237">
        <f>O152*H152</f>
        <v>0</v>
      </c>
      <c r="Q152" s="237">
        <v>0.00010000000000000001</v>
      </c>
      <c r="R152" s="237">
        <f>Q152*H152</f>
        <v>0.01</v>
      </c>
      <c r="S152" s="237">
        <v>0</v>
      </c>
      <c r="T152" s="238">
        <f>S152*H152</f>
        <v>0</v>
      </c>
      <c r="U152" s="39"/>
      <c r="V152" s="39"/>
      <c r="W152" s="39"/>
      <c r="X152" s="39"/>
      <c r="Y152" s="39"/>
      <c r="Z152" s="39"/>
      <c r="AA152" s="39"/>
      <c r="AB152" s="39"/>
      <c r="AC152" s="39"/>
      <c r="AD152" s="39"/>
      <c r="AE152" s="39"/>
      <c r="AR152" s="239" t="s">
        <v>347</v>
      </c>
      <c r="AT152" s="239" t="s">
        <v>411</v>
      </c>
      <c r="AU152" s="239" t="s">
        <v>85</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255</v>
      </c>
      <c r="BM152" s="239" t="s">
        <v>1001</v>
      </c>
    </row>
    <row r="153" s="2" customFormat="1" ht="16.5" customHeight="1">
      <c r="A153" s="39"/>
      <c r="B153" s="40"/>
      <c r="C153" s="228" t="s">
        <v>230</v>
      </c>
      <c r="D153" s="228" t="s">
        <v>177</v>
      </c>
      <c r="E153" s="229" t="s">
        <v>1002</v>
      </c>
      <c r="F153" s="230" t="s">
        <v>1003</v>
      </c>
      <c r="G153" s="231" t="s">
        <v>221</v>
      </c>
      <c r="H153" s="232">
        <v>50</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255</v>
      </c>
      <c r="AT153" s="239" t="s">
        <v>177</v>
      </c>
      <c r="AU153" s="239" t="s">
        <v>85</v>
      </c>
      <c r="AY153" s="18" t="s">
        <v>175</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255</v>
      </c>
      <c r="BM153" s="239" t="s">
        <v>1004</v>
      </c>
    </row>
    <row r="154" s="2" customFormat="1" ht="16.5" customHeight="1">
      <c r="A154" s="39"/>
      <c r="B154" s="40"/>
      <c r="C154" s="289" t="s">
        <v>8</v>
      </c>
      <c r="D154" s="289" t="s">
        <v>411</v>
      </c>
      <c r="E154" s="290" t="s">
        <v>999</v>
      </c>
      <c r="F154" s="291" t="s">
        <v>1000</v>
      </c>
      <c r="G154" s="292" t="s">
        <v>221</v>
      </c>
      <c r="H154" s="293">
        <v>50</v>
      </c>
      <c r="I154" s="294"/>
      <c r="J154" s="295">
        <f>ROUND(I154*H154,2)</f>
        <v>0</v>
      </c>
      <c r="K154" s="291" t="s">
        <v>1</v>
      </c>
      <c r="L154" s="296"/>
      <c r="M154" s="297" t="s">
        <v>1</v>
      </c>
      <c r="N154" s="298" t="s">
        <v>41</v>
      </c>
      <c r="O154" s="92"/>
      <c r="P154" s="237">
        <f>O154*H154</f>
        <v>0</v>
      </c>
      <c r="Q154" s="237">
        <v>0.00010000000000000001</v>
      </c>
      <c r="R154" s="237">
        <f>Q154*H154</f>
        <v>0.0050000000000000001</v>
      </c>
      <c r="S154" s="237">
        <v>0</v>
      </c>
      <c r="T154" s="238">
        <f>S154*H154</f>
        <v>0</v>
      </c>
      <c r="U154" s="39"/>
      <c r="V154" s="39"/>
      <c r="W154" s="39"/>
      <c r="X154" s="39"/>
      <c r="Y154" s="39"/>
      <c r="Z154" s="39"/>
      <c r="AA154" s="39"/>
      <c r="AB154" s="39"/>
      <c r="AC154" s="39"/>
      <c r="AD154" s="39"/>
      <c r="AE154" s="39"/>
      <c r="AR154" s="239" t="s">
        <v>347</v>
      </c>
      <c r="AT154" s="239" t="s">
        <v>411</v>
      </c>
      <c r="AU154" s="239" t="s">
        <v>85</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255</v>
      </c>
      <c r="BM154" s="239" t="s">
        <v>1005</v>
      </c>
    </row>
    <row r="155" s="2" customFormat="1" ht="16.5" customHeight="1">
      <c r="A155" s="39"/>
      <c r="B155" s="40"/>
      <c r="C155" s="228" t="s">
        <v>239</v>
      </c>
      <c r="D155" s="228" t="s">
        <v>177</v>
      </c>
      <c r="E155" s="229" t="s">
        <v>1006</v>
      </c>
      <c r="F155" s="230" t="s">
        <v>1007</v>
      </c>
      <c r="G155" s="231" t="s">
        <v>221</v>
      </c>
      <c r="H155" s="232">
        <v>20</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255</v>
      </c>
      <c r="AT155" s="239" t="s">
        <v>177</v>
      </c>
      <c r="AU155" s="239" t="s">
        <v>85</v>
      </c>
      <c r="AY155" s="18" t="s">
        <v>175</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255</v>
      </c>
      <c r="BM155" s="239" t="s">
        <v>1008</v>
      </c>
    </row>
    <row r="156" s="2" customFormat="1" ht="16.5" customHeight="1">
      <c r="A156" s="39"/>
      <c r="B156" s="40"/>
      <c r="C156" s="289" t="s">
        <v>243</v>
      </c>
      <c r="D156" s="289" t="s">
        <v>411</v>
      </c>
      <c r="E156" s="290" t="s">
        <v>1009</v>
      </c>
      <c r="F156" s="291" t="s">
        <v>1010</v>
      </c>
      <c r="G156" s="292" t="s">
        <v>221</v>
      </c>
      <c r="H156" s="293">
        <v>20</v>
      </c>
      <c r="I156" s="294"/>
      <c r="J156" s="295">
        <f>ROUND(I156*H156,2)</f>
        <v>0</v>
      </c>
      <c r="K156" s="291" t="s">
        <v>1</v>
      </c>
      <c r="L156" s="296"/>
      <c r="M156" s="297" t="s">
        <v>1</v>
      </c>
      <c r="N156" s="298" t="s">
        <v>41</v>
      </c>
      <c r="O156" s="92"/>
      <c r="P156" s="237">
        <f>O156*H156</f>
        <v>0</v>
      </c>
      <c r="Q156" s="237">
        <v>0.00021000000000000001</v>
      </c>
      <c r="R156" s="237">
        <f>Q156*H156</f>
        <v>0.0042000000000000006</v>
      </c>
      <c r="S156" s="237">
        <v>0</v>
      </c>
      <c r="T156" s="238">
        <f>S156*H156</f>
        <v>0</v>
      </c>
      <c r="U156" s="39"/>
      <c r="V156" s="39"/>
      <c r="W156" s="39"/>
      <c r="X156" s="39"/>
      <c r="Y156" s="39"/>
      <c r="Z156" s="39"/>
      <c r="AA156" s="39"/>
      <c r="AB156" s="39"/>
      <c r="AC156" s="39"/>
      <c r="AD156" s="39"/>
      <c r="AE156" s="39"/>
      <c r="AR156" s="239" t="s">
        <v>347</v>
      </c>
      <c r="AT156" s="239" t="s">
        <v>411</v>
      </c>
      <c r="AU156" s="239" t="s">
        <v>85</v>
      </c>
      <c r="AY156" s="18" t="s">
        <v>175</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255</v>
      </c>
      <c r="BM156" s="239" t="s">
        <v>1011</v>
      </c>
    </row>
    <row r="157" s="2" customFormat="1" ht="16.5" customHeight="1">
      <c r="A157" s="39"/>
      <c r="B157" s="40"/>
      <c r="C157" s="228" t="s">
        <v>249</v>
      </c>
      <c r="D157" s="228" t="s">
        <v>177</v>
      </c>
      <c r="E157" s="229" t="s">
        <v>1006</v>
      </c>
      <c r="F157" s="230" t="s">
        <v>1007</v>
      </c>
      <c r="G157" s="231" t="s">
        <v>221</v>
      </c>
      <c r="H157" s="232">
        <v>20</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255</v>
      </c>
      <c r="AT157" s="239" t="s">
        <v>177</v>
      </c>
      <c r="AU157" s="239" t="s">
        <v>85</v>
      </c>
      <c r="AY157" s="18" t="s">
        <v>175</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255</v>
      </c>
      <c r="BM157" s="239" t="s">
        <v>1012</v>
      </c>
    </row>
    <row r="158" s="2" customFormat="1" ht="16.5" customHeight="1">
      <c r="A158" s="39"/>
      <c r="B158" s="40"/>
      <c r="C158" s="289" t="s">
        <v>255</v>
      </c>
      <c r="D158" s="289" t="s">
        <v>411</v>
      </c>
      <c r="E158" s="290" t="s">
        <v>1013</v>
      </c>
      <c r="F158" s="291" t="s">
        <v>1014</v>
      </c>
      <c r="G158" s="292" t="s">
        <v>221</v>
      </c>
      <c r="H158" s="293">
        <v>20</v>
      </c>
      <c r="I158" s="294"/>
      <c r="J158" s="295">
        <f>ROUND(I158*H158,2)</f>
        <v>0</v>
      </c>
      <c r="K158" s="291" t="s">
        <v>1</v>
      </c>
      <c r="L158" s="296"/>
      <c r="M158" s="297" t="s">
        <v>1</v>
      </c>
      <c r="N158" s="298" t="s">
        <v>41</v>
      </c>
      <c r="O158" s="92"/>
      <c r="P158" s="237">
        <f>O158*H158</f>
        <v>0</v>
      </c>
      <c r="Q158" s="237">
        <v>0.00038999999999999999</v>
      </c>
      <c r="R158" s="237">
        <f>Q158*H158</f>
        <v>0.0077999999999999996</v>
      </c>
      <c r="S158" s="237">
        <v>0</v>
      </c>
      <c r="T158" s="238">
        <f>S158*H158</f>
        <v>0</v>
      </c>
      <c r="U158" s="39"/>
      <c r="V158" s="39"/>
      <c r="W158" s="39"/>
      <c r="X158" s="39"/>
      <c r="Y158" s="39"/>
      <c r="Z158" s="39"/>
      <c r="AA158" s="39"/>
      <c r="AB158" s="39"/>
      <c r="AC158" s="39"/>
      <c r="AD158" s="39"/>
      <c r="AE158" s="39"/>
      <c r="AR158" s="239" t="s">
        <v>347</v>
      </c>
      <c r="AT158" s="239" t="s">
        <v>411</v>
      </c>
      <c r="AU158" s="239" t="s">
        <v>85</v>
      </c>
      <c r="AY158" s="18" t="s">
        <v>175</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255</v>
      </c>
      <c r="BM158" s="239" t="s">
        <v>1015</v>
      </c>
    </row>
    <row r="159" s="2" customFormat="1" ht="16.5" customHeight="1">
      <c r="A159" s="39"/>
      <c r="B159" s="40"/>
      <c r="C159" s="228" t="s">
        <v>259</v>
      </c>
      <c r="D159" s="228" t="s">
        <v>177</v>
      </c>
      <c r="E159" s="229" t="s">
        <v>1016</v>
      </c>
      <c r="F159" s="230" t="s">
        <v>1017</v>
      </c>
      <c r="G159" s="231" t="s">
        <v>316</v>
      </c>
      <c r="H159" s="232">
        <v>40</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255</v>
      </c>
      <c r="AT159" s="239" t="s">
        <v>177</v>
      </c>
      <c r="AU159" s="239" t="s">
        <v>85</v>
      </c>
      <c r="AY159" s="18" t="s">
        <v>175</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255</v>
      </c>
      <c r="BM159" s="239" t="s">
        <v>1018</v>
      </c>
    </row>
    <row r="160" s="2" customFormat="1" ht="16.5" customHeight="1">
      <c r="A160" s="39"/>
      <c r="B160" s="40"/>
      <c r="C160" s="289" t="s">
        <v>264</v>
      </c>
      <c r="D160" s="289" t="s">
        <v>411</v>
      </c>
      <c r="E160" s="290" t="s">
        <v>1019</v>
      </c>
      <c r="F160" s="291" t="s">
        <v>1020</v>
      </c>
      <c r="G160" s="292" t="s">
        <v>316</v>
      </c>
      <c r="H160" s="293">
        <v>40</v>
      </c>
      <c r="I160" s="294"/>
      <c r="J160" s="295">
        <f>ROUND(I160*H160,2)</f>
        <v>0</v>
      </c>
      <c r="K160" s="291" t="s">
        <v>1</v>
      </c>
      <c r="L160" s="296"/>
      <c r="M160" s="297" t="s">
        <v>1</v>
      </c>
      <c r="N160" s="298" t="s">
        <v>41</v>
      </c>
      <c r="O160" s="92"/>
      <c r="P160" s="237">
        <f>O160*H160</f>
        <v>0</v>
      </c>
      <c r="Q160" s="237">
        <v>3.0000000000000001E-05</v>
      </c>
      <c r="R160" s="237">
        <f>Q160*H160</f>
        <v>0.0012000000000000001</v>
      </c>
      <c r="S160" s="237">
        <v>0</v>
      </c>
      <c r="T160" s="238">
        <f>S160*H160</f>
        <v>0</v>
      </c>
      <c r="U160" s="39"/>
      <c r="V160" s="39"/>
      <c r="W160" s="39"/>
      <c r="X160" s="39"/>
      <c r="Y160" s="39"/>
      <c r="Z160" s="39"/>
      <c r="AA160" s="39"/>
      <c r="AB160" s="39"/>
      <c r="AC160" s="39"/>
      <c r="AD160" s="39"/>
      <c r="AE160" s="39"/>
      <c r="AR160" s="239" t="s">
        <v>347</v>
      </c>
      <c r="AT160" s="239" t="s">
        <v>411</v>
      </c>
      <c r="AU160" s="239" t="s">
        <v>85</v>
      </c>
      <c r="AY160" s="18" t="s">
        <v>175</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255</v>
      </c>
      <c r="BM160" s="239" t="s">
        <v>1021</v>
      </c>
    </row>
    <row r="161" s="2" customFormat="1" ht="16.5" customHeight="1">
      <c r="A161" s="39"/>
      <c r="B161" s="40"/>
      <c r="C161" s="228" t="s">
        <v>269</v>
      </c>
      <c r="D161" s="228" t="s">
        <v>177</v>
      </c>
      <c r="E161" s="229" t="s">
        <v>1022</v>
      </c>
      <c r="F161" s="230" t="s">
        <v>1023</v>
      </c>
      <c r="G161" s="231" t="s">
        <v>316</v>
      </c>
      <c r="H161" s="232">
        <v>20</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255</v>
      </c>
      <c r="AT161" s="239" t="s">
        <v>177</v>
      </c>
      <c r="AU161" s="239" t="s">
        <v>85</v>
      </c>
      <c r="AY161" s="18" t="s">
        <v>175</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255</v>
      </c>
      <c r="BM161" s="239" t="s">
        <v>1024</v>
      </c>
    </row>
    <row r="162" s="2" customFormat="1" ht="16.5" customHeight="1">
      <c r="A162" s="39"/>
      <c r="B162" s="40"/>
      <c r="C162" s="289" t="s">
        <v>282</v>
      </c>
      <c r="D162" s="289" t="s">
        <v>411</v>
      </c>
      <c r="E162" s="290" t="s">
        <v>1025</v>
      </c>
      <c r="F162" s="291" t="s">
        <v>1026</v>
      </c>
      <c r="G162" s="292" t="s">
        <v>316</v>
      </c>
      <c r="H162" s="293">
        <v>20</v>
      </c>
      <c r="I162" s="294"/>
      <c r="J162" s="295">
        <f>ROUND(I162*H162,2)</f>
        <v>0</v>
      </c>
      <c r="K162" s="291" t="s">
        <v>1</v>
      </c>
      <c r="L162" s="296"/>
      <c r="M162" s="297" t="s">
        <v>1</v>
      </c>
      <c r="N162" s="298" t="s">
        <v>41</v>
      </c>
      <c r="O162" s="92"/>
      <c r="P162" s="237">
        <f>O162*H162</f>
        <v>0</v>
      </c>
      <c r="Q162" s="237">
        <v>0.00013999999999999999</v>
      </c>
      <c r="R162" s="237">
        <f>Q162*H162</f>
        <v>0.0027999999999999995</v>
      </c>
      <c r="S162" s="237">
        <v>0</v>
      </c>
      <c r="T162" s="238">
        <f>S162*H162</f>
        <v>0</v>
      </c>
      <c r="U162" s="39"/>
      <c r="V162" s="39"/>
      <c r="W162" s="39"/>
      <c r="X162" s="39"/>
      <c r="Y162" s="39"/>
      <c r="Z162" s="39"/>
      <c r="AA162" s="39"/>
      <c r="AB162" s="39"/>
      <c r="AC162" s="39"/>
      <c r="AD162" s="39"/>
      <c r="AE162" s="39"/>
      <c r="AR162" s="239" t="s">
        <v>347</v>
      </c>
      <c r="AT162" s="239" t="s">
        <v>411</v>
      </c>
      <c r="AU162" s="239" t="s">
        <v>85</v>
      </c>
      <c r="AY162" s="18" t="s">
        <v>175</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255</v>
      </c>
      <c r="BM162" s="239" t="s">
        <v>1027</v>
      </c>
    </row>
    <row r="163" s="2" customFormat="1" ht="16.5" customHeight="1">
      <c r="A163" s="39"/>
      <c r="B163" s="40"/>
      <c r="C163" s="228" t="s">
        <v>7</v>
      </c>
      <c r="D163" s="228" t="s">
        <v>177</v>
      </c>
      <c r="E163" s="229" t="s">
        <v>1028</v>
      </c>
      <c r="F163" s="230" t="s">
        <v>1029</v>
      </c>
      <c r="G163" s="231" t="s">
        <v>221</v>
      </c>
      <c r="H163" s="232">
        <v>50</v>
      </c>
      <c r="I163" s="233"/>
      <c r="J163" s="234">
        <f>ROUND(I163*H163,2)</f>
        <v>0</v>
      </c>
      <c r="K163" s="230" t="s">
        <v>1</v>
      </c>
      <c r="L163" s="45"/>
      <c r="M163" s="235" t="s">
        <v>1</v>
      </c>
      <c r="N163" s="236" t="s">
        <v>41</v>
      </c>
      <c r="O163" s="92"/>
      <c r="P163" s="237">
        <f>O163*H163</f>
        <v>0</v>
      </c>
      <c r="Q163" s="237">
        <v>0</v>
      </c>
      <c r="R163" s="237">
        <f>Q163*H163</f>
        <v>0</v>
      </c>
      <c r="S163" s="237">
        <v>0.00027</v>
      </c>
      <c r="T163" s="238">
        <f>S163*H163</f>
        <v>0.0135</v>
      </c>
      <c r="U163" s="39"/>
      <c r="V163" s="39"/>
      <c r="W163" s="39"/>
      <c r="X163" s="39"/>
      <c r="Y163" s="39"/>
      <c r="Z163" s="39"/>
      <c r="AA163" s="39"/>
      <c r="AB163" s="39"/>
      <c r="AC163" s="39"/>
      <c r="AD163" s="39"/>
      <c r="AE163" s="39"/>
      <c r="AR163" s="239" t="s">
        <v>255</v>
      </c>
      <c r="AT163" s="239" t="s">
        <v>177</v>
      </c>
      <c r="AU163" s="239" t="s">
        <v>85</v>
      </c>
      <c r="AY163" s="18" t="s">
        <v>175</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255</v>
      </c>
      <c r="BM163" s="239" t="s">
        <v>1030</v>
      </c>
    </row>
    <row r="164" s="2" customFormat="1" ht="16.5" customHeight="1">
      <c r="A164" s="39"/>
      <c r="B164" s="40"/>
      <c r="C164" s="228" t="s">
        <v>289</v>
      </c>
      <c r="D164" s="228" t="s">
        <v>177</v>
      </c>
      <c r="E164" s="229" t="s">
        <v>1031</v>
      </c>
      <c r="F164" s="230" t="s">
        <v>1032</v>
      </c>
      <c r="G164" s="231" t="s">
        <v>221</v>
      </c>
      <c r="H164" s="232">
        <v>30</v>
      </c>
      <c r="I164" s="233"/>
      <c r="J164" s="234">
        <f>ROUND(I164*H164,2)</f>
        <v>0</v>
      </c>
      <c r="K164" s="230" t="s">
        <v>1</v>
      </c>
      <c r="L164" s="45"/>
      <c r="M164" s="235" t="s">
        <v>1</v>
      </c>
      <c r="N164" s="236" t="s">
        <v>41</v>
      </c>
      <c r="O164" s="92"/>
      <c r="P164" s="237">
        <f>O164*H164</f>
        <v>0</v>
      </c>
      <c r="Q164" s="237">
        <v>0</v>
      </c>
      <c r="R164" s="237">
        <f>Q164*H164</f>
        <v>0</v>
      </c>
      <c r="S164" s="237">
        <v>0.00027</v>
      </c>
      <c r="T164" s="238">
        <f>S164*H164</f>
        <v>0.0080999999999999996</v>
      </c>
      <c r="U164" s="39"/>
      <c r="V164" s="39"/>
      <c r="W164" s="39"/>
      <c r="X164" s="39"/>
      <c r="Y164" s="39"/>
      <c r="Z164" s="39"/>
      <c r="AA164" s="39"/>
      <c r="AB164" s="39"/>
      <c r="AC164" s="39"/>
      <c r="AD164" s="39"/>
      <c r="AE164" s="39"/>
      <c r="AR164" s="239" t="s">
        <v>255</v>
      </c>
      <c r="AT164" s="239" t="s">
        <v>177</v>
      </c>
      <c r="AU164" s="239" t="s">
        <v>85</v>
      </c>
      <c r="AY164" s="18" t="s">
        <v>175</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255</v>
      </c>
      <c r="BM164" s="239" t="s">
        <v>1033</v>
      </c>
    </row>
    <row r="165" s="2" customFormat="1" ht="16.5" customHeight="1">
      <c r="A165" s="39"/>
      <c r="B165" s="40"/>
      <c r="C165" s="228" t="s">
        <v>295</v>
      </c>
      <c r="D165" s="228" t="s">
        <v>177</v>
      </c>
      <c r="E165" s="229" t="s">
        <v>1034</v>
      </c>
      <c r="F165" s="230" t="s">
        <v>1035</v>
      </c>
      <c r="G165" s="231" t="s">
        <v>221</v>
      </c>
      <c r="H165" s="232">
        <v>200</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255</v>
      </c>
      <c r="AT165" s="239" t="s">
        <v>177</v>
      </c>
      <c r="AU165" s="239" t="s">
        <v>85</v>
      </c>
      <c r="AY165" s="18" t="s">
        <v>175</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255</v>
      </c>
      <c r="BM165" s="239" t="s">
        <v>1036</v>
      </c>
    </row>
    <row r="166" s="2" customFormat="1" ht="16.5" customHeight="1">
      <c r="A166" s="39"/>
      <c r="B166" s="40"/>
      <c r="C166" s="289" t="s">
        <v>301</v>
      </c>
      <c r="D166" s="289" t="s">
        <v>411</v>
      </c>
      <c r="E166" s="290" t="s">
        <v>1037</v>
      </c>
      <c r="F166" s="291" t="s">
        <v>1038</v>
      </c>
      <c r="G166" s="292" t="s">
        <v>221</v>
      </c>
      <c r="H166" s="293">
        <v>230</v>
      </c>
      <c r="I166" s="294"/>
      <c r="J166" s="295">
        <f>ROUND(I166*H166,2)</f>
        <v>0</v>
      </c>
      <c r="K166" s="291" t="s">
        <v>1</v>
      </c>
      <c r="L166" s="296"/>
      <c r="M166" s="297" t="s">
        <v>1</v>
      </c>
      <c r="N166" s="298" t="s">
        <v>41</v>
      </c>
      <c r="O166" s="92"/>
      <c r="P166" s="237">
        <f>O166*H166</f>
        <v>0</v>
      </c>
      <c r="Q166" s="237">
        <v>6.9999999999999994E-05</v>
      </c>
      <c r="R166" s="237">
        <f>Q166*H166</f>
        <v>0.0161</v>
      </c>
      <c r="S166" s="237">
        <v>0</v>
      </c>
      <c r="T166" s="238">
        <f>S166*H166</f>
        <v>0</v>
      </c>
      <c r="U166" s="39"/>
      <c r="V166" s="39"/>
      <c r="W166" s="39"/>
      <c r="X166" s="39"/>
      <c r="Y166" s="39"/>
      <c r="Z166" s="39"/>
      <c r="AA166" s="39"/>
      <c r="AB166" s="39"/>
      <c r="AC166" s="39"/>
      <c r="AD166" s="39"/>
      <c r="AE166" s="39"/>
      <c r="AR166" s="239" t="s">
        <v>347</v>
      </c>
      <c r="AT166" s="239" t="s">
        <v>411</v>
      </c>
      <c r="AU166" s="239" t="s">
        <v>85</v>
      </c>
      <c r="AY166" s="18" t="s">
        <v>175</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255</v>
      </c>
      <c r="BM166" s="239" t="s">
        <v>1039</v>
      </c>
    </row>
    <row r="167" s="2" customFormat="1" ht="16.5" customHeight="1">
      <c r="A167" s="39"/>
      <c r="B167" s="40"/>
      <c r="C167" s="228" t="s">
        <v>307</v>
      </c>
      <c r="D167" s="228" t="s">
        <v>177</v>
      </c>
      <c r="E167" s="229" t="s">
        <v>1040</v>
      </c>
      <c r="F167" s="230" t="s">
        <v>1041</v>
      </c>
      <c r="G167" s="231" t="s">
        <v>221</v>
      </c>
      <c r="H167" s="232">
        <v>1200</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255</v>
      </c>
      <c r="AT167" s="239" t="s">
        <v>177</v>
      </c>
      <c r="AU167" s="239" t="s">
        <v>85</v>
      </c>
      <c r="AY167" s="18" t="s">
        <v>175</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255</v>
      </c>
      <c r="BM167" s="239" t="s">
        <v>1042</v>
      </c>
    </row>
    <row r="168" s="2" customFormat="1" ht="16.5" customHeight="1">
      <c r="A168" s="39"/>
      <c r="B168" s="40"/>
      <c r="C168" s="289" t="s">
        <v>313</v>
      </c>
      <c r="D168" s="289" t="s">
        <v>411</v>
      </c>
      <c r="E168" s="290" t="s">
        <v>1043</v>
      </c>
      <c r="F168" s="291" t="s">
        <v>1044</v>
      </c>
      <c r="G168" s="292" t="s">
        <v>221</v>
      </c>
      <c r="H168" s="293">
        <v>1380</v>
      </c>
      <c r="I168" s="294"/>
      <c r="J168" s="295">
        <f>ROUND(I168*H168,2)</f>
        <v>0</v>
      </c>
      <c r="K168" s="291" t="s">
        <v>1</v>
      </c>
      <c r="L168" s="296"/>
      <c r="M168" s="297" t="s">
        <v>1</v>
      </c>
      <c r="N168" s="298" t="s">
        <v>41</v>
      </c>
      <c r="O168" s="92"/>
      <c r="P168" s="237">
        <f>O168*H168</f>
        <v>0</v>
      </c>
      <c r="Q168" s="237">
        <v>0.00010000000000000001</v>
      </c>
      <c r="R168" s="237">
        <f>Q168*H168</f>
        <v>0.13800000000000001</v>
      </c>
      <c r="S168" s="237">
        <v>0</v>
      </c>
      <c r="T168" s="238">
        <f>S168*H168</f>
        <v>0</v>
      </c>
      <c r="U168" s="39"/>
      <c r="V168" s="39"/>
      <c r="W168" s="39"/>
      <c r="X168" s="39"/>
      <c r="Y168" s="39"/>
      <c r="Z168" s="39"/>
      <c r="AA168" s="39"/>
      <c r="AB168" s="39"/>
      <c r="AC168" s="39"/>
      <c r="AD168" s="39"/>
      <c r="AE168" s="39"/>
      <c r="AR168" s="239" t="s">
        <v>347</v>
      </c>
      <c r="AT168" s="239" t="s">
        <v>411</v>
      </c>
      <c r="AU168" s="239" t="s">
        <v>85</v>
      </c>
      <c r="AY168" s="18" t="s">
        <v>175</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255</v>
      </c>
      <c r="BM168" s="239" t="s">
        <v>1045</v>
      </c>
    </row>
    <row r="169" s="2" customFormat="1" ht="16.5" customHeight="1">
      <c r="A169" s="39"/>
      <c r="B169" s="40"/>
      <c r="C169" s="228" t="s">
        <v>318</v>
      </c>
      <c r="D169" s="228" t="s">
        <v>177</v>
      </c>
      <c r="E169" s="229" t="s">
        <v>1046</v>
      </c>
      <c r="F169" s="230" t="s">
        <v>1047</v>
      </c>
      <c r="G169" s="231" t="s">
        <v>221</v>
      </c>
      <c r="H169" s="232">
        <v>1300</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255</v>
      </c>
      <c r="AT169" s="239" t="s">
        <v>177</v>
      </c>
      <c r="AU169" s="239" t="s">
        <v>85</v>
      </c>
      <c r="AY169" s="18" t="s">
        <v>175</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255</v>
      </c>
      <c r="BM169" s="239" t="s">
        <v>1048</v>
      </c>
    </row>
    <row r="170" s="2" customFormat="1" ht="16.5" customHeight="1">
      <c r="A170" s="39"/>
      <c r="B170" s="40"/>
      <c r="C170" s="289" t="s">
        <v>324</v>
      </c>
      <c r="D170" s="289" t="s">
        <v>411</v>
      </c>
      <c r="E170" s="290" t="s">
        <v>1049</v>
      </c>
      <c r="F170" s="291" t="s">
        <v>1050</v>
      </c>
      <c r="G170" s="292" t="s">
        <v>221</v>
      </c>
      <c r="H170" s="293">
        <v>1495</v>
      </c>
      <c r="I170" s="294"/>
      <c r="J170" s="295">
        <f>ROUND(I170*H170,2)</f>
        <v>0</v>
      </c>
      <c r="K170" s="291" t="s">
        <v>1</v>
      </c>
      <c r="L170" s="296"/>
      <c r="M170" s="297" t="s">
        <v>1</v>
      </c>
      <c r="N170" s="298" t="s">
        <v>41</v>
      </c>
      <c r="O170" s="92"/>
      <c r="P170" s="237">
        <f>O170*H170</f>
        <v>0</v>
      </c>
      <c r="Q170" s="237">
        <v>0.00017000000000000001</v>
      </c>
      <c r="R170" s="237">
        <f>Q170*H170</f>
        <v>0.25415000000000004</v>
      </c>
      <c r="S170" s="237">
        <v>0</v>
      </c>
      <c r="T170" s="238">
        <f>S170*H170</f>
        <v>0</v>
      </c>
      <c r="U170" s="39"/>
      <c r="V170" s="39"/>
      <c r="W170" s="39"/>
      <c r="X170" s="39"/>
      <c r="Y170" s="39"/>
      <c r="Z170" s="39"/>
      <c r="AA170" s="39"/>
      <c r="AB170" s="39"/>
      <c r="AC170" s="39"/>
      <c r="AD170" s="39"/>
      <c r="AE170" s="39"/>
      <c r="AR170" s="239" t="s">
        <v>347</v>
      </c>
      <c r="AT170" s="239" t="s">
        <v>411</v>
      </c>
      <c r="AU170" s="239" t="s">
        <v>85</v>
      </c>
      <c r="AY170" s="18" t="s">
        <v>175</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255</v>
      </c>
      <c r="BM170" s="239" t="s">
        <v>1051</v>
      </c>
    </row>
    <row r="171" s="2" customFormat="1" ht="16.5" customHeight="1">
      <c r="A171" s="39"/>
      <c r="B171" s="40"/>
      <c r="C171" s="228" t="s">
        <v>329</v>
      </c>
      <c r="D171" s="228" t="s">
        <v>177</v>
      </c>
      <c r="E171" s="229" t="s">
        <v>1046</v>
      </c>
      <c r="F171" s="230" t="s">
        <v>1047</v>
      </c>
      <c r="G171" s="231" t="s">
        <v>221</v>
      </c>
      <c r="H171" s="232">
        <v>30</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255</v>
      </c>
      <c r="AT171" s="239" t="s">
        <v>177</v>
      </c>
      <c r="AU171" s="239" t="s">
        <v>85</v>
      </c>
      <c r="AY171" s="18" t="s">
        <v>175</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255</v>
      </c>
      <c r="BM171" s="239" t="s">
        <v>1052</v>
      </c>
    </row>
    <row r="172" s="2" customFormat="1" ht="16.5" customHeight="1">
      <c r="A172" s="39"/>
      <c r="B172" s="40"/>
      <c r="C172" s="289" t="s">
        <v>336</v>
      </c>
      <c r="D172" s="289" t="s">
        <v>411</v>
      </c>
      <c r="E172" s="290" t="s">
        <v>1053</v>
      </c>
      <c r="F172" s="291" t="s">
        <v>1054</v>
      </c>
      <c r="G172" s="292" t="s">
        <v>221</v>
      </c>
      <c r="H172" s="293">
        <v>34.5</v>
      </c>
      <c r="I172" s="294"/>
      <c r="J172" s="295">
        <f>ROUND(I172*H172,2)</f>
        <v>0</v>
      </c>
      <c r="K172" s="291" t="s">
        <v>1</v>
      </c>
      <c r="L172" s="296"/>
      <c r="M172" s="297" t="s">
        <v>1</v>
      </c>
      <c r="N172" s="298" t="s">
        <v>41</v>
      </c>
      <c r="O172" s="92"/>
      <c r="P172" s="237">
        <f>O172*H172</f>
        <v>0</v>
      </c>
      <c r="Q172" s="237">
        <v>0.00035</v>
      </c>
      <c r="R172" s="237">
        <f>Q172*H172</f>
        <v>0.012075000000000001</v>
      </c>
      <c r="S172" s="237">
        <v>0</v>
      </c>
      <c r="T172" s="238">
        <f>S172*H172</f>
        <v>0</v>
      </c>
      <c r="U172" s="39"/>
      <c r="V172" s="39"/>
      <c r="W172" s="39"/>
      <c r="X172" s="39"/>
      <c r="Y172" s="39"/>
      <c r="Z172" s="39"/>
      <c r="AA172" s="39"/>
      <c r="AB172" s="39"/>
      <c r="AC172" s="39"/>
      <c r="AD172" s="39"/>
      <c r="AE172" s="39"/>
      <c r="AR172" s="239" t="s">
        <v>347</v>
      </c>
      <c r="AT172" s="239" t="s">
        <v>411</v>
      </c>
      <c r="AU172" s="239" t="s">
        <v>85</v>
      </c>
      <c r="AY172" s="18" t="s">
        <v>175</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255</v>
      </c>
      <c r="BM172" s="239" t="s">
        <v>1055</v>
      </c>
    </row>
    <row r="173" s="2" customFormat="1" ht="16.5" customHeight="1">
      <c r="A173" s="39"/>
      <c r="B173" s="40"/>
      <c r="C173" s="228" t="s">
        <v>340</v>
      </c>
      <c r="D173" s="228" t="s">
        <v>177</v>
      </c>
      <c r="E173" s="229" t="s">
        <v>1056</v>
      </c>
      <c r="F173" s="230" t="s">
        <v>1057</v>
      </c>
      <c r="G173" s="231" t="s">
        <v>221</v>
      </c>
      <c r="H173" s="232">
        <v>1600</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255</v>
      </c>
      <c r="AT173" s="239" t="s">
        <v>177</v>
      </c>
      <c r="AU173" s="239" t="s">
        <v>85</v>
      </c>
      <c r="AY173" s="18" t="s">
        <v>175</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255</v>
      </c>
      <c r="BM173" s="239" t="s">
        <v>1058</v>
      </c>
    </row>
    <row r="174" s="2" customFormat="1" ht="16.5" customHeight="1">
      <c r="A174" s="39"/>
      <c r="B174" s="40"/>
      <c r="C174" s="289" t="s">
        <v>347</v>
      </c>
      <c r="D174" s="289" t="s">
        <v>411</v>
      </c>
      <c r="E174" s="290" t="s">
        <v>1059</v>
      </c>
      <c r="F174" s="291" t="s">
        <v>1060</v>
      </c>
      <c r="G174" s="292" t="s">
        <v>221</v>
      </c>
      <c r="H174" s="293">
        <v>1840</v>
      </c>
      <c r="I174" s="294"/>
      <c r="J174" s="295">
        <f>ROUND(I174*H174,2)</f>
        <v>0</v>
      </c>
      <c r="K174" s="291" t="s">
        <v>1</v>
      </c>
      <c r="L174" s="296"/>
      <c r="M174" s="297" t="s">
        <v>1</v>
      </c>
      <c r="N174" s="298" t="s">
        <v>41</v>
      </c>
      <c r="O174" s="92"/>
      <c r="P174" s="237">
        <f>O174*H174</f>
        <v>0</v>
      </c>
      <c r="Q174" s="237">
        <v>0.00017000000000000001</v>
      </c>
      <c r="R174" s="237">
        <f>Q174*H174</f>
        <v>0.31280000000000002</v>
      </c>
      <c r="S174" s="237">
        <v>0</v>
      </c>
      <c r="T174" s="238">
        <f>S174*H174</f>
        <v>0</v>
      </c>
      <c r="U174" s="39"/>
      <c r="V174" s="39"/>
      <c r="W174" s="39"/>
      <c r="X174" s="39"/>
      <c r="Y174" s="39"/>
      <c r="Z174" s="39"/>
      <c r="AA174" s="39"/>
      <c r="AB174" s="39"/>
      <c r="AC174" s="39"/>
      <c r="AD174" s="39"/>
      <c r="AE174" s="39"/>
      <c r="AR174" s="239" t="s">
        <v>347</v>
      </c>
      <c r="AT174" s="239" t="s">
        <v>411</v>
      </c>
      <c r="AU174" s="239" t="s">
        <v>85</v>
      </c>
      <c r="AY174" s="18" t="s">
        <v>175</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255</v>
      </c>
      <c r="BM174" s="239" t="s">
        <v>1061</v>
      </c>
    </row>
    <row r="175" s="2" customFormat="1" ht="24.15" customHeight="1">
      <c r="A175" s="39"/>
      <c r="B175" s="40"/>
      <c r="C175" s="228" t="s">
        <v>353</v>
      </c>
      <c r="D175" s="228" t="s">
        <v>177</v>
      </c>
      <c r="E175" s="229" t="s">
        <v>1062</v>
      </c>
      <c r="F175" s="230" t="s">
        <v>1063</v>
      </c>
      <c r="G175" s="231" t="s">
        <v>221</v>
      </c>
      <c r="H175" s="232">
        <v>300</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255</v>
      </c>
      <c r="AT175" s="239" t="s">
        <v>177</v>
      </c>
      <c r="AU175" s="239" t="s">
        <v>85</v>
      </c>
      <c r="AY175" s="18" t="s">
        <v>175</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255</v>
      </c>
      <c r="BM175" s="239" t="s">
        <v>1064</v>
      </c>
    </row>
    <row r="176" s="2" customFormat="1" ht="16.5" customHeight="1">
      <c r="A176" s="39"/>
      <c r="B176" s="40"/>
      <c r="C176" s="289" t="s">
        <v>358</v>
      </c>
      <c r="D176" s="289" t="s">
        <v>411</v>
      </c>
      <c r="E176" s="290" t="s">
        <v>1065</v>
      </c>
      <c r="F176" s="291" t="s">
        <v>1066</v>
      </c>
      <c r="G176" s="292" t="s">
        <v>221</v>
      </c>
      <c r="H176" s="293">
        <v>345</v>
      </c>
      <c r="I176" s="294"/>
      <c r="J176" s="295">
        <f>ROUND(I176*H176,2)</f>
        <v>0</v>
      </c>
      <c r="K176" s="291" t="s">
        <v>1</v>
      </c>
      <c r="L176" s="296"/>
      <c r="M176" s="297" t="s">
        <v>1</v>
      </c>
      <c r="N176" s="298" t="s">
        <v>41</v>
      </c>
      <c r="O176" s="92"/>
      <c r="P176" s="237">
        <f>O176*H176</f>
        <v>0</v>
      </c>
      <c r="Q176" s="237">
        <v>0.00012</v>
      </c>
      <c r="R176" s="237">
        <f>Q176*H176</f>
        <v>0.041399999999999999</v>
      </c>
      <c r="S176" s="237">
        <v>0</v>
      </c>
      <c r="T176" s="238">
        <f>S176*H176</f>
        <v>0</v>
      </c>
      <c r="U176" s="39"/>
      <c r="V176" s="39"/>
      <c r="W176" s="39"/>
      <c r="X176" s="39"/>
      <c r="Y176" s="39"/>
      <c r="Z176" s="39"/>
      <c r="AA176" s="39"/>
      <c r="AB176" s="39"/>
      <c r="AC176" s="39"/>
      <c r="AD176" s="39"/>
      <c r="AE176" s="39"/>
      <c r="AR176" s="239" t="s">
        <v>347</v>
      </c>
      <c r="AT176" s="239" t="s">
        <v>411</v>
      </c>
      <c r="AU176" s="239" t="s">
        <v>85</v>
      </c>
      <c r="AY176" s="18" t="s">
        <v>175</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255</v>
      </c>
      <c r="BM176" s="239" t="s">
        <v>1067</v>
      </c>
    </row>
    <row r="177" s="2" customFormat="1" ht="24.15" customHeight="1">
      <c r="A177" s="39"/>
      <c r="B177" s="40"/>
      <c r="C177" s="228" t="s">
        <v>363</v>
      </c>
      <c r="D177" s="228" t="s">
        <v>177</v>
      </c>
      <c r="E177" s="229" t="s">
        <v>1068</v>
      </c>
      <c r="F177" s="230" t="s">
        <v>1063</v>
      </c>
      <c r="G177" s="231" t="s">
        <v>221</v>
      </c>
      <c r="H177" s="232">
        <v>300</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255</v>
      </c>
      <c r="AT177" s="239" t="s">
        <v>177</v>
      </c>
      <c r="AU177" s="239" t="s">
        <v>85</v>
      </c>
      <c r="AY177" s="18" t="s">
        <v>175</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255</v>
      </c>
      <c r="BM177" s="239" t="s">
        <v>1069</v>
      </c>
    </row>
    <row r="178" s="2" customFormat="1" ht="16.5" customHeight="1">
      <c r="A178" s="39"/>
      <c r="B178" s="40"/>
      <c r="C178" s="289" t="s">
        <v>367</v>
      </c>
      <c r="D178" s="289" t="s">
        <v>411</v>
      </c>
      <c r="E178" s="290" t="s">
        <v>1070</v>
      </c>
      <c r="F178" s="291" t="s">
        <v>1071</v>
      </c>
      <c r="G178" s="292" t="s">
        <v>221</v>
      </c>
      <c r="H178" s="293">
        <v>345</v>
      </c>
      <c r="I178" s="294"/>
      <c r="J178" s="295">
        <f>ROUND(I178*H178,2)</f>
        <v>0</v>
      </c>
      <c r="K178" s="291" t="s">
        <v>1</v>
      </c>
      <c r="L178" s="296"/>
      <c r="M178" s="297" t="s">
        <v>1</v>
      </c>
      <c r="N178" s="298" t="s">
        <v>41</v>
      </c>
      <c r="O178" s="92"/>
      <c r="P178" s="237">
        <f>O178*H178</f>
        <v>0</v>
      </c>
      <c r="Q178" s="237">
        <v>0.00017000000000000001</v>
      </c>
      <c r="R178" s="237">
        <f>Q178*H178</f>
        <v>0.058650000000000008</v>
      </c>
      <c r="S178" s="237">
        <v>0</v>
      </c>
      <c r="T178" s="238">
        <f>S178*H178</f>
        <v>0</v>
      </c>
      <c r="U178" s="39"/>
      <c r="V178" s="39"/>
      <c r="W178" s="39"/>
      <c r="X178" s="39"/>
      <c r="Y178" s="39"/>
      <c r="Z178" s="39"/>
      <c r="AA178" s="39"/>
      <c r="AB178" s="39"/>
      <c r="AC178" s="39"/>
      <c r="AD178" s="39"/>
      <c r="AE178" s="39"/>
      <c r="AR178" s="239" t="s">
        <v>347</v>
      </c>
      <c r="AT178" s="239" t="s">
        <v>411</v>
      </c>
      <c r="AU178" s="239" t="s">
        <v>85</v>
      </c>
      <c r="AY178" s="18" t="s">
        <v>175</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255</v>
      </c>
      <c r="BM178" s="239" t="s">
        <v>1072</v>
      </c>
    </row>
    <row r="179" s="2" customFormat="1" ht="16.5" customHeight="1">
      <c r="A179" s="39"/>
      <c r="B179" s="40"/>
      <c r="C179" s="228" t="s">
        <v>372</v>
      </c>
      <c r="D179" s="228" t="s">
        <v>177</v>
      </c>
      <c r="E179" s="229" t="s">
        <v>1073</v>
      </c>
      <c r="F179" s="230" t="s">
        <v>1074</v>
      </c>
      <c r="G179" s="231" t="s">
        <v>221</v>
      </c>
      <c r="H179" s="232">
        <v>360</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255</v>
      </c>
      <c r="AT179" s="239" t="s">
        <v>177</v>
      </c>
      <c r="AU179" s="239" t="s">
        <v>85</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255</v>
      </c>
      <c r="BM179" s="239" t="s">
        <v>1075</v>
      </c>
    </row>
    <row r="180" s="2" customFormat="1" ht="16.5" customHeight="1">
      <c r="A180" s="39"/>
      <c r="B180" s="40"/>
      <c r="C180" s="289" t="s">
        <v>377</v>
      </c>
      <c r="D180" s="289" t="s">
        <v>411</v>
      </c>
      <c r="E180" s="290" t="s">
        <v>1076</v>
      </c>
      <c r="F180" s="291" t="s">
        <v>1077</v>
      </c>
      <c r="G180" s="292" t="s">
        <v>221</v>
      </c>
      <c r="H180" s="293">
        <v>414</v>
      </c>
      <c r="I180" s="294"/>
      <c r="J180" s="295">
        <f>ROUND(I180*H180,2)</f>
        <v>0</v>
      </c>
      <c r="K180" s="291" t="s">
        <v>1</v>
      </c>
      <c r="L180" s="296"/>
      <c r="M180" s="297" t="s">
        <v>1</v>
      </c>
      <c r="N180" s="298" t="s">
        <v>41</v>
      </c>
      <c r="O180" s="92"/>
      <c r="P180" s="237">
        <f>O180*H180</f>
        <v>0</v>
      </c>
      <c r="Q180" s="237">
        <v>0.00016000000000000001</v>
      </c>
      <c r="R180" s="237">
        <f>Q180*H180</f>
        <v>0.066240000000000007</v>
      </c>
      <c r="S180" s="237">
        <v>0</v>
      </c>
      <c r="T180" s="238">
        <f>S180*H180</f>
        <v>0</v>
      </c>
      <c r="U180" s="39"/>
      <c r="V180" s="39"/>
      <c r="W180" s="39"/>
      <c r="X180" s="39"/>
      <c r="Y180" s="39"/>
      <c r="Z180" s="39"/>
      <c r="AA180" s="39"/>
      <c r="AB180" s="39"/>
      <c r="AC180" s="39"/>
      <c r="AD180" s="39"/>
      <c r="AE180" s="39"/>
      <c r="AR180" s="239" t="s">
        <v>347</v>
      </c>
      <c r="AT180" s="239" t="s">
        <v>411</v>
      </c>
      <c r="AU180" s="239" t="s">
        <v>85</v>
      </c>
      <c r="AY180" s="18" t="s">
        <v>175</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255</v>
      </c>
      <c r="BM180" s="239" t="s">
        <v>1078</v>
      </c>
    </row>
    <row r="181" s="2" customFormat="1" ht="16.5" customHeight="1">
      <c r="A181" s="39"/>
      <c r="B181" s="40"/>
      <c r="C181" s="228" t="s">
        <v>381</v>
      </c>
      <c r="D181" s="228" t="s">
        <v>177</v>
      </c>
      <c r="E181" s="229" t="s">
        <v>1079</v>
      </c>
      <c r="F181" s="230" t="s">
        <v>1080</v>
      </c>
      <c r="G181" s="231" t="s">
        <v>221</v>
      </c>
      <c r="H181" s="232">
        <v>30</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255</v>
      </c>
      <c r="AT181" s="239" t="s">
        <v>177</v>
      </c>
      <c r="AU181" s="239" t="s">
        <v>85</v>
      </c>
      <c r="AY181" s="18" t="s">
        <v>175</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255</v>
      </c>
      <c r="BM181" s="239" t="s">
        <v>1081</v>
      </c>
    </row>
    <row r="182" s="2" customFormat="1" ht="16.5" customHeight="1">
      <c r="A182" s="39"/>
      <c r="B182" s="40"/>
      <c r="C182" s="289" t="s">
        <v>386</v>
      </c>
      <c r="D182" s="289" t="s">
        <v>411</v>
      </c>
      <c r="E182" s="290" t="s">
        <v>1082</v>
      </c>
      <c r="F182" s="291" t="s">
        <v>1083</v>
      </c>
      <c r="G182" s="292" t="s">
        <v>221</v>
      </c>
      <c r="H182" s="293">
        <v>34.5</v>
      </c>
      <c r="I182" s="294"/>
      <c r="J182" s="295">
        <f>ROUND(I182*H182,2)</f>
        <v>0</v>
      </c>
      <c r="K182" s="291" t="s">
        <v>1</v>
      </c>
      <c r="L182" s="296"/>
      <c r="M182" s="297" t="s">
        <v>1</v>
      </c>
      <c r="N182" s="298" t="s">
        <v>41</v>
      </c>
      <c r="O182" s="92"/>
      <c r="P182" s="237">
        <f>O182*H182</f>
        <v>0</v>
      </c>
      <c r="Q182" s="237">
        <v>0.00052999999999999998</v>
      </c>
      <c r="R182" s="237">
        <f>Q182*H182</f>
        <v>0.018284999999999999</v>
      </c>
      <c r="S182" s="237">
        <v>0</v>
      </c>
      <c r="T182" s="238">
        <f>S182*H182</f>
        <v>0</v>
      </c>
      <c r="U182" s="39"/>
      <c r="V182" s="39"/>
      <c r="W182" s="39"/>
      <c r="X182" s="39"/>
      <c r="Y182" s="39"/>
      <c r="Z182" s="39"/>
      <c r="AA182" s="39"/>
      <c r="AB182" s="39"/>
      <c r="AC182" s="39"/>
      <c r="AD182" s="39"/>
      <c r="AE182" s="39"/>
      <c r="AR182" s="239" t="s">
        <v>347</v>
      </c>
      <c r="AT182" s="239" t="s">
        <v>411</v>
      </c>
      <c r="AU182" s="239" t="s">
        <v>85</v>
      </c>
      <c r="AY182" s="18" t="s">
        <v>175</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255</v>
      </c>
      <c r="BM182" s="239" t="s">
        <v>1084</v>
      </c>
    </row>
    <row r="183" s="2" customFormat="1" ht="16.5" customHeight="1">
      <c r="A183" s="39"/>
      <c r="B183" s="40"/>
      <c r="C183" s="228" t="s">
        <v>392</v>
      </c>
      <c r="D183" s="228" t="s">
        <v>177</v>
      </c>
      <c r="E183" s="229" t="s">
        <v>1085</v>
      </c>
      <c r="F183" s="230" t="s">
        <v>1086</v>
      </c>
      <c r="G183" s="231" t="s">
        <v>221</v>
      </c>
      <c r="H183" s="232">
        <v>100</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255</v>
      </c>
      <c r="AT183" s="239" t="s">
        <v>177</v>
      </c>
      <c r="AU183" s="239" t="s">
        <v>85</v>
      </c>
      <c r="AY183" s="18" t="s">
        <v>175</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255</v>
      </c>
      <c r="BM183" s="239" t="s">
        <v>1087</v>
      </c>
    </row>
    <row r="184" s="2" customFormat="1" ht="16.5" customHeight="1">
      <c r="A184" s="39"/>
      <c r="B184" s="40"/>
      <c r="C184" s="289" t="s">
        <v>397</v>
      </c>
      <c r="D184" s="289" t="s">
        <v>411</v>
      </c>
      <c r="E184" s="290" t="s">
        <v>1088</v>
      </c>
      <c r="F184" s="291" t="s">
        <v>1089</v>
      </c>
      <c r="G184" s="292" t="s">
        <v>221</v>
      </c>
      <c r="H184" s="293">
        <v>115</v>
      </c>
      <c r="I184" s="294"/>
      <c r="J184" s="295">
        <f>ROUND(I184*H184,2)</f>
        <v>0</v>
      </c>
      <c r="K184" s="291" t="s">
        <v>1</v>
      </c>
      <c r="L184" s="296"/>
      <c r="M184" s="297" t="s">
        <v>1</v>
      </c>
      <c r="N184" s="298" t="s">
        <v>41</v>
      </c>
      <c r="O184" s="92"/>
      <c r="P184" s="237">
        <f>O184*H184</f>
        <v>0</v>
      </c>
      <c r="Q184" s="237">
        <v>0.00052999999999999998</v>
      </c>
      <c r="R184" s="237">
        <f>Q184*H184</f>
        <v>0.060949999999999997</v>
      </c>
      <c r="S184" s="237">
        <v>0</v>
      </c>
      <c r="T184" s="238">
        <f>S184*H184</f>
        <v>0</v>
      </c>
      <c r="U184" s="39"/>
      <c r="V184" s="39"/>
      <c r="W184" s="39"/>
      <c r="X184" s="39"/>
      <c r="Y184" s="39"/>
      <c r="Z184" s="39"/>
      <c r="AA184" s="39"/>
      <c r="AB184" s="39"/>
      <c r="AC184" s="39"/>
      <c r="AD184" s="39"/>
      <c r="AE184" s="39"/>
      <c r="AR184" s="239" t="s">
        <v>347</v>
      </c>
      <c r="AT184" s="239" t="s">
        <v>411</v>
      </c>
      <c r="AU184" s="239" t="s">
        <v>85</v>
      </c>
      <c r="AY184" s="18" t="s">
        <v>175</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255</v>
      </c>
      <c r="BM184" s="239" t="s">
        <v>1090</v>
      </c>
    </row>
    <row r="185" s="2" customFormat="1" ht="24.15" customHeight="1">
      <c r="A185" s="39"/>
      <c r="B185" s="40"/>
      <c r="C185" s="228" t="s">
        <v>406</v>
      </c>
      <c r="D185" s="228" t="s">
        <v>177</v>
      </c>
      <c r="E185" s="229" t="s">
        <v>1091</v>
      </c>
      <c r="F185" s="230" t="s">
        <v>1092</v>
      </c>
      <c r="G185" s="231" t="s">
        <v>221</v>
      </c>
      <c r="H185" s="232">
        <v>600</v>
      </c>
      <c r="I185" s="233"/>
      <c r="J185" s="234">
        <f>ROUND(I185*H185,2)</f>
        <v>0</v>
      </c>
      <c r="K185" s="230" t="s">
        <v>1</v>
      </c>
      <c r="L185" s="45"/>
      <c r="M185" s="235" t="s">
        <v>1</v>
      </c>
      <c r="N185" s="236" t="s">
        <v>41</v>
      </c>
      <c r="O185" s="92"/>
      <c r="P185" s="237">
        <f>O185*H185</f>
        <v>0</v>
      </c>
      <c r="Q185" s="237">
        <v>0</v>
      </c>
      <c r="R185" s="237">
        <f>Q185*H185</f>
        <v>0</v>
      </c>
      <c r="S185" s="237">
        <v>0.00048000000000000001</v>
      </c>
      <c r="T185" s="238">
        <f>S185*H185</f>
        <v>0.28800000000000003</v>
      </c>
      <c r="U185" s="39"/>
      <c r="V185" s="39"/>
      <c r="W185" s="39"/>
      <c r="X185" s="39"/>
      <c r="Y185" s="39"/>
      <c r="Z185" s="39"/>
      <c r="AA185" s="39"/>
      <c r="AB185" s="39"/>
      <c r="AC185" s="39"/>
      <c r="AD185" s="39"/>
      <c r="AE185" s="39"/>
      <c r="AR185" s="239" t="s">
        <v>255</v>
      </c>
      <c r="AT185" s="239" t="s">
        <v>177</v>
      </c>
      <c r="AU185" s="239" t="s">
        <v>85</v>
      </c>
      <c r="AY185" s="18" t="s">
        <v>175</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255</v>
      </c>
      <c r="BM185" s="239" t="s">
        <v>1093</v>
      </c>
    </row>
    <row r="186" s="2" customFormat="1" ht="16.5" customHeight="1">
      <c r="A186" s="39"/>
      <c r="B186" s="40"/>
      <c r="C186" s="228" t="s">
        <v>410</v>
      </c>
      <c r="D186" s="228" t="s">
        <v>177</v>
      </c>
      <c r="E186" s="229" t="s">
        <v>1094</v>
      </c>
      <c r="F186" s="230" t="s">
        <v>1095</v>
      </c>
      <c r="G186" s="231" t="s">
        <v>316</v>
      </c>
      <c r="H186" s="232">
        <v>960</v>
      </c>
      <c r="I186" s="233"/>
      <c r="J186" s="234">
        <f>ROUND(I186*H186,2)</f>
        <v>0</v>
      </c>
      <c r="K186" s="230" t="s">
        <v>1</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255</v>
      </c>
      <c r="AT186" s="239" t="s">
        <v>177</v>
      </c>
      <c r="AU186" s="239" t="s">
        <v>85</v>
      </c>
      <c r="AY186" s="18" t="s">
        <v>175</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255</v>
      </c>
      <c r="BM186" s="239" t="s">
        <v>1096</v>
      </c>
    </row>
    <row r="187" s="2" customFormat="1" ht="16.5" customHeight="1">
      <c r="A187" s="39"/>
      <c r="B187" s="40"/>
      <c r="C187" s="228" t="s">
        <v>416</v>
      </c>
      <c r="D187" s="228" t="s">
        <v>177</v>
      </c>
      <c r="E187" s="229" t="s">
        <v>1097</v>
      </c>
      <c r="F187" s="230" t="s">
        <v>1098</v>
      </c>
      <c r="G187" s="231" t="s">
        <v>316</v>
      </c>
      <c r="H187" s="232">
        <v>40</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255</v>
      </c>
      <c r="AT187" s="239" t="s">
        <v>177</v>
      </c>
      <c r="AU187" s="239" t="s">
        <v>85</v>
      </c>
      <c r="AY187" s="18" t="s">
        <v>175</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255</v>
      </c>
      <c r="BM187" s="239" t="s">
        <v>1099</v>
      </c>
    </row>
    <row r="188" s="2" customFormat="1" ht="16.5" customHeight="1">
      <c r="A188" s="39"/>
      <c r="B188" s="40"/>
      <c r="C188" s="228" t="s">
        <v>422</v>
      </c>
      <c r="D188" s="228" t="s">
        <v>177</v>
      </c>
      <c r="E188" s="229" t="s">
        <v>1100</v>
      </c>
      <c r="F188" s="230" t="s">
        <v>1101</v>
      </c>
      <c r="G188" s="231" t="s">
        <v>809</v>
      </c>
      <c r="H188" s="232">
        <v>1</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255</v>
      </c>
      <c r="AT188" s="239" t="s">
        <v>177</v>
      </c>
      <c r="AU188" s="239" t="s">
        <v>85</v>
      </c>
      <c r="AY188" s="18" t="s">
        <v>175</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255</v>
      </c>
      <c r="BM188" s="239" t="s">
        <v>1102</v>
      </c>
    </row>
    <row r="189" s="2" customFormat="1" ht="16.5" customHeight="1">
      <c r="A189" s="39"/>
      <c r="B189" s="40"/>
      <c r="C189" s="228" t="s">
        <v>426</v>
      </c>
      <c r="D189" s="228" t="s">
        <v>177</v>
      </c>
      <c r="E189" s="229" t="s">
        <v>1103</v>
      </c>
      <c r="F189" s="230" t="s">
        <v>1104</v>
      </c>
      <c r="G189" s="231" t="s">
        <v>809</v>
      </c>
      <c r="H189" s="232">
        <v>1</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255</v>
      </c>
      <c r="AT189" s="239" t="s">
        <v>177</v>
      </c>
      <c r="AU189" s="239" t="s">
        <v>85</v>
      </c>
      <c r="AY189" s="18" t="s">
        <v>175</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255</v>
      </c>
      <c r="BM189" s="239" t="s">
        <v>1105</v>
      </c>
    </row>
    <row r="190" s="2" customFormat="1" ht="16.5" customHeight="1">
      <c r="A190" s="39"/>
      <c r="B190" s="40"/>
      <c r="C190" s="228" t="s">
        <v>432</v>
      </c>
      <c r="D190" s="228" t="s">
        <v>177</v>
      </c>
      <c r="E190" s="229" t="s">
        <v>1106</v>
      </c>
      <c r="F190" s="230" t="s">
        <v>1107</v>
      </c>
      <c r="G190" s="231" t="s">
        <v>316</v>
      </c>
      <c r="H190" s="232">
        <v>1</v>
      </c>
      <c r="I190" s="233"/>
      <c r="J190" s="234">
        <f>ROUND(I190*H190,2)</f>
        <v>0</v>
      </c>
      <c r="K190" s="230" t="s">
        <v>1</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255</v>
      </c>
      <c r="AT190" s="239" t="s">
        <v>177</v>
      </c>
      <c r="AU190" s="239" t="s">
        <v>85</v>
      </c>
      <c r="AY190" s="18" t="s">
        <v>175</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255</v>
      </c>
      <c r="BM190" s="239" t="s">
        <v>1108</v>
      </c>
    </row>
    <row r="191" s="2" customFormat="1" ht="16.5" customHeight="1">
      <c r="A191" s="39"/>
      <c r="B191" s="40"/>
      <c r="C191" s="289" t="s">
        <v>439</v>
      </c>
      <c r="D191" s="289" t="s">
        <v>411</v>
      </c>
      <c r="E191" s="290" t="s">
        <v>1109</v>
      </c>
      <c r="F191" s="291" t="s">
        <v>1110</v>
      </c>
      <c r="G191" s="292" t="s">
        <v>316</v>
      </c>
      <c r="H191" s="293">
        <v>1</v>
      </c>
      <c r="I191" s="294"/>
      <c r="J191" s="295">
        <f>ROUND(I191*H191,2)</f>
        <v>0</v>
      </c>
      <c r="K191" s="291" t="s">
        <v>1</v>
      </c>
      <c r="L191" s="296"/>
      <c r="M191" s="297" t="s">
        <v>1</v>
      </c>
      <c r="N191" s="298" t="s">
        <v>41</v>
      </c>
      <c r="O191" s="92"/>
      <c r="P191" s="237">
        <f>O191*H191</f>
        <v>0</v>
      </c>
      <c r="Q191" s="237">
        <v>0.0027499999999999998</v>
      </c>
      <c r="R191" s="237">
        <f>Q191*H191</f>
        <v>0.0027499999999999998</v>
      </c>
      <c r="S191" s="237">
        <v>0</v>
      </c>
      <c r="T191" s="238">
        <f>S191*H191</f>
        <v>0</v>
      </c>
      <c r="U191" s="39"/>
      <c r="V191" s="39"/>
      <c r="W191" s="39"/>
      <c r="X191" s="39"/>
      <c r="Y191" s="39"/>
      <c r="Z191" s="39"/>
      <c r="AA191" s="39"/>
      <c r="AB191" s="39"/>
      <c r="AC191" s="39"/>
      <c r="AD191" s="39"/>
      <c r="AE191" s="39"/>
      <c r="AR191" s="239" t="s">
        <v>347</v>
      </c>
      <c r="AT191" s="239" t="s">
        <v>411</v>
      </c>
      <c r="AU191" s="239" t="s">
        <v>85</v>
      </c>
      <c r="AY191" s="18" t="s">
        <v>175</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255</v>
      </c>
      <c r="BM191" s="239" t="s">
        <v>1111</v>
      </c>
    </row>
    <row r="192" s="2" customFormat="1" ht="16.5" customHeight="1">
      <c r="A192" s="39"/>
      <c r="B192" s="40"/>
      <c r="C192" s="228" t="s">
        <v>444</v>
      </c>
      <c r="D192" s="228" t="s">
        <v>177</v>
      </c>
      <c r="E192" s="229" t="s">
        <v>1112</v>
      </c>
      <c r="F192" s="230" t="s">
        <v>1107</v>
      </c>
      <c r="G192" s="231" t="s">
        <v>316</v>
      </c>
      <c r="H192" s="232">
        <v>1</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255</v>
      </c>
      <c r="AT192" s="239" t="s">
        <v>177</v>
      </c>
      <c r="AU192" s="239" t="s">
        <v>85</v>
      </c>
      <c r="AY192" s="18" t="s">
        <v>175</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255</v>
      </c>
      <c r="BM192" s="239" t="s">
        <v>1113</v>
      </c>
    </row>
    <row r="193" s="2" customFormat="1" ht="16.5" customHeight="1">
      <c r="A193" s="39"/>
      <c r="B193" s="40"/>
      <c r="C193" s="289" t="s">
        <v>448</v>
      </c>
      <c r="D193" s="289" t="s">
        <v>411</v>
      </c>
      <c r="E193" s="290" t="s">
        <v>1114</v>
      </c>
      <c r="F193" s="291" t="s">
        <v>1115</v>
      </c>
      <c r="G193" s="292" t="s">
        <v>316</v>
      </c>
      <c r="H193" s="293">
        <v>1</v>
      </c>
      <c r="I193" s="294"/>
      <c r="J193" s="295">
        <f>ROUND(I193*H193,2)</f>
        <v>0</v>
      </c>
      <c r="K193" s="291" t="s">
        <v>1</v>
      </c>
      <c r="L193" s="296"/>
      <c r="M193" s="297" t="s">
        <v>1</v>
      </c>
      <c r="N193" s="298" t="s">
        <v>41</v>
      </c>
      <c r="O193" s="92"/>
      <c r="P193" s="237">
        <f>O193*H193</f>
        <v>0</v>
      </c>
      <c r="Q193" s="237">
        <v>0.0027499999999999998</v>
      </c>
      <c r="R193" s="237">
        <f>Q193*H193</f>
        <v>0.0027499999999999998</v>
      </c>
      <c r="S193" s="237">
        <v>0</v>
      </c>
      <c r="T193" s="238">
        <f>S193*H193</f>
        <v>0</v>
      </c>
      <c r="U193" s="39"/>
      <c r="V193" s="39"/>
      <c r="W193" s="39"/>
      <c r="X193" s="39"/>
      <c r="Y193" s="39"/>
      <c r="Z193" s="39"/>
      <c r="AA193" s="39"/>
      <c r="AB193" s="39"/>
      <c r="AC193" s="39"/>
      <c r="AD193" s="39"/>
      <c r="AE193" s="39"/>
      <c r="AR193" s="239" t="s">
        <v>347</v>
      </c>
      <c r="AT193" s="239" t="s">
        <v>411</v>
      </c>
      <c r="AU193" s="239" t="s">
        <v>85</v>
      </c>
      <c r="AY193" s="18" t="s">
        <v>175</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255</v>
      </c>
      <c r="BM193" s="239" t="s">
        <v>1116</v>
      </c>
    </row>
    <row r="194" s="2" customFormat="1" ht="16.5" customHeight="1">
      <c r="A194" s="39"/>
      <c r="B194" s="40"/>
      <c r="C194" s="228" t="s">
        <v>452</v>
      </c>
      <c r="D194" s="228" t="s">
        <v>177</v>
      </c>
      <c r="E194" s="229" t="s">
        <v>1117</v>
      </c>
      <c r="F194" s="230" t="s">
        <v>1107</v>
      </c>
      <c r="G194" s="231" t="s">
        <v>316</v>
      </c>
      <c r="H194" s="232">
        <v>1</v>
      </c>
      <c r="I194" s="233"/>
      <c r="J194" s="234">
        <f>ROUND(I194*H194,2)</f>
        <v>0</v>
      </c>
      <c r="K194" s="230" t="s">
        <v>1</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255</v>
      </c>
      <c r="AT194" s="239" t="s">
        <v>177</v>
      </c>
      <c r="AU194" s="239" t="s">
        <v>85</v>
      </c>
      <c r="AY194" s="18" t="s">
        <v>175</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255</v>
      </c>
      <c r="BM194" s="239" t="s">
        <v>1118</v>
      </c>
    </row>
    <row r="195" s="2" customFormat="1" ht="16.5" customHeight="1">
      <c r="A195" s="39"/>
      <c r="B195" s="40"/>
      <c r="C195" s="289" t="s">
        <v>457</v>
      </c>
      <c r="D195" s="289" t="s">
        <v>411</v>
      </c>
      <c r="E195" s="290" t="s">
        <v>1119</v>
      </c>
      <c r="F195" s="291" t="s">
        <v>1120</v>
      </c>
      <c r="G195" s="292" t="s">
        <v>316</v>
      </c>
      <c r="H195" s="293">
        <v>1</v>
      </c>
      <c r="I195" s="294"/>
      <c r="J195" s="295">
        <f>ROUND(I195*H195,2)</f>
        <v>0</v>
      </c>
      <c r="K195" s="291" t="s">
        <v>1</v>
      </c>
      <c r="L195" s="296"/>
      <c r="M195" s="297" t="s">
        <v>1</v>
      </c>
      <c r="N195" s="298" t="s">
        <v>41</v>
      </c>
      <c r="O195" s="92"/>
      <c r="P195" s="237">
        <f>O195*H195</f>
        <v>0</v>
      </c>
      <c r="Q195" s="237">
        <v>0.0027499999999999998</v>
      </c>
      <c r="R195" s="237">
        <f>Q195*H195</f>
        <v>0.0027499999999999998</v>
      </c>
      <c r="S195" s="237">
        <v>0</v>
      </c>
      <c r="T195" s="238">
        <f>S195*H195</f>
        <v>0</v>
      </c>
      <c r="U195" s="39"/>
      <c r="V195" s="39"/>
      <c r="W195" s="39"/>
      <c r="X195" s="39"/>
      <c r="Y195" s="39"/>
      <c r="Z195" s="39"/>
      <c r="AA195" s="39"/>
      <c r="AB195" s="39"/>
      <c r="AC195" s="39"/>
      <c r="AD195" s="39"/>
      <c r="AE195" s="39"/>
      <c r="AR195" s="239" t="s">
        <v>347</v>
      </c>
      <c r="AT195" s="239" t="s">
        <v>411</v>
      </c>
      <c r="AU195" s="239" t="s">
        <v>85</v>
      </c>
      <c r="AY195" s="18" t="s">
        <v>175</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255</v>
      </c>
      <c r="BM195" s="239" t="s">
        <v>1121</v>
      </c>
    </row>
    <row r="196" s="2" customFormat="1" ht="16.5" customHeight="1">
      <c r="A196" s="39"/>
      <c r="B196" s="40"/>
      <c r="C196" s="228" t="s">
        <v>461</v>
      </c>
      <c r="D196" s="228" t="s">
        <v>177</v>
      </c>
      <c r="E196" s="229" t="s">
        <v>1122</v>
      </c>
      <c r="F196" s="230" t="s">
        <v>1107</v>
      </c>
      <c r="G196" s="231" t="s">
        <v>316</v>
      </c>
      <c r="H196" s="232">
        <v>1</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255</v>
      </c>
      <c r="AT196" s="239" t="s">
        <v>177</v>
      </c>
      <c r="AU196" s="239" t="s">
        <v>85</v>
      </c>
      <c r="AY196" s="18" t="s">
        <v>175</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255</v>
      </c>
      <c r="BM196" s="239" t="s">
        <v>1123</v>
      </c>
    </row>
    <row r="197" s="2" customFormat="1" ht="16.5" customHeight="1">
      <c r="A197" s="39"/>
      <c r="B197" s="40"/>
      <c r="C197" s="289" t="s">
        <v>466</v>
      </c>
      <c r="D197" s="289" t="s">
        <v>411</v>
      </c>
      <c r="E197" s="290" t="s">
        <v>1124</v>
      </c>
      <c r="F197" s="291" t="s">
        <v>1125</v>
      </c>
      <c r="G197" s="292" t="s">
        <v>316</v>
      </c>
      <c r="H197" s="293">
        <v>1</v>
      </c>
      <c r="I197" s="294"/>
      <c r="J197" s="295">
        <f>ROUND(I197*H197,2)</f>
        <v>0</v>
      </c>
      <c r="K197" s="291" t="s">
        <v>1</v>
      </c>
      <c r="L197" s="296"/>
      <c r="M197" s="297" t="s">
        <v>1</v>
      </c>
      <c r="N197" s="298" t="s">
        <v>41</v>
      </c>
      <c r="O197" s="92"/>
      <c r="P197" s="237">
        <f>O197*H197</f>
        <v>0</v>
      </c>
      <c r="Q197" s="237">
        <v>0.0027499999999999998</v>
      </c>
      <c r="R197" s="237">
        <f>Q197*H197</f>
        <v>0.0027499999999999998</v>
      </c>
      <c r="S197" s="237">
        <v>0</v>
      </c>
      <c r="T197" s="238">
        <f>S197*H197</f>
        <v>0</v>
      </c>
      <c r="U197" s="39"/>
      <c r="V197" s="39"/>
      <c r="W197" s="39"/>
      <c r="X197" s="39"/>
      <c r="Y197" s="39"/>
      <c r="Z197" s="39"/>
      <c r="AA197" s="39"/>
      <c r="AB197" s="39"/>
      <c r="AC197" s="39"/>
      <c r="AD197" s="39"/>
      <c r="AE197" s="39"/>
      <c r="AR197" s="239" t="s">
        <v>347</v>
      </c>
      <c r="AT197" s="239" t="s">
        <v>411</v>
      </c>
      <c r="AU197" s="239" t="s">
        <v>85</v>
      </c>
      <c r="AY197" s="18" t="s">
        <v>175</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255</v>
      </c>
      <c r="BM197" s="239" t="s">
        <v>1126</v>
      </c>
    </row>
    <row r="198" s="2" customFormat="1" ht="16.5" customHeight="1">
      <c r="A198" s="39"/>
      <c r="B198" s="40"/>
      <c r="C198" s="228" t="s">
        <v>470</v>
      </c>
      <c r="D198" s="228" t="s">
        <v>177</v>
      </c>
      <c r="E198" s="229" t="s">
        <v>1122</v>
      </c>
      <c r="F198" s="230" t="s">
        <v>1107</v>
      </c>
      <c r="G198" s="231" t="s">
        <v>316</v>
      </c>
      <c r="H198" s="232">
        <v>1</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255</v>
      </c>
      <c r="AT198" s="239" t="s">
        <v>177</v>
      </c>
      <c r="AU198" s="239" t="s">
        <v>85</v>
      </c>
      <c r="AY198" s="18" t="s">
        <v>175</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255</v>
      </c>
      <c r="BM198" s="239" t="s">
        <v>1127</v>
      </c>
    </row>
    <row r="199" s="2" customFormat="1" ht="16.5" customHeight="1">
      <c r="A199" s="39"/>
      <c r="B199" s="40"/>
      <c r="C199" s="289" t="s">
        <v>475</v>
      </c>
      <c r="D199" s="289" t="s">
        <v>411</v>
      </c>
      <c r="E199" s="290" t="s">
        <v>1128</v>
      </c>
      <c r="F199" s="291" t="s">
        <v>1129</v>
      </c>
      <c r="G199" s="292" t="s">
        <v>316</v>
      </c>
      <c r="H199" s="293">
        <v>1</v>
      </c>
      <c r="I199" s="294"/>
      <c r="J199" s="295">
        <f>ROUND(I199*H199,2)</f>
        <v>0</v>
      </c>
      <c r="K199" s="291" t="s">
        <v>1</v>
      </c>
      <c r="L199" s="296"/>
      <c r="M199" s="297" t="s">
        <v>1</v>
      </c>
      <c r="N199" s="298" t="s">
        <v>41</v>
      </c>
      <c r="O199" s="92"/>
      <c r="P199" s="237">
        <f>O199*H199</f>
        <v>0</v>
      </c>
      <c r="Q199" s="237">
        <v>0.0027499999999999998</v>
      </c>
      <c r="R199" s="237">
        <f>Q199*H199</f>
        <v>0.0027499999999999998</v>
      </c>
      <c r="S199" s="237">
        <v>0</v>
      </c>
      <c r="T199" s="238">
        <f>S199*H199</f>
        <v>0</v>
      </c>
      <c r="U199" s="39"/>
      <c r="V199" s="39"/>
      <c r="W199" s="39"/>
      <c r="X199" s="39"/>
      <c r="Y199" s="39"/>
      <c r="Z199" s="39"/>
      <c r="AA199" s="39"/>
      <c r="AB199" s="39"/>
      <c r="AC199" s="39"/>
      <c r="AD199" s="39"/>
      <c r="AE199" s="39"/>
      <c r="AR199" s="239" t="s">
        <v>347</v>
      </c>
      <c r="AT199" s="239" t="s">
        <v>411</v>
      </c>
      <c r="AU199" s="239" t="s">
        <v>85</v>
      </c>
      <c r="AY199" s="18" t="s">
        <v>175</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255</v>
      </c>
      <c r="BM199" s="239" t="s">
        <v>1130</v>
      </c>
    </row>
    <row r="200" s="2" customFormat="1" ht="16.5" customHeight="1">
      <c r="A200" s="39"/>
      <c r="B200" s="40"/>
      <c r="C200" s="228" t="s">
        <v>481</v>
      </c>
      <c r="D200" s="228" t="s">
        <v>177</v>
      </c>
      <c r="E200" s="229" t="s">
        <v>1131</v>
      </c>
      <c r="F200" s="230" t="s">
        <v>1132</v>
      </c>
      <c r="G200" s="231" t="s">
        <v>316</v>
      </c>
      <c r="H200" s="232">
        <v>4</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255</v>
      </c>
      <c r="AT200" s="239" t="s">
        <v>177</v>
      </c>
      <c r="AU200" s="239" t="s">
        <v>85</v>
      </c>
      <c r="AY200" s="18" t="s">
        <v>175</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255</v>
      </c>
      <c r="BM200" s="239" t="s">
        <v>1133</v>
      </c>
    </row>
    <row r="201" s="2" customFormat="1" ht="16.5" customHeight="1">
      <c r="A201" s="39"/>
      <c r="B201" s="40"/>
      <c r="C201" s="289" t="s">
        <v>487</v>
      </c>
      <c r="D201" s="289" t="s">
        <v>411</v>
      </c>
      <c r="E201" s="290" t="s">
        <v>1134</v>
      </c>
      <c r="F201" s="291" t="s">
        <v>1135</v>
      </c>
      <c r="G201" s="292" t="s">
        <v>316</v>
      </c>
      <c r="H201" s="293">
        <v>4</v>
      </c>
      <c r="I201" s="294"/>
      <c r="J201" s="295">
        <f>ROUND(I201*H201,2)</f>
        <v>0</v>
      </c>
      <c r="K201" s="291" t="s">
        <v>1</v>
      </c>
      <c r="L201" s="296"/>
      <c r="M201" s="297" t="s">
        <v>1</v>
      </c>
      <c r="N201" s="298" t="s">
        <v>41</v>
      </c>
      <c r="O201" s="92"/>
      <c r="P201" s="237">
        <f>O201*H201</f>
        <v>0</v>
      </c>
      <c r="Q201" s="237">
        <v>0.0027499999999999998</v>
      </c>
      <c r="R201" s="237">
        <f>Q201*H201</f>
        <v>0.010999999999999999</v>
      </c>
      <c r="S201" s="237">
        <v>0</v>
      </c>
      <c r="T201" s="238">
        <f>S201*H201</f>
        <v>0</v>
      </c>
      <c r="U201" s="39"/>
      <c r="V201" s="39"/>
      <c r="W201" s="39"/>
      <c r="X201" s="39"/>
      <c r="Y201" s="39"/>
      <c r="Z201" s="39"/>
      <c r="AA201" s="39"/>
      <c r="AB201" s="39"/>
      <c r="AC201" s="39"/>
      <c r="AD201" s="39"/>
      <c r="AE201" s="39"/>
      <c r="AR201" s="239" t="s">
        <v>347</v>
      </c>
      <c r="AT201" s="239" t="s">
        <v>411</v>
      </c>
      <c r="AU201" s="239" t="s">
        <v>85</v>
      </c>
      <c r="AY201" s="18" t="s">
        <v>175</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255</v>
      </c>
      <c r="BM201" s="239" t="s">
        <v>1136</v>
      </c>
    </row>
    <row r="202" s="2" customFormat="1" ht="16.5" customHeight="1">
      <c r="A202" s="39"/>
      <c r="B202" s="40"/>
      <c r="C202" s="228" t="s">
        <v>492</v>
      </c>
      <c r="D202" s="228" t="s">
        <v>177</v>
      </c>
      <c r="E202" s="229" t="s">
        <v>1137</v>
      </c>
      <c r="F202" s="230" t="s">
        <v>1138</v>
      </c>
      <c r="G202" s="231" t="s">
        <v>316</v>
      </c>
      <c r="H202" s="232">
        <v>8</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255</v>
      </c>
      <c r="AT202" s="239" t="s">
        <v>177</v>
      </c>
      <c r="AU202" s="239" t="s">
        <v>85</v>
      </c>
      <c r="AY202" s="18" t="s">
        <v>175</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255</v>
      </c>
      <c r="BM202" s="239" t="s">
        <v>1139</v>
      </c>
    </row>
    <row r="203" s="2" customFormat="1" ht="16.5" customHeight="1">
      <c r="A203" s="39"/>
      <c r="B203" s="40"/>
      <c r="C203" s="289" t="s">
        <v>496</v>
      </c>
      <c r="D203" s="289" t="s">
        <v>411</v>
      </c>
      <c r="E203" s="290" t="s">
        <v>1140</v>
      </c>
      <c r="F203" s="291" t="s">
        <v>1141</v>
      </c>
      <c r="G203" s="292" t="s">
        <v>316</v>
      </c>
      <c r="H203" s="293">
        <v>8</v>
      </c>
      <c r="I203" s="294"/>
      <c r="J203" s="295">
        <f>ROUND(I203*H203,2)</f>
        <v>0</v>
      </c>
      <c r="K203" s="291" t="s">
        <v>1</v>
      </c>
      <c r="L203" s="296"/>
      <c r="M203" s="297" t="s">
        <v>1</v>
      </c>
      <c r="N203" s="298" t="s">
        <v>41</v>
      </c>
      <c r="O203" s="92"/>
      <c r="P203" s="237">
        <f>O203*H203</f>
        <v>0</v>
      </c>
      <c r="Q203" s="237">
        <v>0.1016</v>
      </c>
      <c r="R203" s="237">
        <f>Q203*H203</f>
        <v>0.81279999999999997</v>
      </c>
      <c r="S203" s="237">
        <v>0</v>
      </c>
      <c r="T203" s="238">
        <f>S203*H203</f>
        <v>0</v>
      </c>
      <c r="U203" s="39"/>
      <c r="V203" s="39"/>
      <c r="W203" s="39"/>
      <c r="X203" s="39"/>
      <c r="Y203" s="39"/>
      <c r="Z203" s="39"/>
      <c r="AA203" s="39"/>
      <c r="AB203" s="39"/>
      <c r="AC203" s="39"/>
      <c r="AD203" s="39"/>
      <c r="AE203" s="39"/>
      <c r="AR203" s="239" t="s">
        <v>347</v>
      </c>
      <c r="AT203" s="239" t="s">
        <v>411</v>
      </c>
      <c r="AU203" s="239" t="s">
        <v>85</v>
      </c>
      <c r="AY203" s="18" t="s">
        <v>175</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255</v>
      </c>
      <c r="BM203" s="239" t="s">
        <v>1142</v>
      </c>
    </row>
    <row r="204" s="2" customFormat="1" ht="16.5" customHeight="1">
      <c r="A204" s="39"/>
      <c r="B204" s="40"/>
      <c r="C204" s="228" t="s">
        <v>500</v>
      </c>
      <c r="D204" s="228" t="s">
        <v>177</v>
      </c>
      <c r="E204" s="229" t="s">
        <v>1143</v>
      </c>
      <c r="F204" s="230" t="s">
        <v>1144</v>
      </c>
      <c r="G204" s="231" t="s">
        <v>316</v>
      </c>
      <c r="H204" s="232">
        <v>5</v>
      </c>
      <c r="I204" s="233"/>
      <c r="J204" s="234">
        <f>ROUND(I204*H204,2)</f>
        <v>0</v>
      </c>
      <c r="K204" s="230" t="s">
        <v>1</v>
      </c>
      <c r="L204" s="45"/>
      <c r="M204" s="235" t="s">
        <v>1</v>
      </c>
      <c r="N204" s="236" t="s">
        <v>41</v>
      </c>
      <c r="O204" s="92"/>
      <c r="P204" s="237">
        <f>O204*H204</f>
        <v>0</v>
      </c>
      <c r="Q204" s="237">
        <v>0</v>
      </c>
      <c r="R204" s="237">
        <f>Q204*H204</f>
        <v>0</v>
      </c>
      <c r="S204" s="237">
        <v>0.029999999999999999</v>
      </c>
      <c r="T204" s="238">
        <f>S204*H204</f>
        <v>0.14999999999999999</v>
      </c>
      <c r="U204" s="39"/>
      <c r="V204" s="39"/>
      <c r="W204" s="39"/>
      <c r="X204" s="39"/>
      <c r="Y204" s="39"/>
      <c r="Z204" s="39"/>
      <c r="AA204" s="39"/>
      <c r="AB204" s="39"/>
      <c r="AC204" s="39"/>
      <c r="AD204" s="39"/>
      <c r="AE204" s="39"/>
      <c r="AR204" s="239" t="s">
        <v>255</v>
      </c>
      <c r="AT204" s="239" t="s">
        <v>177</v>
      </c>
      <c r="AU204" s="239" t="s">
        <v>85</v>
      </c>
      <c r="AY204" s="18" t="s">
        <v>175</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255</v>
      </c>
      <c r="BM204" s="239" t="s">
        <v>1145</v>
      </c>
    </row>
    <row r="205" s="2" customFormat="1" ht="16.5" customHeight="1">
      <c r="A205" s="39"/>
      <c r="B205" s="40"/>
      <c r="C205" s="228" t="s">
        <v>506</v>
      </c>
      <c r="D205" s="228" t="s">
        <v>177</v>
      </c>
      <c r="E205" s="229" t="s">
        <v>1146</v>
      </c>
      <c r="F205" s="230" t="s">
        <v>1147</v>
      </c>
      <c r="G205" s="231" t="s">
        <v>316</v>
      </c>
      <c r="H205" s="232">
        <v>8</v>
      </c>
      <c r="I205" s="233"/>
      <c r="J205" s="234">
        <f>ROUND(I205*H205,2)</f>
        <v>0</v>
      </c>
      <c r="K205" s="230" t="s">
        <v>1</v>
      </c>
      <c r="L205" s="45"/>
      <c r="M205" s="235" t="s">
        <v>1</v>
      </c>
      <c r="N205" s="236" t="s">
        <v>41</v>
      </c>
      <c r="O205" s="92"/>
      <c r="P205" s="237">
        <f>O205*H205</f>
        <v>0</v>
      </c>
      <c r="Q205" s="237">
        <v>0</v>
      </c>
      <c r="R205" s="237">
        <f>Q205*H205</f>
        <v>0</v>
      </c>
      <c r="S205" s="237">
        <v>0.029999999999999999</v>
      </c>
      <c r="T205" s="238">
        <f>S205*H205</f>
        <v>0.23999999999999999</v>
      </c>
      <c r="U205" s="39"/>
      <c r="V205" s="39"/>
      <c r="W205" s="39"/>
      <c r="X205" s="39"/>
      <c r="Y205" s="39"/>
      <c r="Z205" s="39"/>
      <c r="AA205" s="39"/>
      <c r="AB205" s="39"/>
      <c r="AC205" s="39"/>
      <c r="AD205" s="39"/>
      <c r="AE205" s="39"/>
      <c r="AR205" s="239" t="s">
        <v>255</v>
      </c>
      <c r="AT205" s="239" t="s">
        <v>177</v>
      </c>
      <c r="AU205" s="239" t="s">
        <v>85</v>
      </c>
      <c r="AY205" s="18" t="s">
        <v>175</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255</v>
      </c>
      <c r="BM205" s="239" t="s">
        <v>1148</v>
      </c>
    </row>
    <row r="206" s="2" customFormat="1" ht="16.5" customHeight="1">
      <c r="A206" s="39"/>
      <c r="B206" s="40"/>
      <c r="C206" s="228" t="s">
        <v>510</v>
      </c>
      <c r="D206" s="228" t="s">
        <v>177</v>
      </c>
      <c r="E206" s="229" t="s">
        <v>1149</v>
      </c>
      <c r="F206" s="230" t="s">
        <v>1150</v>
      </c>
      <c r="G206" s="231" t="s">
        <v>316</v>
      </c>
      <c r="H206" s="232">
        <v>8</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255</v>
      </c>
      <c r="AT206" s="239" t="s">
        <v>177</v>
      </c>
      <c r="AU206" s="239" t="s">
        <v>85</v>
      </c>
      <c r="AY206" s="18" t="s">
        <v>175</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255</v>
      </c>
      <c r="BM206" s="239" t="s">
        <v>1151</v>
      </c>
    </row>
    <row r="207" s="2" customFormat="1" ht="16.5" customHeight="1">
      <c r="A207" s="39"/>
      <c r="B207" s="40"/>
      <c r="C207" s="289" t="s">
        <v>516</v>
      </c>
      <c r="D207" s="289" t="s">
        <v>411</v>
      </c>
      <c r="E207" s="290" t="s">
        <v>1152</v>
      </c>
      <c r="F207" s="291" t="s">
        <v>1153</v>
      </c>
      <c r="G207" s="292" t="s">
        <v>316</v>
      </c>
      <c r="H207" s="293">
        <v>8</v>
      </c>
      <c r="I207" s="294"/>
      <c r="J207" s="295">
        <f>ROUND(I207*H207,2)</f>
        <v>0</v>
      </c>
      <c r="K207" s="291" t="s">
        <v>1</v>
      </c>
      <c r="L207" s="296"/>
      <c r="M207" s="297" t="s">
        <v>1</v>
      </c>
      <c r="N207" s="298" t="s">
        <v>41</v>
      </c>
      <c r="O207" s="92"/>
      <c r="P207" s="237">
        <f>O207*H207</f>
        <v>0</v>
      </c>
      <c r="Q207" s="237">
        <v>4.0000000000000003E-05</v>
      </c>
      <c r="R207" s="237">
        <f>Q207*H207</f>
        <v>0.00032000000000000003</v>
      </c>
      <c r="S207" s="237">
        <v>0</v>
      </c>
      <c r="T207" s="238">
        <f>S207*H207</f>
        <v>0</v>
      </c>
      <c r="U207" s="39"/>
      <c r="V207" s="39"/>
      <c r="W207" s="39"/>
      <c r="X207" s="39"/>
      <c r="Y207" s="39"/>
      <c r="Z207" s="39"/>
      <c r="AA207" s="39"/>
      <c r="AB207" s="39"/>
      <c r="AC207" s="39"/>
      <c r="AD207" s="39"/>
      <c r="AE207" s="39"/>
      <c r="AR207" s="239" t="s">
        <v>347</v>
      </c>
      <c r="AT207" s="239" t="s">
        <v>411</v>
      </c>
      <c r="AU207" s="239" t="s">
        <v>85</v>
      </c>
      <c r="AY207" s="18" t="s">
        <v>175</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255</v>
      </c>
      <c r="BM207" s="239" t="s">
        <v>1154</v>
      </c>
    </row>
    <row r="208" s="2" customFormat="1" ht="21.75" customHeight="1">
      <c r="A208" s="39"/>
      <c r="B208" s="40"/>
      <c r="C208" s="228" t="s">
        <v>522</v>
      </c>
      <c r="D208" s="228" t="s">
        <v>177</v>
      </c>
      <c r="E208" s="229" t="s">
        <v>1155</v>
      </c>
      <c r="F208" s="230" t="s">
        <v>1156</v>
      </c>
      <c r="G208" s="231" t="s">
        <v>316</v>
      </c>
      <c r="H208" s="232">
        <v>10</v>
      </c>
      <c r="I208" s="233"/>
      <c r="J208" s="234">
        <f>ROUND(I208*H208,2)</f>
        <v>0</v>
      </c>
      <c r="K208" s="230" t="s">
        <v>1</v>
      </c>
      <c r="L208" s="45"/>
      <c r="M208" s="235" t="s">
        <v>1</v>
      </c>
      <c r="N208" s="236" t="s">
        <v>41</v>
      </c>
      <c r="O208" s="92"/>
      <c r="P208" s="237">
        <f>O208*H208</f>
        <v>0</v>
      </c>
      <c r="Q208" s="237">
        <v>0</v>
      </c>
      <c r="R208" s="237">
        <f>Q208*H208</f>
        <v>0</v>
      </c>
      <c r="S208" s="237">
        <v>4.8000000000000001E-05</v>
      </c>
      <c r="T208" s="238">
        <f>S208*H208</f>
        <v>0.00048000000000000001</v>
      </c>
      <c r="U208" s="39"/>
      <c r="V208" s="39"/>
      <c r="W208" s="39"/>
      <c r="X208" s="39"/>
      <c r="Y208" s="39"/>
      <c r="Z208" s="39"/>
      <c r="AA208" s="39"/>
      <c r="AB208" s="39"/>
      <c r="AC208" s="39"/>
      <c r="AD208" s="39"/>
      <c r="AE208" s="39"/>
      <c r="AR208" s="239" t="s">
        <v>255</v>
      </c>
      <c r="AT208" s="239" t="s">
        <v>177</v>
      </c>
      <c r="AU208" s="239" t="s">
        <v>85</v>
      </c>
      <c r="AY208" s="18" t="s">
        <v>175</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255</v>
      </c>
      <c r="BM208" s="239" t="s">
        <v>1157</v>
      </c>
    </row>
    <row r="209" s="2" customFormat="1" ht="24.15" customHeight="1">
      <c r="A209" s="39"/>
      <c r="B209" s="40"/>
      <c r="C209" s="228" t="s">
        <v>526</v>
      </c>
      <c r="D209" s="228" t="s">
        <v>177</v>
      </c>
      <c r="E209" s="229" t="s">
        <v>1158</v>
      </c>
      <c r="F209" s="230" t="s">
        <v>1159</v>
      </c>
      <c r="G209" s="231" t="s">
        <v>316</v>
      </c>
      <c r="H209" s="232">
        <v>10</v>
      </c>
      <c r="I209" s="233"/>
      <c r="J209" s="234">
        <f>ROUND(I209*H209,2)</f>
        <v>0</v>
      </c>
      <c r="K209" s="230" t="s">
        <v>1</v>
      </c>
      <c r="L209" s="45"/>
      <c r="M209" s="235" t="s">
        <v>1</v>
      </c>
      <c r="N209" s="236" t="s">
        <v>41</v>
      </c>
      <c r="O209" s="92"/>
      <c r="P209" s="237">
        <f>O209*H209</f>
        <v>0</v>
      </c>
      <c r="Q209" s="237">
        <v>0</v>
      </c>
      <c r="R209" s="237">
        <f>Q209*H209</f>
        <v>0</v>
      </c>
      <c r="S209" s="237">
        <v>4.8000000000000001E-05</v>
      </c>
      <c r="T209" s="238">
        <f>S209*H209</f>
        <v>0.00048000000000000001</v>
      </c>
      <c r="U209" s="39"/>
      <c r="V209" s="39"/>
      <c r="W209" s="39"/>
      <c r="X209" s="39"/>
      <c r="Y209" s="39"/>
      <c r="Z209" s="39"/>
      <c r="AA209" s="39"/>
      <c r="AB209" s="39"/>
      <c r="AC209" s="39"/>
      <c r="AD209" s="39"/>
      <c r="AE209" s="39"/>
      <c r="AR209" s="239" t="s">
        <v>255</v>
      </c>
      <c r="AT209" s="239" t="s">
        <v>177</v>
      </c>
      <c r="AU209" s="239" t="s">
        <v>85</v>
      </c>
      <c r="AY209" s="18" t="s">
        <v>175</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255</v>
      </c>
      <c r="BM209" s="239" t="s">
        <v>1160</v>
      </c>
    </row>
    <row r="210" s="2" customFormat="1" ht="16.5" customHeight="1">
      <c r="A210" s="39"/>
      <c r="B210" s="40"/>
      <c r="C210" s="228" t="s">
        <v>530</v>
      </c>
      <c r="D210" s="228" t="s">
        <v>177</v>
      </c>
      <c r="E210" s="229" t="s">
        <v>1161</v>
      </c>
      <c r="F210" s="230" t="s">
        <v>1162</v>
      </c>
      <c r="G210" s="231" t="s">
        <v>316</v>
      </c>
      <c r="H210" s="232">
        <v>8</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255</v>
      </c>
      <c r="AT210" s="239" t="s">
        <v>177</v>
      </c>
      <c r="AU210" s="239" t="s">
        <v>85</v>
      </c>
      <c r="AY210" s="18" t="s">
        <v>175</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255</v>
      </c>
      <c r="BM210" s="239" t="s">
        <v>1163</v>
      </c>
    </row>
    <row r="211" s="2" customFormat="1" ht="16.5" customHeight="1">
      <c r="A211" s="39"/>
      <c r="B211" s="40"/>
      <c r="C211" s="289" t="s">
        <v>534</v>
      </c>
      <c r="D211" s="289" t="s">
        <v>411</v>
      </c>
      <c r="E211" s="290" t="s">
        <v>1164</v>
      </c>
      <c r="F211" s="291" t="s">
        <v>1165</v>
      </c>
      <c r="G211" s="292" t="s">
        <v>316</v>
      </c>
      <c r="H211" s="293">
        <v>8</v>
      </c>
      <c r="I211" s="294"/>
      <c r="J211" s="295">
        <f>ROUND(I211*H211,2)</f>
        <v>0</v>
      </c>
      <c r="K211" s="291" t="s">
        <v>1</v>
      </c>
      <c r="L211" s="296"/>
      <c r="M211" s="297" t="s">
        <v>1</v>
      </c>
      <c r="N211" s="298" t="s">
        <v>41</v>
      </c>
      <c r="O211" s="92"/>
      <c r="P211" s="237">
        <f>O211*H211</f>
        <v>0</v>
      </c>
      <c r="Q211" s="237">
        <v>0.00020000000000000001</v>
      </c>
      <c r="R211" s="237">
        <f>Q211*H211</f>
        <v>0.0016000000000000001</v>
      </c>
      <c r="S211" s="237">
        <v>0</v>
      </c>
      <c r="T211" s="238">
        <f>S211*H211</f>
        <v>0</v>
      </c>
      <c r="U211" s="39"/>
      <c r="V211" s="39"/>
      <c r="W211" s="39"/>
      <c r="X211" s="39"/>
      <c r="Y211" s="39"/>
      <c r="Z211" s="39"/>
      <c r="AA211" s="39"/>
      <c r="AB211" s="39"/>
      <c r="AC211" s="39"/>
      <c r="AD211" s="39"/>
      <c r="AE211" s="39"/>
      <c r="AR211" s="239" t="s">
        <v>347</v>
      </c>
      <c r="AT211" s="239" t="s">
        <v>411</v>
      </c>
      <c r="AU211" s="239" t="s">
        <v>85</v>
      </c>
      <c r="AY211" s="18" t="s">
        <v>175</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255</v>
      </c>
      <c r="BM211" s="239" t="s">
        <v>1166</v>
      </c>
    </row>
    <row r="212" s="2" customFormat="1" ht="16.5" customHeight="1">
      <c r="A212" s="39"/>
      <c r="B212" s="40"/>
      <c r="C212" s="228" t="s">
        <v>538</v>
      </c>
      <c r="D212" s="228" t="s">
        <v>177</v>
      </c>
      <c r="E212" s="229" t="s">
        <v>1167</v>
      </c>
      <c r="F212" s="230" t="s">
        <v>1168</v>
      </c>
      <c r="G212" s="231" t="s">
        <v>316</v>
      </c>
      <c r="H212" s="232">
        <v>8</v>
      </c>
      <c r="I212" s="233"/>
      <c r="J212" s="234">
        <f>ROUND(I212*H212,2)</f>
        <v>0</v>
      </c>
      <c r="K212" s="230" t="s">
        <v>1</v>
      </c>
      <c r="L212" s="45"/>
      <c r="M212" s="235" t="s">
        <v>1</v>
      </c>
      <c r="N212" s="236" t="s">
        <v>41</v>
      </c>
      <c r="O212" s="92"/>
      <c r="P212" s="237">
        <f>O212*H212</f>
        <v>0</v>
      </c>
      <c r="Q212" s="237">
        <v>0</v>
      </c>
      <c r="R212" s="237">
        <f>Q212*H212</f>
        <v>0</v>
      </c>
      <c r="S212" s="237">
        <v>0.00010000000000000001</v>
      </c>
      <c r="T212" s="238">
        <f>S212*H212</f>
        <v>0.00080000000000000004</v>
      </c>
      <c r="U212" s="39"/>
      <c r="V212" s="39"/>
      <c r="W212" s="39"/>
      <c r="X212" s="39"/>
      <c r="Y212" s="39"/>
      <c r="Z212" s="39"/>
      <c r="AA212" s="39"/>
      <c r="AB212" s="39"/>
      <c r="AC212" s="39"/>
      <c r="AD212" s="39"/>
      <c r="AE212" s="39"/>
      <c r="AR212" s="239" t="s">
        <v>255</v>
      </c>
      <c r="AT212" s="239" t="s">
        <v>177</v>
      </c>
      <c r="AU212" s="239" t="s">
        <v>85</v>
      </c>
      <c r="AY212" s="18" t="s">
        <v>175</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255</v>
      </c>
      <c r="BM212" s="239" t="s">
        <v>1169</v>
      </c>
    </row>
    <row r="213" s="2" customFormat="1" ht="21.75" customHeight="1">
      <c r="A213" s="39"/>
      <c r="B213" s="40"/>
      <c r="C213" s="228" t="s">
        <v>542</v>
      </c>
      <c r="D213" s="228" t="s">
        <v>177</v>
      </c>
      <c r="E213" s="229" t="s">
        <v>1170</v>
      </c>
      <c r="F213" s="230" t="s">
        <v>1171</v>
      </c>
      <c r="G213" s="231" t="s">
        <v>316</v>
      </c>
      <c r="H213" s="232">
        <v>100</v>
      </c>
      <c r="I213" s="233"/>
      <c r="J213" s="234">
        <f>ROUND(I213*H213,2)</f>
        <v>0</v>
      </c>
      <c r="K213" s="230" t="s">
        <v>1</v>
      </c>
      <c r="L213" s="45"/>
      <c r="M213" s="235" t="s">
        <v>1</v>
      </c>
      <c r="N213" s="236" t="s">
        <v>41</v>
      </c>
      <c r="O213" s="92"/>
      <c r="P213" s="237">
        <f>O213*H213</f>
        <v>0</v>
      </c>
      <c r="Q213" s="237">
        <v>0</v>
      </c>
      <c r="R213" s="237">
        <f>Q213*H213</f>
        <v>0</v>
      </c>
      <c r="S213" s="237">
        <v>0.001</v>
      </c>
      <c r="T213" s="238">
        <f>S213*H213</f>
        <v>0.10000000000000001</v>
      </c>
      <c r="U213" s="39"/>
      <c r="V213" s="39"/>
      <c r="W213" s="39"/>
      <c r="X213" s="39"/>
      <c r="Y213" s="39"/>
      <c r="Z213" s="39"/>
      <c r="AA213" s="39"/>
      <c r="AB213" s="39"/>
      <c r="AC213" s="39"/>
      <c r="AD213" s="39"/>
      <c r="AE213" s="39"/>
      <c r="AR213" s="239" t="s">
        <v>255</v>
      </c>
      <c r="AT213" s="239" t="s">
        <v>177</v>
      </c>
      <c r="AU213" s="239" t="s">
        <v>85</v>
      </c>
      <c r="AY213" s="18" t="s">
        <v>175</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255</v>
      </c>
      <c r="BM213" s="239" t="s">
        <v>1172</v>
      </c>
    </row>
    <row r="214" s="2" customFormat="1" ht="16.5" customHeight="1">
      <c r="A214" s="39"/>
      <c r="B214" s="40"/>
      <c r="C214" s="228" t="s">
        <v>546</v>
      </c>
      <c r="D214" s="228" t="s">
        <v>177</v>
      </c>
      <c r="E214" s="229" t="s">
        <v>1173</v>
      </c>
      <c r="F214" s="230" t="s">
        <v>1174</v>
      </c>
      <c r="G214" s="231" t="s">
        <v>316</v>
      </c>
      <c r="H214" s="232">
        <v>8</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255</v>
      </c>
      <c r="AT214" s="239" t="s">
        <v>177</v>
      </c>
      <c r="AU214" s="239" t="s">
        <v>85</v>
      </c>
      <c r="AY214" s="18" t="s">
        <v>175</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255</v>
      </c>
      <c r="BM214" s="239" t="s">
        <v>1175</v>
      </c>
    </row>
    <row r="215" s="2" customFormat="1" ht="16.5" customHeight="1">
      <c r="A215" s="39"/>
      <c r="B215" s="40"/>
      <c r="C215" s="289" t="s">
        <v>550</v>
      </c>
      <c r="D215" s="289" t="s">
        <v>411</v>
      </c>
      <c r="E215" s="290" t="s">
        <v>1176</v>
      </c>
      <c r="F215" s="291" t="s">
        <v>1177</v>
      </c>
      <c r="G215" s="292" t="s">
        <v>316</v>
      </c>
      <c r="H215" s="293">
        <v>8</v>
      </c>
      <c r="I215" s="294"/>
      <c r="J215" s="295">
        <f>ROUND(I215*H215,2)</f>
        <v>0</v>
      </c>
      <c r="K215" s="291" t="s">
        <v>1</v>
      </c>
      <c r="L215" s="296"/>
      <c r="M215" s="297" t="s">
        <v>1</v>
      </c>
      <c r="N215" s="298" t="s">
        <v>41</v>
      </c>
      <c r="O215" s="92"/>
      <c r="P215" s="237">
        <f>O215*H215</f>
        <v>0</v>
      </c>
      <c r="Q215" s="237">
        <v>0.00048000000000000001</v>
      </c>
      <c r="R215" s="237">
        <f>Q215*H215</f>
        <v>0.0038400000000000001</v>
      </c>
      <c r="S215" s="237">
        <v>0</v>
      </c>
      <c r="T215" s="238">
        <f>S215*H215</f>
        <v>0</v>
      </c>
      <c r="U215" s="39"/>
      <c r="V215" s="39"/>
      <c r="W215" s="39"/>
      <c r="X215" s="39"/>
      <c r="Y215" s="39"/>
      <c r="Z215" s="39"/>
      <c r="AA215" s="39"/>
      <c r="AB215" s="39"/>
      <c r="AC215" s="39"/>
      <c r="AD215" s="39"/>
      <c r="AE215" s="39"/>
      <c r="AR215" s="239" t="s">
        <v>347</v>
      </c>
      <c r="AT215" s="239" t="s">
        <v>411</v>
      </c>
      <c r="AU215" s="239" t="s">
        <v>85</v>
      </c>
      <c r="AY215" s="18" t="s">
        <v>175</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255</v>
      </c>
      <c r="BM215" s="239" t="s">
        <v>1178</v>
      </c>
    </row>
    <row r="216" s="2" customFormat="1" ht="16.5" customHeight="1">
      <c r="A216" s="39"/>
      <c r="B216" s="40"/>
      <c r="C216" s="228" t="s">
        <v>554</v>
      </c>
      <c r="D216" s="228" t="s">
        <v>177</v>
      </c>
      <c r="E216" s="229" t="s">
        <v>1179</v>
      </c>
      <c r="F216" s="230" t="s">
        <v>1180</v>
      </c>
      <c r="G216" s="231" t="s">
        <v>316</v>
      </c>
      <c r="H216" s="232">
        <v>35</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255</v>
      </c>
      <c r="AT216" s="239" t="s">
        <v>177</v>
      </c>
      <c r="AU216" s="239" t="s">
        <v>85</v>
      </c>
      <c r="AY216" s="18" t="s">
        <v>175</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255</v>
      </c>
      <c r="BM216" s="239" t="s">
        <v>1181</v>
      </c>
    </row>
    <row r="217" s="2" customFormat="1" ht="16.5" customHeight="1">
      <c r="A217" s="39"/>
      <c r="B217" s="40"/>
      <c r="C217" s="289" t="s">
        <v>558</v>
      </c>
      <c r="D217" s="289" t="s">
        <v>411</v>
      </c>
      <c r="E217" s="290" t="s">
        <v>1182</v>
      </c>
      <c r="F217" s="291" t="s">
        <v>1183</v>
      </c>
      <c r="G217" s="292" t="s">
        <v>316</v>
      </c>
      <c r="H217" s="293">
        <v>35</v>
      </c>
      <c r="I217" s="294"/>
      <c r="J217" s="295">
        <f>ROUND(I217*H217,2)</f>
        <v>0</v>
      </c>
      <c r="K217" s="291" t="s">
        <v>1</v>
      </c>
      <c r="L217" s="296"/>
      <c r="M217" s="297" t="s">
        <v>1</v>
      </c>
      <c r="N217" s="298" t="s">
        <v>41</v>
      </c>
      <c r="O217" s="92"/>
      <c r="P217" s="237">
        <f>O217*H217</f>
        <v>0</v>
      </c>
      <c r="Q217" s="237">
        <v>0.001</v>
      </c>
      <c r="R217" s="237">
        <f>Q217*H217</f>
        <v>0.035000000000000003</v>
      </c>
      <c r="S217" s="237">
        <v>0</v>
      </c>
      <c r="T217" s="238">
        <f>S217*H217</f>
        <v>0</v>
      </c>
      <c r="U217" s="39"/>
      <c r="V217" s="39"/>
      <c r="W217" s="39"/>
      <c r="X217" s="39"/>
      <c r="Y217" s="39"/>
      <c r="Z217" s="39"/>
      <c r="AA217" s="39"/>
      <c r="AB217" s="39"/>
      <c r="AC217" s="39"/>
      <c r="AD217" s="39"/>
      <c r="AE217" s="39"/>
      <c r="AR217" s="239" t="s">
        <v>347</v>
      </c>
      <c r="AT217" s="239" t="s">
        <v>411</v>
      </c>
      <c r="AU217" s="239" t="s">
        <v>85</v>
      </c>
      <c r="AY217" s="18" t="s">
        <v>175</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255</v>
      </c>
      <c r="BM217" s="239" t="s">
        <v>1184</v>
      </c>
    </row>
    <row r="218" s="2" customFormat="1" ht="21.75" customHeight="1">
      <c r="A218" s="39"/>
      <c r="B218" s="40"/>
      <c r="C218" s="228" t="s">
        <v>562</v>
      </c>
      <c r="D218" s="228" t="s">
        <v>177</v>
      </c>
      <c r="E218" s="229" t="s">
        <v>1185</v>
      </c>
      <c r="F218" s="230" t="s">
        <v>1186</v>
      </c>
      <c r="G218" s="231" t="s">
        <v>316</v>
      </c>
      <c r="H218" s="232">
        <v>20</v>
      </c>
      <c r="I218" s="233"/>
      <c r="J218" s="234">
        <f>ROUND(I218*H218,2)</f>
        <v>0</v>
      </c>
      <c r="K218" s="230" t="s">
        <v>1</v>
      </c>
      <c r="L218" s="45"/>
      <c r="M218" s="235" t="s">
        <v>1</v>
      </c>
      <c r="N218" s="236" t="s">
        <v>41</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255</v>
      </c>
      <c r="AT218" s="239" t="s">
        <v>177</v>
      </c>
      <c r="AU218" s="239" t="s">
        <v>85</v>
      </c>
      <c r="AY218" s="18" t="s">
        <v>175</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255</v>
      </c>
      <c r="BM218" s="239" t="s">
        <v>1187</v>
      </c>
    </row>
    <row r="219" s="2" customFormat="1" ht="21.75" customHeight="1">
      <c r="A219" s="39"/>
      <c r="B219" s="40"/>
      <c r="C219" s="289" t="s">
        <v>566</v>
      </c>
      <c r="D219" s="289" t="s">
        <v>411</v>
      </c>
      <c r="E219" s="290" t="s">
        <v>1188</v>
      </c>
      <c r="F219" s="291" t="s">
        <v>1189</v>
      </c>
      <c r="G219" s="292" t="s">
        <v>316</v>
      </c>
      <c r="H219" s="293">
        <v>20</v>
      </c>
      <c r="I219" s="294"/>
      <c r="J219" s="295">
        <f>ROUND(I219*H219,2)</f>
        <v>0</v>
      </c>
      <c r="K219" s="291" t="s">
        <v>1</v>
      </c>
      <c r="L219" s="296"/>
      <c r="M219" s="297" t="s">
        <v>1</v>
      </c>
      <c r="N219" s="298" t="s">
        <v>41</v>
      </c>
      <c r="O219" s="92"/>
      <c r="P219" s="237">
        <f>O219*H219</f>
        <v>0</v>
      </c>
      <c r="Q219" s="237">
        <v>0.0019</v>
      </c>
      <c r="R219" s="237">
        <f>Q219*H219</f>
        <v>0.037999999999999999</v>
      </c>
      <c r="S219" s="237">
        <v>0</v>
      </c>
      <c r="T219" s="238">
        <f>S219*H219</f>
        <v>0</v>
      </c>
      <c r="U219" s="39"/>
      <c r="V219" s="39"/>
      <c r="W219" s="39"/>
      <c r="X219" s="39"/>
      <c r="Y219" s="39"/>
      <c r="Z219" s="39"/>
      <c r="AA219" s="39"/>
      <c r="AB219" s="39"/>
      <c r="AC219" s="39"/>
      <c r="AD219" s="39"/>
      <c r="AE219" s="39"/>
      <c r="AR219" s="239" t="s">
        <v>347</v>
      </c>
      <c r="AT219" s="239" t="s">
        <v>411</v>
      </c>
      <c r="AU219" s="239" t="s">
        <v>85</v>
      </c>
      <c r="AY219" s="18" t="s">
        <v>175</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255</v>
      </c>
      <c r="BM219" s="239" t="s">
        <v>1190</v>
      </c>
    </row>
    <row r="220" s="2" customFormat="1" ht="24.15" customHeight="1">
      <c r="A220" s="39"/>
      <c r="B220" s="40"/>
      <c r="C220" s="228" t="s">
        <v>570</v>
      </c>
      <c r="D220" s="228" t="s">
        <v>177</v>
      </c>
      <c r="E220" s="229" t="s">
        <v>1191</v>
      </c>
      <c r="F220" s="230" t="s">
        <v>1192</v>
      </c>
      <c r="G220" s="231" t="s">
        <v>316</v>
      </c>
      <c r="H220" s="232">
        <v>264</v>
      </c>
      <c r="I220" s="233"/>
      <c r="J220" s="234">
        <f>ROUND(I220*H220,2)</f>
        <v>0</v>
      </c>
      <c r="K220" s="230" t="s">
        <v>1</v>
      </c>
      <c r="L220" s="45"/>
      <c r="M220" s="235" t="s">
        <v>1</v>
      </c>
      <c r="N220" s="236" t="s">
        <v>41</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255</v>
      </c>
      <c r="AT220" s="239" t="s">
        <v>177</v>
      </c>
      <c r="AU220" s="239" t="s">
        <v>85</v>
      </c>
      <c r="AY220" s="18" t="s">
        <v>175</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255</v>
      </c>
      <c r="BM220" s="239" t="s">
        <v>1193</v>
      </c>
    </row>
    <row r="221" s="2" customFormat="1" ht="24.15" customHeight="1">
      <c r="A221" s="39"/>
      <c r="B221" s="40"/>
      <c r="C221" s="289" t="s">
        <v>574</v>
      </c>
      <c r="D221" s="289" t="s">
        <v>411</v>
      </c>
      <c r="E221" s="290" t="s">
        <v>1194</v>
      </c>
      <c r="F221" s="291" t="s">
        <v>1195</v>
      </c>
      <c r="G221" s="292" t="s">
        <v>316</v>
      </c>
      <c r="H221" s="293">
        <v>264</v>
      </c>
      <c r="I221" s="294"/>
      <c r="J221" s="295">
        <f>ROUND(I221*H221,2)</f>
        <v>0</v>
      </c>
      <c r="K221" s="291" t="s">
        <v>1</v>
      </c>
      <c r="L221" s="296"/>
      <c r="M221" s="297" t="s">
        <v>1</v>
      </c>
      <c r="N221" s="298" t="s">
        <v>41</v>
      </c>
      <c r="O221" s="92"/>
      <c r="P221" s="237">
        <f>O221*H221</f>
        <v>0</v>
      </c>
      <c r="Q221" s="237">
        <v>0.0019</v>
      </c>
      <c r="R221" s="237">
        <f>Q221*H221</f>
        <v>0.50160000000000005</v>
      </c>
      <c r="S221" s="237">
        <v>0</v>
      </c>
      <c r="T221" s="238">
        <f>S221*H221</f>
        <v>0</v>
      </c>
      <c r="U221" s="39"/>
      <c r="V221" s="39"/>
      <c r="W221" s="39"/>
      <c r="X221" s="39"/>
      <c r="Y221" s="39"/>
      <c r="Z221" s="39"/>
      <c r="AA221" s="39"/>
      <c r="AB221" s="39"/>
      <c r="AC221" s="39"/>
      <c r="AD221" s="39"/>
      <c r="AE221" s="39"/>
      <c r="AR221" s="239" t="s">
        <v>347</v>
      </c>
      <c r="AT221" s="239" t="s">
        <v>411</v>
      </c>
      <c r="AU221" s="239" t="s">
        <v>85</v>
      </c>
      <c r="AY221" s="18" t="s">
        <v>175</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255</v>
      </c>
      <c r="BM221" s="239" t="s">
        <v>1196</v>
      </c>
    </row>
    <row r="222" s="2" customFormat="1" ht="16.5" customHeight="1">
      <c r="A222" s="39"/>
      <c r="B222" s="40"/>
      <c r="C222" s="228" t="s">
        <v>578</v>
      </c>
      <c r="D222" s="228" t="s">
        <v>177</v>
      </c>
      <c r="E222" s="229" t="s">
        <v>1197</v>
      </c>
      <c r="F222" s="230" t="s">
        <v>1198</v>
      </c>
      <c r="G222" s="231" t="s">
        <v>316</v>
      </c>
      <c r="H222" s="232">
        <v>1</v>
      </c>
      <c r="I222" s="233"/>
      <c r="J222" s="234">
        <f>ROUND(I222*H222,2)</f>
        <v>0</v>
      </c>
      <c r="K222" s="230" t="s">
        <v>1</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255</v>
      </c>
      <c r="AT222" s="239" t="s">
        <v>177</v>
      </c>
      <c r="AU222" s="239" t="s">
        <v>85</v>
      </c>
      <c r="AY222" s="18" t="s">
        <v>175</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255</v>
      </c>
      <c r="BM222" s="239" t="s">
        <v>1199</v>
      </c>
    </row>
    <row r="223" s="2" customFormat="1" ht="16.5" customHeight="1">
      <c r="A223" s="39"/>
      <c r="B223" s="40"/>
      <c r="C223" s="228" t="s">
        <v>582</v>
      </c>
      <c r="D223" s="228" t="s">
        <v>177</v>
      </c>
      <c r="E223" s="229" t="s">
        <v>1200</v>
      </c>
      <c r="F223" s="230" t="s">
        <v>1201</v>
      </c>
      <c r="G223" s="231" t="s">
        <v>908</v>
      </c>
      <c r="H223" s="232">
        <v>1</v>
      </c>
      <c r="I223" s="233"/>
      <c r="J223" s="234">
        <f>ROUND(I223*H223,2)</f>
        <v>0</v>
      </c>
      <c r="K223" s="230" t="s">
        <v>1</v>
      </c>
      <c r="L223" s="45"/>
      <c r="M223" s="235" t="s">
        <v>1</v>
      </c>
      <c r="N223" s="236"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255</v>
      </c>
      <c r="AT223" s="239" t="s">
        <v>177</v>
      </c>
      <c r="AU223" s="239" t="s">
        <v>85</v>
      </c>
      <c r="AY223" s="18" t="s">
        <v>175</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255</v>
      </c>
      <c r="BM223" s="239" t="s">
        <v>1202</v>
      </c>
    </row>
    <row r="224" s="2" customFormat="1" ht="16.5" customHeight="1">
      <c r="A224" s="39"/>
      <c r="B224" s="40"/>
      <c r="C224" s="228" t="s">
        <v>586</v>
      </c>
      <c r="D224" s="228" t="s">
        <v>177</v>
      </c>
      <c r="E224" s="229" t="s">
        <v>1203</v>
      </c>
      <c r="F224" s="230" t="s">
        <v>1204</v>
      </c>
      <c r="G224" s="231" t="s">
        <v>316</v>
      </c>
      <c r="H224" s="232">
        <v>200</v>
      </c>
      <c r="I224" s="233"/>
      <c r="J224" s="234">
        <f>ROUND(I224*H224,2)</f>
        <v>0</v>
      </c>
      <c r="K224" s="230" t="s">
        <v>1</v>
      </c>
      <c r="L224" s="45"/>
      <c r="M224" s="235" t="s">
        <v>1</v>
      </c>
      <c r="N224" s="236" t="s">
        <v>41</v>
      </c>
      <c r="O224" s="92"/>
      <c r="P224" s="237">
        <f>O224*H224</f>
        <v>0</v>
      </c>
      <c r="Q224" s="237">
        <v>0</v>
      </c>
      <c r="R224" s="237">
        <f>Q224*H224</f>
        <v>0</v>
      </c>
      <c r="S224" s="237">
        <v>0.00010000000000000001</v>
      </c>
      <c r="T224" s="238">
        <f>S224*H224</f>
        <v>0.02</v>
      </c>
      <c r="U224" s="39"/>
      <c r="V224" s="39"/>
      <c r="W224" s="39"/>
      <c r="X224" s="39"/>
      <c r="Y224" s="39"/>
      <c r="Z224" s="39"/>
      <c r="AA224" s="39"/>
      <c r="AB224" s="39"/>
      <c r="AC224" s="39"/>
      <c r="AD224" s="39"/>
      <c r="AE224" s="39"/>
      <c r="AR224" s="239" t="s">
        <v>255</v>
      </c>
      <c r="AT224" s="239" t="s">
        <v>177</v>
      </c>
      <c r="AU224" s="239" t="s">
        <v>85</v>
      </c>
      <c r="AY224" s="18" t="s">
        <v>175</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255</v>
      </c>
      <c r="BM224" s="239" t="s">
        <v>1205</v>
      </c>
    </row>
    <row r="225" s="2" customFormat="1" ht="16.5" customHeight="1">
      <c r="A225" s="39"/>
      <c r="B225" s="40"/>
      <c r="C225" s="228" t="s">
        <v>590</v>
      </c>
      <c r="D225" s="228" t="s">
        <v>177</v>
      </c>
      <c r="E225" s="229" t="s">
        <v>1206</v>
      </c>
      <c r="F225" s="230" t="s">
        <v>1207</v>
      </c>
      <c r="G225" s="231" t="s">
        <v>316</v>
      </c>
      <c r="H225" s="232">
        <v>200</v>
      </c>
      <c r="I225" s="233"/>
      <c r="J225" s="234">
        <f>ROUND(I225*H225,2)</f>
        <v>0</v>
      </c>
      <c r="K225" s="230" t="s">
        <v>1</v>
      </c>
      <c r="L225" s="45"/>
      <c r="M225" s="235" t="s">
        <v>1</v>
      </c>
      <c r="N225" s="236" t="s">
        <v>41</v>
      </c>
      <c r="O225" s="92"/>
      <c r="P225" s="237">
        <f>O225*H225</f>
        <v>0</v>
      </c>
      <c r="Q225" s="237">
        <v>0</v>
      </c>
      <c r="R225" s="237">
        <f>Q225*H225</f>
        <v>0</v>
      </c>
      <c r="S225" s="237">
        <v>2.0000000000000002E-05</v>
      </c>
      <c r="T225" s="238">
        <f>S225*H225</f>
        <v>0.0040000000000000001</v>
      </c>
      <c r="U225" s="39"/>
      <c r="V225" s="39"/>
      <c r="W225" s="39"/>
      <c r="X225" s="39"/>
      <c r="Y225" s="39"/>
      <c r="Z225" s="39"/>
      <c r="AA225" s="39"/>
      <c r="AB225" s="39"/>
      <c r="AC225" s="39"/>
      <c r="AD225" s="39"/>
      <c r="AE225" s="39"/>
      <c r="AR225" s="239" t="s">
        <v>255</v>
      </c>
      <c r="AT225" s="239" t="s">
        <v>177</v>
      </c>
      <c r="AU225" s="239" t="s">
        <v>85</v>
      </c>
      <c r="AY225" s="18" t="s">
        <v>175</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255</v>
      </c>
      <c r="BM225" s="239" t="s">
        <v>1208</v>
      </c>
    </row>
    <row r="226" s="2" customFormat="1" ht="16.5" customHeight="1">
      <c r="A226" s="39"/>
      <c r="B226" s="40"/>
      <c r="C226" s="228" t="s">
        <v>594</v>
      </c>
      <c r="D226" s="228" t="s">
        <v>177</v>
      </c>
      <c r="E226" s="229" t="s">
        <v>1209</v>
      </c>
      <c r="F226" s="230" t="s">
        <v>1210</v>
      </c>
      <c r="G226" s="231" t="s">
        <v>316</v>
      </c>
      <c r="H226" s="232">
        <v>200</v>
      </c>
      <c r="I226" s="233"/>
      <c r="J226" s="234">
        <f>ROUND(I226*H226,2)</f>
        <v>0</v>
      </c>
      <c r="K226" s="230" t="s">
        <v>1</v>
      </c>
      <c r="L226" s="45"/>
      <c r="M226" s="235" t="s">
        <v>1</v>
      </c>
      <c r="N226" s="236" t="s">
        <v>41</v>
      </c>
      <c r="O226" s="92"/>
      <c r="P226" s="237">
        <f>O226*H226</f>
        <v>0</v>
      </c>
      <c r="Q226" s="237">
        <v>0</v>
      </c>
      <c r="R226" s="237">
        <f>Q226*H226</f>
        <v>0</v>
      </c>
      <c r="S226" s="237">
        <v>4.0000000000000003E-05</v>
      </c>
      <c r="T226" s="238">
        <f>S226*H226</f>
        <v>0.0080000000000000002</v>
      </c>
      <c r="U226" s="39"/>
      <c r="V226" s="39"/>
      <c r="W226" s="39"/>
      <c r="X226" s="39"/>
      <c r="Y226" s="39"/>
      <c r="Z226" s="39"/>
      <c r="AA226" s="39"/>
      <c r="AB226" s="39"/>
      <c r="AC226" s="39"/>
      <c r="AD226" s="39"/>
      <c r="AE226" s="39"/>
      <c r="AR226" s="239" t="s">
        <v>255</v>
      </c>
      <c r="AT226" s="239" t="s">
        <v>177</v>
      </c>
      <c r="AU226" s="239" t="s">
        <v>85</v>
      </c>
      <c r="AY226" s="18" t="s">
        <v>175</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255</v>
      </c>
      <c r="BM226" s="239" t="s">
        <v>1211</v>
      </c>
    </row>
    <row r="227" s="2" customFormat="1" ht="16.5" customHeight="1">
      <c r="A227" s="39"/>
      <c r="B227" s="40"/>
      <c r="C227" s="228" t="s">
        <v>598</v>
      </c>
      <c r="D227" s="228" t="s">
        <v>177</v>
      </c>
      <c r="E227" s="229" t="s">
        <v>1212</v>
      </c>
      <c r="F227" s="230" t="s">
        <v>1213</v>
      </c>
      <c r="G227" s="231" t="s">
        <v>180</v>
      </c>
      <c r="H227" s="232">
        <v>1.6000000000000001</v>
      </c>
      <c r="I227" s="233"/>
      <c r="J227" s="234">
        <f>ROUND(I227*H227,2)</f>
        <v>0</v>
      </c>
      <c r="K227" s="230" t="s">
        <v>1</v>
      </c>
      <c r="L227" s="45"/>
      <c r="M227" s="235" t="s">
        <v>1</v>
      </c>
      <c r="N227" s="236" t="s">
        <v>41</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255</v>
      </c>
      <c r="AT227" s="239" t="s">
        <v>177</v>
      </c>
      <c r="AU227" s="239" t="s">
        <v>85</v>
      </c>
      <c r="AY227" s="18" t="s">
        <v>175</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255</v>
      </c>
      <c r="BM227" s="239" t="s">
        <v>1214</v>
      </c>
    </row>
    <row r="228" s="2" customFormat="1" ht="16.5" customHeight="1">
      <c r="A228" s="39"/>
      <c r="B228" s="40"/>
      <c r="C228" s="228" t="s">
        <v>602</v>
      </c>
      <c r="D228" s="228" t="s">
        <v>177</v>
      </c>
      <c r="E228" s="229" t="s">
        <v>1215</v>
      </c>
      <c r="F228" s="230" t="s">
        <v>1216</v>
      </c>
      <c r="G228" s="231" t="s">
        <v>350</v>
      </c>
      <c r="H228" s="232">
        <v>2.4279999999999999</v>
      </c>
      <c r="I228" s="233"/>
      <c r="J228" s="234">
        <f>ROUND(I228*H228,2)</f>
        <v>0</v>
      </c>
      <c r="K228" s="230" t="s">
        <v>1</v>
      </c>
      <c r="L228" s="45"/>
      <c r="M228" s="235" t="s">
        <v>1</v>
      </c>
      <c r="N228" s="236"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255</v>
      </c>
      <c r="AT228" s="239" t="s">
        <v>177</v>
      </c>
      <c r="AU228" s="239" t="s">
        <v>85</v>
      </c>
      <c r="AY228" s="18" t="s">
        <v>175</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255</v>
      </c>
      <c r="BM228" s="239" t="s">
        <v>1217</v>
      </c>
    </row>
    <row r="229" s="12" customFormat="1" ht="25.92" customHeight="1">
      <c r="A229" s="12"/>
      <c r="B229" s="212"/>
      <c r="C229" s="213"/>
      <c r="D229" s="214" t="s">
        <v>75</v>
      </c>
      <c r="E229" s="215" t="s">
        <v>411</v>
      </c>
      <c r="F229" s="215" t="s">
        <v>1218</v>
      </c>
      <c r="G229" s="213"/>
      <c r="H229" s="213"/>
      <c r="I229" s="216"/>
      <c r="J229" s="217">
        <f>BK229</f>
        <v>0</v>
      </c>
      <c r="K229" s="213"/>
      <c r="L229" s="218"/>
      <c r="M229" s="219"/>
      <c r="N229" s="220"/>
      <c r="O229" s="220"/>
      <c r="P229" s="221">
        <f>P230+P235</f>
        <v>0</v>
      </c>
      <c r="Q229" s="220"/>
      <c r="R229" s="221">
        <f>R230+R235</f>
        <v>0.19984000000000002</v>
      </c>
      <c r="S229" s="220"/>
      <c r="T229" s="222">
        <f>T230+T235</f>
        <v>0</v>
      </c>
      <c r="U229" s="12"/>
      <c r="V229" s="12"/>
      <c r="W229" s="12"/>
      <c r="X229" s="12"/>
      <c r="Y229" s="12"/>
      <c r="Z229" s="12"/>
      <c r="AA229" s="12"/>
      <c r="AB229" s="12"/>
      <c r="AC229" s="12"/>
      <c r="AD229" s="12"/>
      <c r="AE229" s="12"/>
      <c r="AR229" s="223" t="s">
        <v>98</v>
      </c>
      <c r="AT229" s="224" t="s">
        <v>75</v>
      </c>
      <c r="AU229" s="224" t="s">
        <v>76</v>
      </c>
      <c r="AY229" s="223" t="s">
        <v>175</v>
      </c>
      <c r="BK229" s="225">
        <f>BK230+BK235</f>
        <v>0</v>
      </c>
    </row>
    <row r="230" s="12" customFormat="1" ht="22.8" customHeight="1">
      <c r="A230" s="12"/>
      <c r="B230" s="212"/>
      <c r="C230" s="213"/>
      <c r="D230" s="214" t="s">
        <v>75</v>
      </c>
      <c r="E230" s="226" t="s">
        <v>1219</v>
      </c>
      <c r="F230" s="226" t="s">
        <v>1220</v>
      </c>
      <c r="G230" s="213"/>
      <c r="H230" s="213"/>
      <c r="I230" s="216"/>
      <c r="J230" s="227">
        <f>BK230</f>
        <v>0</v>
      </c>
      <c r="K230" s="213"/>
      <c r="L230" s="218"/>
      <c r="M230" s="219"/>
      <c r="N230" s="220"/>
      <c r="O230" s="220"/>
      <c r="P230" s="221">
        <f>SUM(P231:P234)</f>
        <v>0</v>
      </c>
      <c r="Q230" s="220"/>
      <c r="R230" s="221">
        <f>SUM(R231:R234)</f>
        <v>0.088000000000000009</v>
      </c>
      <c r="S230" s="220"/>
      <c r="T230" s="222">
        <f>SUM(T231:T234)</f>
        <v>0</v>
      </c>
      <c r="U230" s="12"/>
      <c r="V230" s="12"/>
      <c r="W230" s="12"/>
      <c r="X230" s="12"/>
      <c r="Y230" s="12"/>
      <c r="Z230" s="12"/>
      <c r="AA230" s="12"/>
      <c r="AB230" s="12"/>
      <c r="AC230" s="12"/>
      <c r="AD230" s="12"/>
      <c r="AE230" s="12"/>
      <c r="AR230" s="223" t="s">
        <v>98</v>
      </c>
      <c r="AT230" s="224" t="s">
        <v>75</v>
      </c>
      <c r="AU230" s="224" t="s">
        <v>83</v>
      </c>
      <c r="AY230" s="223" t="s">
        <v>175</v>
      </c>
      <c r="BK230" s="225">
        <f>SUM(BK231:BK234)</f>
        <v>0</v>
      </c>
    </row>
    <row r="231" s="2" customFormat="1" ht="16.5" customHeight="1">
      <c r="A231" s="39"/>
      <c r="B231" s="40"/>
      <c r="C231" s="228" t="s">
        <v>606</v>
      </c>
      <c r="D231" s="228" t="s">
        <v>177</v>
      </c>
      <c r="E231" s="229" t="s">
        <v>1221</v>
      </c>
      <c r="F231" s="230" t="s">
        <v>1222</v>
      </c>
      <c r="G231" s="231" t="s">
        <v>316</v>
      </c>
      <c r="H231" s="232">
        <v>600</v>
      </c>
      <c r="I231" s="233"/>
      <c r="J231" s="234">
        <f>ROUND(I231*H231,2)</f>
        <v>0</v>
      </c>
      <c r="K231" s="230" t="s">
        <v>1</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510</v>
      </c>
      <c r="AT231" s="239" t="s">
        <v>177</v>
      </c>
      <c r="AU231" s="239" t="s">
        <v>85</v>
      </c>
      <c r="AY231" s="18" t="s">
        <v>175</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510</v>
      </c>
      <c r="BM231" s="239" t="s">
        <v>1223</v>
      </c>
    </row>
    <row r="232" s="2" customFormat="1" ht="16.5" customHeight="1">
      <c r="A232" s="39"/>
      <c r="B232" s="40"/>
      <c r="C232" s="289" t="s">
        <v>610</v>
      </c>
      <c r="D232" s="289" t="s">
        <v>411</v>
      </c>
      <c r="E232" s="290" t="s">
        <v>1224</v>
      </c>
      <c r="F232" s="291" t="s">
        <v>1225</v>
      </c>
      <c r="G232" s="292" t="s">
        <v>316</v>
      </c>
      <c r="H232" s="293">
        <v>600</v>
      </c>
      <c r="I232" s="294"/>
      <c r="J232" s="295">
        <f>ROUND(I232*H232,2)</f>
        <v>0</v>
      </c>
      <c r="K232" s="291" t="s">
        <v>1</v>
      </c>
      <c r="L232" s="296"/>
      <c r="M232" s="297" t="s">
        <v>1</v>
      </c>
      <c r="N232" s="298" t="s">
        <v>41</v>
      </c>
      <c r="O232" s="92"/>
      <c r="P232" s="237">
        <f>O232*H232</f>
        <v>0</v>
      </c>
      <c r="Q232" s="237">
        <v>2.0000000000000002E-05</v>
      </c>
      <c r="R232" s="237">
        <f>Q232*H232</f>
        <v>0.012</v>
      </c>
      <c r="S232" s="237">
        <v>0</v>
      </c>
      <c r="T232" s="238">
        <f>S232*H232</f>
        <v>0</v>
      </c>
      <c r="U232" s="39"/>
      <c r="V232" s="39"/>
      <c r="W232" s="39"/>
      <c r="X232" s="39"/>
      <c r="Y232" s="39"/>
      <c r="Z232" s="39"/>
      <c r="AA232" s="39"/>
      <c r="AB232" s="39"/>
      <c r="AC232" s="39"/>
      <c r="AD232" s="39"/>
      <c r="AE232" s="39"/>
      <c r="AR232" s="239" t="s">
        <v>806</v>
      </c>
      <c r="AT232" s="239" t="s">
        <v>411</v>
      </c>
      <c r="AU232" s="239" t="s">
        <v>85</v>
      </c>
      <c r="AY232" s="18" t="s">
        <v>175</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806</v>
      </c>
      <c r="BM232" s="239" t="s">
        <v>1226</v>
      </c>
    </row>
    <row r="233" s="2" customFormat="1" ht="16.5" customHeight="1">
      <c r="A233" s="39"/>
      <c r="B233" s="40"/>
      <c r="C233" s="228" t="s">
        <v>614</v>
      </c>
      <c r="D233" s="228" t="s">
        <v>177</v>
      </c>
      <c r="E233" s="229" t="s">
        <v>1227</v>
      </c>
      <c r="F233" s="230" t="s">
        <v>1228</v>
      </c>
      <c r="G233" s="231" t="s">
        <v>316</v>
      </c>
      <c r="H233" s="232">
        <v>3800</v>
      </c>
      <c r="I233" s="233"/>
      <c r="J233" s="234">
        <f>ROUND(I233*H233,2)</f>
        <v>0</v>
      </c>
      <c r="K233" s="230" t="s">
        <v>1</v>
      </c>
      <c r="L233" s="45"/>
      <c r="M233" s="235" t="s">
        <v>1</v>
      </c>
      <c r="N233" s="236" t="s">
        <v>41</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510</v>
      </c>
      <c r="AT233" s="239" t="s">
        <v>177</v>
      </c>
      <c r="AU233" s="239" t="s">
        <v>85</v>
      </c>
      <c r="AY233" s="18" t="s">
        <v>175</v>
      </c>
      <c r="BE233" s="240">
        <f>IF(N233="základní",J233,0)</f>
        <v>0</v>
      </c>
      <c r="BF233" s="240">
        <f>IF(N233="snížená",J233,0)</f>
        <v>0</v>
      </c>
      <c r="BG233" s="240">
        <f>IF(N233="zákl. přenesená",J233,0)</f>
        <v>0</v>
      </c>
      <c r="BH233" s="240">
        <f>IF(N233="sníž. přenesená",J233,0)</f>
        <v>0</v>
      </c>
      <c r="BI233" s="240">
        <f>IF(N233="nulová",J233,0)</f>
        <v>0</v>
      </c>
      <c r="BJ233" s="18" t="s">
        <v>83</v>
      </c>
      <c r="BK233" s="240">
        <f>ROUND(I233*H233,2)</f>
        <v>0</v>
      </c>
      <c r="BL233" s="18" t="s">
        <v>510</v>
      </c>
      <c r="BM233" s="239" t="s">
        <v>1229</v>
      </c>
    </row>
    <row r="234" s="2" customFormat="1" ht="16.5" customHeight="1">
      <c r="A234" s="39"/>
      <c r="B234" s="40"/>
      <c r="C234" s="289" t="s">
        <v>620</v>
      </c>
      <c r="D234" s="289" t="s">
        <v>411</v>
      </c>
      <c r="E234" s="290" t="s">
        <v>1230</v>
      </c>
      <c r="F234" s="291" t="s">
        <v>1231</v>
      </c>
      <c r="G234" s="292" t="s">
        <v>316</v>
      </c>
      <c r="H234" s="293">
        <v>3800</v>
      </c>
      <c r="I234" s="294"/>
      <c r="J234" s="295">
        <f>ROUND(I234*H234,2)</f>
        <v>0</v>
      </c>
      <c r="K234" s="291" t="s">
        <v>1</v>
      </c>
      <c r="L234" s="296"/>
      <c r="M234" s="297" t="s">
        <v>1</v>
      </c>
      <c r="N234" s="298" t="s">
        <v>41</v>
      </c>
      <c r="O234" s="92"/>
      <c r="P234" s="237">
        <f>O234*H234</f>
        <v>0</v>
      </c>
      <c r="Q234" s="237">
        <v>2.0000000000000002E-05</v>
      </c>
      <c r="R234" s="237">
        <f>Q234*H234</f>
        <v>0.076000000000000012</v>
      </c>
      <c r="S234" s="237">
        <v>0</v>
      </c>
      <c r="T234" s="238">
        <f>S234*H234</f>
        <v>0</v>
      </c>
      <c r="U234" s="39"/>
      <c r="V234" s="39"/>
      <c r="W234" s="39"/>
      <c r="X234" s="39"/>
      <c r="Y234" s="39"/>
      <c r="Z234" s="39"/>
      <c r="AA234" s="39"/>
      <c r="AB234" s="39"/>
      <c r="AC234" s="39"/>
      <c r="AD234" s="39"/>
      <c r="AE234" s="39"/>
      <c r="AR234" s="239" t="s">
        <v>806</v>
      </c>
      <c r="AT234" s="239" t="s">
        <v>411</v>
      </c>
      <c r="AU234" s="239" t="s">
        <v>85</v>
      </c>
      <c r="AY234" s="18" t="s">
        <v>175</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806</v>
      </c>
      <c r="BM234" s="239" t="s">
        <v>1232</v>
      </c>
    </row>
    <row r="235" s="12" customFormat="1" ht="22.8" customHeight="1">
      <c r="A235" s="12"/>
      <c r="B235" s="212"/>
      <c r="C235" s="213"/>
      <c r="D235" s="214" t="s">
        <v>75</v>
      </c>
      <c r="E235" s="226" t="s">
        <v>1233</v>
      </c>
      <c r="F235" s="226" t="s">
        <v>1234</v>
      </c>
      <c r="G235" s="213"/>
      <c r="H235" s="213"/>
      <c r="I235" s="216"/>
      <c r="J235" s="227">
        <f>BK235</f>
        <v>0</v>
      </c>
      <c r="K235" s="213"/>
      <c r="L235" s="218"/>
      <c r="M235" s="219"/>
      <c r="N235" s="220"/>
      <c r="O235" s="220"/>
      <c r="P235" s="221">
        <f>SUM(P236:P246)</f>
        <v>0</v>
      </c>
      <c r="Q235" s="220"/>
      <c r="R235" s="221">
        <f>SUM(R236:R246)</f>
        <v>0.11184</v>
      </c>
      <c r="S235" s="220"/>
      <c r="T235" s="222">
        <f>SUM(T236:T246)</f>
        <v>0</v>
      </c>
      <c r="U235" s="12"/>
      <c r="V235" s="12"/>
      <c r="W235" s="12"/>
      <c r="X235" s="12"/>
      <c r="Y235" s="12"/>
      <c r="Z235" s="12"/>
      <c r="AA235" s="12"/>
      <c r="AB235" s="12"/>
      <c r="AC235" s="12"/>
      <c r="AD235" s="12"/>
      <c r="AE235" s="12"/>
      <c r="AR235" s="223" t="s">
        <v>98</v>
      </c>
      <c r="AT235" s="224" t="s">
        <v>75</v>
      </c>
      <c r="AU235" s="224" t="s">
        <v>83</v>
      </c>
      <c r="AY235" s="223" t="s">
        <v>175</v>
      </c>
      <c r="BK235" s="225">
        <f>SUM(BK236:BK246)</f>
        <v>0</v>
      </c>
    </row>
    <row r="236" s="2" customFormat="1" ht="16.5" customHeight="1">
      <c r="A236" s="39"/>
      <c r="B236" s="40"/>
      <c r="C236" s="228" t="s">
        <v>624</v>
      </c>
      <c r="D236" s="228" t="s">
        <v>177</v>
      </c>
      <c r="E236" s="229" t="s">
        <v>1235</v>
      </c>
      <c r="F236" s="230" t="s">
        <v>1236</v>
      </c>
      <c r="G236" s="231" t="s">
        <v>316</v>
      </c>
      <c r="H236" s="232">
        <v>40</v>
      </c>
      <c r="I236" s="233"/>
      <c r="J236" s="234">
        <f>ROUND(I236*H236,2)</f>
        <v>0</v>
      </c>
      <c r="K236" s="230" t="s">
        <v>1</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510</v>
      </c>
      <c r="AT236" s="239" t="s">
        <v>177</v>
      </c>
      <c r="AU236" s="239" t="s">
        <v>85</v>
      </c>
      <c r="AY236" s="18" t="s">
        <v>175</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510</v>
      </c>
      <c r="BM236" s="239" t="s">
        <v>1237</v>
      </c>
    </row>
    <row r="237" s="2" customFormat="1" ht="16.5" customHeight="1">
      <c r="A237" s="39"/>
      <c r="B237" s="40"/>
      <c r="C237" s="228" t="s">
        <v>629</v>
      </c>
      <c r="D237" s="228" t="s">
        <v>177</v>
      </c>
      <c r="E237" s="229" t="s">
        <v>1238</v>
      </c>
      <c r="F237" s="230" t="s">
        <v>1239</v>
      </c>
      <c r="G237" s="231" t="s">
        <v>316</v>
      </c>
      <c r="H237" s="232">
        <v>10</v>
      </c>
      <c r="I237" s="233"/>
      <c r="J237" s="234">
        <f>ROUND(I237*H237,2)</f>
        <v>0</v>
      </c>
      <c r="K237" s="230" t="s">
        <v>1</v>
      </c>
      <c r="L237" s="45"/>
      <c r="M237" s="235" t="s">
        <v>1</v>
      </c>
      <c r="N237" s="236" t="s">
        <v>41</v>
      </c>
      <c r="O237" s="92"/>
      <c r="P237" s="237">
        <f>O237*H237</f>
        <v>0</v>
      </c>
      <c r="Q237" s="237">
        <v>0.0047999999999999996</v>
      </c>
      <c r="R237" s="237">
        <f>Q237*H237</f>
        <v>0.047999999999999994</v>
      </c>
      <c r="S237" s="237">
        <v>0</v>
      </c>
      <c r="T237" s="238">
        <f>S237*H237</f>
        <v>0</v>
      </c>
      <c r="U237" s="39"/>
      <c r="V237" s="39"/>
      <c r="W237" s="39"/>
      <c r="X237" s="39"/>
      <c r="Y237" s="39"/>
      <c r="Z237" s="39"/>
      <c r="AA237" s="39"/>
      <c r="AB237" s="39"/>
      <c r="AC237" s="39"/>
      <c r="AD237" s="39"/>
      <c r="AE237" s="39"/>
      <c r="AR237" s="239" t="s">
        <v>510</v>
      </c>
      <c r="AT237" s="239" t="s">
        <v>177</v>
      </c>
      <c r="AU237" s="239" t="s">
        <v>85</v>
      </c>
      <c r="AY237" s="18" t="s">
        <v>175</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510</v>
      </c>
      <c r="BM237" s="239" t="s">
        <v>1240</v>
      </c>
    </row>
    <row r="238" s="2" customFormat="1" ht="16.5" customHeight="1">
      <c r="A238" s="39"/>
      <c r="B238" s="40"/>
      <c r="C238" s="228" t="s">
        <v>635</v>
      </c>
      <c r="D238" s="228" t="s">
        <v>177</v>
      </c>
      <c r="E238" s="229" t="s">
        <v>1241</v>
      </c>
      <c r="F238" s="230" t="s">
        <v>1242</v>
      </c>
      <c r="G238" s="231" t="s">
        <v>316</v>
      </c>
      <c r="H238" s="232">
        <v>5</v>
      </c>
      <c r="I238" s="233"/>
      <c r="J238" s="234">
        <f>ROUND(I238*H238,2)</f>
        <v>0</v>
      </c>
      <c r="K238" s="230" t="s">
        <v>1</v>
      </c>
      <c r="L238" s="45"/>
      <c r="M238" s="235" t="s">
        <v>1</v>
      </c>
      <c r="N238" s="236" t="s">
        <v>41</v>
      </c>
      <c r="O238" s="92"/>
      <c r="P238" s="237">
        <f>O238*H238</f>
        <v>0</v>
      </c>
      <c r="Q238" s="237">
        <v>0.0094500000000000001</v>
      </c>
      <c r="R238" s="237">
        <f>Q238*H238</f>
        <v>0.04725</v>
      </c>
      <c r="S238" s="237">
        <v>0</v>
      </c>
      <c r="T238" s="238">
        <f>S238*H238</f>
        <v>0</v>
      </c>
      <c r="U238" s="39"/>
      <c r="V238" s="39"/>
      <c r="W238" s="39"/>
      <c r="X238" s="39"/>
      <c r="Y238" s="39"/>
      <c r="Z238" s="39"/>
      <c r="AA238" s="39"/>
      <c r="AB238" s="39"/>
      <c r="AC238" s="39"/>
      <c r="AD238" s="39"/>
      <c r="AE238" s="39"/>
      <c r="AR238" s="239" t="s">
        <v>510</v>
      </c>
      <c r="AT238" s="239" t="s">
        <v>177</v>
      </c>
      <c r="AU238" s="239" t="s">
        <v>85</v>
      </c>
      <c r="AY238" s="18" t="s">
        <v>175</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510</v>
      </c>
      <c r="BM238" s="239" t="s">
        <v>1243</v>
      </c>
    </row>
    <row r="239" s="2" customFormat="1" ht="16.5" customHeight="1">
      <c r="A239" s="39"/>
      <c r="B239" s="40"/>
      <c r="C239" s="228" t="s">
        <v>639</v>
      </c>
      <c r="D239" s="228" t="s">
        <v>177</v>
      </c>
      <c r="E239" s="229" t="s">
        <v>1244</v>
      </c>
      <c r="F239" s="230" t="s">
        <v>1245</v>
      </c>
      <c r="G239" s="231" t="s">
        <v>221</v>
      </c>
      <c r="H239" s="232">
        <v>300</v>
      </c>
      <c r="I239" s="233"/>
      <c r="J239" s="234">
        <f>ROUND(I239*H239,2)</f>
        <v>0</v>
      </c>
      <c r="K239" s="230" t="s">
        <v>1</v>
      </c>
      <c r="L239" s="45"/>
      <c r="M239" s="235" t="s">
        <v>1</v>
      </c>
      <c r="N239" s="236" t="s">
        <v>41</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510</v>
      </c>
      <c r="AT239" s="239" t="s">
        <v>177</v>
      </c>
      <c r="AU239" s="239" t="s">
        <v>85</v>
      </c>
      <c r="AY239" s="18" t="s">
        <v>175</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510</v>
      </c>
      <c r="BM239" s="239" t="s">
        <v>1246</v>
      </c>
    </row>
    <row r="240" s="2" customFormat="1" ht="16.5" customHeight="1">
      <c r="A240" s="39"/>
      <c r="B240" s="40"/>
      <c r="C240" s="289" t="s">
        <v>322</v>
      </c>
      <c r="D240" s="289" t="s">
        <v>411</v>
      </c>
      <c r="E240" s="290" t="s">
        <v>1247</v>
      </c>
      <c r="F240" s="291" t="s">
        <v>1248</v>
      </c>
      <c r="G240" s="292" t="s">
        <v>221</v>
      </c>
      <c r="H240" s="293">
        <v>300</v>
      </c>
      <c r="I240" s="294"/>
      <c r="J240" s="295">
        <f>ROUND(I240*H240,2)</f>
        <v>0</v>
      </c>
      <c r="K240" s="291" t="s">
        <v>1</v>
      </c>
      <c r="L240" s="296"/>
      <c r="M240" s="297" t="s">
        <v>1</v>
      </c>
      <c r="N240" s="298" t="s">
        <v>41</v>
      </c>
      <c r="O240" s="92"/>
      <c r="P240" s="237">
        <f>O240*H240</f>
        <v>0</v>
      </c>
      <c r="Q240" s="237">
        <v>4.0000000000000003E-05</v>
      </c>
      <c r="R240" s="237">
        <f>Q240*H240</f>
        <v>0.012</v>
      </c>
      <c r="S240" s="237">
        <v>0</v>
      </c>
      <c r="T240" s="238">
        <f>S240*H240</f>
        <v>0</v>
      </c>
      <c r="U240" s="39"/>
      <c r="V240" s="39"/>
      <c r="W240" s="39"/>
      <c r="X240" s="39"/>
      <c r="Y240" s="39"/>
      <c r="Z240" s="39"/>
      <c r="AA240" s="39"/>
      <c r="AB240" s="39"/>
      <c r="AC240" s="39"/>
      <c r="AD240" s="39"/>
      <c r="AE240" s="39"/>
      <c r="AR240" s="239" t="s">
        <v>806</v>
      </c>
      <c r="AT240" s="239" t="s">
        <v>411</v>
      </c>
      <c r="AU240" s="239" t="s">
        <v>85</v>
      </c>
      <c r="AY240" s="18" t="s">
        <v>175</v>
      </c>
      <c r="BE240" s="240">
        <f>IF(N240="základní",J240,0)</f>
        <v>0</v>
      </c>
      <c r="BF240" s="240">
        <f>IF(N240="snížená",J240,0)</f>
        <v>0</v>
      </c>
      <c r="BG240" s="240">
        <f>IF(N240="zákl. přenesená",J240,0)</f>
        <v>0</v>
      </c>
      <c r="BH240" s="240">
        <f>IF(N240="sníž. přenesená",J240,0)</f>
        <v>0</v>
      </c>
      <c r="BI240" s="240">
        <f>IF(N240="nulová",J240,0)</f>
        <v>0</v>
      </c>
      <c r="BJ240" s="18" t="s">
        <v>83</v>
      </c>
      <c r="BK240" s="240">
        <f>ROUND(I240*H240,2)</f>
        <v>0</v>
      </c>
      <c r="BL240" s="18" t="s">
        <v>806</v>
      </c>
      <c r="BM240" s="239" t="s">
        <v>1249</v>
      </c>
    </row>
    <row r="241" s="2" customFormat="1" ht="16.5" customHeight="1">
      <c r="A241" s="39"/>
      <c r="B241" s="40"/>
      <c r="C241" s="228" t="s">
        <v>650</v>
      </c>
      <c r="D241" s="228" t="s">
        <v>177</v>
      </c>
      <c r="E241" s="229" t="s">
        <v>1250</v>
      </c>
      <c r="F241" s="230" t="s">
        <v>1251</v>
      </c>
      <c r="G241" s="231" t="s">
        <v>316</v>
      </c>
      <c r="H241" s="232">
        <v>1</v>
      </c>
      <c r="I241" s="233"/>
      <c r="J241" s="234">
        <f>ROUND(I241*H241,2)</f>
        <v>0</v>
      </c>
      <c r="K241" s="230" t="s">
        <v>1</v>
      </c>
      <c r="L241" s="45"/>
      <c r="M241" s="235" t="s">
        <v>1</v>
      </c>
      <c r="N241" s="236" t="s">
        <v>41</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510</v>
      </c>
      <c r="AT241" s="239" t="s">
        <v>177</v>
      </c>
      <c r="AU241" s="239" t="s">
        <v>85</v>
      </c>
      <c r="AY241" s="18" t="s">
        <v>175</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510</v>
      </c>
      <c r="BM241" s="239" t="s">
        <v>1252</v>
      </c>
    </row>
    <row r="242" s="2" customFormat="1" ht="16.5" customHeight="1">
      <c r="A242" s="39"/>
      <c r="B242" s="40"/>
      <c r="C242" s="289" t="s">
        <v>654</v>
      </c>
      <c r="D242" s="289" t="s">
        <v>411</v>
      </c>
      <c r="E242" s="290" t="s">
        <v>1253</v>
      </c>
      <c r="F242" s="291" t="s">
        <v>1254</v>
      </c>
      <c r="G242" s="292" t="s">
        <v>1255</v>
      </c>
      <c r="H242" s="293">
        <v>1</v>
      </c>
      <c r="I242" s="294"/>
      <c r="J242" s="295">
        <f>ROUND(I242*H242,2)</f>
        <v>0</v>
      </c>
      <c r="K242" s="291" t="s">
        <v>1</v>
      </c>
      <c r="L242" s="296"/>
      <c r="M242" s="297" t="s">
        <v>1</v>
      </c>
      <c r="N242" s="298" t="s">
        <v>41</v>
      </c>
      <c r="O242" s="92"/>
      <c r="P242" s="237">
        <f>O242*H242</f>
        <v>0</v>
      </c>
      <c r="Q242" s="237">
        <v>0.0037000000000000002</v>
      </c>
      <c r="R242" s="237">
        <f>Q242*H242</f>
        <v>0.0037000000000000002</v>
      </c>
      <c r="S242" s="237">
        <v>0</v>
      </c>
      <c r="T242" s="238">
        <f>S242*H242</f>
        <v>0</v>
      </c>
      <c r="U242" s="39"/>
      <c r="V242" s="39"/>
      <c r="W242" s="39"/>
      <c r="X242" s="39"/>
      <c r="Y242" s="39"/>
      <c r="Z242" s="39"/>
      <c r="AA242" s="39"/>
      <c r="AB242" s="39"/>
      <c r="AC242" s="39"/>
      <c r="AD242" s="39"/>
      <c r="AE242" s="39"/>
      <c r="AR242" s="239" t="s">
        <v>806</v>
      </c>
      <c r="AT242" s="239" t="s">
        <v>411</v>
      </c>
      <c r="AU242" s="239" t="s">
        <v>85</v>
      </c>
      <c r="AY242" s="18" t="s">
        <v>175</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806</v>
      </c>
      <c r="BM242" s="239" t="s">
        <v>1256</v>
      </c>
    </row>
    <row r="243" s="2" customFormat="1" ht="16.5" customHeight="1">
      <c r="A243" s="39"/>
      <c r="B243" s="40"/>
      <c r="C243" s="228" t="s">
        <v>660</v>
      </c>
      <c r="D243" s="228" t="s">
        <v>177</v>
      </c>
      <c r="E243" s="229" t="s">
        <v>1257</v>
      </c>
      <c r="F243" s="230" t="s">
        <v>1258</v>
      </c>
      <c r="G243" s="231" t="s">
        <v>316</v>
      </c>
      <c r="H243" s="232">
        <v>8</v>
      </c>
      <c r="I243" s="233"/>
      <c r="J243" s="234">
        <f>ROUND(I243*H243,2)</f>
        <v>0</v>
      </c>
      <c r="K243" s="230" t="s">
        <v>1</v>
      </c>
      <c r="L243" s="45"/>
      <c r="M243" s="235" t="s">
        <v>1</v>
      </c>
      <c r="N243" s="236" t="s">
        <v>41</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510</v>
      </c>
      <c r="AT243" s="239" t="s">
        <v>177</v>
      </c>
      <c r="AU243" s="239" t="s">
        <v>85</v>
      </c>
      <c r="AY243" s="18" t="s">
        <v>175</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510</v>
      </c>
      <c r="BM243" s="239" t="s">
        <v>1259</v>
      </c>
    </row>
    <row r="244" s="2" customFormat="1" ht="16.5" customHeight="1">
      <c r="A244" s="39"/>
      <c r="B244" s="40"/>
      <c r="C244" s="289" t="s">
        <v>665</v>
      </c>
      <c r="D244" s="289" t="s">
        <v>411</v>
      </c>
      <c r="E244" s="290" t="s">
        <v>1260</v>
      </c>
      <c r="F244" s="291" t="s">
        <v>1261</v>
      </c>
      <c r="G244" s="292" t="s">
        <v>316</v>
      </c>
      <c r="H244" s="293">
        <v>8</v>
      </c>
      <c r="I244" s="294"/>
      <c r="J244" s="295">
        <f>ROUND(I244*H244,2)</f>
        <v>0</v>
      </c>
      <c r="K244" s="291" t="s">
        <v>1</v>
      </c>
      <c r="L244" s="296"/>
      <c r="M244" s="297" t="s">
        <v>1</v>
      </c>
      <c r="N244" s="298" t="s">
        <v>41</v>
      </c>
      <c r="O244" s="92"/>
      <c r="P244" s="237">
        <f>O244*H244</f>
        <v>0</v>
      </c>
      <c r="Q244" s="237">
        <v>5.0000000000000002E-05</v>
      </c>
      <c r="R244" s="237">
        <f>Q244*H244</f>
        <v>0.00040000000000000002</v>
      </c>
      <c r="S244" s="237">
        <v>0</v>
      </c>
      <c r="T244" s="238">
        <f>S244*H244</f>
        <v>0</v>
      </c>
      <c r="U244" s="39"/>
      <c r="V244" s="39"/>
      <c r="W244" s="39"/>
      <c r="X244" s="39"/>
      <c r="Y244" s="39"/>
      <c r="Z244" s="39"/>
      <c r="AA244" s="39"/>
      <c r="AB244" s="39"/>
      <c r="AC244" s="39"/>
      <c r="AD244" s="39"/>
      <c r="AE244" s="39"/>
      <c r="AR244" s="239" t="s">
        <v>806</v>
      </c>
      <c r="AT244" s="239" t="s">
        <v>411</v>
      </c>
      <c r="AU244" s="239" t="s">
        <v>85</v>
      </c>
      <c r="AY244" s="18" t="s">
        <v>175</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806</v>
      </c>
      <c r="BM244" s="239" t="s">
        <v>1262</v>
      </c>
    </row>
    <row r="245" s="2" customFormat="1" ht="16.5" customHeight="1">
      <c r="A245" s="39"/>
      <c r="B245" s="40"/>
      <c r="C245" s="228" t="s">
        <v>670</v>
      </c>
      <c r="D245" s="228" t="s">
        <v>177</v>
      </c>
      <c r="E245" s="229" t="s">
        <v>1263</v>
      </c>
      <c r="F245" s="230" t="s">
        <v>1264</v>
      </c>
      <c r="G245" s="231" t="s">
        <v>316</v>
      </c>
      <c r="H245" s="232">
        <v>1</v>
      </c>
      <c r="I245" s="233"/>
      <c r="J245" s="234">
        <f>ROUND(I245*H245,2)</f>
        <v>0</v>
      </c>
      <c r="K245" s="230" t="s">
        <v>1</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510</v>
      </c>
      <c r="AT245" s="239" t="s">
        <v>177</v>
      </c>
      <c r="AU245" s="239" t="s">
        <v>85</v>
      </c>
      <c r="AY245" s="18" t="s">
        <v>175</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510</v>
      </c>
      <c r="BM245" s="239" t="s">
        <v>1265</v>
      </c>
    </row>
    <row r="246" s="2" customFormat="1" ht="16.5" customHeight="1">
      <c r="A246" s="39"/>
      <c r="B246" s="40"/>
      <c r="C246" s="289" t="s">
        <v>676</v>
      </c>
      <c r="D246" s="289" t="s">
        <v>411</v>
      </c>
      <c r="E246" s="290" t="s">
        <v>1266</v>
      </c>
      <c r="F246" s="291" t="s">
        <v>1264</v>
      </c>
      <c r="G246" s="292" t="s">
        <v>316</v>
      </c>
      <c r="H246" s="293">
        <v>1</v>
      </c>
      <c r="I246" s="294"/>
      <c r="J246" s="295">
        <f>ROUND(I246*H246,2)</f>
        <v>0</v>
      </c>
      <c r="K246" s="291" t="s">
        <v>1</v>
      </c>
      <c r="L246" s="296"/>
      <c r="M246" s="297" t="s">
        <v>1</v>
      </c>
      <c r="N246" s="298" t="s">
        <v>41</v>
      </c>
      <c r="O246" s="92"/>
      <c r="P246" s="237">
        <f>O246*H246</f>
        <v>0</v>
      </c>
      <c r="Q246" s="237">
        <v>0.00048999999999999998</v>
      </c>
      <c r="R246" s="237">
        <f>Q246*H246</f>
        <v>0.00048999999999999998</v>
      </c>
      <c r="S246" s="237">
        <v>0</v>
      </c>
      <c r="T246" s="238">
        <f>S246*H246</f>
        <v>0</v>
      </c>
      <c r="U246" s="39"/>
      <c r="V246" s="39"/>
      <c r="W246" s="39"/>
      <c r="X246" s="39"/>
      <c r="Y246" s="39"/>
      <c r="Z246" s="39"/>
      <c r="AA246" s="39"/>
      <c r="AB246" s="39"/>
      <c r="AC246" s="39"/>
      <c r="AD246" s="39"/>
      <c r="AE246" s="39"/>
      <c r="AR246" s="239" t="s">
        <v>806</v>
      </c>
      <c r="AT246" s="239" t="s">
        <v>411</v>
      </c>
      <c r="AU246" s="239" t="s">
        <v>85</v>
      </c>
      <c r="AY246" s="18" t="s">
        <v>175</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806</v>
      </c>
      <c r="BM246" s="239" t="s">
        <v>1267</v>
      </c>
    </row>
    <row r="247" s="12" customFormat="1" ht="25.92" customHeight="1">
      <c r="A247" s="12"/>
      <c r="B247" s="212"/>
      <c r="C247" s="213"/>
      <c r="D247" s="214" t="s">
        <v>75</v>
      </c>
      <c r="E247" s="215" t="s">
        <v>946</v>
      </c>
      <c r="F247" s="215" t="s">
        <v>947</v>
      </c>
      <c r="G247" s="213"/>
      <c r="H247" s="213"/>
      <c r="I247" s="216"/>
      <c r="J247" s="217">
        <f>BK247</f>
        <v>0</v>
      </c>
      <c r="K247" s="213"/>
      <c r="L247" s="218"/>
      <c r="M247" s="219"/>
      <c r="N247" s="220"/>
      <c r="O247" s="220"/>
      <c r="P247" s="221">
        <f>SUM(P248:P251)</f>
        <v>0</v>
      </c>
      <c r="Q247" s="220"/>
      <c r="R247" s="221">
        <f>SUM(R248:R251)</f>
        <v>0</v>
      </c>
      <c r="S247" s="220"/>
      <c r="T247" s="222">
        <f>SUM(T248:T251)</f>
        <v>0</v>
      </c>
      <c r="U247" s="12"/>
      <c r="V247" s="12"/>
      <c r="W247" s="12"/>
      <c r="X247" s="12"/>
      <c r="Y247" s="12"/>
      <c r="Z247" s="12"/>
      <c r="AA247" s="12"/>
      <c r="AB247" s="12"/>
      <c r="AC247" s="12"/>
      <c r="AD247" s="12"/>
      <c r="AE247" s="12"/>
      <c r="AR247" s="223" t="s">
        <v>182</v>
      </c>
      <c r="AT247" s="224" t="s">
        <v>75</v>
      </c>
      <c r="AU247" s="224" t="s">
        <v>76</v>
      </c>
      <c r="AY247" s="223" t="s">
        <v>175</v>
      </c>
      <c r="BK247" s="225">
        <f>SUM(BK248:BK251)</f>
        <v>0</v>
      </c>
    </row>
    <row r="248" s="2" customFormat="1" ht="16.5" customHeight="1">
      <c r="A248" s="39"/>
      <c r="B248" s="40"/>
      <c r="C248" s="228" t="s">
        <v>681</v>
      </c>
      <c r="D248" s="228" t="s">
        <v>177</v>
      </c>
      <c r="E248" s="229" t="s">
        <v>1268</v>
      </c>
      <c r="F248" s="230" t="s">
        <v>1269</v>
      </c>
      <c r="G248" s="231" t="s">
        <v>950</v>
      </c>
      <c r="H248" s="232">
        <v>140</v>
      </c>
      <c r="I248" s="233"/>
      <c r="J248" s="234">
        <f>ROUND(I248*H248,2)</f>
        <v>0</v>
      </c>
      <c r="K248" s="230" t="s">
        <v>1</v>
      </c>
      <c r="L248" s="45"/>
      <c r="M248" s="235" t="s">
        <v>1</v>
      </c>
      <c r="N248" s="236" t="s">
        <v>41</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951</v>
      </c>
      <c r="AT248" s="239" t="s">
        <v>177</v>
      </c>
      <c r="AU248" s="239" t="s">
        <v>83</v>
      </c>
      <c r="AY248" s="18" t="s">
        <v>175</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951</v>
      </c>
      <c r="BM248" s="239" t="s">
        <v>1270</v>
      </c>
    </row>
    <row r="249" s="2" customFormat="1" ht="16.5" customHeight="1">
      <c r="A249" s="39"/>
      <c r="B249" s="40"/>
      <c r="C249" s="228" t="s">
        <v>686</v>
      </c>
      <c r="D249" s="228" t="s">
        <v>177</v>
      </c>
      <c r="E249" s="229" t="s">
        <v>1271</v>
      </c>
      <c r="F249" s="230" t="s">
        <v>1272</v>
      </c>
      <c r="G249" s="231" t="s">
        <v>950</v>
      </c>
      <c r="H249" s="232">
        <v>30</v>
      </c>
      <c r="I249" s="233"/>
      <c r="J249" s="234">
        <f>ROUND(I249*H249,2)</f>
        <v>0</v>
      </c>
      <c r="K249" s="230" t="s">
        <v>1</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951</v>
      </c>
      <c r="AT249" s="239" t="s">
        <v>177</v>
      </c>
      <c r="AU249" s="239" t="s">
        <v>83</v>
      </c>
      <c r="AY249" s="18" t="s">
        <v>175</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951</v>
      </c>
      <c r="BM249" s="239" t="s">
        <v>1273</v>
      </c>
    </row>
    <row r="250" s="2" customFormat="1" ht="16.5" customHeight="1">
      <c r="A250" s="39"/>
      <c r="B250" s="40"/>
      <c r="C250" s="228" t="s">
        <v>696</v>
      </c>
      <c r="D250" s="228" t="s">
        <v>177</v>
      </c>
      <c r="E250" s="229" t="s">
        <v>1274</v>
      </c>
      <c r="F250" s="230" t="s">
        <v>1275</v>
      </c>
      <c r="G250" s="231" t="s">
        <v>950</v>
      </c>
      <c r="H250" s="232">
        <v>50</v>
      </c>
      <c r="I250" s="233"/>
      <c r="J250" s="234">
        <f>ROUND(I250*H250,2)</f>
        <v>0</v>
      </c>
      <c r="K250" s="230" t="s">
        <v>1</v>
      </c>
      <c r="L250" s="45"/>
      <c r="M250" s="235" t="s">
        <v>1</v>
      </c>
      <c r="N250" s="236" t="s">
        <v>41</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951</v>
      </c>
      <c r="AT250" s="239" t="s">
        <v>177</v>
      </c>
      <c r="AU250" s="239" t="s">
        <v>83</v>
      </c>
      <c r="AY250" s="18" t="s">
        <v>175</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951</v>
      </c>
      <c r="BM250" s="239" t="s">
        <v>1276</v>
      </c>
    </row>
    <row r="251" s="2" customFormat="1" ht="16.5" customHeight="1">
      <c r="A251" s="39"/>
      <c r="B251" s="40"/>
      <c r="C251" s="228" t="s">
        <v>692</v>
      </c>
      <c r="D251" s="228" t="s">
        <v>177</v>
      </c>
      <c r="E251" s="229" t="s">
        <v>1277</v>
      </c>
      <c r="F251" s="230" t="s">
        <v>1278</v>
      </c>
      <c r="G251" s="231" t="s">
        <v>950</v>
      </c>
      <c r="H251" s="232">
        <v>50</v>
      </c>
      <c r="I251" s="233"/>
      <c r="J251" s="234">
        <f>ROUND(I251*H251,2)</f>
        <v>0</v>
      </c>
      <c r="K251" s="230" t="s">
        <v>1</v>
      </c>
      <c r="L251" s="45"/>
      <c r="M251" s="235" t="s">
        <v>1</v>
      </c>
      <c r="N251" s="236" t="s">
        <v>41</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951</v>
      </c>
      <c r="AT251" s="239" t="s">
        <v>177</v>
      </c>
      <c r="AU251" s="239" t="s">
        <v>83</v>
      </c>
      <c r="AY251" s="18" t="s">
        <v>175</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951</v>
      </c>
      <c r="BM251" s="239" t="s">
        <v>1279</v>
      </c>
    </row>
    <row r="252" s="12" customFormat="1" ht="25.92" customHeight="1">
      <c r="A252" s="12"/>
      <c r="B252" s="212"/>
      <c r="C252" s="213"/>
      <c r="D252" s="214" t="s">
        <v>75</v>
      </c>
      <c r="E252" s="215" t="s">
        <v>1280</v>
      </c>
      <c r="F252" s="215" t="s">
        <v>1281</v>
      </c>
      <c r="G252" s="213"/>
      <c r="H252" s="213"/>
      <c r="I252" s="216"/>
      <c r="J252" s="217">
        <f>BK252</f>
        <v>0</v>
      </c>
      <c r="K252" s="213"/>
      <c r="L252" s="218"/>
      <c r="M252" s="219"/>
      <c r="N252" s="220"/>
      <c r="O252" s="220"/>
      <c r="P252" s="221">
        <f>P253+P258+P260</f>
        <v>0</v>
      </c>
      <c r="Q252" s="220"/>
      <c r="R252" s="221">
        <f>R253+R258+R260</f>
        <v>0</v>
      </c>
      <c r="S252" s="220"/>
      <c r="T252" s="222">
        <f>T253+T258+T260</f>
        <v>0</v>
      </c>
      <c r="U252" s="12"/>
      <c r="V252" s="12"/>
      <c r="W252" s="12"/>
      <c r="X252" s="12"/>
      <c r="Y252" s="12"/>
      <c r="Z252" s="12"/>
      <c r="AA252" s="12"/>
      <c r="AB252" s="12"/>
      <c r="AC252" s="12"/>
      <c r="AD252" s="12"/>
      <c r="AE252" s="12"/>
      <c r="AR252" s="223" t="s">
        <v>200</v>
      </c>
      <c r="AT252" s="224" t="s">
        <v>75</v>
      </c>
      <c r="AU252" s="224" t="s">
        <v>76</v>
      </c>
      <c r="AY252" s="223" t="s">
        <v>175</v>
      </c>
      <c r="BK252" s="225">
        <f>BK253+BK258+BK260</f>
        <v>0</v>
      </c>
    </row>
    <row r="253" s="12" customFormat="1" ht="22.8" customHeight="1">
      <c r="A253" s="12"/>
      <c r="B253" s="212"/>
      <c r="C253" s="213"/>
      <c r="D253" s="214" t="s">
        <v>75</v>
      </c>
      <c r="E253" s="226" t="s">
        <v>1282</v>
      </c>
      <c r="F253" s="226" t="s">
        <v>1283</v>
      </c>
      <c r="G253" s="213"/>
      <c r="H253" s="213"/>
      <c r="I253" s="216"/>
      <c r="J253" s="227">
        <f>BK253</f>
        <v>0</v>
      </c>
      <c r="K253" s="213"/>
      <c r="L253" s="218"/>
      <c r="M253" s="219"/>
      <c r="N253" s="220"/>
      <c r="O253" s="220"/>
      <c r="P253" s="221">
        <f>SUM(P254:P257)</f>
        <v>0</v>
      </c>
      <c r="Q253" s="220"/>
      <c r="R253" s="221">
        <f>SUM(R254:R257)</f>
        <v>0</v>
      </c>
      <c r="S253" s="220"/>
      <c r="T253" s="222">
        <f>SUM(T254:T257)</f>
        <v>0</v>
      </c>
      <c r="U253" s="12"/>
      <c r="V253" s="12"/>
      <c r="W253" s="12"/>
      <c r="X253" s="12"/>
      <c r="Y253" s="12"/>
      <c r="Z253" s="12"/>
      <c r="AA253" s="12"/>
      <c r="AB253" s="12"/>
      <c r="AC253" s="12"/>
      <c r="AD253" s="12"/>
      <c r="AE253" s="12"/>
      <c r="AR253" s="223" t="s">
        <v>200</v>
      </c>
      <c r="AT253" s="224" t="s">
        <v>75</v>
      </c>
      <c r="AU253" s="224" t="s">
        <v>83</v>
      </c>
      <c r="AY253" s="223" t="s">
        <v>175</v>
      </c>
      <c r="BK253" s="225">
        <f>SUM(BK254:BK257)</f>
        <v>0</v>
      </c>
    </row>
    <row r="254" s="2" customFormat="1" ht="16.5" customHeight="1">
      <c r="A254" s="39"/>
      <c r="B254" s="40"/>
      <c r="C254" s="228" t="s">
        <v>701</v>
      </c>
      <c r="D254" s="228" t="s">
        <v>177</v>
      </c>
      <c r="E254" s="229" t="s">
        <v>1284</v>
      </c>
      <c r="F254" s="230" t="s">
        <v>1285</v>
      </c>
      <c r="G254" s="231" t="s">
        <v>809</v>
      </c>
      <c r="H254" s="232">
        <v>8</v>
      </c>
      <c r="I254" s="233"/>
      <c r="J254" s="234">
        <f>ROUND(I254*H254,2)</f>
        <v>0</v>
      </c>
      <c r="K254" s="230" t="s">
        <v>1</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1286</v>
      </c>
      <c r="AT254" s="239" t="s">
        <v>177</v>
      </c>
      <c r="AU254" s="239" t="s">
        <v>85</v>
      </c>
      <c r="AY254" s="18" t="s">
        <v>175</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1286</v>
      </c>
      <c r="BM254" s="239" t="s">
        <v>1287</v>
      </c>
    </row>
    <row r="255" s="2" customFormat="1" ht="16.5" customHeight="1">
      <c r="A255" s="39"/>
      <c r="B255" s="40"/>
      <c r="C255" s="228" t="s">
        <v>705</v>
      </c>
      <c r="D255" s="228" t="s">
        <v>177</v>
      </c>
      <c r="E255" s="229" t="s">
        <v>1288</v>
      </c>
      <c r="F255" s="230" t="s">
        <v>1289</v>
      </c>
      <c r="G255" s="231" t="s">
        <v>809</v>
      </c>
      <c r="H255" s="232">
        <v>1</v>
      </c>
      <c r="I255" s="233"/>
      <c r="J255" s="234">
        <f>ROUND(I255*H255,2)</f>
        <v>0</v>
      </c>
      <c r="K255" s="230" t="s">
        <v>1</v>
      </c>
      <c r="L255" s="45"/>
      <c r="M255" s="235" t="s">
        <v>1</v>
      </c>
      <c r="N255" s="236" t="s">
        <v>41</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1286</v>
      </c>
      <c r="AT255" s="239" t="s">
        <v>177</v>
      </c>
      <c r="AU255" s="239" t="s">
        <v>85</v>
      </c>
      <c r="AY255" s="18" t="s">
        <v>175</v>
      </c>
      <c r="BE255" s="240">
        <f>IF(N255="základní",J255,0)</f>
        <v>0</v>
      </c>
      <c r="BF255" s="240">
        <f>IF(N255="snížená",J255,0)</f>
        <v>0</v>
      </c>
      <c r="BG255" s="240">
        <f>IF(N255="zákl. přenesená",J255,0)</f>
        <v>0</v>
      </c>
      <c r="BH255" s="240">
        <f>IF(N255="sníž. přenesená",J255,0)</f>
        <v>0</v>
      </c>
      <c r="BI255" s="240">
        <f>IF(N255="nulová",J255,0)</f>
        <v>0</v>
      </c>
      <c r="BJ255" s="18" t="s">
        <v>83</v>
      </c>
      <c r="BK255" s="240">
        <f>ROUND(I255*H255,2)</f>
        <v>0</v>
      </c>
      <c r="BL255" s="18" t="s">
        <v>1286</v>
      </c>
      <c r="BM255" s="239" t="s">
        <v>1290</v>
      </c>
    </row>
    <row r="256" s="2" customFormat="1" ht="16.5" customHeight="1">
      <c r="A256" s="39"/>
      <c r="B256" s="40"/>
      <c r="C256" s="228" t="s">
        <v>709</v>
      </c>
      <c r="D256" s="228" t="s">
        <v>177</v>
      </c>
      <c r="E256" s="229" t="s">
        <v>1291</v>
      </c>
      <c r="F256" s="230" t="s">
        <v>1292</v>
      </c>
      <c r="G256" s="231" t="s">
        <v>809</v>
      </c>
      <c r="H256" s="232">
        <v>8</v>
      </c>
      <c r="I256" s="233"/>
      <c r="J256" s="234">
        <f>ROUND(I256*H256,2)</f>
        <v>0</v>
      </c>
      <c r="K256" s="230" t="s">
        <v>1</v>
      </c>
      <c r="L256" s="45"/>
      <c r="M256" s="235" t="s">
        <v>1</v>
      </c>
      <c r="N256" s="236" t="s">
        <v>41</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1286</v>
      </c>
      <c r="AT256" s="239" t="s">
        <v>177</v>
      </c>
      <c r="AU256" s="239" t="s">
        <v>85</v>
      </c>
      <c r="AY256" s="18" t="s">
        <v>175</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1286</v>
      </c>
      <c r="BM256" s="239" t="s">
        <v>1293</v>
      </c>
    </row>
    <row r="257" s="2" customFormat="1" ht="16.5" customHeight="1">
      <c r="A257" s="39"/>
      <c r="B257" s="40"/>
      <c r="C257" s="228" t="s">
        <v>715</v>
      </c>
      <c r="D257" s="228" t="s">
        <v>177</v>
      </c>
      <c r="E257" s="229" t="s">
        <v>1294</v>
      </c>
      <c r="F257" s="230" t="s">
        <v>1295</v>
      </c>
      <c r="G257" s="231" t="s">
        <v>809</v>
      </c>
      <c r="H257" s="232">
        <v>1</v>
      </c>
      <c r="I257" s="233"/>
      <c r="J257" s="234">
        <f>ROUND(I257*H257,2)</f>
        <v>0</v>
      </c>
      <c r="K257" s="230" t="s">
        <v>1</v>
      </c>
      <c r="L257" s="45"/>
      <c r="M257" s="235" t="s">
        <v>1</v>
      </c>
      <c r="N257" s="236" t="s">
        <v>41</v>
      </c>
      <c r="O257" s="92"/>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1286</v>
      </c>
      <c r="AT257" s="239" t="s">
        <v>177</v>
      </c>
      <c r="AU257" s="239" t="s">
        <v>85</v>
      </c>
      <c r="AY257" s="18" t="s">
        <v>175</v>
      </c>
      <c r="BE257" s="240">
        <f>IF(N257="základní",J257,0)</f>
        <v>0</v>
      </c>
      <c r="BF257" s="240">
        <f>IF(N257="snížená",J257,0)</f>
        <v>0</v>
      </c>
      <c r="BG257" s="240">
        <f>IF(N257="zákl. přenesená",J257,0)</f>
        <v>0</v>
      </c>
      <c r="BH257" s="240">
        <f>IF(N257="sníž. přenesená",J257,0)</f>
        <v>0</v>
      </c>
      <c r="BI257" s="240">
        <f>IF(N257="nulová",J257,0)</f>
        <v>0</v>
      </c>
      <c r="BJ257" s="18" t="s">
        <v>83</v>
      </c>
      <c r="BK257" s="240">
        <f>ROUND(I257*H257,2)</f>
        <v>0</v>
      </c>
      <c r="BL257" s="18" t="s">
        <v>1286</v>
      </c>
      <c r="BM257" s="239" t="s">
        <v>1296</v>
      </c>
    </row>
    <row r="258" s="12" customFormat="1" ht="22.8" customHeight="1">
      <c r="A258" s="12"/>
      <c r="B258" s="212"/>
      <c r="C258" s="213"/>
      <c r="D258" s="214" t="s">
        <v>75</v>
      </c>
      <c r="E258" s="226" t="s">
        <v>1297</v>
      </c>
      <c r="F258" s="226" t="s">
        <v>1298</v>
      </c>
      <c r="G258" s="213"/>
      <c r="H258" s="213"/>
      <c r="I258" s="216"/>
      <c r="J258" s="227">
        <f>BK258</f>
        <v>0</v>
      </c>
      <c r="K258" s="213"/>
      <c r="L258" s="218"/>
      <c r="M258" s="219"/>
      <c r="N258" s="220"/>
      <c r="O258" s="220"/>
      <c r="P258" s="221">
        <f>P259</f>
        <v>0</v>
      </c>
      <c r="Q258" s="220"/>
      <c r="R258" s="221">
        <f>R259</f>
        <v>0</v>
      </c>
      <c r="S258" s="220"/>
      <c r="T258" s="222">
        <f>T259</f>
        <v>0</v>
      </c>
      <c r="U258" s="12"/>
      <c r="V258" s="12"/>
      <c r="W258" s="12"/>
      <c r="X258" s="12"/>
      <c r="Y258" s="12"/>
      <c r="Z258" s="12"/>
      <c r="AA258" s="12"/>
      <c r="AB258" s="12"/>
      <c r="AC258" s="12"/>
      <c r="AD258" s="12"/>
      <c r="AE258" s="12"/>
      <c r="AR258" s="223" t="s">
        <v>200</v>
      </c>
      <c r="AT258" s="224" t="s">
        <v>75</v>
      </c>
      <c r="AU258" s="224" t="s">
        <v>83</v>
      </c>
      <c r="AY258" s="223" t="s">
        <v>175</v>
      </c>
      <c r="BK258" s="225">
        <f>BK259</f>
        <v>0</v>
      </c>
    </row>
    <row r="259" s="2" customFormat="1" ht="16.5" customHeight="1">
      <c r="A259" s="39"/>
      <c r="B259" s="40"/>
      <c r="C259" s="228" t="s">
        <v>719</v>
      </c>
      <c r="D259" s="228" t="s">
        <v>177</v>
      </c>
      <c r="E259" s="229" t="s">
        <v>1299</v>
      </c>
      <c r="F259" s="230" t="s">
        <v>1300</v>
      </c>
      <c r="G259" s="231" t="s">
        <v>627</v>
      </c>
      <c r="H259" s="299"/>
      <c r="I259" s="233"/>
      <c r="J259" s="234">
        <f>ROUND(I259*H259,2)</f>
        <v>0</v>
      </c>
      <c r="K259" s="230" t="s">
        <v>1</v>
      </c>
      <c r="L259" s="45"/>
      <c r="M259" s="235" t="s">
        <v>1</v>
      </c>
      <c r="N259" s="236" t="s">
        <v>41</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1286</v>
      </c>
      <c r="AT259" s="239" t="s">
        <v>177</v>
      </c>
      <c r="AU259" s="239" t="s">
        <v>85</v>
      </c>
      <c r="AY259" s="18" t="s">
        <v>175</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1286</v>
      </c>
      <c r="BM259" s="239" t="s">
        <v>1301</v>
      </c>
    </row>
    <row r="260" s="12" customFormat="1" ht="22.8" customHeight="1">
      <c r="A260" s="12"/>
      <c r="B260" s="212"/>
      <c r="C260" s="213"/>
      <c r="D260" s="214" t="s">
        <v>75</v>
      </c>
      <c r="E260" s="226" t="s">
        <v>1302</v>
      </c>
      <c r="F260" s="226" t="s">
        <v>1303</v>
      </c>
      <c r="G260" s="213"/>
      <c r="H260" s="213"/>
      <c r="I260" s="216"/>
      <c r="J260" s="227">
        <f>BK260</f>
        <v>0</v>
      </c>
      <c r="K260" s="213"/>
      <c r="L260" s="218"/>
      <c r="M260" s="219"/>
      <c r="N260" s="220"/>
      <c r="O260" s="220"/>
      <c r="P260" s="221">
        <f>P261</f>
        <v>0</v>
      </c>
      <c r="Q260" s="220"/>
      <c r="R260" s="221">
        <f>R261</f>
        <v>0</v>
      </c>
      <c r="S260" s="220"/>
      <c r="T260" s="222">
        <f>T261</f>
        <v>0</v>
      </c>
      <c r="U260" s="12"/>
      <c r="V260" s="12"/>
      <c r="W260" s="12"/>
      <c r="X260" s="12"/>
      <c r="Y260" s="12"/>
      <c r="Z260" s="12"/>
      <c r="AA260" s="12"/>
      <c r="AB260" s="12"/>
      <c r="AC260" s="12"/>
      <c r="AD260" s="12"/>
      <c r="AE260" s="12"/>
      <c r="AR260" s="223" t="s">
        <v>200</v>
      </c>
      <c r="AT260" s="224" t="s">
        <v>75</v>
      </c>
      <c r="AU260" s="224" t="s">
        <v>83</v>
      </c>
      <c r="AY260" s="223" t="s">
        <v>175</v>
      </c>
      <c r="BK260" s="225">
        <f>BK261</f>
        <v>0</v>
      </c>
    </row>
    <row r="261" s="2" customFormat="1" ht="16.5" customHeight="1">
      <c r="A261" s="39"/>
      <c r="B261" s="40"/>
      <c r="C261" s="228" t="s">
        <v>723</v>
      </c>
      <c r="D261" s="228" t="s">
        <v>177</v>
      </c>
      <c r="E261" s="229" t="s">
        <v>1304</v>
      </c>
      <c r="F261" s="230" t="s">
        <v>1305</v>
      </c>
      <c r="G261" s="231" t="s">
        <v>627</v>
      </c>
      <c r="H261" s="299"/>
      <c r="I261" s="233"/>
      <c r="J261" s="234">
        <f>ROUND(I261*H261,2)</f>
        <v>0</v>
      </c>
      <c r="K261" s="230" t="s">
        <v>1</v>
      </c>
      <c r="L261" s="45"/>
      <c r="M261" s="304" t="s">
        <v>1</v>
      </c>
      <c r="N261" s="305" t="s">
        <v>41</v>
      </c>
      <c r="O261" s="302"/>
      <c r="P261" s="306">
        <f>O261*H261</f>
        <v>0</v>
      </c>
      <c r="Q261" s="306">
        <v>0</v>
      </c>
      <c r="R261" s="306">
        <f>Q261*H261</f>
        <v>0</v>
      </c>
      <c r="S261" s="306">
        <v>0</v>
      </c>
      <c r="T261" s="307">
        <f>S261*H261</f>
        <v>0</v>
      </c>
      <c r="U261" s="39"/>
      <c r="V261" s="39"/>
      <c r="W261" s="39"/>
      <c r="X261" s="39"/>
      <c r="Y261" s="39"/>
      <c r="Z261" s="39"/>
      <c r="AA261" s="39"/>
      <c r="AB261" s="39"/>
      <c r="AC261" s="39"/>
      <c r="AD261" s="39"/>
      <c r="AE261" s="39"/>
      <c r="AR261" s="239" t="s">
        <v>1286</v>
      </c>
      <c r="AT261" s="239" t="s">
        <v>177</v>
      </c>
      <c r="AU261" s="239" t="s">
        <v>85</v>
      </c>
      <c r="AY261" s="18" t="s">
        <v>175</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1286</v>
      </c>
      <c r="BM261" s="239" t="s">
        <v>1306</v>
      </c>
    </row>
    <row r="262" s="2" customFormat="1" ht="6.96" customHeight="1">
      <c r="A262" s="39"/>
      <c r="B262" s="67"/>
      <c r="C262" s="68"/>
      <c r="D262" s="68"/>
      <c r="E262" s="68"/>
      <c r="F262" s="68"/>
      <c r="G262" s="68"/>
      <c r="H262" s="68"/>
      <c r="I262" s="68"/>
      <c r="J262" s="68"/>
      <c r="K262" s="68"/>
      <c r="L262" s="45"/>
      <c r="M262" s="39"/>
      <c r="O262" s="39"/>
      <c r="P262" s="39"/>
      <c r="Q262" s="39"/>
      <c r="R262" s="39"/>
      <c r="S262" s="39"/>
      <c r="T262" s="39"/>
      <c r="U262" s="39"/>
      <c r="V262" s="39"/>
      <c r="W262" s="39"/>
      <c r="X262" s="39"/>
      <c r="Y262" s="39"/>
      <c r="Z262" s="39"/>
      <c r="AA262" s="39"/>
      <c r="AB262" s="39"/>
      <c r="AC262" s="39"/>
      <c r="AD262" s="39"/>
      <c r="AE262" s="39"/>
    </row>
  </sheetData>
  <sheetProtection sheet="1" autoFilter="0" formatColumns="0" formatRows="0" objects="1" scenarios="1" spinCount="100000" saltValue="9RlIiQlfJ1sPYPedatN4d9l+MD3uIMB3uYbeLeQuWpEDJeAye9qJ4+3FawrLiCH3G0EbWuojaAWFxXMCGczRUQ==" hashValue="jKRO/32MFgwXbWlrR+nUL98nhdcfyOiZI8XBSfBRtZoXf3A44p/02iHtXXu3Bq6Cf5wrAWmI67Z6phQhsGUguQ==" algorithmName="SHA-512" password="E785"/>
  <autoFilter ref="C136:K261"/>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c r="B8" s="21"/>
      <c r="D8" s="152" t="s">
        <v>130</v>
      </c>
      <c r="L8" s="21"/>
    </row>
    <row r="9" s="1" customFormat="1" ht="16.5" customHeight="1">
      <c r="B9" s="21"/>
      <c r="E9" s="153" t="s">
        <v>131</v>
      </c>
      <c r="F9" s="1"/>
      <c r="G9" s="1"/>
      <c r="H9" s="1"/>
      <c r="L9" s="21"/>
    </row>
    <row r="10" s="1" customFormat="1" ht="12" customHeight="1">
      <c r="B10" s="21"/>
      <c r="D10" s="152" t="s">
        <v>132</v>
      </c>
      <c r="L10" s="21"/>
    </row>
    <row r="11" s="2" customFormat="1" ht="16.5" customHeight="1">
      <c r="A11" s="39"/>
      <c r="B11" s="45"/>
      <c r="C11" s="39"/>
      <c r="D11" s="39"/>
      <c r="E11" s="164" t="s">
        <v>1307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960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1308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24. 2. 2024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21</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21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21</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ROUND((SUM(BE132:BE227)),  2)</f>
        <v>0</v>
      </c>
      <c r="G37" s="39"/>
      <c r="H37" s="39"/>
      <c r="I37" s="166">
        <v>0.20999999999999999</v>
      </c>
      <c r="J37" s="165">
        <f>ROUND(((SUM(BE132:BE227))*I37),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ROUND((SUM(BF132:BF227)),  2)</f>
        <v>0</v>
      </c>
      <c r="G38" s="39"/>
      <c r="H38" s="39"/>
      <c r="I38" s="166">
        <v>0.12</v>
      </c>
      <c r="J38" s="165">
        <f>ROUND(((SUM(BF132:BF227))*I38),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ROUND((SUM(BG132:BG227)),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ROUND((SUM(BH132:BH227)),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ROUND((SUM(BI132:BI227)),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1" customFormat="1" ht="16.5" customHeight="1">
      <c r="B87" s="22"/>
      <c r="C87" s="23"/>
      <c r="D87" s="23"/>
      <c r="E87" s="185" t="s">
        <v>131</v>
      </c>
      <c r="F87" s="23"/>
      <c r="G87" s="23"/>
      <c r="H87" s="23"/>
      <c r="I87" s="23"/>
      <c r="J87" s="23"/>
      <c r="K87" s="23"/>
      <c r="L87" s="21"/>
    </row>
    <row r="88" s="1" customFormat="1" ht="12" customHeight="1">
      <c r="B88" s="22"/>
      <c r="C88" s="33" t="s">
        <v>132</v>
      </c>
      <c r="D88" s="23"/>
      <c r="E88" s="23"/>
      <c r="F88" s="23"/>
      <c r="G88" s="23"/>
      <c r="H88" s="23"/>
      <c r="I88" s="23"/>
      <c r="J88" s="23"/>
      <c r="K88" s="23"/>
      <c r="L88" s="21"/>
    </row>
    <row r="89" s="2" customFormat="1" ht="16.5" customHeight="1">
      <c r="A89" s="39"/>
      <c r="B89" s="40"/>
      <c r="C89" s="41"/>
      <c r="D89" s="41"/>
      <c r="E89" s="308" t="s">
        <v>1307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960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01 - Slaboproudá elektrotechnika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24. 2. 2024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 xml:space="preserve"> </v>
      </c>
      <c r="G95" s="41"/>
      <c r="H95" s="41"/>
      <c r="I95" s="33" t="s">
        <v>30</v>
      </c>
      <c r="J95" s="37" t="str">
        <f>E25</f>
        <v xml:space="preserve"> </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135</v>
      </c>
      <c r="D98" s="187"/>
      <c r="E98" s="187"/>
      <c r="F98" s="187"/>
      <c r="G98" s="187"/>
      <c r="H98" s="187"/>
      <c r="I98" s="187"/>
      <c r="J98" s="188" t="s">
        <v>136</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137</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138</v>
      </c>
    </row>
    <row r="101" s="9" customFormat="1" ht="24.96" customHeight="1">
      <c r="A101" s="9"/>
      <c r="B101" s="190"/>
      <c r="C101" s="191"/>
      <c r="D101" s="192" t="s">
        <v>1309</v>
      </c>
      <c r="E101" s="193"/>
      <c r="F101" s="193"/>
      <c r="G101" s="193"/>
      <c r="H101" s="193"/>
      <c r="I101" s="193"/>
      <c r="J101" s="194">
        <f>J133</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1310</v>
      </c>
      <c r="E102" s="193"/>
      <c r="F102" s="193"/>
      <c r="G102" s="193"/>
      <c r="H102" s="193"/>
      <c r="I102" s="193"/>
      <c r="J102" s="194">
        <f>J139</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1311</v>
      </c>
      <c r="E103" s="193"/>
      <c r="F103" s="193"/>
      <c r="G103" s="193"/>
      <c r="H103" s="193"/>
      <c r="I103" s="193"/>
      <c r="J103" s="194">
        <f>J158</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1312</v>
      </c>
      <c r="E104" s="193"/>
      <c r="F104" s="193"/>
      <c r="G104" s="193"/>
      <c r="H104" s="193"/>
      <c r="I104" s="193"/>
      <c r="J104" s="194">
        <f>J164</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1313</v>
      </c>
      <c r="E105" s="193"/>
      <c r="F105" s="193"/>
      <c r="G105" s="193"/>
      <c r="H105" s="193"/>
      <c r="I105" s="193"/>
      <c r="J105" s="194">
        <f>J171</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1314</v>
      </c>
      <c r="E106" s="193"/>
      <c r="F106" s="193"/>
      <c r="G106" s="193"/>
      <c r="H106" s="193"/>
      <c r="I106" s="193"/>
      <c r="J106" s="194">
        <f>J174</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1315</v>
      </c>
      <c r="E107" s="193"/>
      <c r="F107" s="193"/>
      <c r="G107" s="193"/>
      <c r="H107" s="193"/>
      <c r="I107" s="193"/>
      <c r="J107" s="194">
        <f>J188</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1316</v>
      </c>
      <c r="E108" s="193"/>
      <c r="F108" s="193"/>
      <c r="G108" s="193"/>
      <c r="H108" s="193"/>
      <c r="I108" s="193"/>
      <c r="J108" s="194">
        <f>J195</f>
        <v>0</v>
      </c>
      <c r="K108" s="191"/>
      <c r="L108" s="19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Rekonstrukce spojovacích chodeb pavilonu G VŠB-TUO</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130</v>
      </c>
      <c r="D119" s="23"/>
      <c r="E119" s="23"/>
      <c r="F119" s="23"/>
      <c r="G119" s="23"/>
      <c r="H119" s="23"/>
      <c r="I119" s="23"/>
      <c r="J119" s="23"/>
      <c r="K119" s="23"/>
      <c r="L119" s="21"/>
    </row>
    <row r="120" s="1" customFormat="1" ht="16.5" customHeight="1">
      <c r="B120" s="22"/>
      <c r="C120" s="23"/>
      <c r="D120" s="23"/>
      <c r="E120" s="185" t="s">
        <v>131</v>
      </c>
      <c r="F120" s="23"/>
      <c r="G120" s="23"/>
      <c r="H120" s="23"/>
      <c r="I120" s="23"/>
      <c r="J120" s="23"/>
      <c r="K120" s="23"/>
      <c r="L120" s="21"/>
    </row>
    <row r="121" s="1" customFormat="1" ht="12" customHeight="1">
      <c r="B121" s="22"/>
      <c r="C121" s="33" t="s">
        <v>132</v>
      </c>
      <c r="D121" s="23"/>
      <c r="E121" s="23"/>
      <c r="F121" s="23"/>
      <c r="G121" s="23"/>
      <c r="H121" s="23"/>
      <c r="I121" s="23"/>
      <c r="J121" s="23"/>
      <c r="K121" s="23"/>
      <c r="L121" s="21"/>
    </row>
    <row r="122" s="2" customFormat="1" ht="16.5" customHeight="1">
      <c r="A122" s="39"/>
      <c r="B122" s="40"/>
      <c r="C122" s="41"/>
      <c r="D122" s="41"/>
      <c r="E122" s="308" t="s">
        <v>1307</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960</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01 - Slaboproudá elektrotechnika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24. 2. 2024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 xml:space="preserve"> </v>
      </c>
      <c r="G128" s="41"/>
      <c r="H128" s="41"/>
      <c r="I128" s="33" t="s">
        <v>30</v>
      </c>
      <c r="J128" s="37" t="str">
        <f>E25</f>
        <v xml:space="preserve"> </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1"/>
      <c r="B131" s="202"/>
      <c r="C131" s="203" t="s">
        <v>161</v>
      </c>
      <c r="D131" s="204" t="s">
        <v>61</v>
      </c>
      <c r="E131" s="204" t="s">
        <v>57</v>
      </c>
      <c r="F131" s="204" t="s">
        <v>58</v>
      </c>
      <c r="G131" s="204" t="s">
        <v>162</v>
      </c>
      <c r="H131" s="204" t="s">
        <v>163</v>
      </c>
      <c r="I131" s="204" t="s">
        <v>164</v>
      </c>
      <c r="J131" s="204" t="s">
        <v>136</v>
      </c>
      <c r="K131" s="205" t="s">
        <v>165</v>
      </c>
      <c r="L131" s="206"/>
      <c r="M131" s="101" t="s">
        <v>1</v>
      </c>
      <c r="N131" s="102" t="s">
        <v>40</v>
      </c>
      <c r="O131" s="102" t="s">
        <v>166</v>
      </c>
      <c r="P131" s="102" t="s">
        <v>167</v>
      </c>
      <c r="Q131" s="102" t="s">
        <v>168</v>
      </c>
      <c r="R131" s="102" t="s">
        <v>169</v>
      </c>
      <c r="S131" s="102" t="s">
        <v>170</v>
      </c>
      <c r="T131" s="103" t="s">
        <v>171</v>
      </c>
      <c r="U131" s="201"/>
      <c r="V131" s="201"/>
      <c r="W131" s="201"/>
      <c r="X131" s="201"/>
      <c r="Y131" s="201"/>
      <c r="Z131" s="201"/>
      <c r="AA131" s="201"/>
      <c r="AB131" s="201"/>
      <c r="AC131" s="201"/>
      <c r="AD131" s="201"/>
      <c r="AE131" s="201"/>
    </row>
    <row r="132" s="2" customFormat="1" ht="22.8" customHeight="1">
      <c r="A132" s="39"/>
      <c r="B132" s="40"/>
      <c r="C132" s="108" t="s">
        <v>172</v>
      </c>
      <c r="D132" s="41"/>
      <c r="E132" s="41"/>
      <c r="F132" s="41"/>
      <c r="G132" s="41"/>
      <c r="H132" s="41"/>
      <c r="I132" s="41"/>
      <c r="J132" s="207">
        <f>BK132</f>
        <v>0</v>
      </c>
      <c r="K132" s="41"/>
      <c r="L132" s="45"/>
      <c r="M132" s="104"/>
      <c r="N132" s="208"/>
      <c r="O132" s="105"/>
      <c r="P132" s="209">
        <f>P133+P139+P158+P164+P171+P174+P188+P195</f>
        <v>0</v>
      </c>
      <c r="Q132" s="105"/>
      <c r="R132" s="209">
        <f>R133+R139+R158+R164+R171+R174+R188+R195</f>
        <v>0</v>
      </c>
      <c r="S132" s="105"/>
      <c r="T132" s="210">
        <f>T133+T139+T158+T164+T171+T174+T188+T195</f>
        <v>0</v>
      </c>
      <c r="U132" s="39"/>
      <c r="V132" s="39"/>
      <c r="W132" s="39"/>
      <c r="X132" s="39"/>
      <c r="Y132" s="39"/>
      <c r="Z132" s="39"/>
      <c r="AA132" s="39"/>
      <c r="AB132" s="39"/>
      <c r="AC132" s="39"/>
      <c r="AD132" s="39"/>
      <c r="AE132" s="39"/>
      <c r="AT132" s="18" t="s">
        <v>75</v>
      </c>
      <c r="AU132" s="18" t="s">
        <v>138</v>
      </c>
      <c r="BK132" s="211">
        <f>BK133+BK139+BK158+BK164+BK171+BK174+BK188+BK195</f>
        <v>0</v>
      </c>
    </row>
    <row r="133" s="12" customFormat="1" ht="25.92" customHeight="1">
      <c r="A133" s="12"/>
      <c r="B133" s="212"/>
      <c r="C133" s="213"/>
      <c r="D133" s="214" t="s">
        <v>75</v>
      </c>
      <c r="E133" s="215" t="s">
        <v>1317</v>
      </c>
      <c r="F133" s="215" t="s">
        <v>1318</v>
      </c>
      <c r="G133" s="213"/>
      <c r="H133" s="213"/>
      <c r="I133" s="216"/>
      <c r="J133" s="217">
        <f>BK133</f>
        <v>0</v>
      </c>
      <c r="K133" s="213"/>
      <c r="L133" s="218"/>
      <c r="M133" s="219"/>
      <c r="N133" s="220"/>
      <c r="O133" s="220"/>
      <c r="P133" s="221">
        <f>SUM(P134:P138)</f>
        <v>0</v>
      </c>
      <c r="Q133" s="220"/>
      <c r="R133" s="221">
        <f>SUM(R134:R138)</f>
        <v>0</v>
      </c>
      <c r="S133" s="220"/>
      <c r="T133" s="222">
        <f>SUM(T134:T138)</f>
        <v>0</v>
      </c>
      <c r="U133" s="12"/>
      <c r="V133" s="12"/>
      <c r="W133" s="12"/>
      <c r="X133" s="12"/>
      <c r="Y133" s="12"/>
      <c r="Z133" s="12"/>
      <c r="AA133" s="12"/>
      <c r="AB133" s="12"/>
      <c r="AC133" s="12"/>
      <c r="AD133" s="12"/>
      <c r="AE133" s="12"/>
      <c r="AR133" s="223" t="s">
        <v>83</v>
      </c>
      <c r="AT133" s="224" t="s">
        <v>75</v>
      </c>
      <c r="AU133" s="224" t="s">
        <v>76</v>
      </c>
      <c r="AY133" s="223" t="s">
        <v>175</v>
      </c>
      <c r="BK133" s="225">
        <f>SUM(BK134:BK138)</f>
        <v>0</v>
      </c>
    </row>
    <row r="134" s="2" customFormat="1" ht="16.5" customHeight="1">
      <c r="A134" s="39"/>
      <c r="B134" s="40"/>
      <c r="C134" s="228" t="s">
        <v>76</v>
      </c>
      <c r="D134" s="228" t="s">
        <v>177</v>
      </c>
      <c r="E134" s="229" t="s">
        <v>1319</v>
      </c>
      <c r="F134" s="230" t="s">
        <v>1320</v>
      </c>
      <c r="G134" s="231" t="s">
        <v>519</v>
      </c>
      <c r="H134" s="232">
        <v>9</v>
      </c>
      <c r="I134" s="233"/>
      <c r="J134" s="234">
        <f>ROUND(I134*H134,2)</f>
        <v>0</v>
      </c>
      <c r="K134" s="230" t="s">
        <v>1</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182</v>
      </c>
      <c r="AT134" s="239" t="s">
        <v>177</v>
      </c>
      <c r="AU134" s="239" t="s">
        <v>83</v>
      </c>
      <c r="AY134" s="18" t="s">
        <v>175</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182</v>
      </c>
      <c r="BM134" s="239" t="s">
        <v>1321</v>
      </c>
    </row>
    <row r="135" s="2" customFormat="1" ht="16.5" customHeight="1">
      <c r="A135" s="39"/>
      <c r="B135" s="40"/>
      <c r="C135" s="228" t="s">
        <v>76</v>
      </c>
      <c r="D135" s="228" t="s">
        <v>177</v>
      </c>
      <c r="E135" s="229" t="s">
        <v>1322</v>
      </c>
      <c r="F135" s="230" t="s">
        <v>1323</v>
      </c>
      <c r="G135" s="231" t="s">
        <v>519</v>
      </c>
      <c r="H135" s="232">
        <v>24</v>
      </c>
      <c r="I135" s="233"/>
      <c r="J135" s="234">
        <f>ROUND(I135*H135,2)</f>
        <v>0</v>
      </c>
      <c r="K135" s="230" t="s">
        <v>1</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182</v>
      </c>
      <c r="AT135" s="239" t="s">
        <v>177</v>
      </c>
      <c r="AU135" s="239" t="s">
        <v>83</v>
      </c>
      <c r="AY135" s="18" t="s">
        <v>175</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182</v>
      </c>
      <c r="BM135" s="239" t="s">
        <v>1324</v>
      </c>
    </row>
    <row r="136" s="2" customFormat="1" ht="16.5" customHeight="1">
      <c r="A136" s="39"/>
      <c r="B136" s="40"/>
      <c r="C136" s="228" t="s">
        <v>76</v>
      </c>
      <c r="D136" s="228" t="s">
        <v>177</v>
      </c>
      <c r="E136" s="229" t="s">
        <v>1325</v>
      </c>
      <c r="F136" s="230" t="s">
        <v>1326</v>
      </c>
      <c r="G136" s="231" t="s">
        <v>519</v>
      </c>
      <c r="H136" s="232">
        <v>24</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182</v>
      </c>
      <c r="AT136" s="239" t="s">
        <v>177</v>
      </c>
      <c r="AU136" s="239" t="s">
        <v>83</v>
      </c>
      <c r="AY136" s="18" t="s">
        <v>175</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182</v>
      </c>
      <c r="BM136" s="239" t="s">
        <v>1327</v>
      </c>
    </row>
    <row r="137" s="2" customFormat="1" ht="16.5" customHeight="1">
      <c r="A137" s="39"/>
      <c r="B137" s="40"/>
      <c r="C137" s="228" t="s">
        <v>76</v>
      </c>
      <c r="D137" s="228" t="s">
        <v>177</v>
      </c>
      <c r="E137" s="229" t="s">
        <v>1328</v>
      </c>
      <c r="F137" s="230" t="s">
        <v>1329</v>
      </c>
      <c r="G137" s="231" t="s">
        <v>519</v>
      </c>
      <c r="H137" s="232">
        <v>1</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182</v>
      </c>
      <c r="AT137" s="239" t="s">
        <v>177</v>
      </c>
      <c r="AU137" s="239" t="s">
        <v>83</v>
      </c>
      <c r="AY137" s="18" t="s">
        <v>175</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182</v>
      </c>
      <c r="BM137" s="239" t="s">
        <v>1330</v>
      </c>
    </row>
    <row r="138" s="2" customFormat="1" ht="16.5" customHeight="1">
      <c r="A138" s="39"/>
      <c r="B138" s="40"/>
      <c r="C138" s="228" t="s">
        <v>76</v>
      </c>
      <c r="D138" s="228" t="s">
        <v>177</v>
      </c>
      <c r="E138" s="229" t="s">
        <v>1331</v>
      </c>
      <c r="F138" s="230" t="s">
        <v>1332</v>
      </c>
      <c r="G138" s="231" t="s">
        <v>950</v>
      </c>
      <c r="H138" s="232">
        <v>32</v>
      </c>
      <c r="I138" s="233"/>
      <c r="J138" s="234">
        <f>ROUND(I138*H138,2)</f>
        <v>0</v>
      </c>
      <c r="K138" s="230" t="s">
        <v>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182</v>
      </c>
      <c r="AT138" s="239" t="s">
        <v>177</v>
      </c>
      <c r="AU138" s="239" t="s">
        <v>83</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182</v>
      </c>
      <c r="BM138" s="239" t="s">
        <v>1333</v>
      </c>
    </row>
    <row r="139" s="12" customFormat="1" ht="25.92" customHeight="1">
      <c r="A139" s="12"/>
      <c r="B139" s="212"/>
      <c r="C139" s="213"/>
      <c r="D139" s="214" t="s">
        <v>75</v>
      </c>
      <c r="E139" s="215" t="s">
        <v>1334</v>
      </c>
      <c r="F139" s="215" t="s">
        <v>1335</v>
      </c>
      <c r="G139" s="213"/>
      <c r="H139" s="213"/>
      <c r="I139" s="216"/>
      <c r="J139" s="217">
        <f>BK139</f>
        <v>0</v>
      </c>
      <c r="K139" s="213"/>
      <c r="L139" s="218"/>
      <c r="M139" s="219"/>
      <c r="N139" s="220"/>
      <c r="O139" s="220"/>
      <c r="P139" s="221">
        <f>SUM(P140:P157)</f>
        <v>0</v>
      </c>
      <c r="Q139" s="220"/>
      <c r="R139" s="221">
        <f>SUM(R140:R157)</f>
        <v>0</v>
      </c>
      <c r="S139" s="220"/>
      <c r="T139" s="222">
        <f>SUM(T140:T157)</f>
        <v>0</v>
      </c>
      <c r="U139" s="12"/>
      <c r="V139" s="12"/>
      <c r="W139" s="12"/>
      <c r="X139" s="12"/>
      <c r="Y139" s="12"/>
      <c r="Z139" s="12"/>
      <c r="AA139" s="12"/>
      <c r="AB139" s="12"/>
      <c r="AC139" s="12"/>
      <c r="AD139" s="12"/>
      <c r="AE139" s="12"/>
      <c r="AR139" s="223" t="s">
        <v>83</v>
      </c>
      <c r="AT139" s="224" t="s">
        <v>75</v>
      </c>
      <c r="AU139" s="224" t="s">
        <v>76</v>
      </c>
      <c r="AY139" s="223" t="s">
        <v>175</v>
      </c>
      <c r="BK139" s="225">
        <f>SUM(BK140:BK157)</f>
        <v>0</v>
      </c>
    </row>
    <row r="140" s="2" customFormat="1" ht="16.5" customHeight="1">
      <c r="A140" s="39"/>
      <c r="B140" s="40"/>
      <c r="C140" s="228" t="s">
        <v>76</v>
      </c>
      <c r="D140" s="228" t="s">
        <v>177</v>
      </c>
      <c r="E140" s="229" t="s">
        <v>1336</v>
      </c>
      <c r="F140" s="230" t="s">
        <v>1337</v>
      </c>
      <c r="G140" s="231" t="s">
        <v>519</v>
      </c>
      <c r="H140" s="232">
        <v>4</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182</v>
      </c>
      <c r="AT140" s="239" t="s">
        <v>177</v>
      </c>
      <c r="AU140" s="239" t="s">
        <v>83</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182</v>
      </c>
      <c r="BM140" s="239" t="s">
        <v>1338</v>
      </c>
    </row>
    <row r="141" s="2" customFormat="1" ht="16.5" customHeight="1">
      <c r="A141" s="39"/>
      <c r="B141" s="40"/>
      <c r="C141" s="228" t="s">
        <v>76</v>
      </c>
      <c r="D141" s="228" t="s">
        <v>177</v>
      </c>
      <c r="E141" s="229" t="s">
        <v>1339</v>
      </c>
      <c r="F141" s="230" t="s">
        <v>1340</v>
      </c>
      <c r="G141" s="231" t="s">
        <v>519</v>
      </c>
      <c r="H141" s="232">
        <v>4</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182</v>
      </c>
      <c r="AT141" s="239" t="s">
        <v>177</v>
      </c>
      <c r="AU141" s="239" t="s">
        <v>83</v>
      </c>
      <c r="AY141" s="18" t="s">
        <v>175</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182</v>
      </c>
      <c r="BM141" s="239" t="s">
        <v>1341</v>
      </c>
    </row>
    <row r="142" s="2" customFormat="1" ht="16.5" customHeight="1">
      <c r="A142" s="39"/>
      <c r="B142" s="40"/>
      <c r="C142" s="228" t="s">
        <v>76</v>
      </c>
      <c r="D142" s="228" t="s">
        <v>177</v>
      </c>
      <c r="E142" s="229" t="s">
        <v>1342</v>
      </c>
      <c r="F142" s="230" t="s">
        <v>1343</v>
      </c>
      <c r="G142" s="231" t="s">
        <v>519</v>
      </c>
      <c r="H142" s="232">
        <v>7</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182</v>
      </c>
      <c r="AT142" s="239" t="s">
        <v>177</v>
      </c>
      <c r="AU142" s="239" t="s">
        <v>83</v>
      </c>
      <c r="AY142" s="18" t="s">
        <v>175</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182</v>
      </c>
      <c r="BM142" s="239" t="s">
        <v>1344</v>
      </c>
    </row>
    <row r="143" s="2" customFormat="1" ht="16.5" customHeight="1">
      <c r="A143" s="39"/>
      <c r="B143" s="40"/>
      <c r="C143" s="228" t="s">
        <v>76</v>
      </c>
      <c r="D143" s="228" t="s">
        <v>177</v>
      </c>
      <c r="E143" s="229" t="s">
        <v>1345</v>
      </c>
      <c r="F143" s="230" t="s">
        <v>1346</v>
      </c>
      <c r="G143" s="231" t="s">
        <v>519</v>
      </c>
      <c r="H143" s="232">
        <v>1</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182</v>
      </c>
      <c r="AT143" s="239" t="s">
        <v>177</v>
      </c>
      <c r="AU143" s="239" t="s">
        <v>83</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182</v>
      </c>
      <c r="BM143" s="239" t="s">
        <v>1347</v>
      </c>
    </row>
    <row r="144" s="2" customFormat="1" ht="24.15" customHeight="1">
      <c r="A144" s="39"/>
      <c r="B144" s="40"/>
      <c r="C144" s="228" t="s">
        <v>76</v>
      </c>
      <c r="D144" s="228" t="s">
        <v>177</v>
      </c>
      <c r="E144" s="229" t="s">
        <v>1348</v>
      </c>
      <c r="F144" s="230" t="s">
        <v>1349</v>
      </c>
      <c r="G144" s="231" t="s">
        <v>519</v>
      </c>
      <c r="H144" s="232">
        <v>1</v>
      </c>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182</v>
      </c>
      <c r="AT144" s="239" t="s">
        <v>177</v>
      </c>
      <c r="AU144" s="239" t="s">
        <v>83</v>
      </c>
      <c r="AY144" s="18" t="s">
        <v>175</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182</v>
      </c>
      <c r="BM144" s="239" t="s">
        <v>1350</v>
      </c>
    </row>
    <row r="145" s="2" customFormat="1" ht="16.5" customHeight="1">
      <c r="A145" s="39"/>
      <c r="B145" s="40"/>
      <c r="C145" s="228" t="s">
        <v>76</v>
      </c>
      <c r="D145" s="228" t="s">
        <v>177</v>
      </c>
      <c r="E145" s="229" t="s">
        <v>1351</v>
      </c>
      <c r="F145" s="230" t="s">
        <v>1352</v>
      </c>
      <c r="G145" s="231" t="s">
        <v>519</v>
      </c>
      <c r="H145" s="232">
        <v>1</v>
      </c>
      <c r="I145" s="233"/>
      <c r="J145" s="234">
        <f>ROUND(I145*H145,2)</f>
        <v>0</v>
      </c>
      <c r="K145" s="230" t="s">
        <v>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182</v>
      </c>
      <c r="AT145" s="239" t="s">
        <v>177</v>
      </c>
      <c r="AU145" s="239" t="s">
        <v>83</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182</v>
      </c>
      <c r="BM145" s="239" t="s">
        <v>1353</v>
      </c>
    </row>
    <row r="146" s="2" customFormat="1" ht="16.5" customHeight="1">
      <c r="A146" s="39"/>
      <c r="B146" s="40"/>
      <c r="C146" s="228" t="s">
        <v>76</v>
      </c>
      <c r="D146" s="228" t="s">
        <v>177</v>
      </c>
      <c r="E146" s="229" t="s">
        <v>1354</v>
      </c>
      <c r="F146" s="230" t="s">
        <v>1332</v>
      </c>
      <c r="G146" s="231" t="s">
        <v>950</v>
      </c>
      <c r="H146" s="232">
        <v>56</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182</v>
      </c>
      <c r="AT146" s="239" t="s">
        <v>177</v>
      </c>
      <c r="AU146" s="239" t="s">
        <v>83</v>
      </c>
      <c r="AY146" s="18" t="s">
        <v>175</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182</v>
      </c>
      <c r="BM146" s="239" t="s">
        <v>1355</v>
      </c>
    </row>
    <row r="147" s="2" customFormat="1" ht="16.5" customHeight="1">
      <c r="A147" s="39"/>
      <c r="B147" s="40"/>
      <c r="C147" s="228" t="s">
        <v>76</v>
      </c>
      <c r="D147" s="228" t="s">
        <v>177</v>
      </c>
      <c r="E147" s="229" t="s">
        <v>1356</v>
      </c>
      <c r="F147" s="230" t="s">
        <v>1357</v>
      </c>
      <c r="G147" s="231" t="s">
        <v>519</v>
      </c>
      <c r="H147" s="232">
        <v>2</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182</v>
      </c>
      <c r="AT147" s="239" t="s">
        <v>177</v>
      </c>
      <c r="AU147" s="239" t="s">
        <v>83</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182</v>
      </c>
      <c r="BM147" s="239" t="s">
        <v>1358</v>
      </c>
    </row>
    <row r="148" s="2" customFormat="1" ht="16.5" customHeight="1">
      <c r="A148" s="39"/>
      <c r="B148" s="40"/>
      <c r="C148" s="228" t="s">
        <v>76</v>
      </c>
      <c r="D148" s="228" t="s">
        <v>177</v>
      </c>
      <c r="E148" s="229" t="s">
        <v>1359</v>
      </c>
      <c r="F148" s="230" t="s">
        <v>1360</v>
      </c>
      <c r="G148" s="231" t="s">
        <v>950</v>
      </c>
      <c r="H148" s="232">
        <v>16</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182</v>
      </c>
      <c r="AT148" s="239" t="s">
        <v>177</v>
      </c>
      <c r="AU148" s="239" t="s">
        <v>83</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182</v>
      </c>
      <c r="BM148" s="239" t="s">
        <v>1361</v>
      </c>
    </row>
    <row r="149" s="2" customFormat="1" ht="16.5" customHeight="1">
      <c r="A149" s="39"/>
      <c r="B149" s="40"/>
      <c r="C149" s="228" t="s">
        <v>76</v>
      </c>
      <c r="D149" s="228" t="s">
        <v>177</v>
      </c>
      <c r="E149" s="229" t="s">
        <v>1362</v>
      </c>
      <c r="F149" s="230" t="s">
        <v>1363</v>
      </c>
      <c r="G149" s="231" t="s">
        <v>950</v>
      </c>
      <c r="H149" s="232">
        <v>8</v>
      </c>
      <c r="I149" s="233"/>
      <c r="J149" s="234">
        <f>ROUND(I149*H149,2)</f>
        <v>0</v>
      </c>
      <c r="K149" s="230" t="s">
        <v>1</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182</v>
      </c>
      <c r="AT149" s="239" t="s">
        <v>177</v>
      </c>
      <c r="AU149" s="239" t="s">
        <v>83</v>
      </c>
      <c r="AY149" s="18" t="s">
        <v>175</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182</v>
      </c>
      <c r="BM149" s="239" t="s">
        <v>1364</v>
      </c>
    </row>
    <row r="150" s="2" customFormat="1" ht="16.5" customHeight="1">
      <c r="A150" s="39"/>
      <c r="B150" s="40"/>
      <c r="C150" s="228" t="s">
        <v>76</v>
      </c>
      <c r="D150" s="228" t="s">
        <v>177</v>
      </c>
      <c r="E150" s="229" t="s">
        <v>1365</v>
      </c>
      <c r="F150" s="230" t="s">
        <v>1366</v>
      </c>
      <c r="G150" s="231" t="s">
        <v>519</v>
      </c>
      <c r="H150" s="232">
        <v>1</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182</v>
      </c>
      <c r="AT150" s="239" t="s">
        <v>177</v>
      </c>
      <c r="AU150" s="239" t="s">
        <v>83</v>
      </c>
      <c r="AY150" s="18" t="s">
        <v>175</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182</v>
      </c>
      <c r="BM150" s="239" t="s">
        <v>1367</v>
      </c>
    </row>
    <row r="151" s="2" customFormat="1" ht="16.5" customHeight="1">
      <c r="A151" s="39"/>
      <c r="B151" s="40"/>
      <c r="C151" s="228" t="s">
        <v>76</v>
      </c>
      <c r="D151" s="228" t="s">
        <v>177</v>
      </c>
      <c r="E151" s="229" t="s">
        <v>1368</v>
      </c>
      <c r="F151" s="230" t="s">
        <v>1369</v>
      </c>
      <c r="G151" s="231" t="s">
        <v>519</v>
      </c>
      <c r="H151" s="232">
        <v>8</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182</v>
      </c>
      <c r="AT151" s="239" t="s">
        <v>177</v>
      </c>
      <c r="AU151" s="239" t="s">
        <v>83</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182</v>
      </c>
      <c r="BM151" s="239" t="s">
        <v>1370</v>
      </c>
    </row>
    <row r="152" s="2" customFormat="1" ht="16.5" customHeight="1">
      <c r="A152" s="39"/>
      <c r="B152" s="40"/>
      <c r="C152" s="228" t="s">
        <v>76</v>
      </c>
      <c r="D152" s="228" t="s">
        <v>177</v>
      </c>
      <c r="E152" s="229" t="s">
        <v>1371</v>
      </c>
      <c r="F152" s="230" t="s">
        <v>1372</v>
      </c>
      <c r="G152" s="231" t="s">
        <v>519</v>
      </c>
      <c r="H152" s="232">
        <v>8</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182</v>
      </c>
      <c r="AT152" s="239" t="s">
        <v>177</v>
      </c>
      <c r="AU152" s="239" t="s">
        <v>83</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182</v>
      </c>
      <c r="BM152" s="239" t="s">
        <v>1373</v>
      </c>
    </row>
    <row r="153" s="2" customFormat="1" ht="16.5" customHeight="1">
      <c r="A153" s="39"/>
      <c r="B153" s="40"/>
      <c r="C153" s="228" t="s">
        <v>76</v>
      </c>
      <c r="D153" s="228" t="s">
        <v>177</v>
      </c>
      <c r="E153" s="229" t="s">
        <v>1374</v>
      </c>
      <c r="F153" s="230" t="s">
        <v>1375</v>
      </c>
      <c r="G153" s="231" t="s">
        <v>519</v>
      </c>
      <c r="H153" s="232">
        <v>1</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182</v>
      </c>
      <c r="AT153" s="239" t="s">
        <v>177</v>
      </c>
      <c r="AU153" s="239" t="s">
        <v>83</v>
      </c>
      <c r="AY153" s="18" t="s">
        <v>175</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182</v>
      </c>
      <c r="BM153" s="239" t="s">
        <v>1376</v>
      </c>
    </row>
    <row r="154" s="2" customFormat="1" ht="24.15" customHeight="1">
      <c r="A154" s="39"/>
      <c r="B154" s="40"/>
      <c r="C154" s="228" t="s">
        <v>76</v>
      </c>
      <c r="D154" s="228" t="s">
        <v>177</v>
      </c>
      <c r="E154" s="229" t="s">
        <v>1377</v>
      </c>
      <c r="F154" s="230" t="s">
        <v>1378</v>
      </c>
      <c r="G154" s="231" t="s">
        <v>519</v>
      </c>
      <c r="H154" s="232">
        <v>1</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182</v>
      </c>
      <c r="AT154" s="239" t="s">
        <v>177</v>
      </c>
      <c r="AU154" s="239" t="s">
        <v>83</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182</v>
      </c>
      <c r="BM154" s="239" t="s">
        <v>1379</v>
      </c>
    </row>
    <row r="155" s="2" customFormat="1" ht="21.75" customHeight="1">
      <c r="A155" s="39"/>
      <c r="B155" s="40"/>
      <c r="C155" s="228" t="s">
        <v>76</v>
      </c>
      <c r="D155" s="228" t="s">
        <v>177</v>
      </c>
      <c r="E155" s="229" t="s">
        <v>1380</v>
      </c>
      <c r="F155" s="230" t="s">
        <v>1381</v>
      </c>
      <c r="G155" s="231" t="s">
        <v>519</v>
      </c>
      <c r="H155" s="232">
        <v>2</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182</v>
      </c>
      <c r="AT155" s="239" t="s">
        <v>177</v>
      </c>
      <c r="AU155" s="239" t="s">
        <v>83</v>
      </c>
      <c r="AY155" s="18" t="s">
        <v>175</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182</v>
      </c>
      <c r="BM155" s="239" t="s">
        <v>1382</v>
      </c>
    </row>
    <row r="156" s="2" customFormat="1" ht="16.5" customHeight="1">
      <c r="A156" s="39"/>
      <c r="B156" s="40"/>
      <c r="C156" s="228" t="s">
        <v>76</v>
      </c>
      <c r="D156" s="228" t="s">
        <v>177</v>
      </c>
      <c r="E156" s="229" t="s">
        <v>1383</v>
      </c>
      <c r="F156" s="230" t="s">
        <v>1384</v>
      </c>
      <c r="G156" s="231" t="s">
        <v>809</v>
      </c>
      <c r="H156" s="232">
        <v>1</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182</v>
      </c>
      <c r="AT156" s="239" t="s">
        <v>177</v>
      </c>
      <c r="AU156" s="239" t="s">
        <v>83</v>
      </c>
      <c r="AY156" s="18" t="s">
        <v>175</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182</v>
      </c>
      <c r="BM156" s="239" t="s">
        <v>1385</v>
      </c>
    </row>
    <row r="157" s="2" customFormat="1" ht="16.5" customHeight="1">
      <c r="A157" s="39"/>
      <c r="B157" s="40"/>
      <c r="C157" s="228" t="s">
        <v>76</v>
      </c>
      <c r="D157" s="228" t="s">
        <v>177</v>
      </c>
      <c r="E157" s="229" t="s">
        <v>1386</v>
      </c>
      <c r="F157" s="230" t="s">
        <v>1387</v>
      </c>
      <c r="G157" s="231" t="s">
        <v>809</v>
      </c>
      <c r="H157" s="232">
        <v>1</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182</v>
      </c>
      <c r="AT157" s="239" t="s">
        <v>177</v>
      </c>
      <c r="AU157" s="239" t="s">
        <v>83</v>
      </c>
      <c r="AY157" s="18" t="s">
        <v>175</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182</v>
      </c>
      <c r="BM157" s="239" t="s">
        <v>1388</v>
      </c>
    </row>
    <row r="158" s="12" customFormat="1" ht="25.92" customHeight="1">
      <c r="A158" s="12"/>
      <c r="B158" s="212"/>
      <c r="C158" s="213"/>
      <c r="D158" s="214" t="s">
        <v>75</v>
      </c>
      <c r="E158" s="215" t="s">
        <v>1389</v>
      </c>
      <c r="F158" s="215" t="s">
        <v>1390</v>
      </c>
      <c r="G158" s="213"/>
      <c r="H158" s="213"/>
      <c r="I158" s="216"/>
      <c r="J158" s="217">
        <f>BK158</f>
        <v>0</v>
      </c>
      <c r="K158" s="213"/>
      <c r="L158" s="218"/>
      <c r="M158" s="219"/>
      <c r="N158" s="220"/>
      <c r="O158" s="220"/>
      <c r="P158" s="221">
        <f>SUM(P159:P163)</f>
        <v>0</v>
      </c>
      <c r="Q158" s="220"/>
      <c r="R158" s="221">
        <f>SUM(R159:R163)</f>
        <v>0</v>
      </c>
      <c r="S158" s="220"/>
      <c r="T158" s="222">
        <f>SUM(T159:T163)</f>
        <v>0</v>
      </c>
      <c r="U158" s="12"/>
      <c r="V158" s="12"/>
      <c r="W158" s="12"/>
      <c r="X158" s="12"/>
      <c r="Y158" s="12"/>
      <c r="Z158" s="12"/>
      <c r="AA158" s="12"/>
      <c r="AB158" s="12"/>
      <c r="AC158" s="12"/>
      <c r="AD158" s="12"/>
      <c r="AE158" s="12"/>
      <c r="AR158" s="223" t="s">
        <v>83</v>
      </c>
      <c r="AT158" s="224" t="s">
        <v>75</v>
      </c>
      <c r="AU158" s="224" t="s">
        <v>76</v>
      </c>
      <c r="AY158" s="223" t="s">
        <v>175</v>
      </c>
      <c r="BK158" s="225">
        <f>SUM(BK159:BK163)</f>
        <v>0</v>
      </c>
    </row>
    <row r="159" s="2" customFormat="1" ht="16.5" customHeight="1">
      <c r="A159" s="39"/>
      <c r="B159" s="40"/>
      <c r="C159" s="228" t="s">
        <v>76</v>
      </c>
      <c r="D159" s="228" t="s">
        <v>177</v>
      </c>
      <c r="E159" s="229" t="s">
        <v>1391</v>
      </c>
      <c r="F159" s="230" t="s">
        <v>1392</v>
      </c>
      <c r="G159" s="231" t="s">
        <v>519</v>
      </c>
      <c r="H159" s="232">
        <v>4</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182</v>
      </c>
      <c r="AT159" s="239" t="s">
        <v>177</v>
      </c>
      <c r="AU159" s="239" t="s">
        <v>83</v>
      </c>
      <c r="AY159" s="18" t="s">
        <v>175</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182</v>
      </c>
      <c r="BM159" s="239" t="s">
        <v>1393</v>
      </c>
    </row>
    <row r="160" s="2" customFormat="1" ht="16.5" customHeight="1">
      <c r="A160" s="39"/>
      <c r="B160" s="40"/>
      <c r="C160" s="228" t="s">
        <v>76</v>
      </c>
      <c r="D160" s="228" t="s">
        <v>177</v>
      </c>
      <c r="E160" s="229" t="s">
        <v>1394</v>
      </c>
      <c r="F160" s="230" t="s">
        <v>1395</v>
      </c>
      <c r="G160" s="231" t="s">
        <v>519</v>
      </c>
      <c r="H160" s="232">
        <v>18</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182</v>
      </c>
      <c r="AT160" s="239" t="s">
        <v>177</v>
      </c>
      <c r="AU160" s="239" t="s">
        <v>83</v>
      </c>
      <c r="AY160" s="18" t="s">
        <v>175</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182</v>
      </c>
      <c r="BM160" s="239" t="s">
        <v>1396</v>
      </c>
    </row>
    <row r="161" s="2" customFormat="1" ht="16.5" customHeight="1">
      <c r="A161" s="39"/>
      <c r="B161" s="40"/>
      <c r="C161" s="228" t="s">
        <v>76</v>
      </c>
      <c r="D161" s="228" t="s">
        <v>177</v>
      </c>
      <c r="E161" s="229" t="s">
        <v>1397</v>
      </c>
      <c r="F161" s="230" t="s">
        <v>1398</v>
      </c>
      <c r="G161" s="231" t="s">
        <v>519</v>
      </c>
      <c r="H161" s="232">
        <v>17</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182</v>
      </c>
      <c r="AT161" s="239" t="s">
        <v>177</v>
      </c>
      <c r="AU161" s="239" t="s">
        <v>83</v>
      </c>
      <c r="AY161" s="18" t="s">
        <v>175</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182</v>
      </c>
      <c r="BM161" s="239" t="s">
        <v>1399</v>
      </c>
    </row>
    <row r="162" s="2" customFormat="1" ht="16.5" customHeight="1">
      <c r="A162" s="39"/>
      <c r="B162" s="40"/>
      <c r="C162" s="228" t="s">
        <v>76</v>
      </c>
      <c r="D162" s="228" t="s">
        <v>177</v>
      </c>
      <c r="E162" s="229" t="s">
        <v>1400</v>
      </c>
      <c r="F162" s="230" t="s">
        <v>1401</v>
      </c>
      <c r="G162" s="231" t="s">
        <v>519</v>
      </c>
      <c r="H162" s="232">
        <v>8</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182</v>
      </c>
      <c r="AT162" s="239" t="s">
        <v>177</v>
      </c>
      <c r="AU162" s="239" t="s">
        <v>83</v>
      </c>
      <c r="AY162" s="18" t="s">
        <v>175</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182</v>
      </c>
      <c r="BM162" s="239" t="s">
        <v>1402</v>
      </c>
    </row>
    <row r="163" s="2" customFormat="1" ht="16.5" customHeight="1">
      <c r="A163" s="39"/>
      <c r="B163" s="40"/>
      <c r="C163" s="228" t="s">
        <v>76</v>
      </c>
      <c r="D163" s="228" t="s">
        <v>177</v>
      </c>
      <c r="E163" s="229" t="s">
        <v>1354</v>
      </c>
      <c r="F163" s="230" t="s">
        <v>1332</v>
      </c>
      <c r="G163" s="231" t="s">
        <v>950</v>
      </c>
      <c r="H163" s="232">
        <v>16</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182</v>
      </c>
      <c r="AT163" s="239" t="s">
        <v>177</v>
      </c>
      <c r="AU163" s="239" t="s">
        <v>83</v>
      </c>
      <c r="AY163" s="18" t="s">
        <v>175</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182</v>
      </c>
      <c r="BM163" s="239" t="s">
        <v>1403</v>
      </c>
    </row>
    <row r="164" s="12" customFormat="1" ht="25.92" customHeight="1">
      <c r="A164" s="12"/>
      <c r="B164" s="212"/>
      <c r="C164" s="213"/>
      <c r="D164" s="214" t="s">
        <v>75</v>
      </c>
      <c r="E164" s="215" t="s">
        <v>1404</v>
      </c>
      <c r="F164" s="215" t="s">
        <v>1405</v>
      </c>
      <c r="G164" s="213"/>
      <c r="H164" s="213"/>
      <c r="I164" s="216"/>
      <c r="J164" s="217">
        <f>BK164</f>
        <v>0</v>
      </c>
      <c r="K164" s="213"/>
      <c r="L164" s="218"/>
      <c r="M164" s="219"/>
      <c r="N164" s="220"/>
      <c r="O164" s="220"/>
      <c r="P164" s="221">
        <f>SUM(P165:P170)</f>
        <v>0</v>
      </c>
      <c r="Q164" s="220"/>
      <c r="R164" s="221">
        <f>SUM(R165:R170)</f>
        <v>0</v>
      </c>
      <c r="S164" s="220"/>
      <c r="T164" s="222">
        <f>SUM(T165:T170)</f>
        <v>0</v>
      </c>
      <c r="U164" s="12"/>
      <c r="V164" s="12"/>
      <c r="W164" s="12"/>
      <c r="X164" s="12"/>
      <c r="Y164" s="12"/>
      <c r="Z164" s="12"/>
      <c r="AA164" s="12"/>
      <c r="AB164" s="12"/>
      <c r="AC164" s="12"/>
      <c r="AD164" s="12"/>
      <c r="AE164" s="12"/>
      <c r="AR164" s="223" t="s">
        <v>83</v>
      </c>
      <c r="AT164" s="224" t="s">
        <v>75</v>
      </c>
      <c r="AU164" s="224" t="s">
        <v>76</v>
      </c>
      <c r="AY164" s="223" t="s">
        <v>175</v>
      </c>
      <c r="BK164" s="225">
        <f>SUM(BK165:BK170)</f>
        <v>0</v>
      </c>
    </row>
    <row r="165" s="2" customFormat="1" ht="16.5" customHeight="1">
      <c r="A165" s="39"/>
      <c r="B165" s="40"/>
      <c r="C165" s="228" t="s">
        <v>76</v>
      </c>
      <c r="D165" s="228" t="s">
        <v>177</v>
      </c>
      <c r="E165" s="229" t="s">
        <v>1406</v>
      </c>
      <c r="F165" s="230" t="s">
        <v>1407</v>
      </c>
      <c r="G165" s="231" t="s">
        <v>809</v>
      </c>
      <c r="H165" s="232">
        <v>2</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182</v>
      </c>
      <c r="AT165" s="239" t="s">
        <v>177</v>
      </c>
      <c r="AU165" s="239" t="s">
        <v>83</v>
      </c>
      <c r="AY165" s="18" t="s">
        <v>175</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182</v>
      </c>
      <c r="BM165" s="239" t="s">
        <v>1408</v>
      </c>
    </row>
    <row r="166" s="2" customFormat="1" ht="16.5" customHeight="1">
      <c r="A166" s="39"/>
      <c r="B166" s="40"/>
      <c r="C166" s="228" t="s">
        <v>76</v>
      </c>
      <c r="D166" s="228" t="s">
        <v>177</v>
      </c>
      <c r="E166" s="229" t="s">
        <v>1354</v>
      </c>
      <c r="F166" s="230" t="s">
        <v>1332</v>
      </c>
      <c r="G166" s="231" t="s">
        <v>950</v>
      </c>
      <c r="H166" s="232">
        <v>32</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182</v>
      </c>
      <c r="AT166" s="239" t="s">
        <v>177</v>
      </c>
      <c r="AU166" s="239" t="s">
        <v>83</v>
      </c>
      <c r="AY166" s="18" t="s">
        <v>175</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182</v>
      </c>
      <c r="BM166" s="239" t="s">
        <v>1409</v>
      </c>
    </row>
    <row r="167" s="2" customFormat="1" ht="16.5" customHeight="1">
      <c r="A167" s="39"/>
      <c r="B167" s="40"/>
      <c r="C167" s="228" t="s">
        <v>76</v>
      </c>
      <c r="D167" s="228" t="s">
        <v>177</v>
      </c>
      <c r="E167" s="229" t="s">
        <v>1410</v>
      </c>
      <c r="F167" s="230" t="s">
        <v>1411</v>
      </c>
      <c r="G167" s="231" t="s">
        <v>519</v>
      </c>
      <c r="H167" s="232">
        <v>12</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182</v>
      </c>
      <c r="AT167" s="239" t="s">
        <v>177</v>
      </c>
      <c r="AU167" s="239" t="s">
        <v>83</v>
      </c>
      <c r="AY167" s="18" t="s">
        <v>175</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182</v>
      </c>
      <c r="BM167" s="239" t="s">
        <v>1412</v>
      </c>
    </row>
    <row r="168" s="2" customFormat="1" ht="16.5" customHeight="1">
      <c r="A168" s="39"/>
      <c r="B168" s="40"/>
      <c r="C168" s="228" t="s">
        <v>76</v>
      </c>
      <c r="D168" s="228" t="s">
        <v>177</v>
      </c>
      <c r="E168" s="229" t="s">
        <v>1413</v>
      </c>
      <c r="F168" s="230" t="s">
        <v>1414</v>
      </c>
      <c r="G168" s="231" t="s">
        <v>519</v>
      </c>
      <c r="H168" s="232">
        <v>16</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182</v>
      </c>
      <c r="AT168" s="239" t="s">
        <v>177</v>
      </c>
      <c r="AU168" s="239" t="s">
        <v>83</v>
      </c>
      <c r="AY168" s="18" t="s">
        <v>175</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182</v>
      </c>
      <c r="BM168" s="239" t="s">
        <v>1415</v>
      </c>
    </row>
    <row r="169" s="2" customFormat="1" ht="16.5" customHeight="1">
      <c r="A169" s="39"/>
      <c r="B169" s="40"/>
      <c r="C169" s="228" t="s">
        <v>76</v>
      </c>
      <c r="D169" s="228" t="s">
        <v>177</v>
      </c>
      <c r="E169" s="229" t="s">
        <v>1416</v>
      </c>
      <c r="F169" s="230" t="s">
        <v>1417</v>
      </c>
      <c r="G169" s="231" t="s">
        <v>519</v>
      </c>
      <c r="H169" s="232">
        <v>28</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182</v>
      </c>
      <c r="AT169" s="239" t="s">
        <v>177</v>
      </c>
      <c r="AU169" s="239" t="s">
        <v>83</v>
      </c>
      <c r="AY169" s="18" t="s">
        <v>175</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182</v>
      </c>
      <c r="BM169" s="239" t="s">
        <v>1418</v>
      </c>
    </row>
    <row r="170" s="2" customFormat="1" ht="16.5" customHeight="1">
      <c r="A170" s="39"/>
      <c r="B170" s="40"/>
      <c r="C170" s="228" t="s">
        <v>76</v>
      </c>
      <c r="D170" s="228" t="s">
        <v>177</v>
      </c>
      <c r="E170" s="229" t="s">
        <v>1419</v>
      </c>
      <c r="F170" s="230" t="s">
        <v>1420</v>
      </c>
      <c r="G170" s="231" t="s">
        <v>519</v>
      </c>
      <c r="H170" s="232">
        <v>28</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182</v>
      </c>
      <c r="AT170" s="239" t="s">
        <v>177</v>
      </c>
      <c r="AU170" s="239" t="s">
        <v>83</v>
      </c>
      <c r="AY170" s="18" t="s">
        <v>175</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182</v>
      </c>
      <c r="BM170" s="239" t="s">
        <v>1421</v>
      </c>
    </row>
    <row r="171" s="12" customFormat="1" ht="25.92" customHeight="1">
      <c r="A171" s="12"/>
      <c r="B171" s="212"/>
      <c r="C171" s="213"/>
      <c r="D171" s="214" t="s">
        <v>75</v>
      </c>
      <c r="E171" s="215" t="s">
        <v>1422</v>
      </c>
      <c r="F171" s="215" t="s">
        <v>1423</v>
      </c>
      <c r="G171" s="213"/>
      <c r="H171" s="213"/>
      <c r="I171" s="216"/>
      <c r="J171" s="217">
        <f>BK171</f>
        <v>0</v>
      </c>
      <c r="K171" s="213"/>
      <c r="L171" s="218"/>
      <c r="M171" s="219"/>
      <c r="N171" s="220"/>
      <c r="O171" s="220"/>
      <c r="P171" s="221">
        <f>SUM(P172:P173)</f>
        <v>0</v>
      </c>
      <c r="Q171" s="220"/>
      <c r="R171" s="221">
        <f>SUM(R172:R173)</f>
        <v>0</v>
      </c>
      <c r="S171" s="220"/>
      <c r="T171" s="222">
        <f>SUM(T172:T173)</f>
        <v>0</v>
      </c>
      <c r="U171" s="12"/>
      <c r="V171" s="12"/>
      <c r="W171" s="12"/>
      <c r="X171" s="12"/>
      <c r="Y171" s="12"/>
      <c r="Z171" s="12"/>
      <c r="AA171" s="12"/>
      <c r="AB171" s="12"/>
      <c r="AC171" s="12"/>
      <c r="AD171" s="12"/>
      <c r="AE171" s="12"/>
      <c r="AR171" s="223" t="s">
        <v>83</v>
      </c>
      <c r="AT171" s="224" t="s">
        <v>75</v>
      </c>
      <c r="AU171" s="224" t="s">
        <v>76</v>
      </c>
      <c r="AY171" s="223" t="s">
        <v>175</v>
      </c>
      <c r="BK171" s="225">
        <f>SUM(BK172:BK173)</f>
        <v>0</v>
      </c>
    </row>
    <row r="172" s="2" customFormat="1" ht="16.5" customHeight="1">
      <c r="A172" s="39"/>
      <c r="B172" s="40"/>
      <c r="C172" s="228" t="s">
        <v>76</v>
      </c>
      <c r="D172" s="228" t="s">
        <v>177</v>
      </c>
      <c r="E172" s="229" t="s">
        <v>1424</v>
      </c>
      <c r="F172" s="230" t="s">
        <v>1425</v>
      </c>
      <c r="G172" s="231" t="s">
        <v>519</v>
      </c>
      <c r="H172" s="232">
        <v>4</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182</v>
      </c>
      <c r="AT172" s="239" t="s">
        <v>177</v>
      </c>
      <c r="AU172" s="239" t="s">
        <v>83</v>
      </c>
      <c r="AY172" s="18" t="s">
        <v>175</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182</v>
      </c>
      <c r="BM172" s="239" t="s">
        <v>1426</v>
      </c>
    </row>
    <row r="173" s="2" customFormat="1" ht="16.5" customHeight="1">
      <c r="A173" s="39"/>
      <c r="B173" s="40"/>
      <c r="C173" s="228" t="s">
        <v>76</v>
      </c>
      <c r="D173" s="228" t="s">
        <v>177</v>
      </c>
      <c r="E173" s="229" t="s">
        <v>1354</v>
      </c>
      <c r="F173" s="230" t="s">
        <v>1332</v>
      </c>
      <c r="G173" s="231" t="s">
        <v>950</v>
      </c>
      <c r="H173" s="232">
        <v>56</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182</v>
      </c>
      <c r="AT173" s="239" t="s">
        <v>177</v>
      </c>
      <c r="AU173" s="239" t="s">
        <v>83</v>
      </c>
      <c r="AY173" s="18" t="s">
        <v>175</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182</v>
      </c>
      <c r="BM173" s="239" t="s">
        <v>1427</v>
      </c>
    </row>
    <row r="174" s="12" customFormat="1" ht="25.92" customHeight="1">
      <c r="A174" s="12"/>
      <c r="B174" s="212"/>
      <c r="C174" s="213"/>
      <c r="D174" s="214" t="s">
        <v>75</v>
      </c>
      <c r="E174" s="215" t="s">
        <v>1428</v>
      </c>
      <c r="F174" s="215" t="s">
        <v>1429</v>
      </c>
      <c r="G174" s="213"/>
      <c r="H174" s="213"/>
      <c r="I174" s="216"/>
      <c r="J174" s="217">
        <f>BK174</f>
        <v>0</v>
      </c>
      <c r="K174" s="213"/>
      <c r="L174" s="218"/>
      <c r="M174" s="219"/>
      <c r="N174" s="220"/>
      <c r="O174" s="220"/>
      <c r="P174" s="221">
        <f>SUM(P175:P187)</f>
        <v>0</v>
      </c>
      <c r="Q174" s="220"/>
      <c r="R174" s="221">
        <f>SUM(R175:R187)</f>
        <v>0</v>
      </c>
      <c r="S174" s="220"/>
      <c r="T174" s="222">
        <f>SUM(T175:T187)</f>
        <v>0</v>
      </c>
      <c r="U174" s="12"/>
      <c r="V174" s="12"/>
      <c r="W174" s="12"/>
      <c r="X174" s="12"/>
      <c r="Y174" s="12"/>
      <c r="Z174" s="12"/>
      <c r="AA174" s="12"/>
      <c r="AB174" s="12"/>
      <c r="AC174" s="12"/>
      <c r="AD174" s="12"/>
      <c r="AE174" s="12"/>
      <c r="AR174" s="223" t="s">
        <v>83</v>
      </c>
      <c r="AT174" s="224" t="s">
        <v>75</v>
      </c>
      <c r="AU174" s="224" t="s">
        <v>76</v>
      </c>
      <c r="AY174" s="223" t="s">
        <v>175</v>
      </c>
      <c r="BK174" s="225">
        <f>SUM(BK175:BK187)</f>
        <v>0</v>
      </c>
    </row>
    <row r="175" s="2" customFormat="1" ht="16.5" customHeight="1">
      <c r="A175" s="39"/>
      <c r="B175" s="40"/>
      <c r="C175" s="228" t="s">
        <v>76</v>
      </c>
      <c r="D175" s="228" t="s">
        <v>177</v>
      </c>
      <c r="E175" s="229" t="s">
        <v>1430</v>
      </c>
      <c r="F175" s="230" t="s">
        <v>1431</v>
      </c>
      <c r="G175" s="231" t="s">
        <v>519</v>
      </c>
      <c r="H175" s="232">
        <v>3</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182</v>
      </c>
      <c r="AT175" s="239" t="s">
        <v>177</v>
      </c>
      <c r="AU175" s="239" t="s">
        <v>83</v>
      </c>
      <c r="AY175" s="18" t="s">
        <v>175</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182</v>
      </c>
      <c r="BM175" s="239" t="s">
        <v>1432</v>
      </c>
    </row>
    <row r="176" s="2" customFormat="1" ht="16.5" customHeight="1">
      <c r="A176" s="39"/>
      <c r="B176" s="40"/>
      <c r="C176" s="228" t="s">
        <v>76</v>
      </c>
      <c r="D176" s="228" t="s">
        <v>177</v>
      </c>
      <c r="E176" s="229" t="s">
        <v>1433</v>
      </c>
      <c r="F176" s="230" t="s">
        <v>1434</v>
      </c>
      <c r="G176" s="231" t="s">
        <v>519</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182</v>
      </c>
      <c r="AT176" s="239" t="s">
        <v>177</v>
      </c>
      <c r="AU176" s="239" t="s">
        <v>83</v>
      </c>
      <c r="AY176" s="18" t="s">
        <v>175</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182</v>
      </c>
      <c r="BM176" s="239" t="s">
        <v>1435</v>
      </c>
    </row>
    <row r="177" s="2" customFormat="1" ht="16.5" customHeight="1">
      <c r="A177" s="39"/>
      <c r="B177" s="40"/>
      <c r="C177" s="228" t="s">
        <v>76</v>
      </c>
      <c r="D177" s="228" t="s">
        <v>177</v>
      </c>
      <c r="E177" s="229" t="s">
        <v>1436</v>
      </c>
      <c r="F177" s="230" t="s">
        <v>1437</v>
      </c>
      <c r="G177" s="231" t="s">
        <v>519</v>
      </c>
      <c r="H177" s="232">
        <v>91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182</v>
      </c>
      <c r="AT177" s="239" t="s">
        <v>177</v>
      </c>
      <c r="AU177" s="239" t="s">
        <v>83</v>
      </c>
      <c r="AY177" s="18" t="s">
        <v>175</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182</v>
      </c>
      <c r="BM177" s="239" t="s">
        <v>1438</v>
      </c>
    </row>
    <row r="178" s="2" customFormat="1" ht="16.5" customHeight="1">
      <c r="A178" s="39"/>
      <c r="B178" s="40"/>
      <c r="C178" s="228" t="s">
        <v>76</v>
      </c>
      <c r="D178" s="228" t="s">
        <v>177</v>
      </c>
      <c r="E178" s="229" t="s">
        <v>1439</v>
      </c>
      <c r="F178" s="230" t="s">
        <v>1401</v>
      </c>
      <c r="G178" s="231" t="s">
        <v>519</v>
      </c>
      <c r="H178" s="232">
        <v>91</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182</v>
      </c>
      <c r="AT178" s="239" t="s">
        <v>177</v>
      </c>
      <c r="AU178" s="239" t="s">
        <v>83</v>
      </c>
      <c r="AY178" s="18" t="s">
        <v>175</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182</v>
      </c>
      <c r="BM178" s="239" t="s">
        <v>1440</v>
      </c>
    </row>
    <row r="179" s="2" customFormat="1" ht="37.8" customHeight="1">
      <c r="A179" s="39"/>
      <c r="B179" s="40"/>
      <c r="C179" s="228" t="s">
        <v>76</v>
      </c>
      <c r="D179" s="228" t="s">
        <v>177</v>
      </c>
      <c r="E179" s="229" t="s">
        <v>1441</v>
      </c>
      <c r="F179" s="230" t="s">
        <v>1442</v>
      </c>
      <c r="G179" s="231" t="s">
        <v>519</v>
      </c>
      <c r="H179" s="232">
        <v>8</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182</v>
      </c>
      <c r="AT179" s="239" t="s">
        <v>177</v>
      </c>
      <c r="AU179" s="239" t="s">
        <v>83</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182</v>
      </c>
      <c r="BM179" s="239" t="s">
        <v>1443</v>
      </c>
    </row>
    <row r="180" s="2" customFormat="1" ht="21.75" customHeight="1">
      <c r="A180" s="39"/>
      <c r="B180" s="40"/>
      <c r="C180" s="228" t="s">
        <v>76</v>
      </c>
      <c r="D180" s="228" t="s">
        <v>177</v>
      </c>
      <c r="E180" s="229" t="s">
        <v>1444</v>
      </c>
      <c r="F180" s="230" t="s">
        <v>1445</v>
      </c>
      <c r="G180" s="231" t="s">
        <v>519</v>
      </c>
      <c r="H180" s="232">
        <v>0</v>
      </c>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182</v>
      </c>
      <c r="AT180" s="239" t="s">
        <v>177</v>
      </c>
      <c r="AU180" s="239" t="s">
        <v>83</v>
      </c>
      <c r="AY180" s="18" t="s">
        <v>175</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182</v>
      </c>
      <c r="BM180" s="239" t="s">
        <v>1446</v>
      </c>
    </row>
    <row r="181" s="2" customFormat="1" ht="21.75" customHeight="1">
      <c r="A181" s="39"/>
      <c r="B181" s="40"/>
      <c r="C181" s="228" t="s">
        <v>76</v>
      </c>
      <c r="D181" s="228" t="s">
        <v>177</v>
      </c>
      <c r="E181" s="229" t="s">
        <v>1447</v>
      </c>
      <c r="F181" s="230" t="s">
        <v>1448</v>
      </c>
      <c r="G181" s="231" t="s">
        <v>519</v>
      </c>
      <c r="H181" s="232">
        <v>0</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182</v>
      </c>
      <c r="AT181" s="239" t="s">
        <v>177</v>
      </c>
      <c r="AU181" s="239" t="s">
        <v>83</v>
      </c>
      <c r="AY181" s="18" t="s">
        <v>175</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182</v>
      </c>
      <c r="BM181" s="239" t="s">
        <v>1449</v>
      </c>
    </row>
    <row r="182" s="2" customFormat="1" ht="21.75" customHeight="1">
      <c r="A182" s="39"/>
      <c r="B182" s="40"/>
      <c r="C182" s="228" t="s">
        <v>76</v>
      </c>
      <c r="D182" s="228" t="s">
        <v>177</v>
      </c>
      <c r="E182" s="229" t="s">
        <v>1450</v>
      </c>
      <c r="F182" s="230" t="s">
        <v>1451</v>
      </c>
      <c r="G182" s="231" t="s">
        <v>519</v>
      </c>
      <c r="H182" s="232">
        <v>0</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182</v>
      </c>
      <c r="AT182" s="239" t="s">
        <v>177</v>
      </c>
      <c r="AU182" s="239" t="s">
        <v>83</v>
      </c>
      <c r="AY182" s="18" t="s">
        <v>175</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182</v>
      </c>
      <c r="BM182" s="239" t="s">
        <v>1452</v>
      </c>
    </row>
    <row r="183" s="2" customFormat="1" ht="21.75" customHeight="1">
      <c r="A183" s="39"/>
      <c r="B183" s="40"/>
      <c r="C183" s="228" t="s">
        <v>76</v>
      </c>
      <c r="D183" s="228" t="s">
        <v>177</v>
      </c>
      <c r="E183" s="229" t="s">
        <v>1453</v>
      </c>
      <c r="F183" s="230" t="s">
        <v>1454</v>
      </c>
      <c r="G183" s="231" t="s">
        <v>519</v>
      </c>
      <c r="H183" s="232">
        <v>0</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182</v>
      </c>
      <c r="AT183" s="239" t="s">
        <v>177</v>
      </c>
      <c r="AU183" s="239" t="s">
        <v>83</v>
      </c>
      <c r="AY183" s="18" t="s">
        <v>175</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182</v>
      </c>
      <c r="BM183" s="239" t="s">
        <v>1455</v>
      </c>
    </row>
    <row r="184" s="2" customFormat="1" ht="33" customHeight="1">
      <c r="A184" s="39"/>
      <c r="B184" s="40"/>
      <c r="C184" s="228" t="s">
        <v>76</v>
      </c>
      <c r="D184" s="228" t="s">
        <v>177</v>
      </c>
      <c r="E184" s="229" t="s">
        <v>1456</v>
      </c>
      <c r="F184" s="230" t="s">
        <v>1457</v>
      </c>
      <c r="G184" s="231" t="s">
        <v>519</v>
      </c>
      <c r="H184" s="232">
        <v>91</v>
      </c>
      <c r="I184" s="233"/>
      <c r="J184" s="234">
        <f>ROUND(I184*H184,2)</f>
        <v>0</v>
      </c>
      <c r="K184" s="230" t="s">
        <v>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182</v>
      </c>
      <c r="AT184" s="239" t="s">
        <v>177</v>
      </c>
      <c r="AU184" s="239" t="s">
        <v>83</v>
      </c>
      <c r="AY184" s="18" t="s">
        <v>175</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182</v>
      </c>
      <c r="BM184" s="239" t="s">
        <v>1458</v>
      </c>
    </row>
    <row r="185" s="2" customFormat="1" ht="16.5" customHeight="1">
      <c r="A185" s="39"/>
      <c r="B185" s="40"/>
      <c r="C185" s="228" t="s">
        <v>76</v>
      </c>
      <c r="D185" s="228" t="s">
        <v>177</v>
      </c>
      <c r="E185" s="229" t="s">
        <v>1459</v>
      </c>
      <c r="F185" s="230" t="s">
        <v>1460</v>
      </c>
      <c r="G185" s="231" t="s">
        <v>519</v>
      </c>
      <c r="H185" s="232">
        <v>91</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182</v>
      </c>
      <c r="AT185" s="239" t="s">
        <v>177</v>
      </c>
      <c r="AU185" s="239" t="s">
        <v>83</v>
      </c>
      <c r="AY185" s="18" t="s">
        <v>175</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182</v>
      </c>
      <c r="BM185" s="239" t="s">
        <v>1461</v>
      </c>
    </row>
    <row r="186" s="2" customFormat="1" ht="24.15" customHeight="1">
      <c r="A186" s="39"/>
      <c r="B186" s="40"/>
      <c r="C186" s="228" t="s">
        <v>76</v>
      </c>
      <c r="D186" s="228" t="s">
        <v>177</v>
      </c>
      <c r="E186" s="229" t="s">
        <v>1462</v>
      </c>
      <c r="F186" s="230" t="s">
        <v>1463</v>
      </c>
      <c r="G186" s="231" t="s">
        <v>519</v>
      </c>
      <c r="H186" s="232">
        <v>4</v>
      </c>
      <c r="I186" s="233"/>
      <c r="J186" s="234">
        <f>ROUND(I186*H186,2)</f>
        <v>0</v>
      </c>
      <c r="K186" s="230" t="s">
        <v>1</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182</v>
      </c>
      <c r="AT186" s="239" t="s">
        <v>177</v>
      </c>
      <c r="AU186" s="239" t="s">
        <v>83</v>
      </c>
      <c r="AY186" s="18" t="s">
        <v>175</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182</v>
      </c>
      <c r="BM186" s="239" t="s">
        <v>1464</v>
      </c>
    </row>
    <row r="187" s="2" customFormat="1" ht="16.5" customHeight="1">
      <c r="A187" s="39"/>
      <c r="B187" s="40"/>
      <c r="C187" s="228" t="s">
        <v>76</v>
      </c>
      <c r="D187" s="228" t="s">
        <v>177</v>
      </c>
      <c r="E187" s="229" t="s">
        <v>1465</v>
      </c>
      <c r="F187" s="230" t="s">
        <v>1466</v>
      </c>
      <c r="G187" s="231" t="s">
        <v>950</v>
      </c>
      <c r="H187" s="232">
        <v>32</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182</v>
      </c>
      <c r="AT187" s="239" t="s">
        <v>177</v>
      </c>
      <c r="AU187" s="239" t="s">
        <v>83</v>
      </c>
      <c r="AY187" s="18" t="s">
        <v>175</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182</v>
      </c>
      <c r="BM187" s="239" t="s">
        <v>1467</v>
      </c>
    </row>
    <row r="188" s="12" customFormat="1" ht="25.92" customHeight="1">
      <c r="A188" s="12"/>
      <c r="B188" s="212"/>
      <c r="C188" s="213"/>
      <c r="D188" s="214" t="s">
        <v>75</v>
      </c>
      <c r="E188" s="215" t="s">
        <v>1468</v>
      </c>
      <c r="F188" s="215" t="s">
        <v>1469</v>
      </c>
      <c r="G188" s="213"/>
      <c r="H188" s="213"/>
      <c r="I188" s="216"/>
      <c r="J188" s="217">
        <f>BK188</f>
        <v>0</v>
      </c>
      <c r="K188" s="213"/>
      <c r="L188" s="218"/>
      <c r="M188" s="219"/>
      <c r="N188" s="220"/>
      <c r="O188" s="220"/>
      <c r="P188" s="221">
        <f>SUM(P189:P194)</f>
        <v>0</v>
      </c>
      <c r="Q188" s="220"/>
      <c r="R188" s="221">
        <f>SUM(R189:R194)</f>
        <v>0</v>
      </c>
      <c r="S188" s="220"/>
      <c r="T188" s="222">
        <f>SUM(T189:T194)</f>
        <v>0</v>
      </c>
      <c r="U188" s="12"/>
      <c r="V188" s="12"/>
      <c r="W188" s="12"/>
      <c r="X188" s="12"/>
      <c r="Y188" s="12"/>
      <c r="Z188" s="12"/>
      <c r="AA188" s="12"/>
      <c r="AB188" s="12"/>
      <c r="AC188" s="12"/>
      <c r="AD188" s="12"/>
      <c r="AE188" s="12"/>
      <c r="AR188" s="223" t="s">
        <v>83</v>
      </c>
      <c r="AT188" s="224" t="s">
        <v>75</v>
      </c>
      <c r="AU188" s="224" t="s">
        <v>76</v>
      </c>
      <c r="AY188" s="223" t="s">
        <v>175</v>
      </c>
      <c r="BK188" s="225">
        <f>SUM(BK189:BK194)</f>
        <v>0</v>
      </c>
    </row>
    <row r="189" s="2" customFormat="1" ht="16.5" customHeight="1">
      <c r="A189" s="39"/>
      <c r="B189" s="40"/>
      <c r="C189" s="228" t="s">
        <v>76</v>
      </c>
      <c r="D189" s="228" t="s">
        <v>177</v>
      </c>
      <c r="E189" s="229" t="s">
        <v>1470</v>
      </c>
      <c r="F189" s="230" t="s">
        <v>1471</v>
      </c>
      <c r="G189" s="231" t="s">
        <v>519</v>
      </c>
      <c r="H189" s="232">
        <v>1</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182</v>
      </c>
      <c r="AT189" s="239" t="s">
        <v>177</v>
      </c>
      <c r="AU189" s="239" t="s">
        <v>83</v>
      </c>
      <c r="AY189" s="18" t="s">
        <v>175</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182</v>
      </c>
      <c r="BM189" s="239" t="s">
        <v>1472</v>
      </c>
    </row>
    <row r="190" s="2" customFormat="1" ht="21.75" customHeight="1">
      <c r="A190" s="39"/>
      <c r="B190" s="40"/>
      <c r="C190" s="228" t="s">
        <v>76</v>
      </c>
      <c r="D190" s="228" t="s">
        <v>177</v>
      </c>
      <c r="E190" s="229" t="s">
        <v>1473</v>
      </c>
      <c r="F190" s="230" t="s">
        <v>1474</v>
      </c>
      <c r="G190" s="231" t="s">
        <v>519</v>
      </c>
      <c r="H190" s="232">
        <v>8</v>
      </c>
      <c r="I190" s="233"/>
      <c r="J190" s="234">
        <f>ROUND(I190*H190,2)</f>
        <v>0</v>
      </c>
      <c r="K190" s="230" t="s">
        <v>1</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182</v>
      </c>
      <c r="AT190" s="239" t="s">
        <v>177</v>
      </c>
      <c r="AU190" s="239" t="s">
        <v>83</v>
      </c>
      <c r="AY190" s="18" t="s">
        <v>175</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182</v>
      </c>
      <c r="BM190" s="239" t="s">
        <v>1475</v>
      </c>
    </row>
    <row r="191" s="2" customFormat="1" ht="21.75" customHeight="1">
      <c r="A191" s="39"/>
      <c r="B191" s="40"/>
      <c r="C191" s="228" t="s">
        <v>76</v>
      </c>
      <c r="D191" s="228" t="s">
        <v>177</v>
      </c>
      <c r="E191" s="229" t="s">
        <v>1476</v>
      </c>
      <c r="F191" s="230" t="s">
        <v>1477</v>
      </c>
      <c r="G191" s="231" t="s">
        <v>519</v>
      </c>
      <c r="H191" s="232">
        <v>8</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182</v>
      </c>
      <c r="AT191" s="239" t="s">
        <v>177</v>
      </c>
      <c r="AU191" s="239" t="s">
        <v>83</v>
      </c>
      <c r="AY191" s="18" t="s">
        <v>175</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182</v>
      </c>
      <c r="BM191" s="239" t="s">
        <v>1478</v>
      </c>
    </row>
    <row r="192" s="2" customFormat="1" ht="21.75" customHeight="1">
      <c r="A192" s="39"/>
      <c r="B192" s="40"/>
      <c r="C192" s="228" t="s">
        <v>76</v>
      </c>
      <c r="D192" s="228" t="s">
        <v>177</v>
      </c>
      <c r="E192" s="229" t="s">
        <v>1479</v>
      </c>
      <c r="F192" s="230" t="s">
        <v>1480</v>
      </c>
      <c r="G192" s="231" t="s">
        <v>519</v>
      </c>
      <c r="H192" s="232">
        <v>8</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182</v>
      </c>
      <c r="AT192" s="239" t="s">
        <v>177</v>
      </c>
      <c r="AU192" s="239" t="s">
        <v>83</v>
      </c>
      <c r="AY192" s="18" t="s">
        <v>175</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182</v>
      </c>
      <c r="BM192" s="239" t="s">
        <v>1481</v>
      </c>
    </row>
    <row r="193" s="2" customFormat="1" ht="16.5" customHeight="1">
      <c r="A193" s="39"/>
      <c r="B193" s="40"/>
      <c r="C193" s="228" t="s">
        <v>76</v>
      </c>
      <c r="D193" s="228" t="s">
        <v>177</v>
      </c>
      <c r="E193" s="229" t="s">
        <v>1482</v>
      </c>
      <c r="F193" s="230" t="s">
        <v>1483</v>
      </c>
      <c r="G193" s="231" t="s">
        <v>519</v>
      </c>
      <c r="H193" s="232">
        <v>8</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182</v>
      </c>
      <c r="AT193" s="239" t="s">
        <v>177</v>
      </c>
      <c r="AU193" s="239" t="s">
        <v>83</v>
      </c>
      <c r="AY193" s="18" t="s">
        <v>175</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182</v>
      </c>
      <c r="BM193" s="239" t="s">
        <v>1484</v>
      </c>
    </row>
    <row r="194" s="2" customFormat="1" ht="16.5" customHeight="1">
      <c r="A194" s="39"/>
      <c r="B194" s="40"/>
      <c r="C194" s="228" t="s">
        <v>76</v>
      </c>
      <c r="D194" s="228" t="s">
        <v>177</v>
      </c>
      <c r="E194" s="229" t="s">
        <v>1485</v>
      </c>
      <c r="F194" s="230" t="s">
        <v>1486</v>
      </c>
      <c r="G194" s="231" t="s">
        <v>950</v>
      </c>
      <c r="H194" s="232">
        <v>8</v>
      </c>
      <c r="I194" s="233"/>
      <c r="J194" s="234">
        <f>ROUND(I194*H194,2)</f>
        <v>0</v>
      </c>
      <c r="K194" s="230" t="s">
        <v>1</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182</v>
      </c>
      <c r="AT194" s="239" t="s">
        <v>177</v>
      </c>
      <c r="AU194" s="239" t="s">
        <v>83</v>
      </c>
      <c r="AY194" s="18" t="s">
        <v>175</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182</v>
      </c>
      <c r="BM194" s="239" t="s">
        <v>1487</v>
      </c>
    </row>
    <row r="195" s="12" customFormat="1" ht="25.92" customHeight="1">
      <c r="A195" s="12"/>
      <c r="B195" s="212"/>
      <c r="C195" s="213"/>
      <c r="D195" s="214" t="s">
        <v>75</v>
      </c>
      <c r="E195" s="215" t="s">
        <v>1488</v>
      </c>
      <c r="F195" s="215" t="s">
        <v>1489</v>
      </c>
      <c r="G195" s="213"/>
      <c r="H195" s="213"/>
      <c r="I195" s="216"/>
      <c r="J195" s="217">
        <f>BK195</f>
        <v>0</v>
      </c>
      <c r="K195" s="213"/>
      <c r="L195" s="218"/>
      <c r="M195" s="219"/>
      <c r="N195" s="220"/>
      <c r="O195" s="220"/>
      <c r="P195" s="221">
        <f>SUM(P196:P227)</f>
        <v>0</v>
      </c>
      <c r="Q195" s="220"/>
      <c r="R195" s="221">
        <f>SUM(R196:R227)</f>
        <v>0</v>
      </c>
      <c r="S195" s="220"/>
      <c r="T195" s="222">
        <f>SUM(T196:T227)</f>
        <v>0</v>
      </c>
      <c r="U195" s="12"/>
      <c r="V195" s="12"/>
      <c r="W195" s="12"/>
      <c r="X195" s="12"/>
      <c r="Y195" s="12"/>
      <c r="Z195" s="12"/>
      <c r="AA195" s="12"/>
      <c r="AB195" s="12"/>
      <c r="AC195" s="12"/>
      <c r="AD195" s="12"/>
      <c r="AE195" s="12"/>
      <c r="AR195" s="223" t="s">
        <v>83</v>
      </c>
      <c r="AT195" s="224" t="s">
        <v>75</v>
      </c>
      <c r="AU195" s="224" t="s">
        <v>76</v>
      </c>
      <c r="AY195" s="223" t="s">
        <v>175</v>
      </c>
      <c r="BK195" s="225">
        <f>SUM(BK196:BK227)</f>
        <v>0</v>
      </c>
    </row>
    <row r="196" s="2" customFormat="1" ht="16.5" customHeight="1">
      <c r="A196" s="39"/>
      <c r="B196" s="40"/>
      <c r="C196" s="228" t="s">
        <v>76</v>
      </c>
      <c r="D196" s="228" t="s">
        <v>177</v>
      </c>
      <c r="E196" s="229" t="s">
        <v>1490</v>
      </c>
      <c r="F196" s="230" t="s">
        <v>1491</v>
      </c>
      <c r="G196" s="231" t="s">
        <v>221</v>
      </c>
      <c r="H196" s="232">
        <v>350</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182</v>
      </c>
      <c r="AT196" s="239" t="s">
        <v>177</v>
      </c>
      <c r="AU196" s="239" t="s">
        <v>83</v>
      </c>
      <c r="AY196" s="18" t="s">
        <v>175</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182</v>
      </c>
      <c r="BM196" s="239" t="s">
        <v>1492</v>
      </c>
    </row>
    <row r="197" s="2" customFormat="1" ht="16.5" customHeight="1">
      <c r="A197" s="39"/>
      <c r="B197" s="40"/>
      <c r="C197" s="228" t="s">
        <v>76</v>
      </c>
      <c r="D197" s="228" t="s">
        <v>177</v>
      </c>
      <c r="E197" s="229" t="s">
        <v>1493</v>
      </c>
      <c r="F197" s="230" t="s">
        <v>1494</v>
      </c>
      <c r="G197" s="231" t="s">
        <v>221</v>
      </c>
      <c r="H197" s="232">
        <v>1986</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182</v>
      </c>
      <c r="AT197" s="239" t="s">
        <v>177</v>
      </c>
      <c r="AU197" s="239" t="s">
        <v>83</v>
      </c>
      <c r="AY197" s="18" t="s">
        <v>175</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182</v>
      </c>
      <c r="BM197" s="239" t="s">
        <v>1495</v>
      </c>
    </row>
    <row r="198" s="2" customFormat="1" ht="16.5" customHeight="1">
      <c r="A198" s="39"/>
      <c r="B198" s="40"/>
      <c r="C198" s="228" t="s">
        <v>76</v>
      </c>
      <c r="D198" s="228" t="s">
        <v>177</v>
      </c>
      <c r="E198" s="229" t="s">
        <v>1496</v>
      </c>
      <c r="F198" s="230" t="s">
        <v>1497</v>
      </c>
      <c r="G198" s="231" t="s">
        <v>221</v>
      </c>
      <c r="H198" s="232">
        <v>240</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182</v>
      </c>
      <c r="AT198" s="239" t="s">
        <v>177</v>
      </c>
      <c r="AU198" s="239" t="s">
        <v>83</v>
      </c>
      <c r="AY198" s="18" t="s">
        <v>175</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182</v>
      </c>
      <c r="BM198" s="239" t="s">
        <v>1498</v>
      </c>
    </row>
    <row r="199" s="2" customFormat="1" ht="16.5" customHeight="1">
      <c r="A199" s="39"/>
      <c r="B199" s="40"/>
      <c r="C199" s="228" t="s">
        <v>76</v>
      </c>
      <c r="D199" s="228" t="s">
        <v>177</v>
      </c>
      <c r="E199" s="229" t="s">
        <v>1499</v>
      </c>
      <c r="F199" s="230" t="s">
        <v>1500</v>
      </c>
      <c r="G199" s="231" t="s">
        <v>221</v>
      </c>
      <c r="H199" s="232">
        <v>70</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182</v>
      </c>
      <c r="AT199" s="239" t="s">
        <v>177</v>
      </c>
      <c r="AU199" s="239" t="s">
        <v>83</v>
      </c>
      <c r="AY199" s="18" t="s">
        <v>175</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182</v>
      </c>
      <c r="BM199" s="239" t="s">
        <v>1501</v>
      </c>
    </row>
    <row r="200" s="2" customFormat="1" ht="16.5" customHeight="1">
      <c r="A200" s="39"/>
      <c r="B200" s="40"/>
      <c r="C200" s="228" t="s">
        <v>76</v>
      </c>
      <c r="D200" s="228" t="s">
        <v>177</v>
      </c>
      <c r="E200" s="229" t="s">
        <v>1502</v>
      </c>
      <c r="F200" s="230" t="s">
        <v>1503</v>
      </c>
      <c r="G200" s="231" t="s">
        <v>221</v>
      </c>
      <c r="H200" s="232">
        <v>1448</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182</v>
      </c>
      <c r="AT200" s="239" t="s">
        <v>177</v>
      </c>
      <c r="AU200" s="239" t="s">
        <v>83</v>
      </c>
      <c r="AY200" s="18" t="s">
        <v>175</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182</v>
      </c>
      <c r="BM200" s="239" t="s">
        <v>1504</v>
      </c>
    </row>
    <row r="201" s="2" customFormat="1" ht="16.5" customHeight="1">
      <c r="A201" s="39"/>
      <c r="B201" s="40"/>
      <c r="C201" s="228" t="s">
        <v>76</v>
      </c>
      <c r="D201" s="228" t="s">
        <v>177</v>
      </c>
      <c r="E201" s="229" t="s">
        <v>1505</v>
      </c>
      <c r="F201" s="230" t="s">
        <v>1506</v>
      </c>
      <c r="G201" s="231" t="s">
        <v>221</v>
      </c>
      <c r="H201" s="232">
        <v>90</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182</v>
      </c>
      <c r="AT201" s="239" t="s">
        <v>177</v>
      </c>
      <c r="AU201" s="239" t="s">
        <v>83</v>
      </c>
      <c r="AY201" s="18" t="s">
        <v>175</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182</v>
      </c>
      <c r="BM201" s="239" t="s">
        <v>1507</v>
      </c>
    </row>
    <row r="202" s="2" customFormat="1" ht="16.5" customHeight="1">
      <c r="A202" s="39"/>
      <c r="B202" s="40"/>
      <c r="C202" s="228" t="s">
        <v>76</v>
      </c>
      <c r="D202" s="228" t="s">
        <v>177</v>
      </c>
      <c r="E202" s="229" t="s">
        <v>1508</v>
      </c>
      <c r="F202" s="230" t="s">
        <v>1509</v>
      </c>
      <c r="G202" s="231" t="s">
        <v>221</v>
      </c>
      <c r="H202" s="232">
        <v>105</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182</v>
      </c>
      <c r="AT202" s="239" t="s">
        <v>177</v>
      </c>
      <c r="AU202" s="239" t="s">
        <v>83</v>
      </c>
      <c r="AY202" s="18" t="s">
        <v>175</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182</v>
      </c>
      <c r="BM202" s="239" t="s">
        <v>1510</v>
      </c>
    </row>
    <row r="203" s="2" customFormat="1" ht="16.5" customHeight="1">
      <c r="A203" s="39"/>
      <c r="B203" s="40"/>
      <c r="C203" s="228" t="s">
        <v>76</v>
      </c>
      <c r="D203" s="228" t="s">
        <v>177</v>
      </c>
      <c r="E203" s="229" t="s">
        <v>1511</v>
      </c>
      <c r="F203" s="230" t="s">
        <v>1512</v>
      </c>
      <c r="G203" s="231" t="s">
        <v>221</v>
      </c>
      <c r="H203" s="232">
        <v>20</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182</v>
      </c>
      <c r="AT203" s="239" t="s">
        <v>177</v>
      </c>
      <c r="AU203" s="239" t="s">
        <v>83</v>
      </c>
      <c r="AY203" s="18" t="s">
        <v>175</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182</v>
      </c>
      <c r="BM203" s="239" t="s">
        <v>1513</v>
      </c>
    </row>
    <row r="204" s="2" customFormat="1" ht="16.5" customHeight="1">
      <c r="A204" s="39"/>
      <c r="B204" s="40"/>
      <c r="C204" s="228" t="s">
        <v>76</v>
      </c>
      <c r="D204" s="228" t="s">
        <v>177</v>
      </c>
      <c r="E204" s="229" t="s">
        <v>1514</v>
      </c>
      <c r="F204" s="230" t="s">
        <v>1515</v>
      </c>
      <c r="G204" s="231" t="s">
        <v>221</v>
      </c>
      <c r="H204" s="232">
        <v>1180</v>
      </c>
      <c r="I204" s="233"/>
      <c r="J204" s="234">
        <f>ROUND(I204*H204,2)</f>
        <v>0</v>
      </c>
      <c r="K204" s="230" t="s">
        <v>1</v>
      </c>
      <c r="L204" s="45"/>
      <c r="M204" s="235" t="s">
        <v>1</v>
      </c>
      <c r="N204" s="236" t="s">
        <v>41</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182</v>
      </c>
      <c r="AT204" s="239" t="s">
        <v>177</v>
      </c>
      <c r="AU204" s="239" t="s">
        <v>83</v>
      </c>
      <c r="AY204" s="18" t="s">
        <v>175</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182</v>
      </c>
      <c r="BM204" s="239" t="s">
        <v>1516</v>
      </c>
    </row>
    <row r="205" s="2" customFormat="1" ht="16.5" customHeight="1">
      <c r="A205" s="39"/>
      <c r="B205" s="40"/>
      <c r="C205" s="228" t="s">
        <v>76</v>
      </c>
      <c r="D205" s="228" t="s">
        <v>177</v>
      </c>
      <c r="E205" s="229" t="s">
        <v>1517</v>
      </c>
      <c r="F205" s="230" t="s">
        <v>1518</v>
      </c>
      <c r="G205" s="231" t="s">
        <v>221</v>
      </c>
      <c r="H205" s="232">
        <v>50</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182</v>
      </c>
      <c r="AT205" s="239" t="s">
        <v>177</v>
      </c>
      <c r="AU205" s="239" t="s">
        <v>83</v>
      </c>
      <c r="AY205" s="18" t="s">
        <v>175</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182</v>
      </c>
      <c r="BM205" s="239" t="s">
        <v>1519</v>
      </c>
    </row>
    <row r="206" s="2" customFormat="1" ht="16.5" customHeight="1">
      <c r="A206" s="39"/>
      <c r="B206" s="40"/>
      <c r="C206" s="228" t="s">
        <v>76</v>
      </c>
      <c r="D206" s="228" t="s">
        <v>177</v>
      </c>
      <c r="E206" s="229" t="s">
        <v>1520</v>
      </c>
      <c r="F206" s="230" t="s">
        <v>1521</v>
      </c>
      <c r="G206" s="231" t="s">
        <v>221</v>
      </c>
      <c r="H206" s="232">
        <v>180</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182</v>
      </c>
      <c r="AT206" s="239" t="s">
        <v>177</v>
      </c>
      <c r="AU206" s="239" t="s">
        <v>83</v>
      </c>
      <c r="AY206" s="18" t="s">
        <v>175</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182</v>
      </c>
      <c r="BM206" s="239" t="s">
        <v>1522</v>
      </c>
    </row>
    <row r="207" s="2" customFormat="1" ht="16.5" customHeight="1">
      <c r="A207" s="39"/>
      <c r="B207" s="40"/>
      <c r="C207" s="228" t="s">
        <v>76</v>
      </c>
      <c r="D207" s="228" t="s">
        <v>177</v>
      </c>
      <c r="E207" s="229" t="s">
        <v>1523</v>
      </c>
      <c r="F207" s="230" t="s">
        <v>1524</v>
      </c>
      <c r="G207" s="231" t="s">
        <v>221</v>
      </c>
      <c r="H207" s="232">
        <v>120</v>
      </c>
      <c r="I207" s="233"/>
      <c r="J207" s="234">
        <f>ROUND(I207*H207,2)</f>
        <v>0</v>
      </c>
      <c r="K207" s="230" t="s">
        <v>1</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182</v>
      </c>
      <c r="AT207" s="239" t="s">
        <v>177</v>
      </c>
      <c r="AU207" s="239" t="s">
        <v>83</v>
      </c>
      <c r="AY207" s="18" t="s">
        <v>175</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182</v>
      </c>
      <c r="BM207" s="239" t="s">
        <v>1525</v>
      </c>
    </row>
    <row r="208" s="2" customFormat="1" ht="16.5" customHeight="1">
      <c r="A208" s="39"/>
      <c r="B208" s="40"/>
      <c r="C208" s="228" t="s">
        <v>76</v>
      </c>
      <c r="D208" s="228" t="s">
        <v>177</v>
      </c>
      <c r="E208" s="229" t="s">
        <v>1526</v>
      </c>
      <c r="F208" s="230" t="s">
        <v>1527</v>
      </c>
      <c r="G208" s="231" t="s">
        <v>221</v>
      </c>
      <c r="H208" s="232">
        <v>500</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182</v>
      </c>
      <c r="AT208" s="239" t="s">
        <v>177</v>
      </c>
      <c r="AU208" s="239" t="s">
        <v>83</v>
      </c>
      <c r="AY208" s="18" t="s">
        <v>175</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182</v>
      </c>
      <c r="BM208" s="239" t="s">
        <v>1528</v>
      </c>
    </row>
    <row r="209" s="2" customFormat="1" ht="21.75" customHeight="1">
      <c r="A209" s="39"/>
      <c r="B209" s="40"/>
      <c r="C209" s="228" t="s">
        <v>76</v>
      </c>
      <c r="D209" s="228" t="s">
        <v>177</v>
      </c>
      <c r="E209" s="229" t="s">
        <v>1529</v>
      </c>
      <c r="F209" s="230" t="s">
        <v>1530</v>
      </c>
      <c r="G209" s="231" t="s">
        <v>519</v>
      </c>
      <c r="H209" s="232">
        <v>29</v>
      </c>
      <c r="I209" s="233"/>
      <c r="J209" s="234">
        <f>ROUND(I209*H209,2)</f>
        <v>0</v>
      </c>
      <c r="K209" s="230" t="s">
        <v>1</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182</v>
      </c>
      <c r="AT209" s="239" t="s">
        <v>177</v>
      </c>
      <c r="AU209" s="239" t="s">
        <v>83</v>
      </c>
      <c r="AY209" s="18" t="s">
        <v>175</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182</v>
      </c>
      <c r="BM209" s="239" t="s">
        <v>1531</v>
      </c>
    </row>
    <row r="210" s="2" customFormat="1" ht="16.5" customHeight="1">
      <c r="A210" s="39"/>
      <c r="B210" s="40"/>
      <c r="C210" s="228" t="s">
        <v>76</v>
      </c>
      <c r="D210" s="228" t="s">
        <v>177</v>
      </c>
      <c r="E210" s="229" t="s">
        <v>1532</v>
      </c>
      <c r="F210" s="230" t="s">
        <v>1533</v>
      </c>
      <c r="G210" s="231" t="s">
        <v>519</v>
      </c>
      <c r="H210" s="232">
        <v>9</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182</v>
      </c>
      <c r="AT210" s="239" t="s">
        <v>177</v>
      </c>
      <c r="AU210" s="239" t="s">
        <v>83</v>
      </c>
      <c r="AY210" s="18" t="s">
        <v>175</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182</v>
      </c>
      <c r="BM210" s="239" t="s">
        <v>1534</v>
      </c>
    </row>
    <row r="211" s="2" customFormat="1" ht="16.5" customHeight="1">
      <c r="A211" s="39"/>
      <c r="B211" s="40"/>
      <c r="C211" s="228" t="s">
        <v>76</v>
      </c>
      <c r="D211" s="228" t="s">
        <v>177</v>
      </c>
      <c r="E211" s="229" t="s">
        <v>1535</v>
      </c>
      <c r="F211" s="230" t="s">
        <v>1536</v>
      </c>
      <c r="G211" s="231" t="s">
        <v>519</v>
      </c>
      <c r="H211" s="232">
        <v>25</v>
      </c>
      <c r="I211" s="233"/>
      <c r="J211" s="234">
        <f>ROUND(I211*H211,2)</f>
        <v>0</v>
      </c>
      <c r="K211" s="230" t="s">
        <v>1</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182</v>
      </c>
      <c r="AT211" s="239" t="s">
        <v>177</v>
      </c>
      <c r="AU211" s="239" t="s">
        <v>83</v>
      </c>
      <c r="AY211" s="18" t="s">
        <v>175</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182</v>
      </c>
      <c r="BM211" s="239" t="s">
        <v>1537</v>
      </c>
    </row>
    <row r="212" s="2" customFormat="1" ht="16.5" customHeight="1">
      <c r="A212" s="39"/>
      <c r="B212" s="40"/>
      <c r="C212" s="228" t="s">
        <v>76</v>
      </c>
      <c r="D212" s="228" t="s">
        <v>177</v>
      </c>
      <c r="E212" s="229" t="s">
        <v>1538</v>
      </c>
      <c r="F212" s="230" t="s">
        <v>1539</v>
      </c>
      <c r="G212" s="231" t="s">
        <v>519</v>
      </c>
      <c r="H212" s="232">
        <v>2</v>
      </c>
      <c r="I212" s="233"/>
      <c r="J212" s="234">
        <f>ROUND(I212*H212,2)</f>
        <v>0</v>
      </c>
      <c r="K212" s="230" t="s">
        <v>1</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182</v>
      </c>
      <c r="AT212" s="239" t="s">
        <v>177</v>
      </c>
      <c r="AU212" s="239" t="s">
        <v>83</v>
      </c>
      <c r="AY212" s="18" t="s">
        <v>175</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182</v>
      </c>
      <c r="BM212" s="239" t="s">
        <v>1540</v>
      </c>
    </row>
    <row r="213" s="2" customFormat="1" ht="24.15" customHeight="1">
      <c r="A213" s="39"/>
      <c r="B213" s="40"/>
      <c r="C213" s="228" t="s">
        <v>76</v>
      </c>
      <c r="D213" s="228" t="s">
        <v>177</v>
      </c>
      <c r="E213" s="229" t="s">
        <v>1541</v>
      </c>
      <c r="F213" s="230" t="s">
        <v>1542</v>
      </c>
      <c r="G213" s="231" t="s">
        <v>221</v>
      </c>
      <c r="H213" s="232">
        <v>480</v>
      </c>
      <c r="I213" s="233"/>
      <c r="J213" s="234">
        <f>ROUND(I213*H213,2)</f>
        <v>0</v>
      </c>
      <c r="K213" s="230" t="s">
        <v>1</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182</v>
      </c>
      <c r="AT213" s="239" t="s">
        <v>177</v>
      </c>
      <c r="AU213" s="239" t="s">
        <v>83</v>
      </c>
      <c r="AY213" s="18" t="s">
        <v>175</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182</v>
      </c>
      <c r="BM213" s="239" t="s">
        <v>1543</v>
      </c>
    </row>
    <row r="214" s="2" customFormat="1" ht="16.5" customHeight="1">
      <c r="A214" s="39"/>
      <c r="B214" s="40"/>
      <c r="C214" s="228" t="s">
        <v>76</v>
      </c>
      <c r="D214" s="228" t="s">
        <v>177</v>
      </c>
      <c r="E214" s="229" t="s">
        <v>1544</v>
      </c>
      <c r="F214" s="230" t="s">
        <v>1545</v>
      </c>
      <c r="G214" s="231" t="s">
        <v>519</v>
      </c>
      <c r="H214" s="232">
        <v>1320</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182</v>
      </c>
      <c r="AT214" s="239" t="s">
        <v>177</v>
      </c>
      <c r="AU214" s="239" t="s">
        <v>83</v>
      </c>
      <c r="AY214" s="18" t="s">
        <v>175</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182</v>
      </c>
      <c r="BM214" s="239" t="s">
        <v>1546</v>
      </c>
    </row>
    <row r="215" s="2" customFormat="1" ht="16.5" customHeight="1">
      <c r="A215" s="39"/>
      <c r="B215" s="40"/>
      <c r="C215" s="228" t="s">
        <v>76</v>
      </c>
      <c r="D215" s="228" t="s">
        <v>177</v>
      </c>
      <c r="E215" s="229" t="s">
        <v>1547</v>
      </c>
      <c r="F215" s="230" t="s">
        <v>1548</v>
      </c>
      <c r="G215" s="231" t="s">
        <v>519</v>
      </c>
      <c r="H215" s="232">
        <v>400</v>
      </c>
      <c r="I215" s="233"/>
      <c r="J215" s="234">
        <f>ROUND(I215*H215,2)</f>
        <v>0</v>
      </c>
      <c r="K215" s="230" t="s">
        <v>1</v>
      </c>
      <c r="L215" s="45"/>
      <c r="M215" s="235" t="s">
        <v>1</v>
      </c>
      <c r="N215" s="236" t="s">
        <v>41</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182</v>
      </c>
      <c r="AT215" s="239" t="s">
        <v>177</v>
      </c>
      <c r="AU215" s="239" t="s">
        <v>83</v>
      </c>
      <c r="AY215" s="18" t="s">
        <v>175</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182</v>
      </c>
      <c r="BM215" s="239" t="s">
        <v>1549</v>
      </c>
    </row>
    <row r="216" s="2" customFormat="1" ht="16.5" customHeight="1">
      <c r="A216" s="39"/>
      <c r="B216" s="40"/>
      <c r="C216" s="228" t="s">
        <v>76</v>
      </c>
      <c r="D216" s="228" t="s">
        <v>177</v>
      </c>
      <c r="E216" s="229" t="s">
        <v>1550</v>
      </c>
      <c r="F216" s="230" t="s">
        <v>1551</v>
      </c>
      <c r="G216" s="231" t="s">
        <v>221</v>
      </c>
      <c r="H216" s="232">
        <v>260</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182</v>
      </c>
      <c r="AT216" s="239" t="s">
        <v>177</v>
      </c>
      <c r="AU216" s="239" t="s">
        <v>83</v>
      </c>
      <c r="AY216" s="18" t="s">
        <v>175</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182</v>
      </c>
      <c r="BM216" s="239" t="s">
        <v>1552</v>
      </c>
    </row>
    <row r="217" s="2" customFormat="1" ht="16.5" customHeight="1">
      <c r="A217" s="39"/>
      <c r="B217" s="40"/>
      <c r="C217" s="228" t="s">
        <v>76</v>
      </c>
      <c r="D217" s="228" t="s">
        <v>177</v>
      </c>
      <c r="E217" s="229" t="s">
        <v>1553</v>
      </c>
      <c r="F217" s="230" t="s">
        <v>1554</v>
      </c>
      <c r="G217" s="231" t="s">
        <v>221</v>
      </c>
      <c r="H217" s="232">
        <v>280</v>
      </c>
      <c r="I217" s="233"/>
      <c r="J217" s="234">
        <f>ROUND(I217*H217,2)</f>
        <v>0</v>
      </c>
      <c r="K217" s="230" t="s">
        <v>1</v>
      </c>
      <c r="L217" s="45"/>
      <c r="M217" s="235" t="s">
        <v>1</v>
      </c>
      <c r="N217" s="236" t="s">
        <v>41</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182</v>
      </c>
      <c r="AT217" s="239" t="s">
        <v>177</v>
      </c>
      <c r="AU217" s="239" t="s">
        <v>83</v>
      </c>
      <c r="AY217" s="18" t="s">
        <v>175</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182</v>
      </c>
      <c r="BM217" s="239" t="s">
        <v>1555</v>
      </c>
    </row>
    <row r="218" s="2" customFormat="1" ht="16.5" customHeight="1">
      <c r="A218" s="39"/>
      <c r="B218" s="40"/>
      <c r="C218" s="228" t="s">
        <v>76</v>
      </c>
      <c r="D218" s="228" t="s">
        <v>177</v>
      </c>
      <c r="E218" s="229" t="s">
        <v>1556</v>
      </c>
      <c r="F218" s="230" t="s">
        <v>1557</v>
      </c>
      <c r="G218" s="231" t="s">
        <v>519</v>
      </c>
      <c r="H218" s="232">
        <v>6</v>
      </c>
      <c r="I218" s="233"/>
      <c r="J218" s="234">
        <f>ROUND(I218*H218,2)</f>
        <v>0</v>
      </c>
      <c r="K218" s="230" t="s">
        <v>1</v>
      </c>
      <c r="L218" s="45"/>
      <c r="M218" s="235" t="s">
        <v>1</v>
      </c>
      <c r="N218" s="236" t="s">
        <v>41</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182</v>
      </c>
      <c r="AT218" s="239" t="s">
        <v>177</v>
      </c>
      <c r="AU218" s="239" t="s">
        <v>83</v>
      </c>
      <c r="AY218" s="18" t="s">
        <v>175</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182</v>
      </c>
      <c r="BM218" s="239" t="s">
        <v>1558</v>
      </c>
    </row>
    <row r="219" s="2" customFormat="1" ht="16.5" customHeight="1">
      <c r="A219" s="39"/>
      <c r="B219" s="40"/>
      <c r="C219" s="228" t="s">
        <v>76</v>
      </c>
      <c r="D219" s="228" t="s">
        <v>177</v>
      </c>
      <c r="E219" s="229" t="s">
        <v>1559</v>
      </c>
      <c r="F219" s="230" t="s">
        <v>1560</v>
      </c>
      <c r="G219" s="231" t="s">
        <v>519</v>
      </c>
      <c r="H219" s="232">
        <v>14</v>
      </c>
      <c r="I219" s="233"/>
      <c r="J219" s="234">
        <f>ROUND(I219*H219,2)</f>
        <v>0</v>
      </c>
      <c r="K219" s="230" t="s">
        <v>1</v>
      </c>
      <c r="L219" s="45"/>
      <c r="M219" s="235" t="s">
        <v>1</v>
      </c>
      <c r="N219" s="236" t="s">
        <v>41</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182</v>
      </c>
      <c r="AT219" s="239" t="s">
        <v>177</v>
      </c>
      <c r="AU219" s="239" t="s">
        <v>83</v>
      </c>
      <c r="AY219" s="18" t="s">
        <v>175</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182</v>
      </c>
      <c r="BM219" s="239" t="s">
        <v>1561</v>
      </c>
    </row>
    <row r="220" s="2" customFormat="1" ht="16.5" customHeight="1">
      <c r="A220" s="39"/>
      <c r="B220" s="40"/>
      <c r="C220" s="228" t="s">
        <v>76</v>
      </c>
      <c r="D220" s="228" t="s">
        <v>177</v>
      </c>
      <c r="E220" s="229" t="s">
        <v>1562</v>
      </c>
      <c r="F220" s="230" t="s">
        <v>1563</v>
      </c>
      <c r="G220" s="231" t="s">
        <v>519</v>
      </c>
      <c r="H220" s="232">
        <v>18</v>
      </c>
      <c r="I220" s="233"/>
      <c r="J220" s="234">
        <f>ROUND(I220*H220,2)</f>
        <v>0</v>
      </c>
      <c r="K220" s="230" t="s">
        <v>1</v>
      </c>
      <c r="L220" s="45"/>
      <c r="M220" s="235" t="s">
        <v>1</v>
      </c>
      <c r="N220" s="236" t="s">
        <v>41</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182</v>
      </c>
      <c r="AT220" s="239" t="s">
        <v>177</v>
      </c>
      <c r="AU220" s="239" t="s">
        <v>83</v>
      </c>
      <c r="AY220" s="18" t="s">
        <v>175</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182</v>
      </c>
      <c r="BM220" s="239" t="s">
        <v>1564</v>
      </c>
    </row>
    <row r="221" s="2" customFormat="1" ht="16.5" customHeight="1">
      <c r="A221" s="39"/>
      <c r="B221" s="40"/>
      <c r="C221" s="228" t="s">
        <v>76</v>
      </c>
      <c r="D221" s="228" t="s">
        <v>177</v>
      </c>
      <c r="E221" s="229" t="s">
        <v>1565</v>
      </c>
      <c r="F221" s="230" t="s">
        <v>1566</v>
      </c>
      <c r="G221" s="231" t="s">
        <v>809</v>
      </c>
      <c r="H221" s="232">
        <v>1</v>
      </c>
      <c r="I221" s="233"/>
      <c r="J221" s="234">
        <f>ROUND(I221*H221,2)</f>
        <v>0</v>
      </c>
      <c r="K221" s="230" t="s">
        <v>1</v>
      </c>
      <c r="L221" s="45"/>
      <c r="M221" s="235" t="s">
        <v>1</v>
      </c>
      <c r="N221" s="236" t="s">
        <v>41</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182</v>
      </c>
      <c r="AT221" s="239" t="s">
        <v>177</v>
      </c>
      <c r="AU221" s="239" t="s">
        <v>83</v>
      </c>
      <c r="AY221" s="18" t="s">
        <v>175</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182</v>
      </c>
      <c r="BM221" s="239" t="s">
        <v>1567</v>
      </c>
    </row>
    <row r="222" s="2" customFormat="1" ht="16.5" customHeight="1">
      <c r="A222" s="39"/>
      <c r="B222" s="40"/>
      <c r="C222" s="228" t="s">
        <v>76</v>
      </c>
      <c r="D222" s="228" t="s">
        <v>177</v>
      </c>
      <c r="E222" s="229" t="s">
        <v>1568</v>
      </c>
      <c r="F222" s="230" t="s">
        <v>1569</v>
      </c>
      <c r="G222" s="231" t="s">
        <v>809</v>
      </c>
      <c r="H222" s="232">
        <v>1</v>
      </c>
      <c r="I222" s="233"/>
      <c r="J222" s="234">
        <f>ROUND(I222*H222,2)</f>
        <v>0</v>
      </c>
      <c r="K222" s="230" t="s">
        <v>1</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182</v>
      </c>
      <c r="AT222" s="239" t="s">
        <v>177</v>
      </c>
      <c r="AU222" s="239" t="s">
        <v>83</v>
      </c>
      <c r="AY222" s="18" t="s">
        <v>175</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182</v>
      </c>
      <c r="BM222" s="239" t="s">
        <v>1570</v>
      </c>
    </row>
    <row r="223" s="2" customFormat="1" ht="16.5" customHeight="1">
      <c r="A223" s="39"/>
      <c r="B223" s="40"/>
      <c r="C223" s="228" t="s">
        <v>76</v>
      </c>
      <c r="D223" s="228" t="s">
        <v>177</v>
      </c>
      <c r="E223" s="229" t="s">
        <v>1571</v>
      </c>
      <c r="F223" s="230" t="s">
        <v>1572</v>
      </c>
      <c r="G223" s="231" t="s">
        <v>350</v>
      </c>
      <c r="H223" s="232">
        <v>0.29999999999999999</v>
      </c>
      <c r="I223" s="233"/>
      <c r="J223" s="234">
        <f>ROUND(I223*H223,2)</f>
        <v>0</v>
      </c>
      <c r="K223" s="230" t="s">
        <v>1</v>
      </c>
      <c r="L223" s="45"/>
      <c r="M223" s="235" t="s">
        <v>1</v>
      </c>
      <c r="N223" s="236"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182</v>
      </c>
      <c r="AT223" s="239" t="s">
        <v>177</v>
      </c>
      <c r="AU223" s="239" t="s">
        <v>83</v>
      </c>
      <c r="AY223" s="18" t="s">
        <v>175</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182</v>
      </c>
      <c r="BM223" s="239" t="s">
        <v>1573</v>
      </c>
    </row>
    <row r="224" s="2" customFormat="1" ht="16.5" customHeight="1">
      <c r="A224" s="39"/>
      <c r="B224" s="40"/>
      <c r="C224" s="228" t="s">
        <v>76</v>
      </c>
      <c r="D224" s="228" t="s">
        <v>177</v>
      </c>
      <c r="E224" s="229" t="s">
        <v>1574</v>
      </c>
      <c r="F224" s="230" t="s">
        <v>1575</v>
      </c>
      <c r="G224" s="231" t="s">
        <v>950</v>
      </c>
      <c r="H224" s="232">
        <v>32</v>
      </c>
      <c r="I224" s="233"/>
      <c r="J224" s="234">
        <f>ROUND(I224*H224,2)</f>
        <v>0</v>
      </c>
      <c r="K224" s="230" t="s">
        <v>1</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182</v>
      </c>
      <c r="AT224" s="239" t="s">
        <v>177</v>
      </c>
      <c r="AU224" s="239" t="s">
        <v>83</v>
      </c>
      <c r="AY224" s="18" t="s">
        <v>175</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182</v>
      </c>
      <c r="BM224" s="239" t="s">
        <v>1576</v>
      </c>
    </row>
    <row r="225" s="2" customFormat="1" ht="16.5" customHeight="1">
      <c r="A225" s="39"/>
      <c r="B225" s="40"/>
      <c r="C225" s="228" t="s">
        <v>76</v>
      </c>
      <c r="D225" s="228" t="s">
        <v>177</v>
      </c>
      <c r="E225" s="229" t="s">
        <v>1577</v>
      </c>
      <c r="F225" s="230" t="s">
        <v>1578</v>
      </c>
      <c r="G225" s="231" t="s">
        <v>809</v>
      </c>
      <c r="H225" s="232">
        <v>1</v>
      </c>
      <c r="I225" s="233"/>
      <c r="J225" s="234">
        <f>ROUND(I225*H225,2)</f>
        <v>0</v>
      </c>
      <c r="K225" s="230" t="s">
        <v>1</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182</v>
      </c>
      <c r="AT225" s="239" t="s">
        <v>177</v>
      </c>
      <c r="AU225" s="239" t="s">
        <v>83</v>
      </c>
      <c r="AY225" s="18" t="s">
        <v>175</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182</v>
      </c>
      <c r="BM225" s="239" t="s">
        <v>1579</v>
      </c>
    </row>
    <row r="226" s="2" customFormat="1" ht="16.5" customHeight="1">
      <c r="A226" s="39"/>
      <c r="B226" s="40"/>
      <c r="C226" s="228" t="s">
        <v>83</v>
      </c>
      <c r="D226" s="228" t="s">
        <v>177</v>
      </c>
      <c r="E226" s="229" t="s">
        <v>1580</v>
      </c>
      <c r="F226" s="230" t="s">
        <v>1581</v>
      </c>
      <c r="G226" s="231" t="s">
        <v>809</v>
      </c>
      <c r="H226" s="232">
        <v>1</v>
      </c>
      <c r="I226" s="233"/>
      <c r="J226" s="234">
        <f>ROUND(I226*H226,2)</f>
        <v>0</v>
      </c>
      <c r="K226" s="230" t="s">
        <v>1</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182</v>
      </c>
      <c r="AT226" s="239" t="s">
        <v>177</v>
      </c>
      <c r="AU226" s="239" t="s">
        <v>83</v>
      </c>
      <c r="AY226" s="18" t="s">
        <v>175</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182</v>
      </c>
      <c r="BM226" s="239" t="s">
        <v>1582</v>
      </c>
    </row>
    <row r="227" s="2" customFormat="1" ht="21.75" customHeight="1">
      <c r="A227" s="39"/>
      <c r="B227" s="40"/>
      <c r="C227" s="228" t="s">
        <v>85</v>
      </c>
      <c r="D227" s="228" t="s">
        <v>177</v>
      </c>
      <c r="E227" s="229" t="s">
        <v>1583</v>
      </c>
      <c r="F227" s="230" t="s">
        <v>1584</v>
      </c>
      <c r="G227" s="231" t="s">
        <v>809</v>
      </c>
      <c r="H227" s="232">
        <v>1</v>
      </c>
      <c r="I227" s="233"/>
      <c r="J227" s="234">
        <f>ROUND(I227*H227,2)</f>
        <v>0</v>
      </c>
      <c r="K227" s="230" t="s">
        <v>1</v>
      </c>
      <c r="L227" s="45"/>
      <c r="M227" s="304" t="s">
        <v>1</v>
      </c>
      <c r="N227" s="305" t="s">
        <v>41</v>
      </c>
      <c r="O227" s="302"/>
      <c r="P227" s="306">
        <f>O227*H227</f>
        <v>0</v>
      </c>
      <c r="Q227" s="306">
        <v>0</v>
      </c>
      <c r="R227" s="306">
        <f>Q227*H227</f>
        <v>0</v>
      </c>
      <c r="S227" s="306">
        <v>0</v>
      </c>
      <c r="T227" s="307">
        <f>S227*H227</f>
        <v>0</v>
      </c>
      <c r="U227" s="39"/>
      <c r="V227" s="39"/>
      <c r="W227" s="39"/>
      <c r="X227" s="39"/>
      <c r="Y227" s="39"/>
      <c r="Z227" s="39"/>
      <c r="AA227" s="39"/>
      <c r="AB227" s="39"/>
      <c r="AC227" s="39"/>
      <c r="AD227" s="39"/>
      <c r="AE227" s="39"/>
      <c r="AR227" s="239" t="s">
        <v>182</v>
      </c>
      <c r="AT227" s="239" t="s">
        <v>177</v>
      </c>
      <c r="AU227" s="239" t="s">
        <v>83</v>
      </c>
      <c r="AY227" s="18" t="s">
        <v>175</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182</v>
      </c>
      <c r="BM227" s="239" t="s">
        <v>1585</v>
      </c>
    </row>
    <row r="228" s="2" customFormat="1" ht="6.96" customHeight="1">
      <c r="A228" s="39"/>
      <c r="B228" s="67"/>
      <c r="C228" s="68"/>
      <c r="D228" s="68"/>
      <c r="E228" s="68"/>
      <c r="F228" s="68"/>
      <c r="G228" s="68"/>
      <c r="H228" s="68"/>
      <c r="I228" s="68"/>
      <c r="J228" s="68"/>
      <c r="K228" s="68"/>
      <c r="L228" s="45"/>
      <c r="M228" s="39"/>
      <c r="O228" s="39"/>
      <c r="P228" s="39"/>
      <c r="Q228" s="39"/>
      <c r="R228" s="39"/>
      <c r="S228" s="39"/>
      <c r="T228" s="39"/>
      <c r="U228" s="39"/>
      <c r="V228" s="39"/>
      <c r="W228" s="39"/>
      <c r="X228" s="39"/>
      <c r="Y228" s="39"/>
      <c r="Z228" s="39"/>
      <c r="AA228" s="39"/>
      <c r="AB228" s="39"/>
      <c r="AC228" s="39"/>
      <c r="AD228" s="39"/>
      <c r="AE228" s="39"/>
    </row>
  </sheetData>
  <sheetProtection sheet="1" autoFilter="0" formatColumns="0" formatRows="0" objects="1" scenarios="1" spinCount="100000" saltValue="fclkr4AVyQFzRBl2xp5o/RKD+GFWHjFbdg0rXy5ADRp8wP+mjOcwZIWTxKYo+fIiHj1mH4HZ4h4fzx6cfZZcUQ==" hashValue="UIPLzPguhgjAByFR5KU6iAJQA9BWJaRAVzY64Ds04YQ6uHZOBxfiR8XuhI3/cnwwUI46EdzvLoF4e9kv5n7k6w==" algorithmName="SHA-512" password="E785"/>
  <autoFilter ref="C131:K22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1586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07.25" customHeight="1">
      <c r="A29" s="156"/>
      <c r="B29" s="157"/>
      <c r="C29" s="156"/>
      <c r="D29" s="156"/>
      <c r="E29" s="158" t="s">
        <v>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ROUND((SUM(BE127:BE154)),  2)</f>
        <v>0</v>
      </c>
      <c r="G35" s="39"/>
      <c r="H35" s="39"/>
      <c r="I35" s="166">
        <v>0.20999999999999999</v>
      </c>
      <c r="J35" s="165">
        <f>ROUND(((SUM(BE127:BE154))*I35),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ROUND((SUM(BF127:BF154)),  2)</f>
        <v>0</v>
      </c>
      <c r="G36" s="39"/>
      <c r="H36" s="39"/>
      <c r="I36" s="166">
        <v>0.12</v>
      </c>
      <c r="J36" s="165">
        <f>ROUND(((SUM(BF127:BF154))*I36),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ROUND((SUM(BG127:BG154)),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ROUND((SUM(BH127:BH154)),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ROUND((SUM(BI127:BI154)),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VON - Vedlejší a ostatní náklady stavby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Vysoká škola bánská – Technická univerzita Ostrava</v>
      </c>
      <c r="G93" s="41"/>
      <c r="H93" s="41"/>
      <c r="I93" s="33" t="s">
        <v>30</v>
      </c>
      <c r="J93" s="37" t="str">
        <f>E23</f>
        <v>CHVÁLEK ATELIÉR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1587</v>
      </c>
      <c r="E99" s="193"/>
      <c r="F99" s="193"/>
      <c r="G99" s="193"/>
      <c r="H99" s="193"/>
      <c r="I99" s="193"/>
      <c r="J99" s="194">
        <f>J128</f>
        <v>0</v>
      </c>
      <c r="K99" s="191"/>
      <c r="L99" s="195"/>
      <c r="S99" s="9"/>
      <c r="T99" s="9"/>
      <c r="U99" s="9"/>
      <c r="V99" s="9"/>
      <c r="W99" s="9"/>
      <c r="X99" s="9"/>
      <c r="Y99" s="9"/>
      <c r="Z99" s="9"/>
      <c r="AA99" s="9"/>
      <c r="AB99" s="9"/>
      <c r="AC99" s="9"/>
      <c r="AD99" s="9"/>
      <c r="AE99" s="9"/>
    </row>
    <row r="100" s="10" customFormat="1" ht="19.92" customHeight="1">
      <c r="A100" s="10"/>
      <c r="B100" s="196"/>
      <c r="C100" s="134"/>
      <c r="D100" s="197" t="s">
        <v>967</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1588</v>
      </c>
      <c r="E101" s="198"/>
      <c r="F101" s="198"/>
      <c r="G101" s="198"/>
      <c r="H101" s="198"/>
      <c r="I101" s="198"/>
      <c r="J101" s="199">
        <f>J134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1589</v>
      </c>
      <c r="E102" s="198"/>
      <c r="F102" s="198"/>
      <c r="G102" s="198"/>
      <c r="H102" s="198"/>
      <c r="I102" s="198"/>
      <c r="J102" s="199">
        <f>J137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968</v>
      </c>
      <c r="E103" s="198"/>
      <c r="F103" s="198"/>
      <c r="G103" s="198"/>
      <c r="H103" s="198"/>
      <c r="I103" s="198"/>
      <c r="J103" s="199">
        <f>J142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1590</v>
      </c>
      <c r="E104" s="198"/>
      <c r="F104" s="198"/>
      <c r="G104" s="198"/>
      <c r="H104" s="198"/>
      <c r="I104" s="198"/>
      <c r="J104" s="199">
        <f>J148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1591</v>
      </c>
      <c r="E105" s="198"/>
      <c r="F105" s="198"/>
      <c r="G105" s="198"/>
      <c r="H105" s="198"/>
      <c r="I105" s="198"/>
      <c r="J105" s="199">
        <f>J152</f>
        <v>0</v>
      </c>
      <c r="K105" s="134"/>
      <c r="L105" s="200"/>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Rekonstrukce spojovacích chodeb pavilonu G VŠB-TUO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130</v>
      </c>
      <c r="D116" s="23"/>
      <c r="E116" s="23"/>
      <c r="F116" s="23"/>
      <c r="G116" s="23"/>
      <c r="H116" s="23"/>
      <c r="I116" s="23"/>
      <c r="J116" s="23"/>
      <c r="K116" s="23"/>
      <c r="L116" s="21"/>
    </row>
    <row r="117" s="2" customFormat="1" ht="16.5" customHeight="1">
      <c r="A117" s="39"/>
      <c r="B117" s="40"/>
      <c r="C117" s="41"/>
      <c r="D117" s="41"/>
      <c r="E117" s="185" t="s">
        <v>131</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132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 xml:space="preserve">VON - Vedlejší a ostatní náklady stavby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 xml:space="preserve"> </v>
      </c>
      <c r="G121" s="41"/>
      <c r="H121" s="41"/>
      <c r="I121" s="33" t="s">
        <v>22</v>
      </c>
      <c r="J121" s="80" t="str">
        <f>IF(J14="","",J14)</f>
        <v>24. 2. 2024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Vysoká škola bánská – Technická univerzita Ostrava</v>
      </c>
      <c r="G123" s="41"/>
      <c r="H123" s="41"/>
      <c r="I123" s="33" t="s">
        <v>30</v>
      </c>
      <c r="J123" s="37" t="str">
        <f>E23</f>
        <v>CHVÁLEK ATELIÉR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1"/>
      <c r="B126" s="202"/>
      <c r="C126" s="203" t="s">
        <v>161</v>
      </c>
      <c r="D126" s="204" t="s">
        <v>61</v>
      </c>
      <c r="E126" s="204" t="s">
        <v>57</v>
      </c>
      <c r="F126" s="204" t="s">
        <v>58</v>
      </c>
      <c r="G126" s="204" t="s">
        <v>162</v>
      </c>
      <c r="H126" s="204" t="s">
        <v>163</v>
      </c>
      <c r="I126" s="204" t="s">
        <v>164</v>
      </c>
      <c r="J126" s="204" t="s">
        <v>136</v>
      </c>
      <c r="K126" s="205" t="s">
        <v>165</v>
      </c>
      <c r="L126" s="206"/>
      <c r="M126" s="101" t="s">
        <v>1</v>
      </c>
      <c r="N126" s="102" t="s">
        <v>40</v>
      </c>
      <c r="O126" s="102" t="s">
        <v>166</v>
      </c>
      <c r="P126" s="102" t="s">
        <v>167</v>
      </c>
      <c r="Q126" s="102" t="s">
        <v>168</v>
      </c>
      <c r="R126" s="102" t="s">
        <v>169</v>
      </c>
      <c r="S126" s="102" t="s">
        <v>170</v>
      </c>
      <c r="T126" s="103" t="s">
        <v>171</v>
      </c>
      <c r="U126" s="201"/>
      <c r="V126" s="201"/>
      <c r="W126" s="201"/>
      <c r="X126" s="201"/>
      <c r="Y126" s="201"/>
      <c r="Z126" s="201"/>
      <c r="AA126" s="201"/>
      <c r="AB126" s="201"/>
      <c r="AC126" s="201"/>
      <c r="AD126" s="201"/>
      <c r="AE126" s="201"/>
    </row>
    <row r="127" s="2" customFormat="1" ht="22.8" customHeight="1">
      <c r="A127" s="39"/>
      <c r="B127" s="40"/>
      <c r="C127" s="108" t="s">
        <v>172</v>
      </c>
      <c r="D127" s="41"/>
      <c r="E127" s="41"/>
      <c r="F127" s="41"/>
      <c r="G127" s="41"/>
      <c r="H127" s="41"/>
      <c r="I127" s="41"/>
      <c r="J127" s="207">
        <f>BK127</f>
        <v>0</v>
      </c>
      <c r="K127" s="41"/>
      <c r="L127" s="45"/>
      <c r="M127" s="104"/>
      <c r="N127" s="208"/>
      <c r="O127" s="105"/>
      <c r="P127" s="209">
        <f>P128</f>
        <v>0</v>
      </c>
      <c r="Q127" s="105"/>
      <c r="R127" s="209">
        <f>R128</f>
        <v>0</v>
      </c>
      <c r="S127" s="105"/>
      <c r="T127" s="210">
        <f>T128</f>
        <v>0</v>
      </c>
      <c r="U127" s="39"/>
      <c r="V127" s="39"/>
      <c r="W127" s="39"/>
      <c r="X127" s="39"/>
      <c r="Y127" s="39"/>
      <c r="Z127" s="39"/>
      <c r="AA127" s="39"/>
      <c r="AB127" s="39"/>
      <c r="AC127" s="39"/>
      <c r="AD127" s="39"/>
      <c r="AE127" s="39"/>
      <c r="AT127" s="18" t="s">
        <v>75</v>
      </c>
      <c r="AU127" s="18" t="s">
        <v>138</v>
      </c>
      <c r="BK127" s="211">
        <f>BK128</f>
        <v>0</v>
      </c>
    </row>
    <row r="128" s="12" customFormat="1" ht="25.92" customHeight="1">
      <c r="A128" s="12"/>
      <c r="B128" s="212"/>
      <c r="C128" s="213"/>
      <c r="D128" s="214" t="s">
        <v>75</v>
      </c>
      <c r="E128" s="215" t="s">
        <v>1280</v>
      </c>
      <c r="F128" s="215" t="s">
        <v>1280</v>
      </c>
      <c r="G128" s="213"/>
      <c r="H128" s="213"/>
      <c r="I128" s="216"/>
      <c r="J128" s="217">
        <f>BK128</f>
        <v>0</v>
      </c>
      <c r="K128" s="213"/>
      <c r="L128" s="218"/>
      <c r="M128" s="219"/>
      <c r="N128" s="220"/>
      <c r="O128" s="220"/>
      <c r="P128" s="221">
        <f>P129+P134+P137+P142+P148+P152</f>
        <v>0</v>
      </c>
      <c r="Q128" s="220"/>
      <c r="R128" s="221">
        <f>R129+R134+R137+R142+R148+R152</f>
        <v>0</v>
      </c>
      <c r="S128" s="220"/>
      <c r="T128" s="222">
        <f>T129+T134+T137+T142+T148+T152</f>
        <v>0</v>
      </c>
      <c r="U128" s="12"/>
      <c r="V128" s="12"/>
      <c r="W128" s="12"/>
      <c r="X128" s="12"/>
      <c r="Y128" s="12"/>
      <c r="Z128" s="12"/>
      <c r="AA128" s="12"/>
      <c r="AB128" s="12"/>
      <c r="AC128" s="12"/>
      <c r="AD128" s="12"/>
      <c r="AE128" s="12"/>
      <c r="AR128" s="223" t="s">
        <v>200</v>
      </c>
      <c r="AT128" s="224" t="s">
        <v>75</v>
      </c>
      <c r="AU128" s="224" t="s">
        <v>76</v>
      </c>
      <c r="AY128" s="223" t="s">
        <v>175</v>
      </c>
      <c r="BK128" s="225">
        <f>BK129+BK134+BK137+BK142+BK148+BK152</f>
        <v>0</v>
      </c>
    </row>
    <row r="129" s="12" customFormat="1" ht="22.8" customHeight="1">
      <c r="A129" s="12"/>
      <c r="B129" s="212"/>
      <c r="C129" s="213"/>
      <c r="D129" s="214" t="s">
        <v>75</v>
      </c>
      <c r="E129" s="226" t="s">
        <v>1282</v>
      </c>
      <c r="F129" s="226" t="s">
        <v>1283</v>
      </c>
      <c r="G129" s="213"/>
      <c r="H129" s="213"/>
      <c r="I129" s="216"/>
      <c r="J129" s="227">
        <f>BK129</f>
        <v>0</v>
      </c>
      <c r="K129" s="213"/>
      <c r="L129" s="218"/>
      <c r="M129" s="219"/>
      <c r="N129" s="220"/>
      <c r="O129" s="220"/>
      <c r="P129" s="221">
        <f>SUM(P130:P133)</f>
        <v>0</v>
      </c>
      <c r="Q129" s="220"/>
      <c r="R129" s="221">
        <f>SUM(R130:R133)</f>
        <v>0</v>
      </c>
      <c r="S129" s="220"/>
      <c r="T129" s="222">
        <f>SUM(T130:T133)</f>
        <v>0</v>
      </c>
      <c r="U129" s="12"/>
      <c r="V129" s="12"/>
      <c r="W129" s="12"/>
      <c r="X129" s="12"/>
      <c r="Y129" s="12"/>
      <c r="Z129" s="12"/>
      <c r="AA129" s="12"/>
      <c r="AB129" s="12"/>
      <c r="AC129" s="12"/>
      <c r="AD129" s="12"/>
      <c r="AE129" s="12"/>
      <c r="AR129" s="223" t="s">
        <v>200</v>
      </c>
      <c r="AT129" s="224" t="s">
        <v>75</v>
      </c>
      <c r="AU129" s="224" t="s">
        <v>83</v>
      </c>
      <c r="AY129" s="223" t="s">
        <v>175</v>
      </c>
      <c r="BK129" s="225">
        <f>SUM(BK130:BK133)</f>
        <v>0</v>
      </c>
    </row>
    <row r="130" s="2" customFormat="1" ht="16.5" customHeight="1">
      <c r="A130" s="39"/>
      <c r="B130" s="40"/>
      <c r="C130" s="228" t="s">
        <v>83</v>
      </c>
      <c r="D130" s="228" t="s">
        <v>177</v>
      </c>
      <c r="E130" s="229" t="s">
        <v>1592</v>
      </c>
      <c r="F130" s="230" t="s">
        <v>1593</v>
      </c>
      <c r="G130" s="231" t="s">
        <v>845</v>
      </c>
      <c r="H130" s="232">
        <v>1</v>
      </c>
      <c r="I130" s="233"/>
      <c r="J130" s="234">
        <f>ROUND(I130*H130,2)</f>
        <v>0</v>
      </c>
      <c r="K130" s="230" t="s">
        <v>181</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1286</v>
      </c>
      <c r="AT130" s="239" t="s">
        <v>177</v>
      </c>
      <c r="AU130" s="239" t="s">
        <v>85</v>
      </c>
      <c r="AY130" s="18" t="s">
        <v>175</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1286</v>
      </c>
      <c r="BM130" s="239" t="s">
        <v>1594</v>
      </c>
    </row>
    <row r="131" s="2" customFormat="1">
      <c r="A131" s="39"/>
      <c r="B131" s="40"/>
      <c r="C131" s="41"/>
      <c r="D131" s="243" t="s">
        <v>205</v>
      </c>
      <c r="E131" s="41"/>
      <c r="F131" s="264" t="s">
        <v>1595</v>
      </c>
      <c r="G131" s="41"/>
      <c r="H131" s="41"/>
      <c r="I131" s="265"/>
      <c r="J131" s="41"/>
      <c r="K131" s="41"/>
      <c r="L131" s="45"/>
      <c r="M131" s="266"/>
      <c r="N131" s="267"/>
      <c r="O131" s="92"/>
      <c r="P131" s="92"/>
      <c r="Q131" s="92"/>
      <c r="R131" s="92"/>
      <c r="S131" s="92"/>
      <c r="T131" s="93"/>
      <c r="U131" s="39"/>
      <c r="V131" s="39"/>
      <c r="W131" s="39"/>
      <c r="X131" s="39"/>
      <c r="Y131" s="39"/>
      <c r="Z131" s="39"/>
      <c r="AA131" s="39"/>
      <c r="AB131" s="39"/>
      <c r="AC131" s="39"/>
      <c r="AD131" s="39"/>
      <c r="AE131" s="39"/>
      <c r="AT131" s="18" t="s">
        <v>205</v>
      </c>
      <c r="AU131" s="18" t="s">
        <v>85</v>
      </c>
    </row>
    <row r="132" s="2" customFormat="1" ht="16.5" customHeight="1">
      <c r="A132" s="39"/>
      <c r="B132" s="40"/>
      <c r="C132" s="228" t="s">
        <v>85</v>
      </c>
      <c r="D132" s="228" t="s">
        <v>177</v>
      </c>
      <c r="E132" s="229" t="s">
        <v>1288</v>
      </c>
      <c r="F132" s="230" t="s">
        <v>1289</v>
      </c>
      <c r="G132" s="231" t="s">
        <v>845</v>
      </c>
      <c r="H132" s="232">
        <v>1</v>
      </c>
      <c r="I132" s="233"/>
      <c r="J132" s="234">
        <f>ROUND(I132*H132,2)</f>
        <v>0</v>
      </c>
      <c r="K132" s="230" t="s">
        <v>181</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1286</v>
      </c>
      <c r="AT132" s="239" t="s">
        <v>177</v>
      </c>
      <c r="AU132" s="239" t="s">
        <v>85</v>
      </c>
      <c r="AY132" s="18" t="s">
        <v>175</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1286</v>
      </c>
      <c r="BM132" s="239" t="s">
        <v>1596</v>
      </c>
    </row>
    <row r="133" s="2" customFormat="1">
      <c r="A133" s="39"/>
      <c r="B133" s="40"/>
      <c r="C133" s="41"/>
      <c r="D133" s="243" t="s">
        <v>205</v>
      </c>
      <c r="E133" s="41"/>
      <c r="F133" s="264" t="s">
        <v>1597</v>
      </c>
      <c r="G133" s="41"/>
      <c r="H133" s="41"/>
      <c r="I133" s="265"/>
      <c r="J133" s="41"/>
      <c r="K133" s="41"/>
      <c r="L133" s="45"/>
      <c r="M133" s="266"/>
      <c r="N133" s="267"/>
      <c r="O133" s="92"/>
      <c r="P133" s="92"/>
      <c r="Q133" s="92"/>
      <c r="R133" s="92"/>
      <c r="S133" s="92"/>
      <c r="T133" s="93"/>
      <c r="U133" s="39"/>
      <c r="V133" s="39"/>
      <c r="W133" s="39"/>
      <c r="X133" s="39"/>
      <c r="Y133" s="39"/>
      <c r="Z133" s="39"/>
      <c r="AA133" s="39"/>
      <c r="AB133" s="39"/>
      <c r="AC133" s="39"/>
      <c r="AD133" s="39"/>
      <c r="AE133" s="39"/>
      <c r="AT133" s="18" t="s">
        <v>205</v>
      </c>
      <c r="AU133" s="18" t="s">
        <v>85</v>
      </c>
    </row>
    <row r="134" s="12" customFormat="1" ht="22.8" customHeight="1">
      <c r="A134" s="12"/>
      <c r="B134" s="212"/>
      <c r="C134" s="213"/>
      <c r="D134" s="214" t="s">
        <v>75</v>
      </c>
      <c r="E134" s="226" t="s">
        <v>1598</v>
      </c>
      <c r="F134" s="226" t="s">
        <v>1599</v>
      </c>
      <c r="G134" s="213"/>
      <c r="H134" s="213"/>
      <c r="I134" s="216"/>
      <c r="J134" s="227">
        <f>BK134</f>
        <v>0</v>
      </c>
      <c r="K134" s="213"/>
      <c r="L134" s="218"/>
      <c r="M134" s="219"/>
      <c r="N134" s="220"/>
      <c r="O134" s="220"/>
      <c r="P134" s="221">
        <f>SUM(P135:P136)</f>
        <v>0</v>
      </c>
      <c r="Q134" s="220"/>
      <c r="R134" s="221">
        <f>SUM(R135:R136)</f>
        <v>0</v>
      </c>
      <c r="S134" s="220"/>
      <c r="T134" s="222">
        <f>SUM(T135:T136)</f>
        <v>0</v>
      </c>
      <c r="U134" s="12"/>
      <c r="V134" s="12"/>
      <c r="W134" s="12"/>
      <c r="X134" s="12"/>
      <c r="Y134" s="12"/>
      <c r="Z134" s="12"/>
      <c r="AA134" s="12"/>
      <c r="AB134" s="12"/>
      <c r="AC134" s="12"/>
      <c r="AD134" s="12"/>
      <c r="AE134" s="12"/>
      <c r="AR134" s="223" t="s">
        <v>200</v>
      </c>
      <c r="AT134" s="224" t="s">
        <v>75</v>
      </c>
      <c r="AU134" s="224" t="s">
        <v>83</v>
      </c>
      <c r="AY134" s="223" t="s">
        <v>175</v>
      </c>
      <c r="BK134" s="225">
        <f>SUM(BK135:BK136)</f>
        <v>0</v>
      </c>
    </row>
    <row r="135" s="2" customFormat="1" ht="16.5" customHeight="1">
      <c r="A135" s="39"/>
      <c r="B135" s="40"/>
      <c r="C135" s="228" t="s">
        <v>98</v>
      </c>
      <c r="D135" s="228" t="s">
        <v>177</v>
      </c>
      <c r="E135" s="229" t="s">
        <v>1600</v>
      </c>
      <c r="F135" s="230" t="s">
        <v>1601</v>
      </c>
      <c r="G135" s="231" t="s">
        <v>845</v>
      </c>
      <c r="H135" s="232">
        <v>1</v>
      </c>
      <c r="I135" s="233"/>
      <c r="J135" s="234">
        <f>ROUND(I135*H135,2)</f>
        <v>0</v>
      </c>
      <c r="K135" s="230" t="s">
        <v>181</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1286</v>
      </c>
      <c r="AT135" s="239" t="s">
        <v>177</v>
      </c>
      <c r="AU135" s="239" t="s">
        <v>85</v>
      </c>
      <c r="AY135" s="18" t="s">
        <v>175</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1286</v>
      </c>
      <c r="BM135" s="239" t="s">
        <v>1602</v>
      </c>
    </row>
    <row r="136" s="2" customFormat="1">
      <c r="A136" s="39"/>
      <c r="B136" s="40"/>
      <c r="C136" s="41"/>
      <c r="D136" s="243" t="s">
        <v>205</v>
      </c>
      <c r="E136" s="41"/>
      <c r="F136" s="264" t="s">
        <v>1603</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205</v>
      </c>
      <c r="AU136" s="18" t="s">
        <v>85</v>
      </c>
    </row>
    <row r="137" s="12" customFormat="1" ht="22.8" customHeight="1">
      <c r="A137" s="12"/>
      <c r="B137" s="212"/>
      <c r="C137" s="213"/>
      <c r="D137" s="214" t="s">
        <v>75</v>
      </c>
      <c r="E137" s="226" t="s">
        <v>1604</v>
      </c>
      <c r="F137" s="226" t="s">
        <v>1605</v>
      </c>
      <c r="G137" s="213"/>
      <c r="H137" s="213"/>
      <c r="I137" s="216"/>
      <c r="J137" s="227">
        <f>BK137</f>
        <v>0</v>
      </c>
      <c r="K137" s="213"/>
      <c r="L137" s="218"/>
      <c r="M137" s="219"/>
      <c r="N137" s="220"/>
      <c r="O137" s="220"/>
      <c r="P137" s="221">
        <f>SUM(P138:P141)</f>
        <v>0</v>
      </c>
      <c r="Q137" s="220"/>
      <c r="R137" s="221">
        <f>SUM(R138:R141)</f>
        <v>0</v>
      </c>
      <c r="S137" s="220"/>
      <c r="T137" s="222">
        <f>SUM(T138:T141)</f>
        <v>0</v>
      </c>
      <c r="U137" s="12"/>
      <c r="V137" s="12"/>
      <c r="W137" s="12"/>
      <c r="X137" s="12"/>
      <c r="Y137" s="12"/>
      <c r="Z137" s="12"/>
      <c r="AA137" s="12"/>
      <c r="AB137" s="12"/>
      <c r="AC137" s="12"/>
      <c r="AD137" s="12"/>
      <c r="AE137" s="12"/>
      <c r="AR137" s="223" t="s">
        <v>200</v>
      </c>
      <c r="AT137" s="224" t="s">
        <v>75</v>
      </c>
      <c r="AU137" s="224" t="s">
        <v>83</v>
      </c>
      <c r="AY137" s="223" t="s">
        <v>175</v>
      </c>
      <c r="BK137" s="225">
        <f>SUM(BK138:BK141)</f>
        <v>0</v>
      </c>
    </row>
    <row r="138" s="2" customFormat="1" ht="16.5" customHeight="1">
      <c r="A138" s="39"/>
      <c r="B138" s="40"/>
      <c r="C138" s="228" t="s">
        <v>182</v>
      </c>
      <c r="D138" s="228" t="s">
        <v>177</v>
      </c>
      <c r="E138" s="229" t="s">
        <v>1606</v>
      </c>
      <c r="F138" s="230" t="s">
        <v>1607</v>
      </c>
      <c r="G138" s="231" t="s">
        <v>845</v>
      </c>
      <c r="H138" s="232">
        <v>1</v>
      </c>
      <c r="I138" s="233"/>
      <c r="J138" s="234">
        <f>ROUND(I138*H138,2)</f>
        <v>0</v>
      </c>
      <c r="K138" s="230" t="s">
        <v>181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1286</v>
      </c>
      <c r="AT138" s="239" t="s">
        <v>177</v>
      </c>
      <c r="AU138" s="239" t="s">
        <v>85</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1286</v>
      </c>
      <c r="BM138" s="239" t="s">
        <v>1608</v>
      </c>
    </row>
    <row r="139" s="2" customFormat="1">
      <c r="A139" s="39"/>
      <c r="B139" s="40"/>
      <c r="C139" s="41"/>
      <c r="D139" s="243" t="s">
        <v>205</v>
      </c>
      <c r="E139" s="41"/>
      <c r="F139" s="264" t="s">
        <v>1609</v>
      </c>
      <c r="G139" s="41"/>
      <c r="H139" s="41"/>
      <c r="I139" s="265"/>
      <c r="J139" s="41"/>
      <c r="K139" s="41"/>
      <c r="L139" s="45"/>
      <c r="M139" s="266"/>
      <c r="N139" s="267"/>
      <c r="O139" s="92"/>
      <c r="P139" s="92"/>
      <c r="Q139" s="92"/>
      <c r="R139" s="92"/>
      <c r="S139" s="92"/>
      <c r="T139" s="93"/>
      <c r="U139" s="39"/>
      <c r="V139" s="39"/>
      <c r="W139" s="39"/>
      <c r="X139" s="39"/>
      <c r="Y139" s="39"/>
      <c r="Z139" s="39"/>
      <c r="AA139" s="39"/>
      <c r="AB139" s="39"/>
      <c r="AC139" s="39"/>
      <c r="AD139" s="39"/>
      <c r="AE139" s="39"/>
      <c r="AT139" s="18" t="s">
        <v>205</v>
      </c>
      <c r="AU139" s="18" t="s">
        <v>85</v>
      </c>
    </row>
    <row r="140" s="2" customFormat="1" ht="16.5" customHeight="1">
      <c r="A140" s="39"/>
      <c r="B140" s="40"/>
      <c r="C140" s="228" t="s">
        <v>200</v>
      </c>
      <c r="D140" s="228" t="s">
        <v>177</v>
      </c>
      <c r="E140" s="229" t="s">
        <v>1610</v>
      </c>
      <c r="F140" s="230" t="s">
        <v>1611</v>
      </c>
      <c r="G140" s="231" t="s">
        <v>845</v>
      </c>
      <c r="H140" s="232">
        <v>1</v>
      </c>
      <c r="I140" s="233"/>
      <c r="J140" s="234">
        <f>ROUND(I140*H140,2)</f>
        <v>0</v>
      </c>
      <c r="K140" s="230" t="s">
        <v>181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1286</v>
      </c>
      <c r="AT140" s="239" t="s">
        <v>177</v>
      </c>
      <c r="AU140" s="239" t="s">
        <v>85</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1286</v>
      </c>
      <c r="BM140" s="239" t="s">
        <v>1612</v>
      </c>
    </row>
    <row r="141" s="2" customFormat="1">
      <c r="A141" s="39"/>
      <c r="B141" s="40"/>
      <c r="C141" s="41"/>
      <c r="D141" s="243" t="s">
        <v>205</v>
      </c>
      <c r="E141" s="41"/>
      <c r="F141" s="264" t="s">
        <v>1613</v>
      </c>
      <c r="G141" s="41"/>
      <c r="H141" s="41"/>
      <c r="I141" s="265"/>
      <c r="J141" s="41"/>
      <c r="K141" s="41"/>
      <c r="L141" s="45"/>
      <c r="M141" s="266"/>
      <c r="N141" s="267"/>
      <c r="O141" s="92"/>
      <c r="P141" s="92"/>
      <c r="Q141" s="92"/>
      <c r="R141" s="92"/>
      <c r="S141" s="92"/>
      <c r="T141" s="93"/>
      <c r="U141" s="39"/>
      <c r="V141" s="39"/>
      <c r="W141" s="39"/>
      <c r="X141" s="39"/>
      <c r="Y141" s="39"/>
      <c r="Z141" s="39"/>
      <c r="AA141" s="39"/>
      <c r="AB141" s="39"/>
      <c r="AC141" s="39"/>
      <c r="AD141" s="39"/>
      <c r="AE141" s="39"/>
      <c r="AT141" s="18" t="s">
        <v>205</v>
      </c>
      <c r="AU141" s="18" t="s">
        <v>85</v>
      </c>
    </row>
    <row r="142" s="12" customFormat="1" ht="22.8" customHeight="1">
      <c r="A142" s="12"/>
      <c r="B142" s="212"/>
      <c r="C142" s="213"/>
      <c r="D142" s="214" t="s">
        <v>75</v>
      </c>
      <c r="E142" s="226" t="s">
        <v>1297</v>
      </c>
      <c r="F142" s="226" t="s">
        <v>1298</v>
      </c>
      <c r="G142" s="213"/>
      <c r="H142" s="213"/>
      <c r="I142" s="216"/>
      <c r="J142" s="227">
        <f>BK142</f>
        <v>0</v>
      </c>
      <c r="K142" s="213"/>
      <c r="L142" s="218"/>
      <c r="M142" s="219"/>
      <c r="N142" s="220"/>
      <c r="O142" s="220"/>
      <c r="P142" s="221">
        <f>SUM(P143:P147)</f>
        <v>0</v>
      </c>
      <c r="Q142" s="220"/>
      <c r="R142" s="221">
        <f>SUM(R143:R147)</f>
        <v>0</v>
      </c>
      <c r="S142" s="220"/>
      <c r="T142" s="222">
        <f>SUM(T143:T147)</f>
        <v>0</v>
      </c>
      <c r="U142" s="12"/>
      <c r="V142" s="12"/>
      <c r="W142" s="12"/>
      <c r="X142" s="12"/>
      <c r="Y142" s="12"/>
      <c r="Z142" s="12"/>
      <c r="AA142" s="12"/>
      <c r="AB142" s="12"/>
      <c r="AC142" s="12"/>
      <c r="AD142" s="12"/>
      <c r="AE142" s="12"/>
      <c r="AR142" s="223" t="s">
        <v>200</v>
      </c>
      <c r="AT142" s="224" t="s">
        <v>75</v>
      </c>
      <c r="AU142" s="224" t="s">
        <v>83</v>
      </c>
      <c r="AY142" s="223" t="s">
        <v>175</v>
      </c>
      <c r="BK142" s="225">
        <f>SUM(BK143:BK147)</f>
        <v>0</v>
      </c>
    </row>
    <row r="143" s="2" customFormat="1" ht="16.5" customHeight="1">
      <c r="A143" s="39"/>
      <c r="B143" s="40"/>
      <c r="C143" s="228" t="s">
        <v>189</v>
      </c>
      <c r="D143" s="228" t="s">
        <v>177</v>
      </c>
      <c r="E143" s="229" t="s">
        <v>1614</v>
      </c>
      <c r="F143" s="230" t="s">
        <v>1615</v>
      </c>
      <c r="G143" s="231" t="s">
        <v>845</v>
      </c>
      <c r="H143" s="232">
        <v>1</v>
      </c>
      <c r="I143" s="233"/>
      <c r="J143" s="234">
        <f>ROUND(I143*H143,2)</f>
        <v>0</v>
      </c>
      <c r="K143" s="230" t="s">
        <v>181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1286</v>
      </c>
      <c r="AT143" s="239" t="s">
        <v>177</v>
      </c>
      <c r="AU143" s="239" t="s">
        <v>85</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1286</v>
      </c>
      <c r="BM143" s="239" t="s">
        <v>1616</v>
      </c>
    </row>
    <row r="144" s="2" customFormat="1">
      <c r="A144" s="39"/>
      <c r="B144" s="40"/>
      <c r="C144" s="41"/>
      <c r="D144" s="243" t="s">
        <v>205</v>
      </c>
      <c r="E144" s="41"/>
      <c r="F144" s="264" t="s">
        <v>1617</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205</v>
      </c>
      <c r="AU144" s="18" t="s">
        <v>85</v>
      </c>
    </row>
    <row r="145" s="2" customFormat="1" ht="16.5" customHeight="1">
      <c r="A145" s="39"/>
      <c r="B145" s="40"/>
      <c r="C145" s="228" t="s">
        <v>210</v>
      </c>
      <c r="D145" s="228" t="s">
        <v>177</v>
      </c>
      <c r="E145" s="229" t="s">
        <v>1299</v>
      </c>
      <c r="F145" s="230" t="s">
        <v>1618</v>
      </c>
      <c r="G145" s="231" t="s">
        <v>845</v>
      </c>
      <c r="H145" s="232">
        <v>1</v>
      </c>
      <c r="I145" s="233"/>
      <c r="J145" s="234">
        <f>ROUND(I145*H145,2)</f>
        <v>0</v>
      </c>
      <c r="K145" s="230" t="s">
        <v>181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1286</v>
      </c>
      <c r="AT145" s="239" t="s">
        <v>177</v>
      </c>
      <c r="AU145" s="239" t="s">
        <v>85</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1286</v>
      </c>
      <c r="BM145" s="239" t="s">
        <v>1619</v>
      </c>
    </row>
    <row r="146" s="2" customFormat="1">
      <c r="A146" s="39"/>
      <c r="B146" s="40"/>
      <c r="C146" s="41"/>
      <c r="D146" s="243" t="s">
        <v>205</v>
      </c>
      <c r="E146" s="41"/>
      <c r="F146" s="264" t="s">
        <v>1620</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205</v>
      </c>
      <c r="AU146" s="18" t="s">
        <v>85</v>
      </c>
    </row>
    <row r="147" s="2" customFormat="1" ht="16.5" customHeight="1">
      <c r="A147" s="39"/>
      <c r="B147" s="40"/>
      <c r="C147" s="228" t="s">
        <v>214</v>
      </c>
      <c r="D147" s="228" t="s">
        <v>177</v>
      </c>
      <c r="E147" s="229" t="s">
        <v>1621</v>
      </c>
      <c r="F147" s="230" t="s">
        <v>1622</v>
      </c>
      <c r="G147" s="231" t="s">
        <v>316</v>
      </c>
      <c r="H147" s="232">
        <v>1</v>
      </c>
      <c r="I147" s="233"/>
      <c r="J147" s="234">
        <f>ROUND(I147*H147,2)</f>
        <v>0</v>
      </c>
      <c r="K147" s="230" t="s">
        <v>203</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1286</v>
      </c>
      <c r="AT147" s="239" t="s">
        <v>177</v>
      </c>
      <c r="AU147" s="239" t="s">
        <v>85</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1286</v>
      </c>
      <c r="BM147" s="239" t="s">
        <v>1623</v>
      </c>
    </row>
    <row r="148" s="12" customFormat="1" ht="22.8" customHeight="1">
      <c r="A148" s="12"/>
      <c r="B148" s="212"/>
      <c r="C148" s="213"/>
      <c r="D148" s="214" t="s">
        <v>75</v>
      </c>
      <c r="E148" s="226" t="s">
        <v>1624</v>
      </c>
      <c r="F148" s="226" t="s">
        <v>1625</v>
      </c>
      <c r="G148" s="213"/>
      <c r="H148" s="213"/>
      <c r="I148" s="216"/>
      <c r="J148" s="227">
        <f>BK148</f>
        <v>0</v>
      </c>
      <c r="K148" s="213"/>
      <c r="L148" s="218"/>
      <c r="M148" s="219"/>
      <c r="N148" s="220"/>
      <c r="O148" s="220"/>
      <c r="P148" s="221">
        <f>SUM(P149:P151)</f>
        <v>0</v>
      </c>
      <c r="Q148" s="220"/>
      <c r="R148" s="221">
        <f>SUM(R149:R151)</f>
        <v>0</v>
      </c>
      <c r="S148" s="220"/>
      <c r="T148" s="222">
        <f>SUM(T149:T151)</f>
        <v>0</v>
      </c>
      <c r="U148" s="12"/>
      <c r="V148" s="12"/>
      <c r="W148" s="12"/>
      <c r="X148" s="12"/>
      <c r="Y148" s="12"/>
      <c r="Z148" s="12"/>
      <c r="AA148" s="12"/>
      <c r="AB148" s="12"/>
      <c r="AC148" s="12"/>
      <c r="AD148" s="12"/>
      <c r="AE148" s="12"/>
      <c r="AR148" s="223" t="s">
        <v>200</v>
      </c>
      <c r="AT148" s="224" t="s">
        <v>75</v>
      </c>
      <c r="AU148" s="224" t="s">
        <v>83</v>
      </c>
      <c r="AY148" s="223" t="s">
        <v>175</v>
      </c>
      <c r="BK148" s="225">
        <f>SUM(BK149:BK151)</f>
        <v>0</v>
      </c>
    </row>
    <row r="149" s="2" customFormat="1" ht="16.5" customHeight="1">
      <c r="A149" s="39"/>
      <c r="B149" s="40"/>
      <c r="C149" s="228" t="s">
        <v>218</v>
      </c>
      <c r="D149" s="228" t="s">
        <v>177</v>
      </c>
      <c r="E149" s="229" t="s">
        <v>1626</v>
      </c>
      <c r="F149" s="230" t="s">
        <v>1627</v>
      </c>
      <c r="G149" s="231" t="s">
        <v>845</v>
      </c>
      <c r="H149" s="232">
        <v>1</v>
      </c>
      <c r="I149" s="233"/>
      <c r="J149" s="234">
        <f>ROUND(I149*H149,2)</f>
        <v>0</v>
      </c>
      <c r="K149" s="230" t="s">
        <v>181</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1286</v>
      </c>
      <c r="AT149" s="239" t="s">
        <v>177</v>
      </c>
      <c r="AU149" s="239" t="s">
        <v>85</v>
      </c>
      <c r="AY149" s="18" t="s">
        <v>175</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1286</v>
      </c>
      <c r="BM149" s="239" t="s">
        <v>1628</v>
      </c>
    </row>
    <row r="150" s="2" customFormat="1">
      <c r="A150" s="39"/>
      <c r="B150" s="40"/>
      <c r="C150" s="41"/>
      <c r="D150" s="243" t="s">
        <v>205</v>
      </c>
      <c r="E150" s="41"/>
      <c r="F150" s="264" t="s">
        <v>1629</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205</v>
      </c>
      <c r="AU150" s="18" t="s">
        <v>85</v>
      </c>
    </row>
    <row r="151" s="2" customFormat="1" ht="21.75" customHeight="1">
      <c r="A151" s="39"/>
      <c r="B151" s="40"/>
      <c r="C151" s="228" t="s">
        <v>223</v>
      </c>
      <c r="D151" s="228" t="s">
        <v>177</v>
      </c>
      <c r="E151" s="229" t="s">
        <v>1630</v>
      </c>
      <c r="F151" s="230" t="s">
        <v>1631</v>
      </c>
      <c r="G151" s="231" t="s">
        <v>845</v>
      </c>
      <c r="H151" s="232">
        <v>1</v>
      </c>
      <c r="I151" s="233"/>
      <c r="J151" s="234">
        <f>ROUND(I151*H151,2)</f>
        <v>0</v>
      </c>
      <c r="K151" s="230" t="s">
        <v>203</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1286</v>
      </c>
      <c r="AT151" s="239" t="s">
        <v>177</v>
      </c>
      <c r="AU151" s="239" t="s">
        <v>85</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1286</v>
      </c>
      <c r="BM151" s="239" t="s">
        <v>1632</v>
      </c>
    </row>
    <row r="152" s="12" customFormat="1" ht="22.8" customHeight="1">
      <c r="A152" s="12"/>
      <c r="B152" s="212"/>
      <c r="C152" s="213"/>
      <c r="D152" s="214" t="s">
        <v>75</v>
      </c>
      <c r="E152" s="226" t="s">
        <v>1633</v>
      </c>
      <c r="F152" s="226" t="s">
        <v>1634</v>
      </c>
      <c r="G152" s="213"/>
      <c r="H152" s="213"/>
      <c r="I152" s="216"/>
      <c r="J152" s="227">
        <f>BK152</f>
        <v>0</v>
      </c>
      <c r="K152" s="213"/>
      <c r="L152" s="218"/>
      <c r="M152" s="219"/>
      <c r="N152" s="220"/>
      <c r="O152" s="220"/>
      <c r="P152" s="221">
        <f>SUM(P153:P154)</f>
        <v>0</v>
      </c>
      <c r="Q152" s="220"/>
      <c r="R152" s="221">
        <f>SUM(R153:R154)</f>
        <v>0</v>
      </c>
      <c r="S152" s="220"/>
      <c r="T152" s="222">
        <f>SUM(T153:T154)</f>
        <v>0</v>
      </c>
      <c r="U152" s="12"/>
      <c r="V152" s="12"/>
      <c r="W152" s="12"/>
      <c r="X152" s="12"/>
      <c r="Y152" s="12"/>
      <c r="Z152" s="12"/>
      <c r="AA152" s="12"/>
      <c r="AB152" s="12"/>
      <c r="AC152" s="12"/>
      <c r="AD152" s="12"/>
      <c r="AE152" s="12"/>
      <c r="AR152" s="223" t="s">
        <v>200</v>
      </c>
      <c r="AT152" s="224" t="s">
        <v>75</v>
      </c>
      <c r="AU152" s="224" t="s">
        <v>83</v>
      </c>
      <c r="AY152" s="223" t="s">
        <v>175</v>
      </c>
      <c r="BK152" s="225">
        <f>SUM(BK153:BK154)</f>
        <v>0</v>
      </c>
    </row>
    <row r="153" s="2" customFormat="1" ht="16.5" customHeight="1">
      <c r="A153" s="39"/>
      <c r="B153" s="40"/>
      <c r="C153" s="228" t="s">
        <v>230</v>
      </c>
      <c r="D153" s="228" t="s">
        <v>177</v>
      </c>
      <c r="E153" s="229" t="s">
        <v>1635</v>
      </c>
      <c r="F153" s="230" t="s">
        <v>1634</v>
      </c>
      <c r="G153" s="231" t="s">
        <v>845</v>
      </c>
      <c r="H153" s="232">
        <v>1</v>
      </c>
      <c r="I153" s="233"/>
      <c r="J153" s="234">
        <f>ROUND(I153*H153,2)</f>
        <v>0</v>
      </c>
      <c r="K153" s="230" t="s">
        <v>181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1286</v>
      </c>
      <c r="AT153" s="239" t="s">
        <v>177</v>
      </c>
      <c r="AU153" s="239" t="s">
        <v>85</v>
      </c>
      <c r="AY153" s="18" t="s">
        <v>175</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1286</v>
      </c>
      <c r="BM153" s="239" t="s">
        <v>1636</v>
      </c>
    </row>
    <row r="154" s="2" customFormat="1">
      <c r="A154" s="39"/>
      <c r="B154" s="40"/>
      <c r="C154" s="41"/>
      <c r="D154" s="243" t="s">
        <v>205</v>
      </c>
      <c r="E154" s="41"/>
      <c r="F154" s="264" t="s">
        <v>1637</v>
      </c>
      <c r="G154" s="41"/>
      <c r="H154" s="41"/>
      <c r="I154" s="265"/>
      <c r="J154" s="41"/>
      <c r="K154" s="41"/>
      <c r="L154" s="45"/>
      <c r="M154" s="300"/>
      <c r="N154" s="301"/>
      <c r="O154" s="302"/>
      <c r="P154" s="302"/>
      <c r="Q154" s="302"/>
      <c r="R154" s="302"/>
      <c r="S154" s="302"/>
      <c r="T154" s="303"/>
      <c r="U154" s="39"/>
      <c r="V154" s="39"/>
      <c r="W154" s="39"/>
      <c r="X154" s="39"/>
      <c r="Y154" s="39"/>
      <c r="Z154" s="39"/>
      <c r="AA154" s="39"/>
      <c r="AB154" s="39"/>
      <c r="AC154" s="39"/>
      <c r="AD154" s="39"/>
      <c r="AE154" s="39"/>
      <c r="AT154" s="18" t="s">
        <v>205</v>
      </c>
      <c r="AU154" s="18" t="s">
        <v>85</v>
      </c>
    </row>
    <row r="155" s="2" customFormat="1" ht="6.96" customHeight="1">
      <c r="A155" s="39"/>
      <c r="B155" s="67"/>
      <c r="C155" s="68"/>
      <c r="D155" s="68"/>
      <c r="E155" s="68"/>
      <c r="F155" s="68"/>
      <c r="G155" s="68"/>
      <c r="H155" s="68"/>
      <c r="I155" s="68"/>
      <c r="J155" s="68"/>
      <c r="K155" s="68"/>
      <c r="L155" s="45"/>
      <c r="M155" s="39"/>
      <c r="O155" s="39"/>
      <c r="P155" s="39"/>
      <c r="Q155" s="39"/>
      <c r="R155" s="39"/>
      <c r="S155" s="39"/>
      <c r="T155" s="39"/>
      <c r="U155" s="39"/>
      <c r="V155" s="39"/>
      <c r="W155" s="39"/>
      <c r="X155" s="39"/>
      <c r="Y155" s="39"/>
      <c r="Z155" s="39"/>
      <c r="AA155" s="39"/>
      <c r="AB155" s="39"/>
      <c r="AC155" s="39"/>
      <c r="AD155" s="39"/>
      <c r="AE155" s="39"/>
    </row>
  </sheetData>
  <sheetProtection sheet="1" autoFilter="0" formatColumns="0" formatRows="0" objects="1" scenarios="1" spinCount="100000" saltValue="K//AhYJGBaPp/XZSsGin++vgxcBsZwdlJlqNYB2LUjUZBGyEo4e+iE2FooMxiiHGOnQxXMqFmFkevbtoaP9rpA==" hashValue="AhZa8zTIJFZirkt23lTiiE/SWKL3Xiqbrg/fQmn+qjnt2Jgo9aNMu9Lm+a2/pG11GD7Fg7I1hYyQ0UdBXgs6OQ==" algorithmName="SHA-512" password="E785"/>
  <autoFilter ref="C126:K15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1638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1639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07.25" customHeight="1">
      <c r="A29" s="156"/>
      <c r="B29" s="157"/>
      <c r="C29" s="156"/>
      <c r="D29" s="156"/>
      <c r="E29" s="158" t="s">
        <v>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ROUND(J137,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ROUND((SUM(BE137:BE393)),  2)</f>
        <v>0</v>
      </c>
      <c r="G35" s="39"/>
      <c r="H35" s="39"/>
      <c r="I35" s="166">
        <v>0.20999999999999999</v>
      </c>
      <c r="J35" s="165">
        <f>ROUND(((SUM(BE137:BE393))*I35),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ROUND((SUM(BF137:BF393)),  2)</f>
        <v>0</v>
      </c>
      <c r="G36" s="39"/>
      <c r="H36" s="39"/>
      <c r="I36" s="166">
        <v>0.12</v>
      </c>
      <c r="J36" s="165">
        <f>ROUND(((SUM(BF137:BF393))*I36),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ROUND((SUM(BG137:BG393)),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ROUND((SUM(BH137:BH393)),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ROUND((SUM(BI137:BI393)),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1638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D1.02.10 -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Vysoká škola bánská – Technická univerzita Ostrava</v>
      </c>
      <c r="G93" s="41"/>
      <c r="H93" s="41"/>
      <c r="I93" s="33" t="s">
        <v>30</v>
      </c>
      <c r="J93" s="37" t="str">
        <f>E23</f>
        <v>CHVÁLEK ATELIÉR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J137</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139</v>
      </c>
      <c r="E99" s="193"/>
      <c r="F99" s="193"/>
      <c r="G99" s="193"/>
      <c r="H99" s="193"/>
      <c r="I99" s="193"/>
      <c r="J99" s="194">
        <f>J138</f>
        <v>0</v>
      </c>
      <c r="K99" s="191"/>
      <c r="L99" s="195"/>
      <c r="S99" s="9"/>
      <c r="T99" s="9"/>
      <c r="U99" s="9"/>
      <c r="V99" s="9"/>
      <c r="W99" s="9"/>
      <c r="X99" s="9"/>
      <c r="Y99" s="9"/>
      <c r="Z99" s="9"/>
      <c r="AA99" s="9"/>
      <c r="AB99" s="9"/>
      <c r="AC99" s="9"/>
      <c r="AD99" s="9"/>
      <c r="AE99" s="9"/>
    </row>
    <row r="100" s="10" customFormat="1" ht="19.92" customHeight="1">
      <c r="A100" s="10"/>
      <c r="B100" s="196"/>
      <c r="C100" s="134"/>
      <c r="D100" s="197" t="s">
        <v>140</v>
      </c>
      <c r="E100" s="198"/>
      <c r="F100" s="198"/>
      <c r="G100" s="198"/>
      <c r="H100" s="198"/>
      <c r="I100" s="198"/>
      <c r="J100" s="199">
        <f>J139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142</v>
      </c>
      <c r="E101" s="198"/>
      <c r="F101" s="198"/>
      <c r="G101" s="198"/>
      <c r="H101" s="198"/>
      <c r="I101" s="198"/>
      <c r="J101" s="199">
        <f>J141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143</v>
      </c>
      <c r="E102" s="198"/>
      <c r="F102" s="198"/>
      <c r="G102" s="198"/>
      <c r="H102" s="198"/>
      <c r="I102" s="198"/>
      <c r="J102" s="199">
        <f>J185</f>
        <v>0</v>
      </c>
      <c r="K102" s="134"/>
      <c r="L102" s="200"/>
      <c r="S102" s="10"/>
      <c r="T102" s="10"/>
      <c r="U102" s="10"/>
      <c r="V102" s="10"/>
      <c r="W102" s="10"/>
      <c r="X102" s="10"/>
      <c r="Y102" s="10"/>
      <c r="Z102" s="10"/>
      <c r="AA102" s="10"/>
      <c r="AB102" s="10"/>
      <c r="AC102" s="10"/>
      <c r="AD102" s="10"/>
      <c r="AE102" s="10"/>
    </row>
    <row r="103" s="10" customFormat="1" ht="14.88" customHeight="1">
      <c r="A103" s="10"/>
      <c r="B103" s="196"/>
      <c r="C103" s="134"/>
      <c r="D103" s="197" t="s">
        <v>144</v>
      </c>
      <c r="E103" s="198"/>
      <c r="F103" s="198"/>
      <c r="G103" s="198"/>
      <c r="H103" s="198"/>
      <c r="I103" s="198"/>
      <c r="J103" s="199">
        <f>J224</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145</v>
      </c>
      <c r="E104" s="198"/>
      <c r="F104" s="198"/>
      <c r="G104" s="198"/>
      <c r="H104" s="198"/>
      <c r="I104" s="198"/>
      <c r="J104" s="199">
        <f>J227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146</v>
      </c>
      <c r="E105" s="198"/>
      <c r="F105" s="198"/>
      <c r="G105" s="198"/>
      <c r="H105" s="198"/>
      <c r="I105" s="198"/>
      <c r="J105" s="199">
        <f>J238</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147</v>
      </c>
      <c r="E106" s="193"/>
      <c r="F106" s="193"/>
      <c r="G106" s="193"/>
      <c r="H106" s="193"/>
      <c r="I106" s="193"/>
      <c r="J106" s="194">
        <f>J243</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148</v>
      </c>
      <c r="E107" s="198"/>
      <c r="F107" s="198"/>
      <c r="G107" s="198"/>
      <c r="H107" s="198"/>
      <c r="I107" s="198"/>
      <c r="J107" s="199">
        <f>J244</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1640</v>
      </c>
      <c r="E108" s="198"/>
      <c r="F108" s="198"/>
      <c r="G108" s="198"/>
      <c r="H108" s="198"/>
      <c r="I108" s="198"/>
      <c r="J108" s="199">
        <f>J255</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150</v>
      </c>
      <c r="E109" s="198"/>
      <c r="F109" s="198"/>
      <c r="G109" s="198"/>
      <c r="H109" s="198"/>
      <c r="I109" s="198"/>
      <c r="J109" s="199">
        <f>J260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151</v>
      </c>
      <c r="E110" s="198"/>
      <c r="F110" s="198"/>
      <c r="G110" s="198"/>
      <c r="H110" s="198"/>
      <c r="I110" s="198"/>
      <c r="J110" s="199">
        <f>J289</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155</v>
      </c>
      <c r="E111" s="198"/>
      <c r="F111" s="198"/>
      <c r="G111" s="198"/>
      <c r="H111" s="198"/>
      <c r="I111" s="198"/>
      <c r="J111" s="199">
        <f>J297</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156</v>
      </c>
      <c r="E112" s="198"/>
      <c r="F112" s="198"/>
      <c r="G112" s="198"/>
      <c r="H112" s="198"/>
      <c r="I112" s="198"/>
      <c r="J112" s="199">
        <f>J335</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157</v>
      </c>
      <c r="E113" s="198"/>
      <c r="F113" s="198"/>
      <c r="G113" s="198"/>
      <c r="H113" s="198"/>
      <c r="I113" s="198"/>
      <c r="J113" s="199">
        <f>J342</f>
        <v>0</v>
      </c>
      <c r="K113" s="134"/>
      <c r="L113" s="200"/>
      <c r="S113" s="10"/>
      <c r="T113" s="10"/>
      <c r="U113" s="10"/>
      <c r="V113" s="10"/>
      <c r="W113" s="10"/>
      <c r="X113" s="10"/>
      <c r="Y113" s="10"/>
      <c r="Z113" s="10"/>
      <c r="AA113" s="10"/>
      <c r="AB113" s="10"/>
      <c r="AC113" s="10"/>
      <c r="AD113" s="10"/>
      <c r="AE113" s="10"/>
    </row>
    <row r="114" s="9" customFormat="1" ht="24.96" customHeight="1">
      <c r="A114" s="9"/>
      <c r="B114" s="190"/>
      <c r="C114" s="191"/>
      <c r="D114" s="192" t="s">
        <v>158</v>
      </c>
      <c r="E114" s="193"/>
      <c r="F114" s="193"/>
      <c r="G114" s="193"/>
      <c r="H114" s="193"/>
      <c r="I114" s="193"/>
      <c r="J114" s="194">
        <f>J346</f>
        <v>0</v>
      </c>
      <c r="K114" s="191"/>
      <c r="L114" s="195"/>
      <c r="S114" s="9"/>
      <c r="T114" s="9"/>
      <c r="U114" s="9"/>
      <c r="V114" s="9"/>
      <c r="W114" s="9"/>
      <c r="X114" s="9"/>
      <c r="Y114" s="9"/>
      <c r="Z114" s="9"/>
      <c r="AA114" s="9"/>
      <c r="AB114" s="9"/>
      <c r="AC114" s="9"/>
      <c r="AD114" s="9"/>
      <c r="AE114" s="9"/>
    </row>
    <row r="115" s="10" customFormat="1" ht="19.92" customHeight="1">
      <c r="A115" s="10"/>
      <c r="B115" s="196"/>
      <c r="C115" s="134"/>
      <c r="D115" s="197" t="s">
        <v>159</v>
      </c>
      <c r="E115" s="198"/>
      <c r="F115" s="198"/>
      <c r="G115" s="198"/>
      <c r="H115" s="198"/>
      <c r="I115" s="198"/>
      <c r="J115" s="199">
        <f>J347</f>
        <v>0</v>
      </c>
      <c r="K115" s="134"/>
      <c r="L115" s="200"/>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4" t="s">
        <v>160</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185" t="str">
        <f>E7</f>
        <v>Rekonstrukce spojovacích chodeb pavilonu G VŠB-TUO</v>
      </c>
      <c r="F125" s="33"/>
      <c r="G125" s="33"/>
      <c r="H125" s="33"/>
      <c r="I125" s="41"/>
      <c r="J125" s="41"/>
      <c r="K125" s="41"/>
      <c r="L125" s="64"/>
      <c r="S125" s="39"/>
      <c r="T125" s="39"/>
      <c r="U125" s="39"/>
      <c r="V125" s="39"/>
      <c r="W125" s="39"/>
      <c r="X125" s="39"/>
      <c r="Y125" s="39"/>
      <c r="Z125" s="39"/>
      <c r="AA125" s="39"/>
      <c r="AB125" s="39"/>
      <c r="AC125" s="39"/>
      <c r="AD125" s="39"/>
      <c r="AE125" s="39"/>
    </row>
    <row r="126" s="1" customFormat="1" ht="12" customHeight="1">
      <c r="B126" s="22"/>
      <c r="C126" s="33" t="s">
        <v>130</v>
      </c>
      <c r="D126" s="23"/>
      <c r="E126" s="23"/>
      <c r="F126" s="23"/>
      <c r="G126" s="23"/>
      <c r="H126" s="23"/>
      <c r="I126" s="23"/>
      <c r="J126" s="23"/>
      <c r="K126" s="23"/>
      <c r="L126" s="21"/>
    </row>
    <row r="127" s="2" customFormat="1" ht="16.5" customHeight="1">
      <c r="A127" s="39"/>
      <c r="B127" s="40"/>
      <c r="C127" s="41"/>
      <c r="D127" s="41"/>
      <c r="E127" s="185" t="s">
        <v>1638</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132</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E11</f>
        <v>D1.02.10 - Architektonicko-stavební řešení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F14</f>
        <v xml:space="preserve"> </v>
      </c>
      <c r="G131" s="41"/>
      <c r="H131" s="41"/>
      <c r="I131" s="33" t="s">
        <v>22</v>
      </c>
      <c r="J131" s="80" t="str">
        <f>IF(J14="","",J14)</f>
        <v>24. 2. 2024</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25.65" customHeight="1">
      <c r="A133" s="39"/>
      <c r="B133" s="40"/>
      <c r="C133" s="33" t="s">
        <v>24</v>
      </c>
      <c r="D133" s="41"/>
      <c r="E133" s="41"/>
      <c r="F133" s="28" t="str">
        <f>E17</f>
        <v>Vysoká škola bánská – Technická univerzita Ostrava</v>
      </c>
      <c r="G133" s="41"/>
      <c r="H133" s="41"/>
      <c r="I133" s="33" t="s">
        <v>30</v>
      </c>
      <c r="J133" s="37" t="str">
        <f>E23</f>
        <v>CHVÁLEK ATELIÉR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IF(E20="","",E20)</f>
        <v>Vyplň údaj</v>
      </c>
      <c r="G134" s="41"/>
      <c r="H134" s="41"/>
      <c r="I134" s="33" t="s">
        <v>33</v>
      </c>
      <c r="J134" s="37" t="str">
        <f>E26</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1"/>
      <c r="B136" s="202"/>
      <c r="C136" s="203" t="s">
        <v>161</v>
      </c>
      <c r="D136" s="204" t="s">
        <v>61</v>
      </c>
      <c r="E136" s="204" t="s">
        <v>57</v>
      </c>
      <c r="F136" s="204" t="s">
        <v>58</v>
      </c>
      <c r="G136" s="204" t="s">
        <v>162</v>
      </c>
      <c r="H136" s="204" t="s">
        <v>163</v>
      </c>
      <c r="I136" s="204" t="s">
        <v>164</v>
      </c>
      <c r="J136" s="204" t="s">
        <v>136</v>
      </c>
      <c r="K136" s="205" t="s">
        <v>165</v>
      </c>
      <c r="L136" s="206"/>
      <c r="M136" s="101" t="s">
        <v>1</v>
      </c>
      <c r="N136" s="102" t="s">
        <v>40</v>
      </c>
      <c r="O136" s="102" t="s">
        <v>166</v>
      </c>
      <c r="P136" s="102" t="s">
        <v>167</v>
      </c>
      <c r="Q136" s="102" t="s">
        <v>168</v>
      </c>
      <c r="R136" s="102" t="s">
        <v>169</v>
      </c>
      <c r="S136" s="102" t="s">
        <v>170</v>
      </c>
      <c r="T136" s="103" t="s">
        <v>171</v>
      </c>
      <c r="U136" s="201"/>
      <c r="V136" s="201"/>
      <c r="W136" s="201"/>
      <c r="X136" s="201"/>
      <c r="Y136" s="201"/>
      <c r="Z136" s="201"/>
      <c r="AA136" s="201"/>
      <c r="AB136" s="201"/>
      <c r="AC136" s="201"/>
      <c r="AD136" s="201"/>
      <c r="AE136" s="201"/>
    </row>
    <row r="137" s="2" customFormat="1" ht="22.8" customHeight="1">
      <c r="A137" s="39"/>
      <c r="B137" s="40"/>
      <c r="C137" s="108" t="s">
        <v>172</v>
      </c>
      <c r="D137" s="41"/>
      <c r="E137" s="41"/>
      <c r="F137" s="41"/>
      <c r="G137" s="41"/>
      <c r="H137" s="41"/>
      <c r="I137" s="41"/>
      <c r="J137" s="207">
        <f>BK137</f>
        <v>0</v>
      </c>
      <c r="K137" s="41"/>
      <c r="L137" s="45"/>
      <c r="M137" s="104"/>
      <c r="N137" s="208"/>
      <c r="O137" s="105"/>
      <c r="P137" s="209">
        <f>P138+P243+P346</f>
        <v>0</v>
      </c>
      <c r="Q137" s="105"/>
      <c r="R137" s="209">
        <f>R138+R243+R346</f>
        <v>53.201599310000006</v>
      </c>
      <c r="S137" s="105"/>
      <c r="T137" s="210">
        <f>T138+T243+T346</f>
        <v>122.34427295</v>
      </c>
      <c r="U137" s="39"/>
      <c r="V137" s="39"/>
      <c r="W137" s="39"/>
      <c r="X137" s="39"/>
      <c r="Y137" s="39"/>
      <c r="Z137" s="39"/>
      <c r="AA137" s="39"/>
      <c r="AB137" s="39"/>
      <c r="AC137" s="39"/>
      <c r="AD137" s="39"/>
      <c r="AE137" s="39"/>
      <c r="AT137" s="18" t="s">
        <v>75</v>
      </c>
      <c r="AU137" s="18" t="s">
        <v>138</v>
      </c>
      <c r="BK137" s="211">
        <f>BK138+BK243+BK346</f>
        <v>0</v>
      </c>
    </row>
    <row r="138" s="12" customFormat="1" ht="25.92" customHeight="1">
      <c r="A138" s="12"/>
      <c r="B138" s="212"/>
      <c r="C138" s="213"/>
      <c r="D138" s="214" t="s">
        <v>75</v>
      </c>
      <c r="E138" s="215" t="s">
        <v>173</v>
      </c>
      <c r="F138" s="215" t="s">
        <v>174</v>
      </c>
      <c r="G138" s="213"/>
      <c r="H138" s="213"/>
      <c r="I138" s="216"/>
      <c r="J138" s="217">
        <f>BK138</f>
        <v>0</v>
      </c>
      <c r="K138" s="213"/>
      <c r="L138" s="218"/>
      <c r="M138" s="219"/>
      <c r="N138" s="220"/>
      <c r="O138" s="220"/>
      <c r="P138" s="221">
        <f>P139+P141+P185+P227+P238</f>
        <v>0</v>
      </c>
      <c r="Q138" s="220"/>
      <c r="R138" s="221">
        <f>R139+R141+R185+R227+R238</f>
        <v>43.383994250000008</v>
      </c>
      <c r="S138" s="220"/>
      <c r="T138" s="222">
        <f>T139+T141+T185+T227+T238</f>
        <v>122.22586600000001</v>
      </c>
      <c r="U138" s="12"/>
      <c r="V138" s="12"/>
      <c r="W138" s="12"/>
      <c r="X138" s="12"/>
      <c r="Y138" s="12"/>
      <c r="Z138" s="12"/>
      <c r="AA138" s="12"/>
      <c r="AB138" s="12"/>
      <c r="AC138" s="12"/>
      <c r="AD138" s="12"/>
      <c r="AE138" s="12"/>
      <c r="AR138" s="223" t="s">
        <v>83</v>
      </c>
      <c r="AT138" s="224" t="s">
        <v>75</v>
      </c>
      <c r="AU138" s="224" t="s">
        <v>76</v>
      </c>
      <c r="AY138" s="223" t="s">
        <v>175</v>
      </c>
      <c r="BK138" s="225">
        <f>BK139+BK141+BK185+BK227+BK238</f>
        <v>0</v>
      </c>
    </row>
    <row r="139" s="12" customFormat="1" ht="22.8" customHeight="1">
      <c r="A139" s="12"/>
      <c r="B139" s="212"/>
      <c r="C139" s="213"/>
      <c r="D139" s="214" t="s">
        <v>75</v>
      </c>
      <c r="E139" s="226" t="s">
        <v>98</v>
      </c>
      <c r="F139" s="226" t="s">
        <v>176</v>
      </c>
      <c r="G139" s="213"/>
      <c r="H139" s="213"/>
      <c r="I139" s="216"/>
      <c r="J139" s="227">
        <f>BK139</f>
        <v>0</v>
      </c>
      <c r="K139" s="213"/>
      <c r="L139" s="218"/>
      <c r="M139" s="219"/>
      <c r="N139" s="220"/>
      <c r="O139" s="220"/>
      <c r="P139" s="221">
        <f>P140</f>
        <v>0</v>
      </c>
      <c r="Q139" s="220"/>
      <c r="R139" s="221">
        <f>R140</f>
        <v>0.30659999999999998</v>
      </c>
      <c r="S139" s="220"/>
      <c r="T139" s="222">
        <f>T140</f>
        <v>0</v>
      </c>
      <c r="U139" s="12"/>
      <c r="V139" s="12"/>
      <c r="W139" s="12"/>
      <c r="X139" s="12"/>
      <c r="Y139" s="12"/>
      <c r="Z139" s="12"/>
      <c r="AA139" s="12"/>
      <c r="AB139" s="12"/>
      <c r="AC139" s="12"/>
      <c r="AD139" s="12"/>
      <c r="AE139" s="12"/>
      <c r="AR139" s="223" t="s">
        <v>83</v>
      </c>
      <c r="AT139" s="224" t="s">
        <v>75</v>
      </c>
      <c r="AU139" s="224" t="s">
        <v>83</v>
      </c>
      <c r="AY139" s="223" t="s">
        <v>175</v>
      </c>
      <c r="BK139" s="225">
        <f>BK140</f>
        <v>0</v>
      </c>
    </row>
    <row r="140" s="2" customFormat="1" ht="21.75" customHeight="1">
      <c r="A140" s="39"/>
      <c r="B140" s="40"/>
      <c r="C140" s="228" t="s">
        <v>83</v>
      </c>
      <c r="D140" s="228" t="s">
        <v>177</v>
      </c>
      <c r="E140" s="229" t="s">
        <v>1641</v>
      </c>
      <c r="F140" s="230" t="s">
        <v>1642</v>
      </c>
      <c r="G140" s="231" t="s">
        <v>316</v>
      </c>
      <c r="H140" s="232">
        <v>12</v>
      </c>
      <c r="I140" s="233"/>
      <c r="J140" s="234">
        <f>ROUND(I140*H140,2)</f>
        <v>0</v>
      </c>
      <c r="K140" s="230" t="s">
        <v>181</v>
      </c>
      <c r="L140" s="45"/>
      <c r="M140" s="235" t="s">
        <v>1</v>
      </c>
      <c r="N140" s="236" t="s">
        <v>41</v>
      </c>
      <c r="O140" s="92"/>
      <c r="P140" s="237">
        <f>O140*H140</f>
        <v>0</v>
      </c>
      <c r="Q140" s="237">
        <v>0.02555</v>
      </c>
      <c r="R140" s="237">
        <f>Q140*H140</f>
        <v>0.30659999999999998</v>
      </c>
      <c r="S140" s="237">
        <v>0</v>
      </c>
      <c r="T140" s="238">
        <f>S140*H140</f>
        <v>0</v>
      </c>
      <c r="U140" s="39"/>
      <c r="V140" s="39"/>
      <c r="W140" s="39"/>
      <c r="X140" s="39"/>
      <c r="Y140" s="39"/>
      <c r="Z140" s="39"/>
      <c r="AA140" s="39"/>
      <c r="AB140" s="39"/>
      <c r="AC140" s="39"/>
      <c r="AD140" s="39"/>
      <c r="AE140" s="39"/>
      <c r="AR140" s="239" t="s">
        <v>182</v>
      </c>
      <c r="AT140" s="239" t="s">
        <v>177</v>
      </c>
      <c r="AU140" s="239" t="s">
        <v>85</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182</v>
      </c>
      <c r="BM140" s="239" t="s">
        <v>1643</v>
      </c>
    </row>
    <row r="141" s="12" customFormat="1" ht="22.8" customHeight="1">
      <c r="A141" s="12"/>
      <c r="B141" s="212"/>
      <c r="C141" s="213"/>
      <c r="D141" s="214" t="s">
        <v>75</v>
      </c>
      <c r="E141" s="226" t="s">
        <v>189</v>
      </c>
      <c r="F141" s="226" t="s">
        <v>190</v>
      </c>
      <c r="G141" s="213"/>
      <c r="H141" s="213"/>
      <c r="I141" s="216"/>
      <c r="J141" s="227">
        <f>BK141</f>
        <v>0</v>
      </c>
      <c r="K141" s="213"/>
      <c r="L141" s="218"/>
      <c r="M141" s="219"/>
      <c r="N141" s="220"/>
      <c r="O141" s="220"/>
      <c r="P141" s="221">
        <f>SUM(P142:P184)</f>
        <v>0</v>
      </c>
      <c r="Q141" s="220"/>
      <c r="R141" s="221">
        <f>SUM(R142:R184)</f>
        <v>43.030525050000001</v>
      </c>
      <c r="S141" s="220"/>
      <c r="T141" s="222">
        <f>SUM(T142:T184)</f>
        <v>0</v>
      </c>
      <c r="U141" s="12"/>
      <c r="V141" s="12"/>
      <c r="W141" s="12"/>
      <c r="X141" s="12"/>
      <c r="Y141" s="12"/>
      <c r="Z141" s="12"/>
      <c r="AA141" s="12"/>
      <c r="AB141" s="12"/>
      <c r="AC141" s="12"/>
      <c r="AD141" s="12"/>
      <c r="AE141" s="12"/>
      <c r="AR141" s="223" t="s">
        <v>83</v>
      </c>
      <c r="AT141" s="224" t="s">
        <v>75</v>
      </c>
      <c r="AU141" s="224" t="s">
        <v>83</v>
      </c>
      <c r="AY141" s="223" t="s">
        <v>175</v>
      </c>
      <c r="BK141" s="225">
        <f>SUM(BK142:BK184)</f>
        <v>0</v>
      </c>
    </row>
    <row r="142" s="2" customFormat="1" ht="16.5" customHeight="1">
      <c r="A142" s="39"/>
      <c r="B142" s="40"/>
      <c r="C142" s="228" t="s">
        <v>85</v>
      </c>
      <c r="D142" s="228" t="s">
        <v>177</v>
      </c>
      <c r="E142" s="229" t="s">
        <v>1644</v>
      </c>
      <c r="F142" s="230" t="s">
        <v>1645</v>
      </c>
      <c r="G142" s="231" t="s">
        <v>180</v>
      </c>
      <c r="H142" s="232">
        <v>8.2799999999999994</v>
      </c>
      <c r="I142" s="233"/>
      <c r="J142" s="234">
        <f>ROUND(I142*H142,2)</f>
        <v>0</v>
      </c>
      <c r="K142" s="230" t="s">
        <v>181</v>
      </c>
      <c r="L142" s="45"/>
      <c r="M142" s="235" t="s">
        <v>1</v>
      </c>
      <c r="N142" s="236" t="s">
        <v>41</v>
      </c>
      <c r="O142" s="92"/>
      <c r="P142" s="237">
        <f>O142*H142</f>
        <v>0</v>
      </c>
      <c r="Q142" s="237">
        <v>0.00025999999999999998</v>
      </c>
      <c r="R142" s="237">
        <f>Q142*H142</f>
        <v>0.0021527999999999999</v>
      </c>
      <c r="S142" s="237">
        <v>0</v>
      </c>
      <c r="T142" s="238">
        <f>S142*H142</f>
        <v>0</v>
      </c>
      <c r="U142" s="39"/>
      <c r="V142" s="39"/>
      <c r="W142" s="39"/>
      <c r="X142" s="39"/>
      <c r="Y142" s="39"/>
      <c r="Z142" s="39"/>
      <c r="AA142" s="39"/>
      <c r="AB142" s="39"/>
      <c r="AC142" s="39"/>
      <c r="AD142" s="39"/>
      <c r="AE142" s="39"/>
      <c r="AR142" s="239" t="s">
        <v>182</v>
      </c>
      <c r="AT142" s="239" t="s">
        <v>177</v>
      </c>
      <c r="AU142" s="239" t="s">
        <v>85</v>
      </c>
      <c r="AY142" s="18" t="s">
        <v>175</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182</v>
      </c>
      <c r="BM142" s="239" t="s">
        <v>1646</v>
      </c>
    </row>
    <row r="143" s="13" customFormat="1">
      <c r="A143" s="13"/>
      <c r="B143" s="241"/>
      <c r="C143" s="242"/>
      <c r="D143" s="243" t="s">
        <v>197</v>
      </c>
      <c r="E143" s="244" t="s">
        <v>1</v>
      </c>
      <c r="F143" s="245" t="s">
        <v>1647</v>
      </c>
      <c r="G143" s="242"/>
      <c r="H143" s="246">
        <v>8.2799999999999994</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197</v>
      </c>
      <c r="AU143" s="252" t="s">
        <v>85</v>
      </c>
      <c r="AV143" s="13" t="s">
        <v>85</v>
      </c>
      <c r="AW143" s="13" t="s">
        <v>32</v>
      </c>
      <c r="AX143" s="13" t="s">
        <v>76</v>
      </c>
      <c r="AY143" s="252" t="s">
        <v>175</v>
      </c>
    </row>
    <row r="144" s="14" customFormat="1">
      <c r="A144" s="14"/>
      <c r="B144" s="253"/>
      <c r="C144" s="254"/>
      <c r="D144" s="243" t="s">
        <v>197</v>
      </c>
      <c r="E144" s="255" t="s">
        <v>1</v>
      </c>
      <c r="F144" s="256" t="s">
        <v>199</v>
      </c>
      <c r="G144" s="254"/>
      <c r="H144" s="257">
        <v>8.2799999999999994</v>
      </c>
      <c r="I144" s="258"/>
      <c r="J144" s="254"/>
      <c r="K144" s="254"/>
      <c r="L144" s="259"/>
      <c r="M144" s="260"/>
      <c r="N144" s="261"/>
      <c r="O144" s="261"/>
      <c r="P144" s="261"/>
      <c r="Q144" s="261"/>
      <c r="R144" s="261"/>
      <c r="S144" s="261"/>
      <c r="T144" s="262"/>
      <c r="U144" s="14"/>
      <c r="V144" s="14"/>
      <c r="W144" s="14"/>
      <c r="X144" s="14"/>
      <c r="Y144" s="14"/>
      <c r="Z144" s="14"/>
      <c r="AA144" s="14"/>
      <c r="AB144" s="14"/>
      <c r="AC144" s="14"/>
      <c r="AD144" s="14"/>
      <c r="AE144" s="14"/>
      <c r="AT144" s="263" t="s">
        <v>197</v>
      </c>
      <c r="AU144" s="263" t="s">
        <v>85</v>
      </c>
      <c r="AV144" s="14" t="s">
        <v>182</v>
      </c>
      <c r="AW144" s="14" t="s">
        <v>32</v>
      </c>
      <c r="AX144" s="14" t="s">
        <v>83</v>
      </c>
      <c r="AY144" s="263" t="s">
        <v>175</v>
      </c>
    </row>
    <row r="145" s="2" customFormat="1" ht="16.5" customHeight="1">
      <c r="A145" s="39"/>
      <c r="B145" s="40"/>
      <c r="C145" s="228" t="s">
        <v>98</v>
      </c>
      <c r="D145" s="228" t="s">
        <v>177</v>
      </c>
      <c r="E145" s="229" t="s">
        <v>1648</v>
      </c>
      <c r="F145" s="230" t="s">
        <v>1649</v>
      </c>
      <c r="G145" s="231" t="s">
        <v>180</v>
      </c>
      <c r="H145" s="232">
        <v>11.699999999999999</v>
      </c>
      <c r="I145" s="233"/>
      <c r="J145" s="234">
        <f>ROUND(I145*H145,2)</f>
        <v>0</v>
      </c>
      <c r="K145" s="230" t="s">
        <v>181</v>
      </c>
      <c r="L145" s="45"/>
      <c r="M145" s="235" t="s">
        <v>1</v>
      </c>
      <c r="N145" s="236" t="s">
        <v>41</v>
      </c>
      <c r="O145" s="92"/>
      <c r="P145" s="237">
        <f>O145*H145</f>
        <v>0</v>
      </c>
      <c r="Q145" s="237">
        <v>0.056000000000000001</v>
      </c>
      <c r="R145" s="237">
        <f>Q145*H145</f>
        <v>0.6552</v>
      </c>
      <c r="S145" s="237">
        <v>0</v>
      </c>
      <c r="T145" s="238">
        <f>S145*H145</f>
        <v>0</v>
      </c>
      <c r="U145" s="39"/>
      <c r="V145" s="39"/>
      <c r="W145" s="39"/>
      <c r="X145" s="39"/>
      <c r="Y145" s="39"/>
      <c r="Z145" s="39"/>
      <c r="AA145" s="39"/>
      <c r="AB145" s="39"/>
      <c r="AC145" s="39"/>
      <c r="AD145" s="39"/>
      <c r="AE145" s="39"/>
      <c r="AR145" s="239" t="s">
        <v>182</v>
      </c>
      <c r="AT145" s="239" t="s">
        <v>177</v>
      </c>
      <c r="AU145" s="239" t="s">
        <v>85</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182</v>
      </c>
      <c r="BM145" s="239" t="s">
        <v>1650</v>
      </c>
    </row>
    <row r="146" s="2" customFormat="1" ht="16.5" customHeight="1">
      <c r="A146" s="39"/>
      <c r="B146" s="40"/>
      <c r="C146" s="228" t="s">
        <v>182</v>
      </c>
      <c r="D146" s="228" t="s">
        <v>177</v>
      </c>
      <c r="E146" s="229" t="s">
        <v>1651</v>
      </c>
      <c r="F146" s="230" t="s">
        <v>1652</v>
      </c>
      <c r="G146" s="231" t="s">
        <v>180</v>
      </c>
      <c r="H146" s="232">
        <v>8.2799999999999994</v>
      </c>
      <c r="I146" s="233"/>
      <c r="J146" s="234">
        <f>ROUND(I146*H146,2)</f>
        <v>0</v>
      </c>
      <c r="K146" s="230" t="s">
        <v>181</v>
      </c>
      <c r="L146" s="45"/>
      <c r="M146" s="235" t="s">
        <v>1</v>
      </c>
      <c r="N146" s="236" t="s">
        <v>41</v>
      </c>
      <c r="O146" s="92"/>
      <c r="P146" s="237">
        <f>O146*H146</f>
        <v>0</v>
      </c>
      <c r="Q146" s="237">
        <v>0.0040000000000000001</v>
      </c>
      <c r="R146" s="237">
        <f>Q146*H146</f>
        <v>0.033119999999999997</v>
      </c>
      <c r="S146" s="237">
        <v>0</v>
      </c>
      <c r="T146" s="238">
        <f>S146*H146</f>
        <v>0</v>
      </c>
      <c r="U146" s="39"/>
      <c r="V146" s="39"/>
      <c r="W146" s="39"/>
      <c r="X146" s="39"/>
      <c r="Y146" s="39"/>
      <c r="Z146" s="39"/>
      <c r="AA146" s="39"/>
      <c r="AB146" s="39"/>
      <c r="AC146" s="39"/>
      <c r="AD146" s="39"/>
      <c r="AE146" s="39"/>
      <c r="AR146" s="239" t="s">
        <v>182</v>
      </c>
      <c r="AT146" s="239" t="s">
        <v>177</v>
      </c>
      <c r="AU146" s="239" t="s">
        <v>85</v>
      </c>
      <c r="AY146" s="18" t="s">
        <v>175</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182</v>
      </c>
      <c r="BM146" s="239" t="s">
        <v>1653</v>
      </c>
    </row>
    <row r="147" s="13" customFormat="1">
      <c r="A147" s="13"/>
      <c r="B147" s="241"/>
      <c r="C147" s="242"/>
      <c r="D147" s="243" t="s">
        <v>197</v>
      </c>
      <c r="E147" s="244" t="s">
        <v>1</v>
      </c>
      <c r="F147" s="245" t="s">
        <v>1647</v>
      </c>
      <c r="G147" s="242"/>
      <c r="H147" s="246">
        <v>8.2799999999999994</v>
      </c>
      <c r="I147" s="247"/>
      <c r="J147" s="242"/>
      <c r="K147" s="242"/>
      <c r="L147" s="248"/>
      <c r="M147" s="249"/>
      <c r="N147" s="250"/>
      <c r="O147" s="250"/>
      <c r="P147" s="250"/>
      <c r="Q147" s="250"/>
      <c r="R147" s="250"/>
      <c r="S147" s="250"/>
      <c r="T147" s="251"/>
      <c r="U147" s="13"/>
      <c r="V147" s="13"/>
      <c r="W147" s="13"/>
      <c r="X147" s="13"/>
      <c r="Y147" s="13"/>
      <c r="Z147" s="13"/>
      <c r="AA147" s="13"/>
      <c r="AB147" s="13"/>
      <c r="AC147" s="13"/>
      <c r="AD147" s="13"/>
      <c r="AE147" s="13"/>
      <c r="AT147" s="252" t="s">
        <v>197</v>
      </c>
      <c r="AU147" s="252" t="s">
        <v>85</v>
      </c>
      <c r="AV147" s="13" t="s">
        <v>85</v>
      </c>
      <c r="AW147" s="13" t="s">
        <v>32</v>
      </c>
      <c r="AX147" s="13" t="s">
        <v>76</v>
      </c>
      <c r="AY147" s="252" t="s">
        <v>175</v>
      </c>
    </row>
    <row r="148" s="14" customFormat="1">
      <c r="A148" s="14"/>
      <c r="B148" s="253"/>
      <c r="C148" s="254"/>
      <c r="D148" s="243" t="s">
        <v>197</v>
      </c>
      <c r="E148" s="255" t="s">
        <v>1</v>
      </c>
      <c r="F148" s="256" t="s">
        <v>199</v>
      </c>
      <c r="G148" s="254"/>
      <c r="H148" s="257">
        <v>8.2799999999999994</v>
      </c>
      <c r="I148" s="258"/>
      <c r="J148" s="254"/>
      <c r="K148" s="254"/>
      <c r="L148" s="259"/>
      <c r="M148" s="260"/>
      <c r="N148" s="261"/>
      <c r="O148" s="261"/>
      <c r="P148" s="261"/>
      <c r="Q148" s="261"/>
      <c r="R148" s="261"/>
      <c r="S148" s="261"/>
      <c r="T148" s="262"/>
      <c r="U148" s="14"/>
      <c r="V148" s="14"/>
      <c r="W148" s="14"/>
      <c r="X148" s="14"/>
      <c r="Y148" s="14"/>
      <c r="Z148" s="14"/>
      <c r="AA148" s="14"/>
      <c r="AB148" s="14"/>
      <c r="AC148" s="14"/>
      <c r="AD148" s="14"/>
      <c r="AE148" s="14"/>
      <c r="AT148" s="263" t="s">
        <v>197</v>
      </c>
      <c r="AU148" s="263" t="s">
        <v>85</v>
      </c>
      <c r="AV148" s="14" t="s">
        <v>182</v>
      </c>
      <c r="AW148" s="14" t="s">
        <v>32</v>
      </c>
      <c r="AX148" s="14" t="s">
        <v>83</v>
      </c>
      <c r="AY148" s="263" t="s">
        <v>175</v>
      </c>
    </row>
    <row r="149" s="2" customFormat="1" ht="16.5" customHeight="1">
      <c r="A149" s="39"/>
      <c r="B149" s="40"/>
      <c r="C149" s="228" t="s">
        <v>200</v>
      </c>
      <c r="D149" s="228" t="s">
        <v>177</v>
      </c>
      <c r="E149" s="229" t="s">
        <v>1654</v>
      </c>
      <c r="F149" s="230" t="s">
        <v>1655</v>
      </c>
      <c r="G149" s="231" t="s">
        <v>180</v>
      </c>
      <c r="H149" s="232">
        <v>117.84</v>
      </c>
      <c r="I149" s="233"/>
      <c r="J149" s="234">
        <f>ROUND(I149*H149,2)</f>
        <v>0</v>
      </c>
      <c r="K149" s="230" t="s">
        <v>181</v>
      </c>
      <c r="L149" s="45"/>
      <c r="M149" s="235" t="s">
        <v>1</v>
      </c>
      <c r="N149" s="236" t="s">
        <v>41</v>
      </c>
      <c r="O149" s="92"/>
      <c r="P149" s="237">
        <f>O149*H149</f>
        <v>0</v>
      </c>
      <c r="Q149" s="237">
        <v>0.0051999999999999998</v>
      </c>
      <c r="R149" s="237">
        <f>Q149*H149</f>
        <v>0.61276799999999998</v>
      </c>
      <c r="S149" s="237">
        <v>0</v>
      </c>
      <c r="T149" s="238">
        <f>S149*H149</f>
        <v>0</v>
      </c>
      <c r="U149" s="39"/>
      <c r="V149" s="39"/>
      <c r="W149" s="39"/>
      <c r="X149" s="39"/>
      <c r="Y149" s="39"/>
      <c r="Z149" s="39"/>
      <c r="AA149" s="39"/>
      <c r="AB149" s="39"/>
      <c r="AC149" s="39"/>
      <c r="AD149" s="39"/>
      <c r="AE149" s="39"/>
      <c r="AR149" s="239" t="s">
        <v>182</v>
      </c>
      <c r="AT149" s="239" t="s">
        <v>177</v>
      </c>
      <c r="AU149" s="239" t="s">
        <v>85</v>
      </c>
      <c r="AY149" s="18" t="s">
        <v>175</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182</v>
      </c>
      <c r="BM149" s="239" t="s">
        <v>1656</v>
      </c>
    </row>
    <row r="150" s="2" customFormat="1" ht="16.5" customHeight="1">
      <c r="A150" s="39"/>
      <c r="B150" s="40"/>
      <c r="C150" s="228" t="s">
        <v>189</v>
      </c>
      <c r="D150" s="228" t="s">
        <v>177</v>
      </c>
      <c r="E150" s="229" t="s">
        <v>1657</v>
      </c>
      <c r="F150" s="230" t="s">
        <v>1658</v>
      </c>
      <c r="G150" s="231" t="s">
        <v>180</v>
      </c>
      <c r="H150" s="232">
        <v>456.31999999999999</v>
      </c>
      <c r="I150" s="233"/>
      <c r="J150" s="234">
        <f>ROUND(I150*H150,2)</f>
        <v>0</v>
      </c>
      <c r="K150" s="230" t="s">
        <v>181</v>
      </c>
      <c r="L150" s="45"/>
      <c r="M150" s="235" t="s">
        <v>1</v>
      </c>
      <c r="N150" s="236" t="s">
        <v>41</v>
      </c>
      <c r="O150" s="92"/>
      <c r="P150" s="237">
        <f>O150*H150</f>
        <v>0</v>
      </c>
      <c r="Q150" s="237">
        <v>0.0073499999999999998</v>
      </c>
      <c r="R150" s="237">
        <f>Q150*H150</f>
        <v>3.353952</v>
      </c>
      <c r="S150" s="237">
        <v>0</v>
      </c>
      <c r="T150" s="238">
        <f>S150*H150</f>
        <v>0</v>
      </c>
      <c r="U150" s="39"/>
      <c r="V150" s="39"/>
      <c r="W150" s="39"/>
      <c r="X150" s="39"/>
      <c r="Y150" s="39"/>
      <c r="Z150" s="39"/>
      <c r="AA150" s="39"/>
      <c r="AB150" s="39"/>
      <c r="AC150" s="39"/>
      <c r="AD150" s="39"/>
      <c r="AE150" s="39"/>
      <c r="AR150" s="239" t="s">
        <v>182</v>
      </c>
      <c r="AT150" s="239" t="s">
        <v>177</v>
      </c>
      <c r="AU150" s="239" t="s">
        <v>85</v>
      </c>
      <c r="AY150" s="18" t="s">
        <v>175</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182</v>
      </c>
      <c r="BM150" s="239" t="s">
        <v>1659</v>
      </c>
    </row>
    <row r="151" s="13" customFormat="1">
      <c r="A151" s="13"/>
      <c r="B151" s="241"/>
      <c r="C151" s="242"/>
      <c r="D151" s="243" t="s">
        <v>197</v>
      </c>
      <c r="E151" s="244" t="s">
        <v>1</v>
      </c>
      <c r="F151" s="245" t="s">
        <v>1660</v>
      </c>
      <c r="G151" s="242"/>
      <c r="H151" s="246">
        <v>228.04499999999999</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197</v>
      </c>
      <c r="AU151" s="252" t="s">
        <v>85</v>
      </c>
      <c r="AV151" s="13" t="s">
        <v>85</v>
      </c>
      <c r="AW151" s="13" t="s">
        <v>32</v>
      </c>
      <c r="AX151" s="13" t="s">
        <v>76</v>
      </c>
      <c r="AY151" s="252" t="s">
        <v>175</v>
      </c>
    </row>
    <row r="152" s="13" customFormat="1">
      <c r="A152" s="13"/>
      <c r="B152" s="241"/>
      <c r="C152" s="242"/>
      <c r="D152" s="243" t="s">
        <v>197</v>
      </c>
      <c r="E152" s="244" t="s">
        <v>1</v>
      </c>
      <c r="F152" s="245" t="s">
        <v>1661</v>
      </c>
      <c r="G152" s="242"/>
      <c r="H152" s="246">
        <v>228.27500000000001</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197</v>
      </c>
      <c r="AU152" s="252" t="s">
        <v>85</v>
      </c>
      <c r="AV152" s="13" t="s">
        <v>85</v>
      </c>
      <c r="AW152" s="13" t="s">
        <v>32</v>
      </c>
      <c r="AX152" s="13" t="s">
        <v>76</v>
      </c>
      <c r="AY152" s="252" t="s">
        <v>175</v>
      </c>
    </row>
    <row r="153" s="14" customFormat="1">
      <c r="A153" s="14"/>
      <c r="B153" s="253"/>
      <c r="C153" s="254"/>
      <c r="D153" s="243" t="s">
        <v>197</v>
      </c>
      <c r="E153" s="255" t="s">
        <v>1</v>
      </c>
      <c r="F153" s="256" t="s">
        <v>199</v>
      </c>
      <c r="G153" s="254"/>
      <c r="H153" s="257">
        <v>456.31999999999999</v>
      </c>
      <c r="I153" s="258"/>
      <c r="J153" s="254"/>
      <c r="K153" s="254"/>
      <c r="L153" s="259"/>
      <c r="M153" s="260"/>
      <c r="N153" s="261"/>
      <c r="O153" s="261"/>
      <c r="P153" s="261"/>
      <c r="Q153" s="261"/>
      <c r="R153" s="261"/>
      <c r="S153" s="261"/>
      <c r="T153" s="262"/>
      <c r="U153" s="14"/>
      <c r="V153" s="14"/>
      <c r="W153" s="14"/>
      <c r="X153" s="14"/>
      <c r="Y153" s="14"/>
      <c r="Z153" s="14"/>
      <c r="AA153" s="14"/>
      <c r="AB153" s="14"/>
      <c r="AC153" s="14"/>
      <c r="AD153" s="14"/>
      <c r="AE153" s="14"/>
      <c r="AT153" s="263" t="s">
        <v>197</v>
      </c>
      <c r="AU153" s="263" t="s">
        <v>85</v>
      </c>
      <c r="AV153" s="14" t="s">
        <v>182</v>
      </c>
      <c r="AW153" s="14" t="s">
        <v>32</v>
      </c>
      <c r="AX153" s="14" t="s">
        <v>83</v>
      </c>
      <c r="AY153" s="263" t="s">
        <v>175</v>
      </c>
    </row>
    <row r="154" s="2" customFormat="1" ht="16.5" customHeight="1">
      <c r="A154" s="39"/>
      <c r="B154" s="40"/>
      <c r="C154" s="228" t="s">
        <v>210</v>
      </c>
      <c r="D154" s="228" t="s">
        <v>177</v>
      </c>
      <c r="E154" s="229" t="s">
        <v>194</v>
      </c>
      <c r="F154" s="230" t="s">
        <v>195</v>
      </c>
      <c r="G154" s="231" t="s">
        <v>180</v>
      </c>
      <c r="H154" s="232">
        <v>139.405</v>
      </c>
      <c r="I154" s="233"/>
      <c r="J154" s="234">
        <f>ROUND(I154*H154,2)</f>
        <v>0</v>
      </c>
      <c r="K154" s="230" t="s">
        <v>181</v>
      </c>
      <c r="L154" s="45"/>
      <c r="M154" s="235" t="s">
        <v>1</v>
      </c>
      <c r="N154" s="236" t="s">
        <v>41</v>
      </c>
      <c r="O154" s="92"/>
      <c r="P154" s="237">
        <f>O154*H154</f>
        <v>0</v>
      </c>
      <c r="Q154" s="237">
        <v>0.00025999999999999998</v>
      </c>
      <c r="R154" s="237">
        <f>Q154*H154</f>
        <v>0.036245299999999994</v>
      </c>
      <c r="S154" s="237">
        <v>0</v>
      </c>
      <c r="T154" s="238">
        <f>S154*H154</f>
        <v>0</v>
      </c>
      <c r="U154" s="39"/>
      <c r="V154" s="39"/>
      <c r="W154" s="39"/>
      <c r="X154" s="39"/>
      <c r="Y154" s="39"/>
      <c r="Z154" s="39"/>
      <c r="AA154" s="39"/>
      <c r="AB154" s="39"/>
      <c r="AC154" s="39"/>
      <c r="AD154" s="39"/>
      <c r="AE154" s="39"/>
      <c r="AR154" s="239" t="s">
        <v>182</v>
      </c>
      <c r="AT154" s="239" t="s">
        <v>177</v>
      </c>
      <c r="AU154" s="239" t="s">
        <v>85</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182</v>
      </c>
      <c r="BM154" s="239" t="s">
        <v>1662</v>
      </c>
    </row>
    <row r="155" s="13" customFormat="1">
      <c r="A155" s="13"/>
      <c r="B155" s="241"/>
      <c r="C155" s="242"/>
      <c r="D155" s="243" t="s">
        <v>197</v>
      </c>
      <c r="E155" s="244" t="s">
        <v>1</v>
      </c>
      <c r="F155" s="245" t="s">
        <v>1663</v>
      </c>
      <c r="G155" s="242"/>
      <c r="H155" s="246">
        <v>139.405</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197</v>
      </c>
      <c r="AU155" s="252" t="s">
        <v>85</v>
      </c>
      <c r="AV155" s="13" t="s">
        <v>85</v>
      </c>
      <c r="AW155" s="13" t="s">
        <v>32</v>
      </c>
      <c r="AX155" s="13" t="s">
        <v>76</v>
      </c>
      <c r="AY155" s="252" t="s">
        <v>175</v>
      </c>
    </row>
    <row r="156" s="14" customFormat="1">
      <c r="A156" s="14"/>
      <c r="B156" s="253"/>
      <c r="C156" s="254"/>
      <c r="D156" s="243" t="s">
        <v>197</v>
      </c>
      <c r="E156" s="255" t="s">
        <v>1</v>
      </c>
      <c r="F156" s="256" t="s">
        <v>199</v>
      </c>
      <c r="G156" s="254"/>
      <c r="H156" s="257">
        <v>139.405</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197</v>
      </c>
      <c r="AU156" s="263" t="s">
        <v>85</v>
      </c>
      <c r="AV156" s="14" t="s">
        <v>182</v>
      </c>
      <c r="AW156" s="14" t="s">
        <v>32</v>
      </c>
      <c r="AX156" s="14" t="s">
        <v>83</v>
      </c>
      <c r="AY156" s="263" t="s">
        <v>175</v>
      </c>
    </row>
    <row r="157" s="2" customFormat="1" ht="16.5" customHeight="1">
      <c r="A157" s="39"/>
      <c r="B157" s="40"/>
      <c r="C157" s="228" t="s">
        <v>214</v>
      </c>
      <c r="D157" s="228" t="s">
        <v>177</v>
      </c>
      <c r="E157" s="229" t="s">
        <v>1664</v>
      </c>
      <c r="F157" s="230" t="s">
        <v>1665</v>
      </c>
      <c r="G157" s="231" t="s">
        <v>180</v>
      </c>
      <c r="H157" s="232">
        <v>45.600000000000001</v>
      </c>
      <c r="I157" s="233"/>
      <c r="J157" s="234">
        <f>ROUND(I157*H157,2)</f>
        <v>0</v>
      </c>
      <c r="K157" s="230" t="s">
        <v>181</v>
      </c>
      <c r="L157" s="45"/>
      <c r="M157" s="235" t="s">
        <v>1</v>
      </c>
      <c r="N157" s="236" t="s">
        <v>41</v>
      </c>
      <c r="O157" s="92"/>
      <c r="P157" s="237">
        <f>O157*H157</f>
        <v>0</v>
      </c>
      <c r="Q157" s="237">
        <v>0.056000000000000001</v>
      </c>
      <c r="R157" s="237">
        <f>Q157*H157</f>
        <v>2.5536000000000003</v>
      </c>
      <c r="S157" s="237">
        <v>0</v>
      </c>
      <c r="T157" s="238">
        <f>S157*H157</f>
        <v>0</v>
      </c>
      <c r="U157" s="39"/>
      <c r="V157" s="39"/>
      <c r="W157" s="39"/>
      <c r="X157" s="39"/>
      <c r="Y157" s="39"/>
      <c r="Z157" s="39"/>
      <c r="AA157" s="39"/>
      <c r="AB157" s="39"/>
      <c r="AC157" s="39"/>
      <c r="AD157" s="39"/>
      <c r="AE157" s="39"/>
      <c r="AR157" s="239" t="s">
        <v>182</v>
      </c>
      <c r="AT157" s="239" t="s">
        <v>177</v>
      </c>
      <c r="AU157" s="239" t="s">
        <v>85</v>
      </c>
      <c r="AY157" s="18" t="s">
        <v>175</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182</v>
      </c>
      <c r="BM157" s="239" t="s">
        <v>1666</v>
      </c>
    </row>
    <row r="158" s="2" customFormat="1" ht="24.15" customHeight="1">
      <c r="A158" s="39"/>
      <c r="B158" s="40"/>
      <c r="C158" s="228" t="s">
        <v>218</v>
      </c>
      <c r="D158" s="228" t="s">
        <v>177</v>
      </c>
      <c r="E158" s="229" t="s">
        <v>1667</v>
      </c>
      <c r="F158" s="230" t="s">
        <v>1668</v>
      </c>
      <c r="G158" s="231" t="s">
        <v>180</v>
      </c>
      <c r="H158" s="232">
        <v>147.685</v>
      </c>
      <c r="I158" s="233"/>
      <c r="J158" s="234">
        <f>ROUND(I158*H158,2)</f>
        <v>0</v>
      </c>
      <c r="K158" s="230" t="s">
        <v>203</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182</v>
      </c>
      <c r="AT158" s="239" t="s">
        <v>177</v>
      </c>
      <c r="AU158" s="239" t="s">
        <v>85</v>
      </c>
      <c r="AY158" s="18" t="s">
        <v>175</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182</v>
      </c>
      <c r="BM158" s="239" t="s">
        <v>1669</v>
      </c>
    </row>
    <row r="159" s="15" customFormat="1">
      <c r="A159" s="15"/>
      <c r="B159" s="268"/>
      <c r="C159" s="269"/>
      <c r="D159" s="243" t="s">
        <v>197</v>
      </c>
      <c r="E159" s="270" t="s">
        <v>1</v>
      </c>
      <c r="F159" s="271" t="s">
        <v>1670</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197</v>
      </c>
      <c r="AU159" s="277" t="s">
        <v>85</v>
      </c>
      <c r="AV159" s="15" t="s">
        <v>83</v>
      </c>
      <c r="AW159" s="15" t="s">
        <v>32</v>
      </c>
      <c r="AX159" s="15" t="s">
        <v>76</v>
      </c>
      <c r="AY159" s="277" t="s">
        <v>175</v>
      </c>
    </row>
    <row r="160" s="15" customFormat="1">
      <c r="A160" s="15"/>
      <c r="B160" s="268"/>
      <c r="C160" s="269"/>
      <c r="D160" s="243" t="s">
        <v>197</v>
      </c>
      <c r="E160" s="270" t="s">
        <v>1</v>
      </c>
      <c r="F160" s="271" t="s">
        <v>1671</v>
      </c>
      <c r="G160" s="269"/>
      <c r="H160" s="270" t="s">
        <v>1</v>
      </c>
      <c r="I160" s="272"/>
      <c r="J160" s="269"/>
      <c r="K160" s="269"/>
      <c r="L160" s="273"/>
      <c r="M160" s="274"/>
      <c r="N160" s="275"/>
      <c r="O160" s="275"/>
      <c r="P160" s="275"/>
      <c r="Q160" s="275"/>
      <c r="R160" s="275"/>
      <c r="S160" s="275"/>
      <c r="T160" s="276"/>
      <c r="U160" s="15"/>
      <c r="V160" s="15"/>
      <c r="W160" s="15"/>
      <c r="X160" s="15"/>
      <c r="Y160" s="15"/>
      <c r="Z160" s="15"/>
      <c r="AA160" s="15"/>
      <c r="AB160" s="15"/>
      <c r="AC160" s="15"/>
      <c r="AD160" s="15"/>
      <c r="AE160" s="15"/>
      <c r="AT160" s="277" t="s">
        <v>197</v>
      </c>
      <c r="AU160" s="277" t="s">
        <v>85</v>
      </c>
      <c r="AV160" s="15" t="s">
        <v>83</v>
      </c>
      <c r="AW160" s="15" t="s">
        <v>32</v>
      </c>
      <c r="AX160" s="15" t="s">
        <v>76</v>
      </c>
      <c r="AY160" s="277" t="s">
        <v>175</v>
      </c>
    </row>
    <row r="161" s="13" customFormat="1">
      <c r="A161" s="13"/>
      <c r="B161" s="241"/>
      <c r="C161" s="242"/>
      <c r="D161" s="243" t="s">
        <v>197</v>
      </c>
      <c r="E161" s="244" t="s">
        <v>1</v>
      </c>
      <c r="F161" s="245" t="s">
        <v>1672</v>
      </c>
      <c r="G161" s="242"/>
      <c r="H161" s="246">
        <v>147.685</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197</v>
      </c>
      <c r="AU161" s="252" t="s">
        <v>85</v>
      </c>
      <c r="AV161" s="13" t="s">
        <v>85</v>
      </c>
      <c r="AW161" s="13" t="s">
        <v>32</v>
      </c>
      <c r="AX161" s="13" t="s">
        <v>76</v>
      </c>
      <c r="AY161" s="252" t="s">
        <v>175</v>
      </c>
    </row>
    <row r="162" s="14" customFormat="1">
      <c r="A162" s="14"/>
      <c r="B162" s="253"/>
      <c r="C162" s="254"/>
      <c r="D162" s="243" t="s">
        <v>197</v>
      </c>
      <c r="E162" s="255" t="s">
        <v>1</v>
      </c>
      <c r="F162" s="256" t="s">
        <v>199</v>
      </c>
      <c r="G162" s="254"/>
      <c r="H162" s="257">
        <v>147.685</v>
      </c>
      <c r="I162" s="258"/>
      <c r="J162" s="254"/>
      <c r="K162" s="254"/>
      <c r="L162" s="259"/>
      <c r="M162" s="260"/>
      <c r="N162" s="261"/>
      <c r="O162" s="261"/>
      <c r="P162" s="261"/>
      <c r="Q162" s="261"/>
      <c r="R162" s="261"/>
      <c r="S162" s="261"/>
      <c r="T162" s="262"/>
      <c r="U162" s="14"/>
      <c r="V162" s="14"/>
      <c r="W162" s="14"/>
      <c r="X162" s="14"/>
      <c r="Y162" s="14"/>
      <c r="Z162" s="14"/>
      <c r="AA162" s="14"/>
      <c r="AB162" s="14"/>
      <c r="AC162" s="14"/>
      <c r="AD162" s="14"/>
      <c r="AE162" s="14"/>
      <c r="AT162" s="263" t="s">
        <v>197</v>
      </c>
      <c r="AU162" s="263" t="s">
        <v>85</v>
      </c>
      <c r="AV162" s="14" t="s">
        <v>182</v>
      </c>
      <c r="AW162" s="14" t="s">
        <v>32</v>
      </c>
      <c r="AX162" s="14" t="s">
        <v>83</v>
      </c>
      <c r="AY162" s="263" t="s">
        <v>175</v>
      </c>
    </row>
    <row r="163" s="2" customFormat="1" ht="16.5" customHeight="1">
      <c r="A163" s="39"/>
      <c r="B163" s="40"/>
      <c r="C163" s="228" t="s">
        <v>223</v>
      </c>
      <c r="D163" s="228" t="s">
        <v>177</v>
      </c>
      <c r="E163" s="229" t="s">
        <v>1673</v>
      </c>
      <c r="F163" s="230" t="s">
        <v>1674</v>
      </c>
      <c r="G163" s="231" t="s">
        <v>180</v>
      </c>
      <c r="H163" s="232">
        <v>139.405</v>
      </c>
      <c r="I163" s="233"/>
      <c r="J163" s="234">
        <f>ROUND(I163*H163,2)</f>
        <v>0</v>
      </c>
      <c r="K163" s="230" t="s">
        <v>181</v>
      </c>
      <c r="L163" s="45"/>
      <c r="M163" s="235" t="s">
        <v>1</v>
      </c>
      <c r="N163" s="236" t="s">
        <v>41</v>
      </c>
      <c r="O163" s="92"/>
      <c r="P163" s="237">
        <f>O163*H163</f>
        <v>0</v>
      </c>
      <c r="Q163" s="237">
        <v>0.0040000000000000001</v>
      </c>
      <c r="R163" s="237">
        <f>Q163*H163</f>
        <v>0.55762</v>
      </c>
      <c r="S163" s="237">
        <v>0</v>
      </c>
      <c r="T163" s="238">
        <f>S163*H163</f>
        <v>0</v>
      </c>
      <c r="U163" s="39"/>
      <c r="V163" s="39"/>
      <c r="W163" s="39"/>
      <c r="X163" s="39"/>
      <c r="Y163" s="39"/>
      <c r="Z163" s="39"/>
      <c r="AA163" s="39"/>
      <c r="AB163" s="39"/>
      <c r="AC163" s="39"/>
      <c r="AD163" s="39"/>
      <c r="AE163" s="39"/>
      <c r="AR163" s="239" t="s">
        <v>182</v>
      </c>
      <c r="AT163" s="239" t="s">
        <v>177</v>
      </c>
      <c r="AU163" s="239" t="s">
        <v>85</v>
      </c>
      <c r="AY163" s="18" t="s">
        <v>175</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182</v>
      </c>
      <c r="BM163" s="239" t="s">
        <v>1675</v>
      </c>
    </row>
    <row r="164" s="13" customFormat="1">
      <c r="A164" s="13"/>
      <c r="B164" s="241"/>
      <c r="C164" s="242"/>
      <c r="D164" s="243" t="s">
        <v>197</v>
      </c>
      <c r="E164" s="244" t="s">
        <v>1</v>
      </c>
      <c r="F164" s="245" t="s">
        <v>1663</v>
      </c>
      <c r="G164" s="242"/>
      <c r="H164" s="246">
        <v>139.405</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197</v>
      </c>
      <c r="AU164" s="252" t="s">
        <v>85</v>
      </c>
      <c r="AV164" s="13" t="s">
        <v>85</v>
      </c>
      <c r="AW164" s="13" t="s">
        <v>32</v>
      </c>
      <c r="AX164" s="13" t="s">
        <v>76</v>
      </c>
      <c r="AY164" s="252" t="s">
        <v>175</v>
      </c>
    </row>
    <row r="165" s="14" customFormat="1">
      <c r="A165" s="14"/>
      <c r="B165" s="253"/>
      <c r="C165" s="254"/>
      <c r="D165" s="243" t="s">
        <v>197</v>
      </c>
      <c r="E165" s="255" t="s">
        <v>1</v>
      </c>
      <c r="F165" s="256" t="s">
        <v>199</v>
      </c>
      <c r="G165" s="254"/>
      <c r="H165" s="257">
        <v>139.405</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197</v>
      </c>
      <c r="AU165" s="263" t="s">
        <v>85</v>
      </c>
      <c r="AV165" s="14" t="s">
        <v>182</v>
      </c>
      <c r="AW165" s="14" t="s">
        <v>32</v>
      </c>
      <c r="AX165" s="14" t="s">
        <v>83</v>
      </c>
      <c r="AY165" s="263" t="s">
        <v>175</v>
      </c>
    </row>
    <row r="166" s="2" customFormat="1" ht="16.5" customHeight="1">
      <c r="A166" s="39"/>
      <c r="B166" s="40"/>
      <c r="C166" s="228" t="s">
        <v>230</v>
      </c>
      <c r="D166" s="228" t="s">
        <v>177</v>
      </c>
      <c r="E166" s="229" t="s">
        <v>1676</v>
      </c>
      <c r="F166" s="230" t="s">
        <v>1677</v>
      </c>
      <c r="G166" s="231" t="s">
        <v>180</v>
      </c>
      <c r="H166" s="232">
        <v>228.04499999999999</v>
      </c>
      <c r="I166" s="233"/>
      <c r="J166" s="234">
        <f>ROUND(I166*H166,2)</f>
        <v>0</v>
      </c>
      <c r="K166" s="230" t="s">
        <v>181</v>
      </c>
      <c r="L166" s="45"/>
      <c r="M166" s="235" t="s">
        <v>1</v>
      </c>
      <c r="N166" s="236" t="s">
        <v>41</v>
      </c>
      <c r="O166" s="92"/>
      <c r="P166" s="237">
        <f>O166*H166</f>
        <v>0</v>
      </c>
      <c r="Q166" s="237">
        <v>0.01575</v>
      </c>
      <c r="R166" s="237">
        <f>Q166*H166</f>
        <v>3.59170875</v>
      </c>
      <c r="S166" s="237">
        <v>0</v>
      </c>
      <c r="T166" s="238">
        <f>S166*H166</f>
        <v>0</v>
      </c>
      <c r="U166" s="39"/>
      <c r="V166" s="39"/>
      <c r="W166" s="39"/>
      <c r="X166" s="39"/>
      <c r="Y166" s="39"/>
      <c r="Z166" s="39"/>
      <c r="AA166" s="39"/>
      <c r="AB166" s="39"/>
      <c r="AC166" s="39"/>
      <c r="AD166" s="39"/>
      <c r="AE166" s="39"/>
      <c r="AR166" s="239" t="s">
        <v>182</v>
      </c>
      <c r="AT166" s="239" t="s">
        <v>177</v>
      </c>
      <c r="AU166" s="239" t="s">
        <v>85</v>
      </c>
      <c r="AY166" s="18" t="s">
        <v>175</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182</v>
      </c>
      <c r="BM166" s="239" t="s">
        <v>1678</v>
      </c>
    </row>
    <row r="167" s="13" customFormat="1">
      <c r="A167" s="13"/>
      <c r="B167" s="241"/>
      <c r="C167" s="242"/>
      <c r="D167" s="243" t="s">
        <v>197</v>
      </c>
      <c r="E167" s="244" t="s">
        <v>1</v>
      </c>
      <c r="F167" s="245" t="s">
        <v>1660</v>
      </c>
      <c r="G167" s="242"/>
      <c r="H167" s="246">
        <v>228.04499999999999</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197</v>
      </c>
      <c r="AU167" s="252" t="s">
        <v>85</v>
      </c>
      <c r="AV167" s="13" t="s">
        <v>85</v>
      </c>
      <c r="AW167" s="13" t="s">
        <v>32</v>
      </c>
      <c r="AX167" s="13" t="s">
        <v>76</v>
      </c>
      <c r="AY167" s="252" t="s">
        <v>175</v>
      </c>
    </row>
    <row r="168" s="14" customFormat="1">
      <c r="A168" s="14"/>
      <c r="B168" s="253"/>
      <c r="C168" s="254"/>
      <c r="D168" s="243" t="s">
        <v>197</v>
      </c>
      <c r="E168" s="255" t="s">
        <v>1</v>
      </c>
      <c r="F168" s="256" t="s">
        <v>199</v>
      </c>
      <c r="G168" s="254"/>
      <c r="H168" s="257">
        <v>228.04499999999999</v>
      </c>
      <c r="I168" s="258"/>
      <c r="J168" s="254"/>
      <c r="K168" s="254"/>
      <c r="L168" s="259"/>
      <c r="M168" s="260"/>
      <c r="N168" s="261"/>
      <c r="O168" s="261"/>
      <c r="P168" s="261"/>
      <c r="Q168" s="261"/>
      <c r="R168" s="261"/>
      <c r="S168" s="261"/>
      <c r="T168" s="262"/>
      <c r="U168" s="14"/>
      <c r="V168" s="14"/>
      <c r="W168" s="14"/>
      <c r="X168" s="14"/>
      <c r="Y168" s="14"/>
      <c r="Z168" s="14"/>
      <c r="AA168" s="14"/>
      <c r="AB168" s="14"/>
      <c r="AC168" s="14"/>
      <c r="AD168" s="14"/>
      <c r="AE168" s="14"/>
      <c r="AT168" s="263" t="s">
        <v>197</v>
      </c>
      <c r="AU168" s="263" t="s">
        <v>85</v>
      </c>
      <c r="AV168" s="14" t="s">
        <v>182</v>
      </c>
      <c r="AW168" s="14" t="s">
        <v>32</v>
      </c>
      <c r="AX168" s="14" t="s">
        <v>83</v>
      </c>
      <c r="AY168" s="263" t="s">
        <v>175</v>
      </c>
    </row>
    <row r="169" s="2" customFormat="1" ht="16.5" customHeight="1">
      <c r="A169" s="39"/>
      <c r="B169" s="40"/>
      <c r="C169" s="228" t="s">
        <v>8</v>
      </c>
      <c r="D169" s="228" t="s">
        <v>177</v>
      </c>
      <c r="E169" s="229" t="s">
        <v>1679</v>
      </c>
      <c r="F169" s="230" t="s">
        <v>1680</v>
      </c>
      <c r="G169" s="231" t="s">
        <v>180</v>
      </c>
      <c r="H169" s="232">
        <v>228.27500000000001</v>
      </c>
      <c r="I169" s="233"/>
      <c r="J169" s="234">
        <f>ROUND(I169*H169,2)</f>
        <v>0</v>
      </c>
      <c r="K169" s="230" t="s">
        <v>181</v>
      </c>
      <c r="L169" s="45"/>
      <c r="M169" s="235" t="s">
        <v>1</v>
      </c>
      <c r="N169" s="236" t="s">
        <v>41</v>
      </c>
      <c r="O169" s="92"/>
      <c r="P169" s="237">
        <f>O169*H169</f>
        <v>0</v>
      </c>
      <c r="Q169" s="237">
        <v>0.015400000000000001</v>
      </c>
      <c r="R169" s="237">
        <f>Q169*H169</f>
        <v>3.5154350000000001</v>
      </c>
      <c r="S169" s="237">
        <v>0</v>
      </c>
      <c r="T169" s="238">
        <f>S169*H169</f>
        <v>0</v>
      </c>
      <c r="U169" s="39"/>
      <c r="V169" s="39"/>
      <c r="W169" s="39"/>
      <c r="X169" s="39"/>
      <c r="Y169" s="39"/>
      <c r="Z169" s="39"/>
      <c r="AA169" s="39"/>
      <c r="AB169" s="39"/>
      <c r="AC169" s="39"/>
      <c r="AD169" s="39"/>
      <c r="AE169" s="39"/>
      <c r="AR169" s="239" t="s">
        <v>182</v>
      </c>
      <c r="AT169" s="239" t="s">
        <v>177</v>
      </c>
      <c r="AU169" s="239" t="s">
        <v>85</v>
      </c>
      <c r="AY169" s="18" t="s">
        <v>175</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182</v>
      </c>
      <c r="BM169" s="239" t="s">
        <v>1681</v>
      </c>
    </row>
    <row r="170" s="13" customFormat="1">
      <c r="A170" s="13"/>
      <c r="B170" s="241"/>
      <c r="C170" s="242"/>
      <c r="D170" s="243" t="s">
        <v>197</v>
      </c>
      <c r="E170" s="244" t="s">
        <v>1</v>
      </c>
      <c r="F170" s="245" t="s">
        <v>1661</v>
      </c>
      <c r="G170" s="242"/>
      <c r="H170" s="246">
        <v>228.27500000000001</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197</v>
      </c>
      <c r="AU170" s="252" t="s">
        <v>85</v>
      </c>
      <c r="AV170" s="13" t="s">
        <v>85</v>
      </c>
      <c r="AW170" s="13" t="s">
        <v>32</v>
      </c>
      <c r="AX170" s="13" t="s">
        <v>76</v>
      </c>
      <c r="AY170" s="252" t="s">
        <v>175</v>
      </c>
    </row>
    <row r="171" s="14" customFormat="1">
      <c r="A171" s="14"/>
      <c r="B171" s="253"/>
      <c r="C171" s="254"/>
      <c r="D171" s="243" t="s">
        <v>197</v>
      </c>
      <c r="E171" s="255" t="s">
        <v>1</v>
      </c>
      <c r="F171" s="256" t="s">
        <v>199</v>
      </c>
      <c r="G171" s="254"/>
      <c r="H171" s="257">
        <v>228.27500000000001</v>
      </c>
      <c r="I171" s="258"/>
      <c r="J171" s="254"/>
      <c r="K171" s="254"/>
      <c r="L171" s="259"/>
      <c r="M171" s="260"/>
      <c r="N171" s="261"/>
      <c r="O171" s="261"/>
      <c r="P171" s="261"/>
      <c r="Q171" s="261"/>
      <c r="R171" s="261"/>
      <c r="S171" s="261"/>
      <c r="T171" s="262"/>
      <c r="U171" s="14"/>
      <c r="V171" s="14"/>
      <c r="W171" s="14"/>
      <c r="X171" s="14"/>
      <c r="Y171" s="14"/>
      <c r="Z171" s="14"/>
      <c r="AA171" s="14"/>
      <c r="AB171" s="14"/>
      <c r="AC171" s="14"/>
      <c r="AD171" s="14"/>
      <c r="AE171" s="14"/>
      <c r="AT171" s="263" t="s">
        <v>197</v>
      </c>
      <c r="AU171" s="263" t="s">
        <v>85</v>
      </c>
      <c r="AV171" s="14" t="s">
        <v>182</v>
      </c>
      <c r="AW171" s="14" t="s">
        <v>32</v>
      </c>
      <c r="AX171" s="14" t="s">
        <v>83</v>
      </c>
      <c r="AY171" s="263" t="s">
        <v>175</v>
      </c>
    </row>
    <row r="172" s="2" customFormat="1" ht="16.5" customHeight="1">
      <c r="A172" s="39"/>
      <c r="B172" s="40"/>
      <c r="C172" s="228" t="s">
        <v>239</v>
      </c>
      <c r="D172" s="228" t="s">
        <v>177</v>
      </c>
      <c r="E172" s="229" t="s">
        <v>1682</v>
      </c>
      <c r="F172" s="230" t="s">
        <v>1683</v>
      </c>
      <c r="G172" s="231" t="s">
        <v>180</v>
      </c>
      <c r="H172" s="232">
        <v>456.08999999999998</v>
      </c>
      <c r="I172" s="233"/>
      <c r="J172" s="234">
        <f>ROUND(I172*H172,2)</f>
        <v>0</v>
      </c>
      <c r="K172" s="230" t="s">
        <v>181</v>
      </c>
      <c r="L172" s="45"/>
      <c r="M172" s="235" t="s">
        <v>1</v>
      </c>
      <c r="N172" s="236" t="s">
        <v>41</v>
      </c>
      <c r="O172" s="92"/>
      <c r="P172" s="237">
        <f>O172*H172</f>
        <v>0</v>
      </c>
      <c r="Q172" s="237">
        <v>0.0079000000000000008</v>
      </c>
      <c r="R172" s="237">
        <f>Q172*H172</f>
        <v>3.6031110000000002</v>
      </c>
      <c r="S172" s="237">
        <v>0</v>
      </c>
      <c r="T172" s="238">
        <f>S172*H172</f>
        <v>0</v>
      </c>
      <c r="U172" s="39"/>
      <c r="V172" s="39"/>
      <c r="W172" s="39"/>
      <c r="X172" s="39"/>
      <c r="Y172" s="39"/>
      <c r="Z172" s="39"/>
      <c r="AA172" s="39"/>
      <c r="AB172" s="39"/>
      <c r="AC172" s="39"/>
      <c r="AD172" s="39"/>
      <c r="AE172" s="39"/>
      <c r="AR172" s="239" t="s">
        <v>182</v>
      </c>
      <c r="AT172" s="239" t="s">
        <v>177</v>
      </c>
      <c r="AU172" s="239" t="s">
        <v>85</v>
      </c>
      <c r="AY172" s="18" t="s">
        <v>175</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182</v>
      </c>
      <c r="BM172" s="239" t="s">
        <v>1684</v>
      </c>
    </row>
    <row r="173" s="13" customFormat="1">
      <c r="A173" s="13"/>
      <c r="B173" s="241"/>
      <c r="C173" s="242"/>
      <c r="D173" s="243" t="s">
        <v>197</v>
      </c>
      <c r="E173" s="242"/>
      <c r="F173" s="245" t="s">
        <v>1685</v>
      </c>
      <c r="G173" s="242"/>
      <c r="H173" s="246">
        <v>456.08999999999998</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197</v>
      </c>
      <c r="AU173" s="252" t="s">
        <v>85</v>
      </c>
      <c r="AV173" s="13" t="s">
        <v>85</v>
      </c>
      <c r="AW173" s="13" t="s">
        <v>4</v>
      </c>
      <c r="AX173" s="13" t="s">
        <v>83</v>
      </c>
      <c r="AY173" s="252" t="s">
        <v>175</v>
      </c>
    </row>
    <row r="174" s="2" customFormat="1" ht="16.5" customHeight="1">
      <c r="A174" s="39"/>
      <c r="B174" s="40"/>
      <c r="C174" s="228" t="s">
        <v>243</v>
      </c>
      <c r="D174" s="228" t="s">
        <v>177</v>
      </c>
      <c r="E174" s="229" t="s">
        <v>1682</v>
      </c>
      <c r="F174" s="230" t="s">
        <v>1683</v>
      </c>
      <c r="G174" s="231" t="s">
        <v>180</v>
      </c>
      <c r="H174" s="232">
        <v>456.55000000000001</v>
      </c>
      <c r="I174" s="233"/>
      <c r="J174" s="234">
        <f>ROUND(I174*H174,2)</f>
        <v>0</v>
      </c>
      <c r="K174" s="230" t="s">
        <v>181</v>
      </c>
      <c r="L174" s="45"/>
      <c r="M174" s="235" t="s">
        <v>1</v>
      </c>
      <c r="N174" s="236" t="s">
        <v>41</v>
      </c>
      <c r="O174" s="92"/>
      <c r="P174" s="237">
        <f>O174*H174</f>
        <v>0</v>
      </c>
      <c r="Q174" s="237">
        <v>0.0079000000000000008</v>
      </c>
      <c r="R174" s="237">
        <f>Q174*H174</f>
        <v>3.6067450000000005</v>
      </c>
      <c r="S174" s="237">
        <v>0</v>
      </c>
      <c r="T174" s="238">
        <f>S174*H174</f>
        <v>0</v>
      </c>
      <c r="U174" s="39"/>
      <c r="V174" s="39"/>
      <c r="W174" s="39"/>
      <c r="X174" s="39"/>
      <c r="Y174" s="39"/>
      <c r="Z174" s="39"/>
      <c r="AA174" s="39"/>
      <c r="AB174" s="39"/>
      <c r="AC174" s="39"/>
      <c r="AD174" s="39"/>
      <c r="AE174" s="39"/>
      <c r="AR174" s="239" t="s">
        <v>182</v>
      </c>
      <c r="AT174" s="239" t="s">
        <v>177</v>
      </c>
      <c r="AU174" s="239" t="s">
        <v>85</v>
      </c>
      <c r="AY174" s="18" t="s">
        <v>175</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182</v>
      </c>
      <c r="BM174" s="239" t="s">
        <v>1686</v>
      </c>
    </row>
    <row r="175" s="13" customFormat="1">
      <c r="A175" s="13"/>
      <c r="B175" s="241"/>
      <c r="C175" s="242"/>
      <c r="D175" s="243" t="s">
        <v>197</v>
      </c>
      <c r="E175" s="242"/>
      <c r="F175" s="245" t="s">
        <v>1687</v>
      </c>
      <c r="G175" s="242"/>
      <c r="H175" s="246">
        <v>456.55000000000001</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197</v>
      </c>
      <c r="AU175" s="252" t="s">
        <v>85</v>
      </c>
      <c r="AV175" s="13" t="s">
        <v>85</v>
      </c>
      <c r="AW175" s="13" t="s">
        <v>4</v>
      </c>
      <c r="AX175" s="13" t="s">
        <v>83</v>
      </c>
      <c r="AY175" s="252" t="s">
        <v>175</v>
      </c>
    </row>
    <row r="176" s="2" customFormat="1" ht="16.5" customHeight="1">
      <c r="A176" s="39"/>
      <c r="B176" s="40"/>
      <c r="C176" s="228" t="s">
        <v>249</v>
      </c>
      <c r="D176" s="228" t="s">
        <v>177</v>
      </c>
      <c r="E176" s="229" t="s">
        <v>1688</v>
      </c>
      <c r="F176" s="230" t="s">
        <v>1689</v>
      </c>
      <c r="G176" s="231" t="s">
        <v>180</v>
      </c>
      <c r="H176" s="232">
        <v>112.16</v>
      </c>
      <c r="I176" s="233"/>
      <c r="J176" s="234">
        <f>ROUND(I176*H176,2)</f>
        <v>0</v>
      </c>
      <c r="K176" s="230" t="s">
        <v>181</v>
      </c>
      <c r="L176" s="45"/>
      <c r="M176" s="235" t="s">
        <v>1</v>
      </c>
      <c r="N176" s="236" t="s">
        <v>41</v>
      </c>
      <c r="O176" s="92"/>
      <c r="P176" s="237">
        <f>O176*H176</f>
        <v>0</v>
      </c>
      <c r="Q176" s="237">
        <v>0.11219999999999999</v>
      </c>
      <c r="R176" s="237">
        <f>Q176*H176</f>
        <v>12.584351999999999</v>
      </c>
      <c r="S176" s="237">
        <v>0</v>
      </c>
      <c r="T176" s="238">
        <f>S176*H176</f>
        <v>0</v>
      </c>
      <c r="U176" s="39"/>
      <c r="V176" s="39"/>
      <c r="W176" s="39"/>
      <c r="X176" s="39"/>
      <c r="Y176" s="39"/>
      <c r="Z176" s="39"/>
      <c r="AA176" s="39"/>
      <c r="AB176" s="39"/>
      <c r="AC176" s="39"/>
      <c r="AD176" s="39"/>
      <c r="AE176" s="39"/>
      <c r="AR176" s="239" t="s">
        <v>182</v>
      </c>
      <c r="AT176" s="239" t="s">
        <v>177</v>
      </c>
      <c r="AU176" s="239" t="s">
        <v>85</v>
      </c>
      <c r="AY176" s="18" t="s">
        <v>175</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182</v>
      </c>
      <c r="BM176" s="239" t="s">
        <v>1690</v>
      </c>
    </row>
    <row r="177" s="13" customFormat="1">
      <c r="A177" s="13"/>
      <c r="B177" s="241"/>
      <c r="C177" s="242"/>
      <c r="D177" s="243" t="s">
        <v>197</v>
      </c>
      <c r="E177" s="244" t="s">
        <v>1</v>
      </c>
      <c r="F177" s="245" t="s">
        <v>1691</v>
      </c>
      <c r="G177" s="242"/>
      <c r="H177" s="246">
        <v>112.16</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197</v>
      </c>
      <c r="AU177" s="252" t="s">
        <v>85</v>
      </c>
      <c r="AV177" s="13" t="s">
        <v>85</v>
      </c>
      <c r="AW177" s="13" t="s">
        <v>32</v>
      </c>
      <c r="AX177" s="13" t="s">
        <v>76</v>
      </c>
      <c r="AY177" s="252" t="s">
        <v>175</v>
      </c>
    </row>
    <row r="178" s="14" customFormat="1">
      <c r="A178" s="14"/>
      <c r="B178" s="253"/>
      <c r="C178" s="254"/>
      <c r="D178" s="243" t="s">
        <v>197</v>
      </c>
      <c r="E178" s="255" t="s">
        <v>1</v>
      </c>
      <c r="F178" s="256" t="s">
        <v>199</v>
      </c>
      <c r="G178" s="254"/>
      <c r="H178" s="257">
        <v>112.16</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197</v>
      </c>
      <c r="AU178" s="263" t="s">
        <v>85</v>
      </c>
      <c r="AV178" s="14" t="s">
        <v>182</v>
      </c>
      <c r="AW178" s="14" t="s">
        <v>32</v>
      </c>
      <c r="AX178" s="14" t="s">
        <v>83</v>
      </c>
      <c r="AY178" s="263" t="s">
        <v>175</v>
      </c>
    </row>
    <row r="179" s="2" customFormat="1" ht="16.5" customHeight="1">
      <c r="A179" s="39"/>
      <c r="B179" s="40"/>
      <c r="C179" s="228" t="s">
        <v>255</v>
      </c>
      <c r="D179" s="228" t="s">
        <v>177</v>
      </c>
      <c r="E179" s="229" t="s">
        <v>1692</v>
      </c>
      <c r="F179" s="230" t="s">
        <v>1693</v>
      </c>
      <c r="G179" s="231" t="s">
        <v>180</v>
      </c>
      <c r="H179" s="232">
        <v>112.16</v>
      </c>
      <c r="I179" s="233"/>
      <c r="J179" s="234">
        <f>ROUND(I179*H179,2)</f>
        <v>0</v>
      </c>
      <c r="K179" s="230" t="s">
        <v>181</v>
      </c>
      <c r="L179" s="45"/>
      <c r="M179" s="235" t="s">
        <v>1</v>
      </c>
      <c r="N179" s="236" t="s">
        <v>41</v>
      </c>
      <c r="O179" s="92"/>
      <c r="P179" s="237">
        <f>O179*H179</f>
        <v>0</v>
      </c>
      <c r="Q179" s="237">
        <v>0.011220000000000001</v>
      </c>
      <c r="R179" s="237">
        <f>Q179*H179</f>
        <v>1.2584352000000001</v>
      </c>
      <c r="S179" s="237">
        <v>0</v>
      </c>
      <c r="T179" s="238">
        <f>S179*H179</f>
        <v>0</v>
      </c>
      <c r="U179" s="39"/>
      <c r="V179" s="39"/>
      <c r="W179" s="39"/>
      <c r="X179" s="39"/>
      <c r="Y179" s="39"/>
      <c r="Z179" s="39"/>
      <c r="AA179" s="39"/>
      <c r="AB179" s="39"/>
      <c r="AC179" s="39"/>
      <c r="AD179" s="39"/>
      <c r="AE179" s="39"/>
      <c r="AR179" s="239" t="s">
        <v>182</v>
      </c>
      <c r="AT179" s="239" t="s">
        <v>177</v>
      </c>
      <c r="AU179" s="239" t="s">
        <v>85</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182</v>
      </c>
      <c r="BM179" s="239" t="s">
        <v>1694</v>
      </c>
    </row>
    <row r="180" s="2" customFormat="1" ht="16.5" customHeight="1">
      <c r="A180" s="39"/>
      <c r="B180" s="40"/>
      <c r="C180" s="228" t="s">
        <v>259</v>
      </c>
      <c r="D180" s="228" t="s">
        <v>177</v>
      </c>
      <c r="E180" s="229" t="s">
        <v>1695</v>
      </c>
      <c r="F180" s="230" t="s">
        <v>1696</v>
      </c>
      <c r="G180" s="231" t="s">
        <v>180</v>
      </c>
      <c r="H180" s="232">
        <v>112.16</v>
      </c>
      <c r="I180" s="233"/>
      <c r="J180" s="234">
        <f>ROUND(I180*H180,2)</f>
        <v>0</v>
      </c>
      <c r="K180" s="230" t="s">
        <v>181</v>
      </c>
      <c r="L180" s="45"/>
      <c r="M180" s="235" t="s">
        <v>1</v>
      </c>
      <c r="N180" s="236" t="s">
        <v>41</v>
      </c>
      <c r="O180" s="92"/>
      <c r="P180" s="237">
        <f>O180*H180</f>
        <v>0</v>
      </c>
      <c r="Q180" s="237">
        <v>0.063</v>
      </c>
      <c r="R180" s="237">
        <f>Q180*H180</f>
        <v>7.0660799999999995</v>
      </c>
      <c r="S180" s="237">
        <v>0</v>
      </c>
      <c r="T180" s="238">
        <f>S180*H180</f>
        <v>0</v>
      </c>
      <c r="U180" s="39"/>
      <c r="V180" s="39"/>
      <c r="W180" s="39"/>
      <c r="X180" s="39"/>
      <c r="Y180" s="39"/>
      <c r="Z180" s="39"/>
      <c r="AA180" s="39"/>
      <c r="AB180" s="39"/>
      <c r="AC180" s="39"/>
      <c r="AD180" s="39"/>
      <c r="AE180" s="39"/>
      <c r="AR180" s="239" t="s">
        <v>182</v>
      </c>
      <c r="AT180" s="239" t="s">
        <v>177</v>
      </c>
      <c r="AU180" s="239" t="s">
        <v>85</v>
      </c>
      <c r="AY180" s="18" t="s">
        <v>175</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182</v>
      </c>
      <c r="BM180" s="239" t="s">
        <v>1697</v>
      </c>
    </row>
    <row r="181" s="2" customFormat="1">
      <c r="A181" s="39"/>
      <c r="B181" s="40"/>
      <c r="C181" s="41"/>
      <c r="D181" s="243" t="s">
        <v>205</v>
      </c>
      <c r="E181" s="41"/>
      <c r="F181" s="264" t="s">
        <v>1698</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205</v>
      </c>
      <c r="AU181" s="18" t="s">
        <v>85</v>
      </c>
    </row>
    <row r="182" s="13" customFormat="1">
      <c r="A182" s="13"/>
      <c r="B182" s="241"/>
      <c r="C182" s="242"/>
      <c r="D182" s="243" t="s">
        <v>197</v>
      </c>
      <c r="E182" s="244" t="s">
        <v>1</v>
      </c>
      <c r="F182" s="245" t="s">
        <v>1691</v>
      </c>
      <c r="G182" s="242"/>
      <c r="H182" s="246">
        <v>112.16</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197</v>
      </c>
      <c r="AU182" s="252" t="s">
        <v>85</v>
      </c>
      <c r="AV182" s="13" t="s">
        <v>85</v>
      </c>
      <c r="AW182" s="13" t="s">
        <v>32</v>
      </c>
      <c r="AX182" s="13" t="s">
        <v>76</v>
      </c>
      <c r="AY182" s="252" t="s">
        <v>175</v>
      </c>
    </row>
    <row r="183" s="14" customFormat="1">
      <c r="A183" s="14"/>
      <c r="B183" s="253"/>
      <c r="C183" s="254"/>
      <c r="D183" s="243" t="s">
        <v>197</v>
      </c>
      <c r="E183" s="255" t="s">
        <v>1</v>
      </c>
      <c r="F183" s="256" t="s">
        <v>199</v>
      </c>
      <c r="G183" s="254"/>
      <c r="H183" s="257">
        <v>112.16</v>
      </c>
      <c r="I183" s="258"/>
      <c r="J183" s="254"/>
      <c r="K183" s="254"/>
      <c r="L183" s="259"/>
      <c r="M183" s="260"/>
      <c r="N183" s="261"/>
      <c r="O183" s="261"/>
      <c r="P183" s="261"/>
      <c r="Q183" s="261"/>
      <c r="R183" s="261"/>
      <c r="S183" s="261"/>
      <c r="T183" s="262"/>
      <c r="U183" s="14"/>
      <c r="V183" s="14"/>
      <c r="W183" s="14"/>
      <c r="X183" s="14"/>
      <c r="Y183" s="14"/>
      <c r="Z183" s="14"/>
      <c r="AA183" s="14"/>
      <c r="AB183" s="14"/>
      <c r="AC183" s="14"/>
      <c r="AD183" s="14"/>
      <c r="AE183" s="14"/>
      <c r="AT183" s="263" t="s">
        <v>197</v>
      </c>
      <c r="AU183" s="263" t="s">
        <v>85</v>
      </c>
      <c r="AV183" s="14" t="s">
        <v>182</v>
      </c>
      <c r="AW183" s="14" t="s">
        <v>32</v>
      </c>
      <c r="AX183" s="14" t="s">
        <v>83</v>
      </c>
      <c r="AY183" s="263" t="s">
        <v>175</v>
      </c>
    </row>
    <row r="184" s="2" customFormat="1" ht="16.5" customHeight="1">
      <c r="A184" s="39"/>
      <c r="B184" s="40"/>
      <c r="C184" s="228" t="s">
        <v>264</v>
      </c>
      <c r="D184" s="228" t="s">
        <v>177</v>
      </c>
      <c r="E184" s="229" t="s">
        <v>265</v>
      </c>
      <c r="F184" s="230" t="s">
        <v>266</v>
      </c>
      <c r="G184" s="231" t="s">
        <v>180</v>
      </c>
      <c r="H184" s="232">
        <v>112.16</v>
      </c>
      <c r="I184" s="233"/>
      <c r="J184" s="234">
        <f>ROUND(I184*H184,2)</f>
        <v>0</v>
      </c>
      <c r="K184" s="230" t="s">
        <v>181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182</v>
      </c>
      <c r="AT184" s="239" t="s">
        <v>177</v>
      </c>
      <c r="AU184" s="239" t="s">
        <v>85</v>
      </c>
      <c r="AY184" s="18" t="s">
        <v>175</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182</v>
      </c>
      <c r="BM184" s="239" t="s">
        <v>1699</v>
      </c>
    </row>
    <row r="185" s="12" customFormat="1" ht="22.8" customHeight="1">
      <c r="A185" s="12"/>
      <c r="B185" s="212"/>
      <c r="C185" s="213"/>
      <c r="D185" s="214" t="s">
        <v>75</v>
      </c>
      <c r="E185" s="226" t="s">
        <v>218</v>
      </c>
      <c r="F185" s="226" t="s">
        <v>268</v>
      </c>
      <c r="G185" s="213"/>
      <c r="H185" s="213"/>
      <c r="I185" s="216"/>
      <c r="J185" s="227">
        <f>BK185</f>
        <v>0</v>
      </c>
      <c r="K185" s="213"/>
      <c r="L185" s="218"/>
      <c r="M185" s="219"/>
      <c r="N185" s="220"/>
      <c r="O185" s="220"/>
      <c r="P185" s="221">
        <f>P186+SUM(P187:P224)</f>
        <v>0</v>
      </c>
      <c r="Q185" s="220"/>
      <c r="R185" s="221">
        <f>R186+SUM(R187:R224)</f>
        <v>0.0468692</v>
      </c>
      <c r="S185" s="220"/>
      <c r="T185" s="222">
        <f>T186+SUM(T187:T224)</f>
        <v>122.22586600000001</v>
      </c>
      <c r="U185" s="12"/>
      <c r="V185" s="12"/>
      <c r="W185" s="12"/>
      <c r="X185" s="12"/>
      <c r="Y185" s="12"/>
      <c r="Z185" s="12"/>
      <c r="AA185" s="12"/>
      <c r="AB185" s="12"/>
      <c r="AC185" s="12"/>
      <c r="AD185" s="12"/>
      <c r="AE185" s="12"/>
      <c r="AR185" s="223" t="s">
        <v>83</v>
      </c>
      <c r="AT185" s="224" t="s">
        <v>75</v>
      </c>
      <c r="AU185" s="224" t="s">
        <v>83</v>
      </c>
      <c r="AY185" s="223" t="s">
        <v>175</v>
      </c>
      <c r="BK185" s="225">
        <f>BK186+SUM(BK187:BK224)</f>
        <v>0</v>
      </c>
    </row>
    <row r="186" s="2" customFormat="1" ht="21.75" customHeight="1">
      <c r="A186" s="39"/>
      <c r="B186" s="40"/>
      <c r="C186" s="228" t="s">
        <v>269</v>
      </c>
      <c r="D186" s="228" t="s">
        <v>177</v>
      </c>
      <c r="E186" s="229" t="s">
        <v>270</v>
      </c>
      <c r="F186" s="230" t="s">
        <v>271</v>
      </c>
      <c r="G186" s="231" t="s">
        <v>180</v>
      </c>
      <c r="H186" s="232">
        <v>230</v>
      </c>
      <c r="I186" s="233"/>
      <c r="J186" s="234">
        <f>ROUND(I186*H186,2)</f>
        <v>0</v>
      </c>
      <c r="K186" s="230" t="s">
        <v>181</v>
      </c>
      <c r="L186" s="45"/>
      <c r="M186" s="235" t="s">
        <v>1</v>
      </c>
      <c r="N186" s="236" t="s">
        <v>41</v>
      </c>
      <c r="O186" s="92"/>
      <c r="P186" s="237">
        <f>O186*H186</f>
        <v>0</v>
      </c>
      <c r="Q186" s="237">
        <v>0.00012999999999999999</v>
      </c>
      <c r="R186" s="237">
        <f>Q186*H186</f>
        <v>0.029899999999999996</v>
      </c>
      <c r="S186" s="237">
        <v>0</v>
      </c>
      <c r="T186" s="238">
        <f>S186*H186</f>
        <v>0</v>
      </c>
      <c r="U186" s="39"/>
      <c r="V186" s="39"/>
      <c r="W186" s="39"/>
      <c r="X186" s="39"/>
      <c r="Y186" s="39"/>
      <c r="Z186" s="39"/>
      <c r="AA186" s="39"/>
      <c r="AB186" s="39"/>
      <c r="AC186" s="39"/>
      <c r="AD186" s="39"/>
      <c r="AE186" s="39"/>
      <c r="AR186" s="239" t="s">
        <v>182</v>
      </c>
      <c r="AT186" s="239" t="s">
        <v>177</v>
      </c>
      <c r="AU186" s="239" t="s">
        <v>85</v>
      </c>
      <c r="AY186" s="18" t="s">
        <v>175</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182</v>
      </c>
      <c r="BM186" s="239" t="s">
        <v>1700</v>
      </c>
    </row>
    <row r="187" s="13" customFormat="1">
      <c r="A187" s="13"/>
      <c r="B187" s="241"/>
      <c r="C187" s="242"/>
      <c r="D187" s="243" t="s">
        <v>197</v>
      </c>
      <c r="E187" s="244" t="s">
        <v>1</v>
      </c>
      <c r="F187" s="245" t="s">
        <v>1701</v>
      </c>
      <c r="G187" s="242"/>
      <c r="H187" s="246">
        <v>117.84</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197</v>
      </c>
      <c r="AU187" s="252" t="s">
        <v>85</v>
      </c>
      <c r="AV187" s="13" t="s">
        <v>85</v>
      </c>
      <c r="AW187" s="13" t="s">
        <v>32</v>
      </c>
      <c r="AX187" s="13" t="s">
        <v>76</v>
      </c>
      <c r="AY187" s="252" t="s">
        <v>175</v>
      </c>
    </row>
    <row r="188" s="13" customFormat="1">
      <c r="A188" s="13"/>
      <c r="B188" s="241"/>
      <c r="C188" s="242"/>
      <c r="D188" s="243" t="s">
        <v>197</v>
      </c>
      <c r="E188" s="244" t="s">
        <v>1</v>
      </c>
      <c r="F188" s="245" t="s">
        <v>1702</v>
      </c>
      <c r="G188" s="242"/>
      <c r="H188" s="246">
        <v>112.16</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197</v>
      </c>
      <c r="AU188" s="252" t="s">
        <v>85</v>
      </c>
      <c r="AV188" s="13" t="s">
        <v>85</v>
      </c>
      <c r="AW188" s="13" t="s">
        <v>32</v>
      </c>
      <c r="AX188" s="13" t="s">
        <v>76</v>
      </c>
      <c r="AY188" s="252" t="s">
        <v>175</v>
      </c>
    </row>
    <row r="189" s="14" customFormat="1">
      <c r="A189" s="14"/>
      <c r="B189" s="253"/>
      <c r="C189" s="254"/>
      <c r="D189" s="243" t="s">
        <v>197</v>
      </c>
      <c r="E189" s="255" t="s">
        <v>1</v>
      </c>
      <c r="F189" s="256" t="s">
        <v>199</v>
      </c>
      <c r="G189" s="254"/>
      <c r="H189" s="257">
        <v>230</v>
      </c>
      <c r="I189" s="258"/>
      <c r="J189" s="254"/>
      <c r="K189" s="254"/>
      <c r="L189" s="259"/>
      <c r="M189" s="260"/>
      <c r="N189" s="261"/>
      <c r="O189" s="261"/>
      <c r="P189" s="261"/>
      <c r="Q189" s="261"/>
      <c r="R189" s="261"/>
      <c r="S189" s="261"/>
      <c r="T189" s="262"/>
      <c r="U189" s="14"/>
      <c r="V189" s="14"/>
      <c r="W189" s="14"/>
      <c r="X189" s="14"/>
      <c r="Y189" s="14"/>
      <c r="Z189" s="14"/>
      <c r="AA189" s="14"/>
      <c r="AB189" s="14"/>
      <c r="AC189" s="14"/>
      <c r="AD189" s="14"/>
      <c r="AE189" s="14"/>
      <c r="AT189" s="263" t="s">
        <v>197</v>
      </c>
      <c r="AU189" s="263" t="s">
        <v>85</v>
      </c>
      <c r="AV189" s="14" t="s">
        <v>182</v>
      </c>
      <c r="AW189" s="14" t="s">
        <v>32</v>
      </c>
      <c r="AX189" s="14" t="s">
        <v>83</v>
      </c>
      <c r="AY189" s="263" t="s">
        <v>175</v>
      </c>
    </row>
    <row r="190" s="2" customFormat="1" ht="16.5" customHeight="1">
      <c r="A190" s="39"/>
      <c r="B190" s="40"/>
      <c r="C190" s="228" t="s">
        <v>282</v>
      </c>
      <c r="D190" s="228" t="s">
        <v>177</v>
      </c>
      <c r="E190" s="229" t="s">
        <v>283</v>
      </c>
      <c r="F190" s="230" t="s">
        <v>284</v>
      </c>
      <c r="G190" s="231" t="s">
        <v>180</v>
      </c>
      <c r="H190" s="232">
        <v>345.23000000000002</v>
      </c>
      <c r="I190" s="233"/>
      <c r="J190" s="234">
        <f>ROUND(I190*H190,2)</f>
        <v>0</v>
      </c>
      <c r="K190" s="230" t="s">
        <v>181</v>
      </c>
      <c r="L190" s="45"/>
      <c r="M190" s="235" t="s">
        <v>1</v>
      </c>
      <c r="N190" s="236" t="s">
        <v>41</v>
      </c>
      <c r="O190" s="92"/>
      <c r="P190" s="237">
        <f>O190*H190</f>
        <v>0</v>
      </c>
      <c r="Q190" s="237">
        <v>4.0000000000000003E-05</v>
      </c>
      <c r="R190" s="237">
        <f>Q190*H190</f>
        <v>0.013809200000000002</v>
      </c>
      <c r="S190" s="237">
        <v>0</v>
      </c>
      <c r="T190" s="238">
        <f>S190*H190</f>
        <v>0</v>
      </c>
      <c r="U190" s="39"/>
      <c r="V190" s="39"/>
      <c r="W190" s="39"/>
      <c r="X190" s="39"/>
      <c r="Y190" s="39"/>
      <c r="Z190" s="39"/>
      <c r="AA190" s="39"/>
      <c r="AB190" s="39"/>
      <c r="AC190" s="39"/>
      <c r="AD190" s="39"/>
      <c r="AE190" s="39"/>
      <c r="AR190" s="239" t="s">
        <v>182</v>
      </c>
      <c r="AT190" s="239" t="s">
        <v>177</v>
      </c>
      <c r="AU190" s="239" t="s">
        <v>85</v>
      </c>
      <c r="AY190" s="18" t="s">
        <v>175</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182</v>
      </c>
      <c r="BM190" s="239" t="s">
        <v>1703</v>
      </c>
    </row>
    <row r="191" s="13" customFormat="1">
      <c r="A191" s="13"/>
      <c r="B191" s="241"/>
      <c r="C191" s="242"/>
      <c r="D191" s="243" t="s">
        <v>197</v>
      </c>
      <c r="E191" s="244" t="s">
        <v>1</v>
      </c>
      <c r="F191" s="245" t="s">
        <v>1704</v>
      </c>
      <c r="G191" s="242"/>
      <c r="H191" s="246">
        <v>345.23000000000002</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197</v>
      </c>
      <c r="AU191" s="252" t="s">
        <v>85</v>
      </c>
      <c r="AV191" s="13" t="s">
        <v>85</v>
      </c>
      <c r="AW191" s="13" t="s">
        <v>32</v>
      </c>
      <c r="AX191" s="13" t="s">
        <v>76</v>
      </c>
      <c r="AY191" s="252" t="s">
        <v>175</v>
      </c>
    </row>
    <row r="192" s="14" customFormat="1">
      <c r="A192" s="14"/>
      <c r="B192" s="253"/>
      <c r="C192" s="254"/>
      <c r="D192" s="243" t="s">
        <v>197</v>
      </c>
      <c r="E192" s="255" t="s">
        <v>1</v>
      </c>
      <c r="F192" s="256" t="s">
        <v>199</v>
      </c>
      <c r="G192" s="254"/>
      <c r="H192" s="257">
        <v>345.23000000000002</v>
      </c>
      <c r="I192" s="258"/>
      <c r="J192" s="254"/>
      <c r="K192" s="254"/>
      <c r="L192" s="259"/>
      <c r="M192" s="260"/>
      <c r="N192" s="261"/>
      <c r="O192" s="261"/>
      <c r="P192" s="261"/>
      <c r="Q192" s="261"/>
      <c r="R192" s="261"/>
      <c r="S192" s="261"/>
      <c r="T192" s="262"/>
      <c r="U192" s="14"/>
      <c r="V192" s="14"/>
      <c r="W192" s="14"/>
      <c r="X192" s="14"/>
      <c r="Y192" s="14"/>
      <c r="Z192" s="14"/>
      <c r="AA192" s="14"/>
      <c r="AB192" s="14"/>
      <c r="AC192" s="14"/>
      <c r="AD192" s="14"/>
      <c r="AE192" s="14"/>
      <c r="AT192" s="263" t="s">
        <v>197</v>
      </c>
      <c r="AU192" s="263" t="s">
        <v>85</v>
      </c>
      <c r="AV192" s="14" t="s">
        <v>182</v>
      </c>
      <c r="AW192" s="14" t="s">
        <v>32</v>
      </c>
      <c r="AX192" s="14" t="s">
        <v>83</v>
      </c>
      <c r="AY192" s="263" t="s">
        <v>175</v>
      </c>
    </row>
    <row r="193" s="2" customFormat="1" ht="16.5" customHeight="1">
      <c r="A193" s="39"/>
      <c r="B193" s="40"/>
      <c r="C193" s="228" t="s">
        <v>7</v>
      </c>
      <c r="D193" s="228" t="s">
        <v>177</v>
      </c>
      <c r="E193" s="229" t="s">
        <v>286</v>
      </c>
      <c r="F193" s="230" t="s">
        <v>287</v>
      </c>
      <c r="G193" s="231" t="s">
        <v>180</v>
      </c>
      <c r="H193" s="232">
        <v>112.16</v>
      </c>
      <c r="I193" s="233"/>
      <c r="J193" s="234">
        <f>ROUND(I193*H193,2)</f>
        <v>0</v>
      </c>
      <c r="K193" s="230" t="s">
        <v>181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182</v>
      </c>
      <c r="AT193" s="239" t="s">
        <v>177</v>
      </c>
      <c r="AU193" s="239" t="s">
        <v>85</v>
      </c>
      <c r="AY193" s="18" t="s">
        <v>175</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182</v>
      </c>
      <c r="BM193" s="239" t="s">
        <v>1705</v>
      </c>
    </row>
    <row r="194" s="13" customFormat="1">
      <c r="A194" s="13"/>
      <c r="B194" s="241"/>
      <c r="C194" s="242"/>
      <c r="D194" s="243" t="s">
        <v>197</v>
      </c>
      <c r="E194" s="244" t="s">
        <v>1</v>
      </c>
      <c r="F194" s="245" t="s">
        <v>1691</v>
      </c>
      <c r="G194" s="242"/>
      <c r="H194" s="246">
        <v>112.16</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197</v>
      </c>
      <c r="AU194" s="252" t="s">
        <v>85</v>
      </c>
      <c r="AV194" s="13" t="s">
        <v>85</v>
      </c>
      <c r="AW194" s="13" t="s">
        <v>32</v>
      </c>
      <c r="AX194" s="13" t="s">
        <v>76</v>
      </c>
      <c r="AY194" s="252" t="s">
        <v>175</v>
      </c>
    </row>
    <row r="195" s="14" customFormat="1">
      <c r="A195" s="14"/>
      <c r="B195" s="253"/>
      <c r="C195" s="254"/>
      <c r="D195" s="243" t="s">
        <v>197</v>
      </c>
      <c r="E195" s="255" t="s">
        <v>1</v>
      </c>
      <c r="F195" s="256" t="s">
        <v>199</v>
      </c>
      <c r="G195" s="254"/>
      <c r="H195" s="257">
        <v>112.16</v>
      </c>
      <c r="I195" s="258"/>
      <c r="J195" s="254"/>
      <c r="K195" s="254"/>
      <c r="L195" s="259"/>
      <c r="M195" s="260"/>
      <c r="N195" s="261"/>
      <c r="O195" s="261"/>
      <c r="P195" s="261"/>
      <c r="Q195" s="261"/>
      <c r="R195" s="261"/>
      <c r="S195" s="261"/>
      <c r="T195" s="262"/>
      <c r="U195" s="14"/>
      <c r="V195" s="14"/>
      <c r="W195" s="14"/>
      <c r="X195" s="14"/>
      <c r="Y195" s="14"/>
      <c r="Z195" s="14"/>
      <c r="AA195" s="14"/>
      <c r="AB195" s="14"/>
      <c r="AC195" s="14"/>
      <c r="AD195" s="14"/>
      <c r="AE195" s="14"/>
      <c r="AT195" s="263" t="s">
        <v>197</v>
      </c>
      <c r="AU195" s="263" t="s">
        <v>85</v>
      </c>
      <c r="AV195" s="14" t="s">
        <v>182</v>
      </c>
      <c r="AW195" s="14" t="s">
        <v>32</v>
      </c>
      <c r="AX195" s="14" t="s">
        <v>83</v>
      </c>
      <c r="AY195" s="263" t="s">
        <v>175</v>
      </c>
    </row>
    <row r="196" s="2" customFormat="1" ht="16.5" customHeight="1">
      <c r="A196" s="39"/>
      <c r="B196" s="40"/>
      <c r="C196" s="228" t="s">
        <v>289</v>
      </c>
      <c r="D196" s="228" t="s">
        <v>177</v>
      </c>
      <c r="E196" s="229" t="s">
        <v>1706</v>
      </c>
      <c r="F196" s="230" t="s">
        <v>1707</v>
      </c>
      <c r="G196" s="231" t="s">
        <v>180</v>
      </c>
      <c r="H196" s="232">
        <v>157.44</v>
      </c>
      <c r="I196" s="233"/>
      <c r="J196" s="234">
        <f>ROUND(I196*H196,2)</f>
        <v>0</v>
      </c>
      <c r="K196" s="230" t="s">
        <v>181</v>
      </c>
      <c r="L196" s="45"/>
      <c r="M196" s="235" t="s">
        <v>1</v>
      </c>
      <c r="N196" s="236" t="s">
        <v>41</v>
      </c>
      <c r="O196" s="92"/>
      <c r="P196" s="237">
        <f>O196*H196</f>
        <v>0</v>
      </c>
      <c r="Q196" s="237">
        <v>0</v>
      </c>
      <c r="R196" s="237">
        <f>Q196*H196</f>
        <v>0</v>
      </c>
      <c r="S196" s="237">
        <v>0.18099999999999999</v>
      </c>
      <c r="T196" s="238">
        <f>S196*H196</f>
        <v>28.496639999999999</v>
      </c>
      <c r="U196" s="39"/>
      <c r="V196" s="39"/>
      <c r="W196" s="39"/>
      <c r="X196" s="39"/>
      <c r="Y196" s="39"/>
      <c r="Z196" s="39"/>
      <c r="AA196" s="39"/>
      <c r="AB196" s="39"/>
      <c r="AC196" s="39"/>
      <c r="AD196" s="39"/>
      <c r="AE196" s="39"/>
      <c r="AR196" s="239" t="s">
        <v>182</v>
      </c>
      <c r="AT196" s="239" t="s">
        <v>177</v>
      </c>
      <c r="AU196" s="239" t="s">
        <v>85</v>
      </c>
      <c r="AY196" s="18" t="s">
        <v>175</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182</v>
      </c>
      <c r="BM196" s="239" t="s">
        <v>1708</v>
      </c>
    </row>
    <row r="197" s="13" customFormat="1">
      <c r="A197" s="13"/>
      <c r="B197" s="241"/>
      <c r="C197" s="242"/>
      <c r="D197" s="243" t="s">
        <v>197</v>
      </c>
      <c r="E197" s="244" t="s">
        <v>1</v>
      </c>
      <c r="F197" s="245" t="s">
        <v>1709</v>
      </c>
      <c r="G197" s="242"/>
      <c r="H197" s="246">
        <v>157.44</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197</v>
      </c>
      <c r="AU197" s="252" t="s">
        <v>85</v>
      </c>
      <c r="AV197" s="13" t="s">
        <v>85</v>
      </c>
      <c r="AW197" s="13" t="s">
        <v>32</v>
      </c>
      <c r="AX197" s="13" t="s">
        <v>76</v>
      </c>
      <c r="AY197" s="252" t="s">
        <v>175</v>
      </c>
    </row>
    <row r="198" s="14" customFormat="1">
      <c r="A198" s="14"/>
      <c r="B198" s="253"/>
      <c r="C198" s="254"/>
      <c r="D198" s="243" t="s">
        <v>197</v>
      </c>
      <c r="E198" s="255" t="s">
        <v>1</v>
      </c>
      <c r="F198" s="256" t="s">
        <v>199</v>
      </c>
      <c r="G198" s="254"/>
      <c r="H198" s="257">
        <v>157.44</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197</v>
      </c>
      <c r="AU198" s="263" t="s">
        <v>85</v>
      </c>
      <c r="AV198" s="14" t="s">
        <v>182</v>
      </c>
      <c r="AW198" s="14" t="s">
        <v>32</v>
      </c>
      <c r="AX198" s="14" t="s">
        <v>83</v>
      </c>
      <c r="AY198" s="263" t="s">
        <v>175</v>
      </c>
    </row>
    <row r="199" s="2" customFormat="1" ht="16.5" customHeight="1">
      <c r="A199" s="39"/>
      <c r="B199" s="40"/>
      <c r="C199" s="228" t="s">
        <v>295</v>
      </c>
      <c r="D199" s="228" t="s">
        <v>177</v>
      </c>
      <c r="E199" s="229" t="s">
        <v>1710</v>
      </c>
      <c r="F199" s="230" t="s">
        <v>1711</v>
      </c>
      <c r="G199" s="231" t="s">
        <v>180</v>
      </c>
      <c r="H199" s="232">
        <v>81.920000000000002</v>
      </c>
      <c r="I199" s="233"/>
      <c r="J199" s="234">
        <f>ROUND(I199*H199,2)</f>
        <v>0</v>
      </c>
      <c r="K199" s="230" t="s">
        <v>181</v>
      </c>
      <c r="L199" s="45"/>
      <c r="M199" s="235" t="s">
        <v>1</v>
      </c>
      <c r="N199" s="236" t="s">
        <v>41</v>
      </c>
      <c r="O199" s="92"/>
      <c r="P199" s="237">
        <f>O199*H199</f>
        <v>0</v>
      </c>
      <c r="Q199" s="237">
        <v>0</v>
      </c>
      <c r="R199" s="237">
        <f>Q199*H199</f>
        <v>0</v>
      </c>
      <c r="S199" s="237">
        <v>0.26100000000000001</v>
      </c>
      <c r="T199" s="238">
        <f>S199*H199</f>
        <v>21.381120000000003</v>
      </c>
      <c r="U199" s="39"/>
      <c r="V199" s="39"/>
      <c r="W199" s="39"/>
      <c r="X199" s="39"/>
      <c r="Y199" s="39"/>
      <c r="Z199" s="39"/>
      <c r="AA199" s="39"/>
      <c r="AB199" s="39"/>
      <c r="AC199" s="39"/>
      <c r="AD199" s="39"/>
      <c r="AE199" s="39"/>
      <c r="AR199" s="239" t="s">
        <v>182</v>
      </c>
      <c r="AT199" s="239" t="s">
        <v>177</v>
      </c>
      <c r="AU199" s="239" t="s">
        <v>85</v>
      </c>
      <c r="AY199" s="18" t="s">
        <v>175</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182</v>
      </c>
      <c r="BM199" s="239" t="s">
        <v>1712</v>
      </c>
    </row>
    <row r="200" s="13" customFormat="1">
      <c r="A200" s="13"/>
      <c r="B200" s="241"/>
      <c r="C200" s="242"/>
      <c r="D200" s="243" t="s">
        <v>197</v>
      </c>
      <c r="E200" s="244" t="s">
        <v>1</v>
      </c>
      <c r="F200" s="245" t="s">
        <v>1713</v>
      </c>
      <c r="G200" s="242"/>
      <c r="H200" s="246">
        <v>81.920000000000002</v>
      </c>
      <c r="I200" s="247"/>
      <c r="J200" s="242"/>
      <c r="K200" s="242"/>
      <c r="L200" s="248"/>
      <c r="M200" s="249"/>
      <c r="N200" s="250"/>
      <c r="O200" s="250"/>
      <c r="P200" s="250"/>
      <c r="Q200" s="250"/>
      <c r="R200" s="250"/>
      <c r="S200" s="250"/>
      <c r="T200" s="251"/>
      <c r="U200" s="13"/>
      <c r="V200" s="13"/>
      <c r="W200" s="13"/>
      <c r="X200" s="13"/>
      <c r="Y200" s="13"/>
      <c r="Z200" s="13"/>
      <c r="AA200" s="13"/>
      <c r="AB200" s="13"/>
      <c r="AC200" s="13"/>
      <c r="AD200" s="13"/>
      <c r="AE200" s="13"/>
      <c r="AT200" s="252" t="s">
        <v>197</v>
      </c>
      <c r="AU200" s="252" t="s">
        <v>85</v>
      </c>
      <c r="AV200" s="13" t="s">
        <v>85</v>
      </c>
      <c r="AW200" s="13" t="s">
        <v>32</v>
      </c>
      <c r="AX200" s="13" t="s">
        <v>76</v>
      </c>
      <c r="AY200" s="252" t="s">
        <v>175</v>
      </c>
    </row>
    <row r="201" s="14" customFormat="1">
      <c r="A201" s="14"/>
      <c r="B201" s="253"/>
      <c r="C201" s="254"/>
      <c r="D201" s="243" t="s">
        <v>197</v>
      </c>
      <c r="E201" s="255" t="s">
        <v>1</v>
      </c>
      <c r="F201" s="256" t="s">
        <v>199</v>
      </c>
      <c r="G201" s="254"/>
      <c r="H201" s="257">
        <v>81.920000000000002</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197</v>
      </c>
      <c r="AU201" s="263" t="s">
        <v>85</v>
      </c>
      <c r="AV201" s="14" t="s">
        <v>182</v>
      </c>
      <c r="AW201" s="14" t="s">
        <v>32</v>
      </c>
      <c r="AX201" s="14" t="s">
        <v>83</v>
      </c>
      <c r="AY201" s="263" t="s">
        <v>175</v>
      </c>
    </row>
    <row r="202" s="2" customFormat="1" ht="21.75" customHeight="1">
      <c r="A202" s="39"/>
      <c r="B202" s="40"/>
      <c r="C202" s="228" t="s">
        <v>301</v>
      </c>
      <c r="D202" s="228" t="s">
        <v>177</v>
      </c>
      <c r="E202" s="229" t="s">
        <v>1714</v>
      </c>
      <c r="F202" s="230" t="s">
        <v>1715</v>
      </c>
      <c r="G202" s="231" t="s">
        <v>187</v>
      </c>
      <c r="H202" s="232">
        <v>11.784000000000001</v>
      </c>
      <c r="I202" s="233"/>
      <c r="J202" s="234">
        <f>ROUND(I202*H202,2)</f>
        <v>0</v>
      </c>
      <c r="K202" s="230" t="s">
        <v>181</v>
      </c>
      <c r="L202" s="45"/>
      <c r="M202" s="235" t="s">
        <v>1</v>
      </c>
      <c r="N202" s="236" t="s">
        <v>41</v>
      </c>
      <c r="O202" s="92"/>
      <c r="P202" s="237">
        <f>O202*H202</f>
        <v>0</v>
      </c>
      <c r="Q202" s="237">
        <v>0</v>
      </c>
      <c r="R202" s="237">
        <f>Q202*H202</f>
        <v>0</v>
      </c>
      <c r="S202" s="237">
        <v>2.2000000000000002</v>
      </c>
      <c r="T202" s="238">
        <f>S202*H202</f>
        <v>25.924800000000005</v>
      </c>
      <c r="U202" s="39"/>
      <c r="V202" s="39"/>
      <c r="W202" s="39"/>
      <c r="X202" s="39"/>
      <c r="Y202" s="39"/>
      <c r="Z202" s="39"/>
      <c r="AA202" s="39"/>
      <c r="AB202" s="39"/>
      <c r="AC202" s="39"/>
      <c r="AD202" s="39"/>
      <c r="AE202" s="39"/>
      <c r="AR202" s="239" t="s">
        <v>182</v>
      </c>
      <c r="AT202" s="239" t="s">
        <v>177</v>
      </c>
      <c r="AU202" s="239" t="s">
        <v>85</v>
      </c>
      <c r="AY202" s="18" t="s">
        <v>175</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182</v>
      </c>
      <c r="BM202" s="239" t="s">
        <v>1716</v>
      </c>
    </row>
    <row r="203" s="13" customFormat="1">
      <c r="A203" s="13"/>
      <c r="B203" s="241"/>
      <c r="C203" s="242"/>
      <c r="D203" s="243" t="s">
        <v>197</v>
      </c>
      <c r="E203" s="244" t="s">
        <v>1</v>
      </c>
      <c r="F203" s="245" t="s">
        <v>1717</v>
      </c>
      <c r="G203" s="242"/>
      <c r="H203" s="246">
        <v>11.784000000000001</v>
      </c>
      <c r="I203" s="247"/>
      <c r="J203" s="242"/>
      <c r="K203" s="242"/>
      <c r="L203" s="248"/>
      <c r="M203" s="249"/>
      <c r="N203" s="250"/>
      <c r="O203" s="250"/>
      <c r="P203" s="250"/>
      <c r="Q203" s="250"/>
      <c r="R203" s="250"/>
      <c r="S203" s="250"/>
      <c r="T203" s="251"/>
      <c r="U203" s="13"/>
      <c r="V203" s="13"/>
      <c r="W203" s="13"/>
      <c r="X203" s="13"/>
      <c r="Y203" s="13"/>
      <c r="Z203" s="13"/>
      <c r="AA203" s="13"/>
      <c r="AB203" s="13"/>
      <c r="AC203" s="13"/>
      <c r="AD203" s="13"/>
      <c r="AE203" s="13"/>
      <c r="AT203" s="252" t="s">
        <v>197</v>
      </c>
      <c r="AU203" s="252" t="s">
        <v>85</v>
      </c>
      <c r="AV203" s="13" t="s">
        <v>85</v>
      </c>
      <c r="AW203" s="13" t="s">
        <v>32</v>
      </c>
      <c r="AX203" s="13" t="s">
        <v>76</v>
      </c>
      <c r="AY203" s="252" t="s">
        <v>175</v>
      </c>
    </row>
    <row r="204" s="14" customFormat="1">
      <c r="A204" s="14"/>
      <c r="B204" s="253"/>
      <c r="C204" s="254"/>
      <c r="D204" s="243" t="s">
        <v>197</v>
      </c>
      <c r="E204" s="255" t="s">
        <v>1</v>
      </c>
      <c r="F204" s="256" t="s">
        <v>199</v>
      </c>
      <c r="G204" s="254"/>
      <c r="H204" s="257">
        <v>11.784000000000001</v>
      </c>
      <c r="I204" s="258"/>
      <c r="J204" s="254"/>
      <c r="K204" s="254"/>
      <c r="L204" s="259"/>
      <c r="M204" s="260"/>
      <c r="N204" s="261"/>
      <c r="O204" s="261"/>
      <c r="P204" s="261"/>
      <c r="Q204" s="261"/>
      <c r="R204" s="261"/>
      <c r="S204" s="261"/>
      <c r="T204" s="262"/>
      <c r="U204" s="14"/>
      <c r="V204" s="14"/>
      <c r="W204" s="14"/>
      <c r="X204" s="14"/>
      <c r="Y204" s="14"/>
      <c r="Z204" s="14"/>
      <c r="AA204" s="14"/>
      <c r="AB204" s="14"/>
      <c r="AC204" s="14"/>
      <c r="AD204" s="14"/>
      <c r="AE204" s="14"/>
      <c r="AT204" s="263" t="s">
        <v>197</v>
      </c>
      <c r="AU204" s="263" t="s">
        <v>85</v>
      </c>
      <c r="AV204" s="14" t="s">
        <v>182</v>
      </c>
      <c r="AW204" s="14" t="s">
        <v>32</v>
      </c>
      <c r="AX204" s="14" t="s">
        <v>83</v>
      </c>
      <c r="AY204" s="263" t="s">
        <v>175</v>
      </c>
    </row>
    <row r="205" s="2" customFormat="1" ht="16.5" customHeight="1">
      <c r="A205" s="39"/>
      <c r="B205" s="40"/>
      <c r="C205" s="228" t="s">
        <v>307</v>
      </c>
      <c r="D205" s="228" t="s">
        <v>177</v>
      </c>
      <c r="E205" s="229" t="s">
        <v>1718</v>
      </c>
      <c r="F205" s="230" t="s">
        <v>1719</v>
      </c>
      <c r="G205" s="231" t="s">
        <v>187</v>
      </c>
      <c r="H205" s="232">
        <v>11.784000000000001</v>
      </c>
      <c r="I205" s="233"/>
      <c r="J205" s="234">
        <f>ROUND(I205*H205,2)</f>
        <v>0</v>
      </c>
      <c r="K205" s="230" t="s">
        <v>181</v>
      </c>
      <c r="L205" s="45"/>
      <c r="M205" s="235" t="s">
        <v>1</v>
      </c>
      <c r="N205" s="236" t="s">
        <v>41</v>
      </c>
      <c r="O205" s="92"/>
      <c r="P205" s="237">
        <f>O205*H205</f>
        <v>0</v>
      </c>
      <c r="Q205" s="237">
        <v>0</v>
      </c>
      <c r="R205" s="237">
        <f>Q205*H205</f>
        <v>0</v>
      </c>
      <c r="S205" s="237">
        <v>0.043999999999999997</v>
      </c>
      <c r="T205" s="238">
        <f>S205*H205</f>
        <v>0.51849599999999996</v>
      </c>
      <c r="U205" s="39"/>
      <c r="V205" s="39"/>
      <c r="W205" s="39"/>
      <c r="X205" s="39"/>
      <c r="Y205" s="39"/>
      <c r="Z205" s="39"/>
      <c r="AA205" s="39"/>
      <c r="AB205" s="39"/>
      <c r="AC205" s="39"/>
      <c r="AD205" s="39"/>
      <c r="AE205" s="39"/>
      <c r="AR205" s="239" t="s">
        <v>182</v>
      </c>
      <c r="AT205" s="239" t="s">
        <v>177</v>
      </c>
      <c r="AU205" s="239" t="s">
        <v>85</v>
      </c>
      <c r="AY205" s="18" t="s">
        <v>175</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182</v>
      </c>
      <c r="BM205" s="239" t="s">
        <v>1720</v>
      </c>
    </row>
    <row r="206" s="2" customFormat="1" ht="16.5" customHeight="1">
      <c r="A206" s="39"/>
      <c r="B206" s="40"/>
      <c r="C206" s="228" t="s">
        <v>313</v>
      </c>
      <c r="D206" s="228" t="s">
        <v>177</v>
      </c>
      <c r="E206" s="229" t="s">
        <v>296</v>
      </c>
      <c r="F206" s="230" t="s">
        <v>297</v>
      </c>
      <c r="G206" s="231" t="s">
        <v>180</v>
      </c>
      <c r="H206" s="232">
        <v>117.84</v>
      </c>
      <c r="I206" s="233"/>
      <c r="J206" s="234">
        <f>ROUND(I206*H206,2)</f>
        <v>0</v>
      </c>
      <c r="K206" s="230" t="s">
        <v>181</v>
      </c>
      <c r="L206" s="45"/>
      <c r="M206" s="235" t="s">
        <v>1</v>
      </c>
      <c r="N206" s="236" t="s">
        <v>41</v>
      </c>
      <c r="O206" s="92"/>
      <c r="P206" s="237">
        <f>O206*H206</f>
        <v>0</v>
      </c>
      <c r="Q206" s="237">
        <v>0</v>
      </c>
      <c r="R206" s="237">
        <f>Q206*H206</f>
        <v>0</v>
      </c>
      <c r="S206" s="237">
        <v>0.035000000000000003</v>
      </c>
      <c r="T206" s="238">
        <f>S206*H206</f>
        <v>4.1244000000000005</v>
      </c>
      <c r="U206" s="39"/>
      <c r="V206" s="39"/>
      <c r="W206" s="39"/>
      <c r="X206" s="39"/>
      <c r="Y206" s="39"/>
      <c r="Z206" s="39"/>
      <c r="AA206" s="39"/>
      <c r="AB206" s="39"/>
      <c r="AC206" s="39"/>
      <c r="AD206" s="39"/>
      <c r="AE206" s="39"/>
      <c r="AR206" s="239" t="s">
        <v>182</v>
      </c>
      <c r="AT206" s="239" t="s">
        <v>177</v>
      </c>
      <c r="AU206" s="239" t="s">
        <v>85</v>
      </c>
      <c r="AY206" s="18" t="s">
        <v>175</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182</v>
      </c>
      <c r="BM206" s="239" t="s">
        <v>1721</v>
      </c>
    </row>
    <row r="207" s="2" customFormat="1">
      <c r="A207" s="39"/>
      <c r="B207" s="40"/>
      <c r="C207" s="41"/>
      <c r="D207" s="243" t="s">
        <v>205</v>
      </c>
      <c r="E207" s="41"/>
      <c r="F207" s="264" t="s">
        <v>299</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205</v>
      </c>
      <c r="AU207" s="18" t="s">
        <v>85</v>
      </c>
    </row>
    <row r="208" s="13" customFormat="1">
      <c r="A208" s="13"/>
      <c r="B208" s="241"/>
      <c r="C208" s="242"/>
      <c r="D208" s="243" t="s">
        <v>197</v>
      </c>
      <c r="E208" s="244" t="s">
        <v>1</v>
      </c>
      <c r="F208" s="245" t="s">
        <v>1722</v>
      </c>
      <c r="G208" s="242"/>
      <c r="H208" s="246">
        <v>117.84</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197</v>
      </c>
      <c r="AU208" s="252" t="s">
        <v>85</v>
      </c>
      <c r="AV208" s="13" t="s">
        <v>85</v>
      </c>
      <c r="AW208" s="13" t="s">
        <v>32</v>
      </c>
      <c r="AX208" s="13" t="s">
        <v>76</v>
      </c>
      <c r="AY208" s="252" t="s">
        <v>175</v>
      </c>
    </row>
    <row r="209" s="14" customFormat="1">
      <c r="A209" s="14"/>
      <c r="B209" s="253"/>
      <c r="C209" s="254"/>
      <c r="D209" s="243" t="s">
        <v>197</v>
      </c>
      <c r="E209" s="255" t="s">
        <v>1</v>
      </c>
      <c r="F209" s="256" t="s">
        <v>199</v>
      </c>
      <c r="G209" s="254"/>
      <c r="H209" s="257">
        <v>117.84</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197</v>
      </c>
      <c r="AU209" s="263" t="s">
        <v>85</v>
      </c>
      <c r="AV209" s="14" t="s">
        <v>182</v>
      </c>
      <c r="AW209" s="14" t="s">
        <v>32</v>
      </c>
      <c r="AX209" s="14" t="s">
        <v>83</v>
      </c>
      <c r="AY209" s="263" t="s">
        <v>175</v>
      </c>
    </row>
    <row r="210" s="2" customFormat="1" ht="16.5" customHeight="1">
      <c r="A210" s="39"/>
      <c r="B210" s="40"/>
      <c r="C210" s="228" t="s">
        <v>318</v>
      </c>
      <c r="D210" s="228" t="s">
        <v>177</v>
      </c>
      <c r="E210" s="229" t="s">
        <v>1723</v>
      </c>
      <c r="F210" s="230" t="s">
        <v>1724</v>
      </c>
      <c r="G210" s="231" t="s">
        <v>180</v>
      </c>
      <c r="H210" s="232">
        <v>40</v>
      </c>
      <c r="I210" s="233"/>
      <c r="J210" s="234">
        <f>ROUND(I210*H210,2)</f>
        <v>0</v>
      </c>
      <c r="K210" s="230" t="s">
        <v>181</v>
      </c>
      <c r="L210" s="45"/>
      <c r="M210" s="235" t="s">
        <v>1</v>
      </c>
      <c r="N210" s="236" t="s">
        <v>41</v>
      </c>
      <c r="O210" s="92"/>
      <c r="P210" s="237">
        <f>O210*H210</f>
        <v>0</v>
      </c>
      <c r="Q210" s="237">
        <v>0</v>
      </c>
      <c r="R210" s="237">
        <f>Q210*H210</f>
        <v>0</v>
      </c>
      <c r="S210" s="237">
        <v>0.075999999999999998</v>
      </c>
      <c r="T210" s="238">
        <f>S210*H210</f>
        <v>3.04</v>
      </c>
      <c r="U210" s="39"/>
      <c r="V210" s="39"/>
      <c r="W210" s="39"/>
      <c r="X210" s="39"/>
      <c r="Y210" s="39"/>
      <c r="Z210" s="39"/>
      <c r="AA210" s="39"/>
      <c r="AB210" s="39"/>
      <c r="AC210" s="39"/>
      <c r="AD210" s="39"/>
      <c r="AE210" s="39"/>
      <c r="AR210" s="239" t="s">
        <v>182</v>
      </c>
      <c r="AT210" s="239" t="s">
        <v>177</v>
      </c>
      <c r="AU210" s="239" t="s">
        <v>85</v>
      </c>
      <c r="AY210" s="18" t="s">
        <v>175</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182</v>
      </c>
      <c r="BM210" s="239" t="s">
        <v>1725</v>
      </c>
    </row>
    <row r="211" s="2" customFormat="1">
      <c r="A211" s="39"/>
      <c r="B211" s="40"/>
      <c r="C211" s="41"/>
      <c r="D211" s="243" t="s">
        <v>205</v>
      </c>
      <c r="E211" s="41"/>
      <c r="F211" s="264" t="s">
        <v>1726</v>
      </c>
      <c r="G211" s="41"/>
      <c r="H211" s="41"/>
      <c r="I211" s="265"/>
      <c r="J211" s="41"/>
      <c r="K211" s="41"/>
      <c r="L211" s="45"/>
      <c r="M211" s="266"/>
      <c r="N211" s="267"/>
      <c r="O211" s="92"/>
      <c r="P211" s="92"/>
      <c r="Q211" s="92"/>
      <c r="R211" s="92"/>
      <c r="S211" s="92"/>
      <c r="T211" s="93"/>
      <c r="U211" s="39"/>
      <c r="V211" s="39"/>
      <c r="W211" s="39"/>
      <c r="X211" s="39"/>
      <c r="Y211" s="39"/>
      <c r="Z211" s="39"/>
      <c r="AA211" s="39"/>
      <c r="AB211" s="39"/>
      <c r="AC211" s="39"/>
      <c r="AD211" s="39"/>
      <c r="AE211" s="39"/>
      <c r="AT211" s="18" t="s">
        <v>205</v>
      </c>
      <c r="AU211" s="18" t="s">
        <v>85</v>
      </c>
    </row>
    <row r="212" s="2" customFormat="1" ht="16.5" customHeight="1">
      <c r="A212" s="39"/>
      <c r="B212" s="40"/>
      <c r="C212" s="228" t="s">
        <v>324</v>
      </c>
      <c r="D212" s="228" t="s">
        <v>177</v>
      </c>
      <c r="E212" s="229" t="s">
        <v>1727</v>
      </c>
      <c r="F212" s="230" t="s">
        <v>1728</v>
      </c>
      <c r="G212" s="231" t="s">
        <v>316</v>
      </c>
      <c r="H212" s="232">
        <v>28</v>
      </c>
      <c r="I212" s="233"/>
      <c r="J212" s="234">
        <f>ROUND(I212*H212,2)</f>
        <v>0</v>
      </c>
      <c r="K212" s="230" t="s">
        <v>181</v>
      </c>
      <c r="L212" s="45"/>
      <c r="M212" s="235" t="s">
        <v>1</v>
      </c>
      <c r="N212" s="236" t="s">
        <v>41</v>
      </c>
      <c r="O212" s="92"/>
      <c r="P212" s="237">
        <f>O212*H212</f>
        <v>0</v>
      </c>
      <c r="Q212" s="237">
        <v>0</v>
      </c>
      <c r="R212" s="237">
        <f>Q212*H212</f>
        <v>0</v>
      </c>
      <c r="S212" s="237">
        <v>0.025000000000000001</v>
      </c>
      <c r="T212" s="238">
        <f>S212*H212</f>
        <v>0.70000000000000007</v>
      </c>
      <c r="U212" s="39"/>
      <c r="V212" s="39"/>
      <c r="W212" s="39"/>
      <c r="X212" s="39"/>
      <c r="Y212" s="39"/>
      <c r="Z212" s="39"/>
      <c r="AA212" s="39"/>
      <c r="AB212" s="39"/>
      <c r="AC212" s="39"/>
      <c r="AD212" s="39"/>
      <c r="AE212" s="39"/>
      <c r="AR212" s="239" t="s">
        <v>182</v>
      </c>
      <c r="AT212" s="239" t="s">
        <v>177</v>
      </c>
      <c r="AU212" s="239" t="s">
        <v>85</v>
      </c>
      <c r="AY212" s="18" t="s">
        <v>175</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182</v>
      </c>
      <c r="BM212" s="239" t="s">
        <v>1729</v>
      </c>
    </row>
    <row r="213" s="2" customFormat="1" ht="16.5" customHeight="1">
      <c r="A213" s="39"/>
      <c r="B213" s="40"/>
      <c r="C213" s="228" t="s">
        <v>329</v>
      </c>
      <c r="D213" s="228" t="s">
        <v>177</v>
      </c>
      <c r="E213" s="229" t="s">
        <v>1730</v>
      </c>
      <c r="F213" s="230" t="s">
        <v>1731</v>
      </c>
      <c r="G213" s="231" t="s">
        <v>221</v>
      </c>
      <c r="H213" s="232">
        <v>1</v>
      </c>
      <c r="I213" s="233"/>
      <c r="J213" s="234">
        <f>ROUND(I213*H213,2)</f>
        <v>0</v>
      </c>
      <c r="K213" s="230" t="s">
        <v>181</v>
      </c>
      <c r="L213" s="45"/>
      <c r="M213" s="235" t="s">
        <v>1</v>
      </c>
      <c r="N213" s="236" t="s">
        <v>41</v>
      </c>
      <c r="O213" s="92"/>
      <c r="P213" s="237">
        <f>O213*H213</f>
        <v>0</v>
      </c>
      <c r="Q213" s="237">
        <v>0.00316</v>
      </c>
      <c r="R213" s="237">
        <f>Q213*H213</f>
        <v>0.00316</v>
      </c>
      <c r="S213" s="237">
        <v>0.069000000000000006</v>
      </c>
      <c r="T213" s="238">
        <f>S213*H213</f>
        <v>0.069000000000000006</v>
      </c>
      <c r="U213" s="39"/>
      <c r="V213" s="39"/>
      <c r="W213" s="39"/>
      <c r="X213" s="39"/>
      <c r="Y213" s="39"/>
      <c r="Z213" s="39"/>
      <c r="AA213" s="39"/>
      <c r="AB213" s="39"/>
      <c r="AC213" s="39"/>
      <c r="AD213" s="39"/>
      <c r="AE213" s="39"/>
      <c r="AR213" s="239" t="s">
        <v>182</v>
      </c>
      <c r="AT213" s="239" t="s">
        <v>177</v>
      </c>
      <c r="AU213" s="239" t="s">
        <v>85</v>
      </c>
      <c r="AY213" s="18" t="s">
        <v>175</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182</v>
      </c>
      <c r="BM213" s="239" t="s">
        <v>1732</v>
      </c>
    </row>
    <row r="214" s="2" customFormat="1" ht="21.75" customHeight="1">
      <c r="A214" s="39"/>
      <c r="B214" s="40"/>
      <c r="C214" s="228" t="s">
        <v>336</v>
      </c>
      <c r="D214" s="228" t="s">
        <v>177</v>
      </c>
      <c r="E214" s="229" t="s">
        <v>1733</v>
      </c>
      <c r="F214" s="230" t="s">
        <v>1734</v>
      </c>
      <c r="G214" s="231" t="s">
        <v>180</v>
      </c>
      <c r="H214" s="232">
        <v>117.84</v>
      </c>
      <c r="I214" s="233"/>
      <c r="J214" s="234">
        <f>ROUND(I214*H214,2)</f>
        <v>0</v>
      </c>
      <c r="K214" s="230" t="s">
        <v>181</v>
      </c>
      <c r="L214" s="45"/>
      <c r="M214" s="235" t="s">
        <v>1</v>
      </c>
      <c r="N214" s="236" t="s">
        <v>41</v>
      </c>
      <c r="O214" s="92"/>
      <c r="P214" s="237">
        <f>O214*H214</f>
        <v>0</v>
      </c>
      <c r="Q214" s="237">
        <v>0</v>
      </c>
      <c r="R214" s="237">
        <f>Q214*H214</f>
        <v>0</v>
      </c>
      <c r="S214" s="237">
        <v>0.0040000000000000001</v>
      </c>
      <c r="T214" s="238">
        <f>S214*H214</f>
        <v>0.47136</v>
      </c>
      <c r="U214" s="39"/>
      <c r="V214" s="39"/>
      <c r="W214" s="39"/>
      <c r="X214" s="39"/>
      <c r="Y214" s="39"/>
      <c r="Z214" s="39"/>
      <c r="AA214" s="39"/>
      <c r="AB214" s="39"/>
      <c r="AC214" s="39"/>
      <c r="AD214" s="39"/>
      <c r="AE214" s="39"/>
      <c r="AR214" s="239" t="s">
        <v>182</v>
      </c>
      <c r="AT214" s="239" t="s">
        <v>177</v>
      </c>
      <c r="AU214" s="239" t="s">
        <v>85</v>
      </c>
      <c r="AY214" s="18" t="s">
        <v>175</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182</v>
      </c>
      <c r="BM214" s="239" t="s">
        <v>1735</v>
      </c>
    </row>
    <row r="215" s="13" customFormat="1">
      <c r="A215" s="13"/>
      <c r="B215" s="241"/>
      <c r="C215" s="242"/>
      <c r="D215" s="243" t="s">
        <v>197</v>
      </c>
      <c r="E215" s="244" t="s">
        <v>1</v>
      </c>
      <c r="F215" s="245" t="s">
        <v>1722</v>
      </c>
      <c r="G215" s="242"/>
      <c r="H215" s="246">
        <v>117.84</v>
      </c>
      <c r="I215" s="247"/>
      <c r="J215" s="242"/>
      <c r="K215" s="242"/>
      <c r="L215" s="248"/>
      <c r="M215" s="249"/>
      <c r="N215" s="250"/>
      <c r="O215" s="250"/>
      <c r="P215" s="250"/>
      <c r="Q215" s="250"/>
      <c r="R215" s="250"/>
      <c r="S215" s="250"/>
      <c r="T215" s="251"/>
      <c r="U215" s="13"/>
      <c r="V215" s="13"/>
      <c r="W215" s="13"/>
      <c r="X215" s="13"/>
      <c r="Y215" s="13"/>
      <c r="Z215" s="13"/>
      <c r="AA215" s="13"/>
      <c r="AB215" s="13"/>
      <c r="AC215" s="13"/>
      <c r="AD215" s="13"/>
      <c r="AE215" s="13"/>
      <c r="AT215" s="252" t="s">
        <v>197</v>
      </c>
      <c r="AU215" s="252" t="s">
        <v>85</v>
      </c>
      <c r="AV215" s="13" t="s">
        <v>85</v>
      </c>
      <c r="AW215" s="13" t="s">
        <v>32</v>
      </c>
      <c r="AX215" s="13" t="s">
        <v>76</v>
      </c>
      <c r="AY215" s="252" t="s">
        <v>175</v>
      </c>
    </row>
    <row r="216" s="14" customFormat="1">
      <c r="A216" s="14"/>
      <c r="B216" s="253"/>
      <c r="C216" s="254"/>
      <c r="D216" s="243" t="s">
        <v>197</v>
      </c>
      <c r="E216" s="255" t="s">
        <v>1</v>
      </c>
      <c r="F216" s="256" t="s">
        <v>199</v>
      </c>
      <c r="G216" s="254"/>
      <c r="H216" s="257">
        <v>117.84</v>
      </c>
      <c r="I216" s="258"/>
      <c r="J216" s="254"/>
      <c r="K216" s="254"/>
      <c r="L216" s="259"/>
      <c r="M216" s="260"/>
      <c r="N216" s="261"/>
      <c r="O216" s="261"/>
      <c r="P216" s="261"/>
      <c r="Q216" s="261"/>
      <c r="R216" s="261"/>
      <c r="S216" s="261"/>
      <c r="T216" s="262"/>
      <c r="U216" s="14"/>
      <c r="V216" s="14"/>
      <c r="W216" s="14"/>
      <c r="X216" s="14"/>
      <c r="Y216" s="14"/>
      <c r="Z216" s="14"/>
      <c r="AA216" s="14"/>
      <c r="AB216" s="14"/>
      <c r="AC216" s="14"/>
      <c r="AD216" s="14"/>
      <c r="AE216" s="14"/>
      <c r="AT216" s="263" t="s">
        <v>197</v>
      </c>
      <c r="AU216" s="263" t="s">
        <v>85</v>
      </c>
      <c r="AV216" s="14" t="s">
        <v>182</v>
      </c>
      <c r="AW216" s="14" t="s">
        <v>32</v>
      </c>
      <c r="AX216" s="14" t="s">
        <v>83</v>
      </c>
      <c r="AY216" s="263" t="s">
        <v>175</v>
      </c>
    </row>
    <row r="217" s="2" customFormat="1" ht="21.75" customHeight="1">
      <c r="A217" s="39"/>
      <c r="B217" s="40"/>
      <c r="C217" s="228" t="s">
        <v>340</v>
      </c>
      <c r="D217" s="228" t="s">
        <v>177</v>
      </c>
      <c r="E217" s="229" t="s">
        <v>1736</v>
      </c>
      <c r="F217" s="230" t="s">
        <v>1737</v>
      </c>
      <c r="G217" s="231" t="s">
        <v>180</v>
      </c>
      <c r="H217" s="232">
        <v>228.27500000000001</v>
      </c>
      <c r="I217" s="233"/>
      <c r="J217" s="234">
        <f>ROUND(I217*H217,2)</f>
        <v>0</v>
      </c>
      <c r="K217" s="230" t="s">
        <v>181</v>
      </c>
      <c r="L217" s="45"/>
      <c r="M217" s="235" t="s">
        <v>1</v>
      </c>
      <c r="N217" s="236" t="s">
        <v>41</v>
      </c>
      <c r="O217" s="92"/>
      <c r="P217" s="237">
        <f>O217*H217</f>
        <v>0</v>
      </c>
      <c r="Q217" s="237">
        <v>0</v>
      </c>
      <c r="R217" s="237">
        <f>Q217*H217</f>
        <v>0</v>
      </c>
      <c r="S217" s="237">
        <v>0.045999999999999999</v>
      </c>
      <c r="T217" s="238">
        <f>S217*H217</f>
        <v>10.50065</v>
      </c>
      <c r="U217" s="39"/>
      <c r="V217" s="39"/>
      <c r="W217" s="39"/>
      <c r="X217" s="39"/>
      <c r="Y217" s="39"/>
      <c r="Z217" s="39"/>
      <c r="AA217" s="39"/>
      <c r="AB217" s="39"/>
      <c r="AC217" s="39"/>
      <c r="AD217" s="39"/>
      <c r="AE217" s="39"/>
      <c r="AR217" s="239" t="s">
        <v>182</v>
      </c>
      <c r="AT217" s="239" t="s">
        <v>177</v>
      </c>
      <c r="AU217" s="239" t="s">
        <v>85</v>
      </c>
      <c r="AY217" s="18" t="s">
        <v>175</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182</v>
      </c>
      <c r="BM217" s="239" t="s">
        <v>1738</v>
      </c>
    </row>
    <row r="218" s="13" customFormat="1">
      <c r="A218" s="13"/>
      <c r="B218" s="241"/>
      <c r="C218" s="242"/>
      <c r="D218" s="243" t="s">
        <v>197</v>
      </c>
      <c r="E218" s="244" t="s">
        <v>1</v>
      </c>
      <c r="F218" s="245" t="s">
        <v>1661</v>
      </c>
      <c r="G218" s="242"/>
      <c r="H218" s="246">
        <v>228.27500000000001</v>
      </c>
      <c r="I218" s="247"/>
      <c r="J218" s="242"/>
      <c r="K218" s="242"/>
      <c r="L218" s="248"/>
      <c r="M218" s="249"/>
      <c r="N218" s="250"/>
      <c r="O218" s="250"/>
      <c r="P218" s="250"/>
      <c r="Q218" s="250"/>
      <c r="R218" s="250"/>
      <c r="S218" s="250"/>
      <c r="T218" s="251"/>
      <c r="U218" s="13"/>
      <c r="V218" s="13"/>
      <c r="W218" s="13"/>
      <c r="X218" s="13"/>
      <c r="Y218" s="13"/>
      <c r="Z218" s="13"/>
      <c r="AA218" s="13"/>
      <c r="AB218" s="13"/>
      <c r="AC218" s="13"/>
      <c r="AD218" s="13"/>
      <c r="AE218" s="13"/>
      <c r="AT218" s="252" t="s">
        <v>197</v>
      </c>
      <c r="AU218" s="252" t="s">
        <v>85</v>
      </c>
      <c r="AV218" s="13" t="s">
        <v>85</v>
      </c>
      <c r="AW218" s="13" t="s">
        <v>32</v>
      </c>
      <c r="AX218" s="13" t="s">
        <v>76</v>
      </c>
      <c r="AY218" s="252" t="s">
        <v>175</v>
      </c>
    </row>
    <row r="219" s="14" customFormat="1">
      <c r="A219" s="14"/>
      <c r="B219" s="253"/>
      <c r="C219" s="254"/>
      <c r="D219" s="243" t="s">
        <v>197</v>
      </c>
      <c r="E219" s="255" t="s">
        <v>1</v>
      </c>
      <c r="F219" s="256" t="s">
        <v>199</v>
      </c>
      <c r="G219" s="254"/>
      <c r="H219" s="257">
        <v>228.27500000000001</v>
      </c>
      <c r="I219" s="258"/>
      <c r="J219" s="254"/>
      <c r="K219" s="254"/>
      <c r="L219" s="259"/>
      <c r="M219" s="260"/>
      <c r="N219" s="261"/>
      <c r="O219" s="261"/>
      <c r="P219" s="261"/>
      <c r="Q219" s="261"/>
      <c r="R219" s="261"/>
      <c r="S219" s="261"/>
      <c r="T219" s="262"/>
      <c r="U219" s="14"/>
      <c r="V219" s="14"/>
      <c r="W219" s="14"/>
      <c r="X219" s="14"/>
      <c r="Y219" s="14"/>
      <c r="Z219" s="14"/>
      <c r="AA219" s="14"/>
      <c r="AB219" s="14"/>
      <c r="AC219" s="14"/>
      <c r="AD219" s="14"/>
      <c r="AE219" s="14"/>
      <c r="AT219" s="263" t="s">
        <v>197</v>
      </c>
      <c r="AU219" s="263" t="s">
        <v>85</v>
      </c>
      <c r="AV219" s="14" t="s">
        <v>182</v>
      </c>
      <c r="AW219" s="14" t="s">
        <v>32</v>
      </c>
      <c r="AX219" s="14" t="s">
        <v>83</v>
      </c>
      <c r="AY219" s="263" t="s">
        <v>175</v>
      </c>
    </row>
    <row r="220" s="2" customFormat="1" ht="16.5" customHeight="1">
      <c r="A220" s="39"/>
      <c r="B220" s="40"/>
      <c r="C220" s="228" t="s">
        <v>347</v>
      </c>
      <c r="D220" s="228" t="s">
        <v>177</v>
      </c>
      <c r="E220" s="229" t="s">
        <v>1739</v>
      </c>
      <c r="F220" s="230" t="s">
        <v>1740</v>
      </c>
      <c r="G220" s="231" t="s">
        <v>180</v>
      </c>
      <c r="H220" s="232">
        <v>397.05000000000001</v>
      </c>
      <c r="I220" s="233"/>
      <c r="J220" s="234">
        <f>ROUND(I220*H220,2)</f>
        <v>0</v>
      </c>
      <c r="K220" s="230" t="s">
        <v>181</v>
      </c>
      <c r="L220" s="45"/>
      <c r="M220" s="235" t="s">
        <v>1</v>
      </c>
      <c r="N220" s="236" t="s">
        <v>41</v>
      </c>
      <c r="O220" s="92"/>
      <c r="P220" s="237">
        <f>O220*H220</f>
        <v>0</v>
      </c>
      <c r="Q220" s="237">
        <v>0</v>
      </c>
      <c r="R220" s="237">
        <f>Q220*H220</f>
        <v>0</v>
      </c>
      <c r="S220" s="237">
        <v>0.068000000000000005</v>
      </c>
      <c r="T220" s="238">
        <f>S220*H220</f>
        <v>26.999400000000001</v>
      </c>
      <c r="U220" s="39"/>
      <c r="V220" s="39"/>
      <c r="W220" s="39"/>
      <c r="X220" s="39"/>
      <c r="Y220" s="39"/>
      <c r="Z220" s="39"/>
      <c r="AA220" s="39"/>
      <c r="AB220" s="39"/>
      <c r="AC220" s="39"/>
      <c r="AD220" s="39"/>
      <c r="AE220" s="39"/>
      <c r="AR220" s="239" t="s">
        <v>182</v>
      </c>
      <c r="AT220" s="239" t="s">
        <v>177</v>
      </c>
      <c r="AU220" s="239" t="s">
        <v>85</v>
      </c>
      <c r="AY220" s="18" t="s">
        <v>175</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182</v>
      </c>
      <c r="BM220" s="239" t="s">
        <v>1741</v>
      </c>
    </row>
    <row r="221" s="13" customFormat="1">
      <c r="A221" s="13"/>
      <c r="B221" s="241"/>
      <c r="C221" s="242"/>
      <c r="D221" s="243" t="s">
        <v>197</v>
      </c>
      <c r="E221" s="244" t="s">
        <v>1</v>
      </c>
      <c r="F221" s="245" t="s">
        <v>1742</v>
      </c>
      <c r="G221" s="242"/>
      <c r="H221" s="246">
        <v>228.04499999999999</v>
      </c>
      <c r="I221" s="247"/>
      <c r="J221" s="242"/>
      <c r="K221" s="242"/>
      <c r="L221" s="248"/>
      <c r="M221" s="249"/>
      <c r="N221" s="250"/>
      <c r="O221" s="250"/>
      <c r="P221" s="250"/>
      <c r="Q221" s="250"/>
      <c r="R221" s="250"/>
      <c r="S221" s="250"/>
      <c r="T221" s="251"/>
      <c r="U221" s="13"/>
      <c r="V221" s="13"/>
      <c r="W221" s="13"/>
      <c r="X221" s="13"/>
      <c r="Y221" s="13"/>
      <c r="Z221" s="13"/>
      <c r="AA221" s="13"/>
      <c r="AB221" s="13"/>
      <c r="AC221" s="13"/>
      <c r="AD221" s="13"/>
      <c r="AE221" s="13"/>
      <c r="AT221" s="252" t="s">
        <v>197</v>
      </c>
      <c r="AU221" s="252" t="s">
        <v>85</v>
      </c>
      <c r="AV221" s="13" t="s">
        <v>85</v>
      </c>
      <c r="AW221" s="13" t="s">
        <v>32</v>
      </c>
      <c r="AX221" s="13" t="s">
        <v>76</v>
      </c>
      <c r="AY221" s="252" t="s">
        <v>175</v>
      </c>
    </row>
    <row r="222" s="13" customFormat="1">
      <c r="A222" s="13"/>
      <c r="B222" s="241"/>
      <c r="C222" s="242"/>
      <c r="D222" s="243" t="s">
        <v>197</v>
      </c>
      <c r="E222" s="244" t="s">
        <v>1</v>
      </c>
      <c r="F222" s="245" t="s">
        <v>1743</v>
      </c>
      <c r="G222" s="242"/>
      <c r="H222" s="246">
        <v>169.005</v>
      </c>
      <c r="I222" s="247"/>
      <c r="J222" s="242"/>
      <c r="K222" s="242"/>
      <c r="L222" s="248"/>
      <c r="M222" s="249"/>
      <c r="N222" s="250"/>
      <c r="O222" s="250"/>
      <c r="P222" s="250"/>
      <c r="Q222" s="250"/>
      <c r="R222" s="250"/>
      <c r="S222" s="250"/>
      <c r="T222" s="251"/>
      <c r="U222" s="13"/>
      <c r="V222" s="13"/>
      <c r="W222" s="13"/>
      <c r="X222" s="13"/>
      <c r="Y222" s="13"/>
      <c r="Z222" s="13"/>
      <c r="AA222" s="13"/>
      <c r="AB222" s="13"/>
      <c r="AC222" s="13"/>
      <c r="AD222" s="13"/>
      <c r="AE222" s="13"/>
      <c r="AT222" s="252" t="s">
        <v>197</v>
      </c>
      <c r="AU222" s="252" t="s">
        <v>85</v>
      </c>
      <c r="AV222" s="13" t="s">
        <v>85</v>
      </c>
      <c r="AW222" s="13" t="s">
        <v>32</v>
      </c>
      <c r="AX222" s="13" t="s">
        <v>76</v>
      </c>
      <c r="AY222" s="252" t="s">
        <v>175</v>
      </c>
    </row>
    <row r="223" s="14" customFormat="1">
      <c r="A223" s="14"/>
      <c r="B223" s="253"/>
      <c r="C223" s="254"/>
      <c r="D223" s="243" t="s">
        <v>197</v>
      </c>
      <c r="E223" s="255" t="s">
        <v>1</v>
      </c>
      <c r="F223" s="256" t="s">
        <v>199</v>
      </c>
      <c r="G223" s="254"/>
      <c r="H223" s="257">
        <v>397.04999999999995</v>
      </c>
      <c r="I223" s="258"/>
      <c r="J223" s="254"/>
      <c r="K223" s="254"/>
      <c r="L223" s="259"/>
      <c r="M223" s="260"/>
      <c r="N223" s="261"/>
      <c r="O223" s="261"/>
      <c r="P223" s="261"/>
      <c r="Q223" s="261"/>
      <c r="R223" s="261"/>
      <c r="S223" s="261"/>
      <c r="T223" s="262"/>
      <c r="U223" s="14"/>
      <c r="V223" s="14"/>
      <c r="W223" s="14"/>
      <c r="X223" s="14"/>
      <c r="Y223" s="14"/>
      <c r="Z223" s="14"/>
      <c r="AA223" s="14"/>
      <c r="AB223" s="14"/>
      <c r="AC223" s="14"/>
      <c r="AD223" s="14"/>
      <c r="AE223" s="14"/>
      <c r="AT223" s="263" t="s">
        <v>197</v>
      </c>
      <c r="AU223" s="263" t="s">
        <v>85</v>
      </c>
      <c r="AV223" s="14" t="s">
        <v>182</v>
      </c>
      <c r="AW223" s="14" t="s">
        <v>32</v>
      </c>
      <c r="AX223" s="14" t="s">
        <v>83</v>
      </c>
      <c r="AY223" s="263" t="s">
        <v>175</v>
      </c>
    </row>
    <row r="224" s="12" customFormat="1" ht="20.88" customHeight="1">
      <c r="A224" s="12"/>
      <c r="B224" s="212"/>
      <c r="C224" s="213"/>
      <c r="D224" s="214" t="s">
        <v>75</v>
      </c>
      <c r="E224" s="226" t="s">
        <v>322</v>
      </c>
      <c r="F224" s="226" t="s">
        <v>323</v>
      </c>
      <c r="G224" s="213"/>
      <c r="H224" s="213"/>
      <c r="I224" s="216"/>
      <c r="J224" s="227">
        <f>BK224</f>
        <v>0</v>
      </c>
      <c r="K224" s="213"/>
      <c r="L224" s="218"/>
      <c r="M224" s="219"/>
      <c r="N224" s="220"/>
      <c r="O224" s="220"/>
      <c r="P224" s="221">
        <f>SUM(P225:P226)</f>
        <v>0</v>
      </c>
      <c r="Q224" s="220"/>
      <c r="R224" s="221">
        <f>SUM(R225:R226)</f>
        <v>0</v>
      </c>
      <c r="S224" s="220"/>
      <c r="T224" s="222">
        <f>SUM(T225:T226)</f>
        <v>0</v>
      </c>
      <c r="U224" s="12"/>
      <c r="V224" s="12"/>
      <c r="W224" s="12"/>
      <c r="X224" s="12"/>
      <c r="Y224" s="12"/>
      <c r="Z224" s="12"/>
      <c r="AA224" s="12"/>
      <c r="AB224" s="12"/>
      <c r="AC224" s="12"/>
      <c r="AD224" s="12"/>
      <c r="AE224" s="12"/>
      <c r="AR224" s="223" t="s">
        <v>83</v>
      </c>
      <c r="AT224" s="224" t="s">
        <v>75</v>
      </c>
      <c r="AU224" s="224" t="s">
        <v>85</v>
      </c>
      <c r="AY224" s="223" t="s">
        <v>175</v>
      </c>
      <c r="BK224" s="225">
        <f>SUM(BK225:BK226)</f>
        <v>0</v>
      </c>
    </row>
    <row r="225" s="2" customFormat="1" ht="16.5" customHeight="1">
      <c r="A225" s="39"/>
      <c r="B225" s="40"/>
      <c r="C225" s="228" t="s">
        <v>353</v>
      </c>
      <c r="D225" s="228" t="s">
        <v>177</v>
      </c>
      <c r="E225" s="229" t="s">
        <v>330</v>
      </c>
      <c r="F225" s="230" t="s">
        <v>1744</v>
      </c>
      <c r="G225" s="231" t="s">
        <v>316</v>
      </c>
      <c r="H225" s="232">
        <v>1</v>
      </c>
      <c r="I225" s="233"/>
      <c r="J225" s="234">
        <f>ROUND(I225*H225,2)</f>
        <v>0</v>
      </c>
      <c r="K225" s="230" t="s">
        <v>203</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182</v>
      </c>
      <c r="AT225" s="239" t="s">
        <v>177</v>
      </c>
      <c r="AU225" s="239" t="s">
        <v>98</v>
      </c>
      <c r="AY225" s="18" t="s">
        <v>175</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182</v>
      </c>
      <c r="BM225" s="239" t="s">
        <v>1745</v>
      </c>
    </row>
    <row r="226" s="2" customFormat="1">
      <c r="A226" s="39"/>
      <c r="B226" s="40"/>
      <c r="C226" s="41"/>
      <c r="D226" s="243" t="s">
        <v>205</v>
      </c>
      <c r="E226" s="41"/>
      <c r="F226" s="264" t="s">
        <v>1746</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205</v>
      </c>
      <c r="AU226" s="18" t="s">
        <v>98</v>
      </c>
    </row>
    <row r="227" s="12" customFormat="1" ht="22.8" customHeight="1">
      <c r="A227" s="12"/>
      <c r="B227" s="212"/>
      <c r="C227" s="213"/>
      <c r="D227" s="214" t="s">
        <v>75</v>
      </c>
      <c r="E227" s="226" t="s">
        <v>345</v>
      </c>
      <c r="F227" s="226" t="s">
        <v>346</v>
      </c>
      <c r="G227" s="213"/>
      <c r="H227" s="213"/>
      <c r="I227" s="216"/>
      <c r="J227" s="227">
        <f>BK227</f>
        <v>0</v>
      </c>
      <c r="K227" s="213"/>
      <c r="L227" s="218"/>
      <c r="M227" s="219"/>
      <c r="N227" s="220"/>
      <c r="O227" s="220"/>
      <c r="P227" s="221">
        <f>SUM(P228:P237)</f>
        <v>0</v>
      </c>
      <c r="Q227" s="220"/>
      <c r="R227" s="221">
        <f>SUM(R228:R237)</f>
        <v>0</v>
      </c>
      <c r="S227" s="220"/>
      <c r="T227" s="222">
        <f>SUM(T228:T237)</f>
        <v>0</v>
      </c>
      <c r="U227" s="12"/>
      <c r="V227" s="12"/>
      <c r="W227" s="12"/>
      <c r="X227" s="12"/>
      <c r="Y227" s="12"/>
      <c r="Z227" s="12"/>
      <c r="AA227" s="12"/>
      <c r="AB227" s="12"/>
      <c r="AC227" s="12"/>
      <c r="AD227" s="12"/>
      <c r="AE227" s="12"/>
      <c r="AR227" s="223" t="s">
        <v>83</v>
      </c>
      <c r="AT227" s="224" t="s">
        <v>75</v>
      </c>
      <c r="AU227" s="224" t="s">
        <v>83</v>
      </c>
      <c r="AY227" s="223" t="s">
        <v>175</v>
      </c>
      <c r="BK227" s="225">
        <f>SUM(BK228:BK237)</f>
        <v>0</v>
      </c>
    </row>
    <row r="228" s="2" customFormat="1" ht="21.75" customHeight="1">
      <c r="A228" s="39"/>
      <c r="B228" s="40"/>
      <c r="C228" s="228" t="s">
        <v>358</v>
      </c>
      <c r="D228" s="228" t="s">
        <v>177</v>
      </c>
      <c r="E228" s="229" t="s">
        <v>348</v>
      </c>
      <c r="F228" s="230" t="s">
        <v>349</v>
      </c>
      <c r="G228" s="231" t="s">
        <v>350</v>
      </c>
      <c r="H228" s="232">
        <v>36.703000000000003</v>
      </c>
      <c r="I228" s="233"/>
      <c r="J228" s="234">
        <f>ROUND(I228*H228,2)</f>
        <v>0</v>
      </c>
      <c r="K228" s="230" t="s">
        <v>181</v>
      </c>
      <c r="L228" s="45"/>
      <c r="M228" s="235" t="s">
        <v>1</v>
      </c>
      <c r="N228" s="236"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182</v>
      </c>
      <c r="AT228" s="239" t="s">
        <v>177</v>
      </c>
      <c r="AU228" s="239" t="s">
        <v>85</v>
      </c>
      <c r="AY228" s="18" t="s">
        <v>175</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182</v>
      </c>
      <c r="BM228" s="239" t="s">
        <v>1747</v>
      </c>
    </row>
    <row r="229" s="13" customFormat="1">
      <c r="A229" s="13"/>
      <c r="B229" s="241"/>
      <c r="C229" s="242"/>
      <c r="D229" s="243" t="s">
        <v>197</v>
      </c>
      <c r="E229" s="242"/>
      <c r="F229" s="245" t="s">
        <v>1748</v>
      </c>
      <c r="G229" s="242"/>
      <c r="H229" s="246">
        <v>36.703000000000003</v>
      </c>
      <c r="I229" s="247"/>
      <c r="J229" s="242"/>
      <c r="K229" s="242"/>
      <c r="L229" s="248"/>
      <c r="M229" s="249"/>
      <c r="N229" s="250"/>
      <c r="O229" s="250"/>
      <c r="P229" s="250"/>
      <c r="Q229" s="250"/>
      <c r="R229" s="250"/>
      <c r="S229" s="250"/>
      <c r="T229" s="251"/>
      <c r="U229" s="13"/>
      <c r="V229" s="13"/>
      <c r="W229" s="13"/>
      <c r="X229" s="13"/>
      <c r="Y229" s="13"/>
      <c r="Z229" s="13"/>
      <c r="AA229" s="13"/>
      <c r="AB229" s="13"/>
      <c r="AC229" s="13"/>
      <c r="AD229" s="13"/>
      <c r="AE229" s="13"/>
      <c r="AT229" s="252" t="s">
        <v>197</v>
      </c>
      <c r="AU229" s="252" t="s">
        <v>85</v>
      </c>
      <c r="AV229" s="13" t="s">
        <v>85</v>
      </c>
      <c r="AW229" s="13" t="s">
        <v>4</v>
      </c>
      <c r="AX229" s="13" t="s">
        <v>83</v>
      </c>
      <c r="AY229" s="252" t="s">
        <v>175</v>
      </c>
    </row>
    <row r="230" s="2" customFormat="1" ht="16.5" customHeight="1">
      <c r="A230" s="39"/>
      <c r="B230" s="40"/>
      <c r="C230" s="228" t="s">
        <v>363</v>
      </c>
      <c r="D230" s="228" t="s">
        <v>177</v>
      </c>
      <c r="E230" s="229" t="s">
        <v>354</v>
      </c>
      <c r="F230" s="230" t="s">
        <v>355</v>
      </c>
      <c r="G230" s="231" t="s">
        <v>350</v>
      </c>
      <c r="H230" s="232">
        <v>85.641000000000005</v>
      </c>
      <c r="I230" s="233"/>
      <c r="J230" s="234">
        <f>ROUND(I230*H230,2)</f>
        <v>0</v>
      </c>
      <c r="K230" s="230" t="s">
        <v>181</v>
      </c>
      <c r="L230" s="45"/>
      <c r="M230" s="235" t="s">
        <v>1</v>
      </c>
      <c r="N230" s="236" t="s">
        <v>41</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182</v>
      </c>
      <c r="AT230" s="239" t="s">
        <v>177</v>
      </c>
      <c r="AU230" s="239" t="s">
        <v>85</v>
      </c>
      <c r="AY230" s="18" t="s">
        <v>175</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182</v>
      </c>
      <c r="BM230" s="239" t="s">
        <v>1749</v>
      </c>
    </row>
    <row r="231" s="13" customFormat="1">
      <c r="A231" s="13"/>
      <c r="B231" s="241"/>
      <c r="C231" s="242"/>
      <c r="D231" s="243" t="s">
        <v>197</v>
      </c>
      <c r="E231" s="242"/>
      <c r="F231" s="245" t="s">
        <v>1750</v>
      </c>
      <c r="G231" s="242"/>
      <c r="H231" s="246">
        <v>85.641000000000005</v>
      </c>
      <c r="I231" s="247"/>
      <c r="J231" s="242"/>
      <c r="K231" s="242"/>
      <c r="L231" s="248"/>
      <c r="M231" s="249"/>
      <c r="N231" s="250"/>
      <c r="O231" s="250"/>
      <c r="P231" s="250"/>
      <c r="Q231" s="250"/>
      <c r="R231" s="250"/>
      <c r="S231" s="250"/>
      <c r="T231" s="251"/>
      <c r="U231" s="13"/>
      <c r="V231" s="13"/>
      <c r="W231" s="13"/>
      <c r="X231" s="13"/>
      <c r="Y231" s="13"/>
      <c r="Z231" s="13"/>
      <c r="AA231" s="13"/>
      <c r="AB231" s="13"/>
      <c r="AC231" s="13"/>
      <c r="AD231" s="13"/>
      <c r="AE231" s="13"/>
      <c r="AT231" s="252" t="s">
        <v>197</v>
      </c>
      <c r="AU231" s="252" t="s">
        <v>85</v>
      </c>
      <c r="AV231" s="13" t="s">
        <v>85</v>
      </c>
      <c r="AW231" s="13" t="s">
        <v>4</v>
      </c>
      <c r="AX231" s="13" t="s">
        <v>83</v>
      </c>
      <c r="AY231" s="252" t="s">
        <v>175</v>
      </c>
    </row>
    <row r="232" s="2" customFormat="1" ht="16.5" customHeight="1">
      <c r="A232" s="39"/>
      <c r="B232" s="40"/>
      <c r="C232" s="228" t="s">
        <v>367</v>
      </c>
      <c r="D232" s="228" t="s">
        <v>177</v>
      </c>
      <c r="E232" s="229" t="s">
        <v>373</v>
      </c>
      <c r="F232" s="230" t="s">
        <v>374</v>
      </c>
      <c r="G232" s="231" t="s">
        <v>350</v>
      </c>
      <c r="H232" s="232">
        <v>122.34399999999999</v>
      </c>
      <c r="I232" s="233"/>
      <c r="J232" s="234">
        <f>ROUND(I232*H232,2)</f>
        <v>0</v>
      </c>
      <c r="K232" s="230" t="s">
        <v>203</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182</v>
      </c>
      <c r="AT232" s="239" t="s">
        <v>177</v>
      </c>
      <c r="AU232" s="239" t="s">
        <v>85</v>
      </c>
      <c r="AY232" s="18" t="s">
        <v>175</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182</v>
      </c>
      <c r="BM232" s="239" t="s">
        <v>1751</v>
      </c>
    </row>
    <row r="233" s="2" customFormat="1">
      <c r="A233" s="39"/>
      <c r="B233" s="40"/>
      <c r="C233" s="41"/>
      <c r="D233" s="243" t="s">
        <v>205</v>
      </c>
      <c r="E233" s="41"/>
      <c r="F233" s="264" t="s">
        <v>376</v>
      </c>
      <c r="G233" s="41"/>
      <c r="H233" s="41"/>
      <c r="I233" s="265"/>
      <c r="J233" s="41"/>
      <c r="K233" s="41"/>
      <c r="L233" s="45"/>
      <c r="M233" s="266"/>
      <c r="N233" s="267"/>
      <c r="O233" s="92"/>
      <c r="P233" s="92"/>
      <c r="Q233" s="92"/>
      <c r="R233" s="92"/>
      <c r="S233" s="92"/>
      <c r="T233" s="93"/>
      <c r="U233" s="39"/>
      <c r="V233" s="39"/>
      <c r="W233" s="39"/>
      <c r="X233" s="39"/>
      <c r="Y233" s="39"/>
      <c r="Z233" s="39"/>
      <c r="AA233" s="39"/>
      <c r="AB233" s="39"/>
      <c r="AC233" s="39"/>
      <c r="AD233" s="39"/>
      <c r="AE233" s="39"/>
      <c r="AT233" s="18" t="s">
        <v>205</v>
      </c>
      <c r="AU233" s="18" t="s">
        <v>85</v>
      </c>
    </row>
    <row r="234" s="2" customFormat="1" ht="16.5" customHeight="1">
      <c r="A234" s="39"/>
      <c r="B234" s="40"/>
      <c r="C234" s="228" t="s">
        <v>372</v>
      </c>
      <c r="D234" s="228" t="s">
        <v>177</v>
      </c>
      <c r="E234" s="229" t="s">
        <v>378</v>
      </c>
      <c r="F234" s="230" t="s">
        <v>379</v>
      </c>
      <c r="G234" s="231" t="s">
        <v>350</v>
      </c>
      <c r="H234" s="232">
        <v>122.34399999999999</v>
      </c>
      <c r="I234" s="233"/>
      <c r="J234" s="234">
        <f>ROUND(I234*H234,2)</f>
        <v>0</v>
      </c>
      <c r="K234" s="230" t="s">
        <v>181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182</v>
      </c>
      <c r="AT234" s="239" t="s">
        <v>177</v>
      </c>
      <c r="AU234" s="239" t="s">
        <v>85</v>
      </c>
      <c r="AY234" s="18" t="s">
        <v>175</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182</v>
      </c>
      <c r="BM234" s="239" t="s">
        <v>1752</v>
      </c>
    </row>
    <row r="235" s="2" customFormat="1" ht="16.5" customHeight="1">
      <c r="A235" s="39"/>
      <c r="B235" s="40"/>
      <c r="C235" s="228" t="s">
        <v>377</v>
      </c>
      <c r="D235" s="228" t="s">
        <v>177</v>
      </c>
      <c r="E235" s="229" t="s">
        <v>382</v>
      </c>
      <c r="F235" s="230" t="s">
        <v>383</v>
      </c>
      <c r="G235" s="231" t="s">
        <v>350</v>
      </c>
      <c r="H235" s="232">
        <v>2446.8800000000001</v>
      </c>
      <c r="I235" s="233"/>
      <c r="J235" s="234">
        <f>ROUND(I235*H235,2)</f>
        <v>0</v>
      </c>
      <c r="K235" s="230" t="s">
        <v>181</v>
      </c>
      <c r="L235" s="45"/>
      <c r="M235" s="235" t="s">
        <v>1</v>
      </c>
      <c r="N235" s="236" t="s">
        <v>41</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182</v>
      </c>
      <c r="AT235" s="239" t="s">
        <v>177</v>
      </c>
      <c r="AU235" s="239" t="s">
        <v>85</v>
      </c>
      <c r="AY235" s="18" t="s">
        <v>175</v>
      </c>
      <c r="BE235" s="240">
        <f>IF(N235="základní",J235,0)</f>
        <v>0</v>
      </c>
      <c r="BF235" s="240">
        <f>IF(N235="snížená",J235,0)</f>
        <v>0</v>
      </c>
      <c r="BG235" s="240">
        <f>IF(N235="zákl. přenesená",J235,0)</f>
        <v>0</v>
      </c>
      <c r="BH235" s="240">
        <f>IF(N235="sníž. přenesená",J235,0)</f>
        <v>0</v>
      </c>
      <c r="BI235" s="240">
        <f>IF(N235="nulová",J235,0)</f>
        <v>0</v>
      </c>
      <c r="BJ235" s="18" t="s">
        <v>83</v>
      </c>
      <c r="BK235" s="240">
        <f>ROUND(I235*H235,2)</f>
        <v>0</v>
      </c>
      <c r="BL235" s="18" t="s">
        <v>182</v>
      </c>
      <c r="BM235" s="239" t="s">
        <v>1753</v>
      </c>
    </row>
    <row r="236" s="13" customFormat="1">
      <c r="A236" s="13"/>
      <c r="B236" s="241"/>
      <c r="C236" s="242"/>
      <c r="D236" s="243" t="s">
        <v>197</v>
      </c>
      <c r="E236" s="242"/>
      <c r="F236" s="245" t="s">
        <v>1754</v>
      </c>
      <c r="G236" s="242"/>
      <c r="H236" s="246">
        <v>2446.8800000000001</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197</v>
      </c>
      <c r="AU236" s="252" t="s">
        <v>85</v>
      </c>
      <c r="AV236" s="13" t="s">
        <v>85</v>
      </c>
      <c r="AW236" s="13" t="s">
        <v>4</v>
      </c>
      <c r="AX236" s="13" t="s">
        <v>83</v>
      </c>
      <c r="AY236" s="252" t="s">
        <v>175</v>
      </c>
    </row>
    <row r="237" s="2" customFormat="1" ht="16.5" customHeight="1">
      <c r="A237" s="39"/>
      <c r="B237" s="40"/>
      <c r="C237" s="228" t="s">
        <v>381</v>
      </c>
      <c r="D237" s="228" t="s">
        <v>177</v>
      </c>
      <c r="E237" s="229" t="s">
        <v>387</v>
      </c>
      <c r="F237" s="230" t="s">
        <v>388</v>
      </c>
      <c r="G237" s="231" t="s">
        <v>350</v>
      </c>
      <c r="H237" s="232">
        <v>122.34399999999999</v>
      </c>
      <c r="I237" s="233"/>
      <c r="J237" s="234">
        <f>ROUND(I237*H237,2)</f>
        <v>0</v>
      </c>
      <c r="K237" s="230" t="s">
        <v>181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182</v>
      </c>
      <c r="AT237" s="239" t="s">
        <v>177</v>
      </c>
      <c r="AU237" s="239" t="s">
        <v>85</v>
      </c>
      <c r="AY237" s="18" t="s">
        <v>175</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182</v>
      </c>
      <c r="BM237" s="239" t="s">
        <v>1755</v>
      </c>
    </row>
    <row r="238" s="12" customFormat="1" ht="22.8" customHeight="1">
      <c r="A238" s="12"/>
      <c r="B238" s="212"/>
      <c r="C238" s="213"/>
      <c r="D238" s="214" t="s">
        <v>75</v>
      </c>
      <c r="E238" s="226" t="s">
        <v>390</v>
      </c>
      <c r="F238" s="226" t="s">
        <v>391</v>
      </c>
      <c r="G238" s="213"/>
      <c r="H238" s="213"/>
      <c r="I238" s="216"/>
      <c r="J238" s="227">
        <f>BK238</f>
        <v>0</v>
      </c>
      <c r="K238" s="213"/>
      <c r="L238" s="218"/>
      <c r="M238" s="219"/>
      <c r="N238" s="220"/>
      <c r="O238" s="220"/>
      <c r="P238" s="221">
        <f>SUM(P239:P242)</f>
        <v>0</v>
      </c>
      <c r="Q238" s="220"/>
      <c r="R238" s="221">
        <f>SUM(R239:R242)</f>
        <v>0</v>
      </c>
      <c r="S238" s="220"/>
      <c r="T238" s="222">
        <f>SUM(T239:T242)</f>
        <v>0</v>
      </c>
      <c r="U238" s="12"/>
      <c r="V238" s="12"/>
      <c r="W238" s="12"/>
      <c r="X238" s="12"/>
      <c r="Y238" s="12"/>
      <c r="Z238" s="12"/>
      <c r="AA238" s="12"/>
      <c r="AB238" s="12"/>
      <c r="AC238" s="12"/>
      <c r="AD238" s="12"/>
      <c r="AE238" s="12"/>
      <c r="AR238" s="223" t="s">
        <v>83</v>
      </c>
      <c r="AT238" s="224" t="s">
        <v>75</v>
      </c>
      <c r="AU238" s="224" t="s">
        <v>83</v>
      </c>
      <c r="AY238" s="223" t="s">
        <v>175</v>
      </c>
      <c r="BK238" s="225">
        <f>SUM(BK239:BK242)</f>
        <v>0</v>
      </c>
    </row>
    <row r="239" s="2" customFormat="1" ht="16.5" customHeight="1">
      <c r="A239" s="39"/>
      <c r="B239" s="40"/>
      <c r="C239" s="228" t="s">
        <v>386</v>
      </c>
      <c r="D239" s="228" t="s">
        <v>177</v>
      </c>
      <c r="E239" s="229" t="s">
        <v>393</v>
      </c>
      <c r="F239" s="230" t="s">
        <v>394</v>
      </c>
      <c r="G239" s="231" t="s">
        <v>350</v>
      </c>
      <c r="H239" s="232">
        <v>13.015000000000001</v>
      </c>
      <c r="I239" s="233"/>
      <c r="J239" s="234">
        <f>ROUND(I239*H239,2)</f>
        <v>0</v>
      </c>
      <c r="K239" s="230" t="s">
        <v>181</v>
      </c>
      <c r="L239" s="45"/>
      <c r="M239" s="235" t="s">
        <v>1</v>
      </c>
      <c r="N239" s="236" t="s">
        <v>41</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182</v>
      </c>
      <c r="AT239" s="239" t="s">
        <v>177</v>
      </c>
      <c r="AU239" s="239" t="s">
        <v>85</v>
      </c>
      <c r="AY239" s="18" t="s">
        <v>175</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182</v>
      </c>
      <c r="BM239" s="239" t="s">
        <v>1756</v>
      </c>
    </row>
    <row r="240" s="13" customFormat="1">
      <c r="A240" s="13"/>
      <c r="B240" s="241"/>
      <c r="C240" s="242"/>
      <c r="D240" s="243" t="s">
        <v>197</v>
      </c>
      <c r="E240" s="242"/>
      <c r="F240" s="245" t="s">
        <v>1757</v>
      </c>
      <c r="G240" s="242"/>
      <c r="H240" s="246">
        <v>13.015000000000001</v>
      </c>
      <c r="I240" s="247"/>
      <c r="J240" s="242"/>
      <c r="K240" s="242"/>
      <c r="L240" s="248"/>
      <c r="M240" s="249"/>
      <c r="N240" s="250"/>
      <c r="O240" s="250"/>
      <c r="P240" s="250"/>
      <c r="Q240" s="250"/>
      <c r="R240" s="250"/>
      <c r="S240" s="250"/>
      <c r="T240" s="251"/>
      <c r="U240" s="13"/>
      <c r="V240" s="13"/>
      <c r="W240" s="13"/>
      <c r="X240" s="13"/>
      <c r="Y240" s="13"/>
      <c r="Z240" s="13"/>
      <c r="AA240" s="13"/>
      <c r="AB240" s="13"/>
      <c r="AC240" s="13"/>
      <c r="AD240" s="13"/>
      <c r="AE240" s="13"/>
      <c r="AT240" s="252" t="s">
        <v>197</v>
      </c>
      <c r="AU240" s="252" t="s">
        <v>85</v>
      </c>
      <c r="AV240" s="13" t="s">
        <v>85</v>
      </c>
      <c r="AW240" s="13" t="s">
        <v>4</v>
      </c>
      <c r="AX240" s="13" t="s">
        <v>83</v>
      </c>
      <c r="AY240" s="252" t="s">
        <v>175</v>
      </c>
    </row>
    <row r="241" s="2" customFormat="1" ht="16.5" customHeight="1">
      <c r="A241" s="39"/>
      <c r="B241" s="40"/>
      <c r="C241" s="228" t="s">
        <v>392</v>
      </c>
      <c r="D241" s="228" t="s">
        <v>177</v>
      </c>
      <c r="E241" s="229" t="s">
        <v>398</v>
      </c>
      <c r="F241" s="230" t="s">
        <v>399</v>
      </c>
      <c r="G241" s="231" t="s">
        <v>350</v>
      </c>
      <c r="H241" s="232">
        <v>30.369</v>
      </c>
      <c r="I241" s="233"/>
      <c r="J241" s="234">
        <f>ROUND(I241*H241,2)</f>
        <v>0</v>
      </c>
      <c r="K241" s="230" t="s">
        <v>181</v>
      </c>
      <c r="L241" s="45"/>
      <c r="M241" s="235" t="s">
        <v>1</v>
      </c>
      <c r="N241" s="236" t="s">
        <v>41</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182</v>
      </c>
      <c r="AT241" s="239" t="s">
        <v>177</v>
      </c>
      <c r="AU241" s="239" t="s">
        <v>85</v>
      </c>
      <c r="AY241" s="18" t="s">
        <v>175</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182</v>
      </c>
      <c r="BM241" s="239" t="s">
        <v>1758</v>
      </c>
    </row>
    <row r="242" s="13" customFormat="1">
      <c r="A242" s="13"/>
      <c r="B242" s="241"/>
      <c r="C242" s="242"/>
      <c r="D242" s="243" t="s">
        <v>197</v>
      </c>
      <c r="E242" s="242"/>
      <c r="F242" s="245" t="s">
        <v>1759</v>
      </c>
      <c r="G242" s="242"/>
      <c r="H242" s="246">
        <v>30.369</v>
      </c>
      <c r="I242" s="247"/>
      <c r="J242" s="242"/>
      <c r="K242" s="242"/>
      <c r="L242" s="248"/>
      <c r="M242" s="249"/>
      <c r="N242" s="250"/>
      <c r="O242" s="250"/>
      <c r="P242" s="250"/>
      <c r="Q242" s="250"/>
      <c r="R242" s="250"/>
      <c r="S242" s="250"/>
      <c r="T242" s="251"/>
      <c r="U242" s="13"/>
      <c r="V242" s="13"/>
      <c r="W242" s="13"/>
      <c r="X242" s="13"/>
      <c r="Y242" s="13"/>
      <c r="Z242" s="13"/>
      <c r="AA242" s="13"/>
      <c r="AB242" s="13"/>
      <c r="AC242" s="13"/>
      <c r="AD242" s="13"/>
      <c r="AE242" s="13"/>
      <c r="AT242" s="252" t="s">
        <v>197</v>
      </c>
      <c r="AU242" s="252" t="s">
        <v>85</v>
      </c>
      <c r="AV242" s="13" t="s">
        <v>85</v>
      </c>
      <c r="AW242" s="13" t="s">
        <v>4</v>
      </c>
      <c r="AX242" s="13" t="s">
        <v>83</v>
      </c>
      <c r="AY242" s="252" t="s">
        <v>175</v>
      </c>
    </row>
    <row r="243" s="12" customFormat="1" ht="25.92" customHeight="1">
      <c r="A243" s="12"/>
      <c r="B243" s="212"/>
      <c r="C243" s="213"/>
      <c r="D243" s="214" t="s">
        <v>75</v>
      </c>
      <c r="E243" s="215" t="s">
        <v>402</v>
      </c>
      <c r="F243" s="215" t="s">
        <v>403</v>
      </c>
      <c r="G243" s="213"/>
      <c r="H243" s="213"/>
      <c r="I243" s="216"/>
      <c r="J243" s="217">
        <f>BK243</f>
        <v>0</v>
      </c>
      <c r="K243" s="213"/>
      <c r="L243" s="218"/>
      <c r="M243" s="219"/>
      <c r="N243" s="220"/>
      <c r="O243" s="220"/>
      <c r="P243" s="221">
        <f>P244+P255+P260+P289+P297+P335+P342</f>
        <v>0</v>
      </c>
      <c r="Q243" s="220"/>
      <c r="R243" s="221">
        <f>R244+R255+R260+R289+R297+R335+R342</f>
        <v>9.8176050600000018</v>
      </c>
      <c r="S243" s="220"/>
      <c r="T243" s="222">
        <f>T244+T255+T260+T289+T297+T335+T342</f>
        <v>0.11840695</v>
      </c>
      <c r="U243" s="12"/>
      <c r="V243" s="12"/>
      <c r="W243" s="12"/>
      <c r="X243" s="12"/>
      <c r="Y243" s="12"/>
      <c r="Z243" s="12"/>
      <c r="AA243" s="12"/>
      <c r="AB243" s="12"/>
      <c r="AC243" s="12"/>
      <c r="AD243" s="12"/>
      <c r="AE243" s="12"/>
      <c r="AR243" s="223" t="s">
        <v>85</v>
      </c>
      <c r="AT243" s="224" t="s">
        <v>75</v>
      </c>
      <c r="AU243" s="224" t="s">
        <v>76</v>
      </c>
      <c r="AY243" s="223" t="s">
        <v>175</v>
      </c>
      <c r="BK243" s="225">
        <f>BK244+BK255+BK260+BK289+BK297+BK335+BK342</f>
        <v>0</v>
      </c>
    </row>
    <row r="244" s="12" customFormat="1" ht="22.8" customHeight="1">
      <c r="A244" s="12"/>
      <c r="B244" s="212"/>
      <c r="C244" s="213"/>
      <c r="D244" s="214" t="s">
        <v>75</v>
      </c>
      <c r="E244" s="226" t="s">
        <v>404</v>
      </c>
      <c r="F244" s="226" t="s">
        <v>405</v>
      </c>
      <c r="G244" s="213"/>
      <c r="H244" s="213"/>
      <c r="I244" s="216"/>
      <c r="J244" s="227">
        <f>BK244</f>
        <v>0</v>
      </c>
      <c r="K244" s="213"/>
      <c r="L244" s="218"/>
      <c r="M244" s="219"/>
      <c r="N244" s="220"/>
      <c r="O244" s="220"/>
      <c r="P244" s="221">
        <f>SUM(P245:P254)</f>
        <v>0</v>
      </c>
      <c r="Q244" s="220"/>
      <c r="R244" s="221">
        <f>SUM(R245:R254)</f>
        <v>0.063594720000000007</v>
      </c>
      <c r="S244" s="220"/>
      <c r="T244" s="222">
        <f>SUM(T245:T254)</f>
        <v>0</v>
      </c>
      <c r="U244" s="12"/>
      <c r="V244" s="12"/>
      <c r="W244" s="12"/>
      <c r="X244" s="12"/>
      <c r="Y244" s="12"/>
      <c r="Z244" s="12"/>
      <c r="AA244" s="12"/>
      <c r="AB244" s="12"/>
      <c r="AC244" s="12"/>
      <c r="AD244" s="12"/>
      <c r="AE244" s="12"/>
      <c r="AR244" s="223" t="s">
        <v>85</v>
      </c>
      <c r="AT244" s="224" t="s">
        <v>75</v>
      </c>
      <c r="AU244" s="224" t="s">
        <v>83</v>
      </c>
      <c r="AY244" s="223" t="s">
        <v>175</v>
      </c>
      <c r="BK244" s="225">
        <f>SUM(BK245:BK254)</f>
        <v>0</v>
      </c>
    </row>
    <row r="245" s="2" customFormat="1" ht="16.5" customHeight="1">
      <c r="A245" s="39"/>
      <c r="B245" s="40"/>
      <c r="C245" s="228" t="s">
        <v>397</v>
      </c>
      <c r="D245" s="228" t="s">
        <v>177</v>
      </c>
      <c r="E245" s="229" t="s">
        <v>407</v>
      </c>
      <c r="F245" s="230" t="s">
        <v>408</v>
      </c>
      <c r="G245" s="231" t="s">
        <v>180</v>
      </c>
      <c r="H245" s="232">
        <v>112.16</v>
      </c>
      <c r="I245" s="233"/>
      <c r="J245" s="234">
        <f>ROUND(I245*H245,2)</f>
        <v>0</v>
      </c>
      <c r="K245" s="230" t="s">
        <v>181</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255</v>
      </c>
      <c r="AT245" s="239" t="s">
        <v>177</v>
      </c>
      <c r="AU245" s="239" t="s">
        <v>85</v>
      </c>
      <c r="AY245" s="18" t="s">
        <v>175</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255</v>
      </c>
      <c r="BM245" s="239" t="s">
        <v>1760</v>
      </c>
    </row>
    <row r="246" s="13" customFormat="1">
      <c r="A246" s="13"/>
      <c r="B246" s="241"/>
      <c r="C246" s="242"/>
      <c r="D246" s="243" t="s">
        <v>197</v>
      </c>
      <c r="E246" s="244" t="s">
        <v>1</v>
      </c>
      <c r="F246" s="245" t="s">
        <v>1691</v>
      </c>
      <c r="G246" s="242"/>
      <c r="H246" s="246">
        <v>112.16</v>
      </c>
      <c r="I246" s="247"/>
      <c r="J246" s="242"/>
      <c r="K246" s="242"/>
      <c r="L246" s="248"/>
      <c r="M246" s="249"/>
      <c r="N246" s="250"/>
      <c r="O246" s="250"/>
      <c r="P246" s="250"/>
      <c r="Q246" s="250"/>
      <c r="R246" s="250"/>
      <c r="S246" s="250"/>
      <c r="T246" s="251"/>
      <c r="U246" s="13"/>
      <c r="V246" s="13"/>
      <c r="W246" s="13"/>
      <c r="X246" s="13"/>
      <c r="Y246" s="13"/>
      <c r="Z246" s="13"/>
      <c r="AA246" s="13"/>
      <c r="AB246" s="13"/>
      <c r="AC246" s="13"/>
      <c r="AD246" s="13"/>
      <c r="AE246" s="13"/>
      <c r="AT246" s="252" t="s">
        <v>197</v>
      </c>
      <c r="AU246" s="252" t="s">
        <v>85</v>
      </c>
      <c r="AV246" s="13" t="s">
        <v>85</v>
      </c>
      <c r="AW246" s="13" t="s">
        <v>32</v>
      </c>
      <c r="AX246" s="13" t="s">
        <v>76</v>
      </c>
      <c r="AY246" s="252" t="s">
        <v>175</v>
      </c>
    </row>
    <row r="247" s="14" customFormat="1">
      <c r="A247" s="14"/>
      <c r="B247" s="253"/>
      <c r="C247" s="254"/>
      <c r="D247" s="243" t="s">
        <v>197</v>
      </c>
      <c r="E247" s="255" t="s">
        <v>1</v>
      </c>
      <c r="F247" s="256" t="s">
        <v>199</v>
      </c>
      <c r="G247" s="254"/>
      <c r="H247" s="257">
        <v>112.16</v>
      </c>
      <c r="I247" s="258"/>
      <c r="J247" s="254"/>
      <c r="K247" s="254"/>
      <c r="L247" s="259"/>
      <c r="M247" s="260"/>
      <c r="N247" s="261"/>
      <c r="O247" s="261"/>
      <c r="P247" s="261"/>
      <c r="Q247" s="261"/>
      <c r="R247" s="261"/>
      <c r="S247" s="261"/>
      <c r="T247" s="262"/>
      <c r="U247" s="14"/>
      <c r="V247" s="14"/>
      <c r="W247" s="14"/>
      <c r="X247" s="14"/>
      <c r="Y247" s="14"/>
      <c r="Z247" s="14"/>
      <c r="AA247" s="14"/>
      <c r="AB247" s="14"/>
      <c r="AC247" s="14"/>
      <c r="AD247" s="14"/>
      <c r="AE247" s="14"/>
      <c r="AT247" s="263" t="s">
        <v>197</v>
      </c>
      <c r="AU247" s="263" t="s">
        <v>85</v>
      </c>
      <c r="AV247" s="14" t="s">
        <v>182</v>
      </c>
      <c r="AW247" s="14" t="s">
        <v>32</v>
      </c>
      <c r="AX247" s="14" t="s">
        <v>83</v>
      </c>
      <c r="AY247" s="263" t="s">
        <v>175</v>
      </c>
    </row>
    <row r="248" s="2" customFormat="1" ht="16.5" customHeight="1">
      <c r="A248" s="39"/>
      <c r="B248" s="40"/>
      <c r="C248" s="289" t="s">
        <v>406</v>
      </c>
      <c r="D248" s="289" t="s">
        <v>411</v>
      </c>
      <c r="E248" s="290" t="s">
        <v>412</v>
      </c>
      <c r="F248" s="291" t="s">
        <v>413</v>
      </c>
      <c r="G248" s="292" t="s">
        <v>180</v>
      </c>
      <c r="H248" s="293">
        <v>123.37600000000001</v>
      </c>
      <c r="I248" s="294"/>
      <c r="J248" s="295">
        <f>ROUND(I248*H248,2)</f>
        <v>0</v>
      </c>
      <c r="K248" s="291" t="s">
        <v>203</v>
      </c>
      <c r="L248" s="296"/>
      <c r="M248" s="297" t="s">
        <v>1</v>
      </c>
      <c r="N248" s="298" t="s">
        <v>41</v>
      </c>
      <c r="O248" s="92"/>
      <c r="P248" s="237">
        <f>O248*H248</f>
        <v>0</v>
      </c>
      <c r="Q248" s="237">
        <v>0.00038999999999999999</v>
      </c>
      <c r="R248" s="237">
        <f>Q248*H248</f>
        <v>0.048116640000000002</v>
      </c>
      <c r="S248" s="237">
        <v>0</v>
      </c>
      <c r="T248" s="238">
        <f>S248*H248</f>
        <v>0</v>
      </c>
      <c r="U248" s="39"/>
      <c r="V248" s="39"/>
      <c r="W248" s="39"/>
      <c r="X248" s="39"/>
      <c r="Y248" s="39"/>
      <c r="Z248" s="39"/>
      <c r="AA248" s="39"/>
      <c r="AB248" s="39"/>
      <c r="AC248" s="39"/>
      <c r="AD248" s="39"/>
      <c r="AE248" s="39"/>
      <c r="AR248" s="239" t="s">
        <v>347</v>
      </c>
      <c r="AT248" s="239" t="s">
        <v>411</v>
      </c>
      <c r="AU248" s="239" t="s">
        <v>85</v>
      </c>
      <c r="AY248" s="18" t="s">
        <v>175</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255</v>
      </c>
      <c r="BM248" s="239" t="s">
        <v>1761</v>
      </c>
    </row>
    <row r="249" s="13" customFormat="1">
      <c r="A249" s="13"/>
      <c r="B249" s="241"/>
      <c r="C249" s="242"/>
      <c r="D249" s="243" t="s">
        <v>197</v>
      </c>
      <c r="E249" s="242"/>
      <c r="F249" s="245" t="s">
        <v>1762</v>
      </c>
      <c r="G249" s="242"/>
      <c r="H249" s="246">
        <v>123.37600000000001</v>
      </c>
      <c r="I249" s="247"/>
      <c r="J249" s="242"/>
      <c r="K249" s="242"/>
      <c r="L249" s="248"/>
      <c r="M249" s="249"/>
      <c r="N249" s="250"/>
      <c r="O249" s="250"/>
      <c r="P249" s="250"/>
      <c r="Q249" s="250"/>
      <c r="R249" s="250"/>
      <c r="S249" s="250"/>
      <c r="T249" s="251"/>
      <c r="U249" s="13"/>
      <c r="V249" s="13"/>
      <c r="W249" s="13"/>
      <c r="X249" s="13"/>
      <c r="Y249" s="13"/>
      <c r="Z249" s="13"/>
      <c r="AA249" s="13"/>
      <c r="AB249" s="13"/>
      <c r="AC249" s="13"/>
      <c r="AD249" s="13"/>
      <c r="AE249" s="13"/>
      <c r="AT249" s="252" t="s">
        <v>197</v>
      </c>
      <c r="AU249" s="252" t="s">
        <v>85</v>
      </c>
      <c r="AV249" s="13" t="s">
        <v>85</v>
      </c>
      <c r="AW249" s="13" t="s">
        <v>4</v>
      </c>
      <c r="AX249" s="13" t="s">
        <v>83</v>
      </c>
      <c r="AY249" s="252" t="s">
        <v>175</v>
      </c>
    </row>
    <row r="250" s="2" customFormat="1" ht="24.15" customHeight="1">
      <c r="A250" s="39"/>
      <c r="B250" s="40"/>
      <c r="C250" s="228" t="s">
        <v>410</v>
      </c>
      <c r="D250" s="228" t="s">
        <v>177</v>
      </c>
      <c r="E250" s="229" t="s">
        <v>417</v>
      </c>
      <c r="F250" s="230" t="s">
        <v>418</v>
      </c>
      <c r="G250" s="231" t="s">
        <v>180</v>
      </c>
      <c r="H250" s="232">
        <v>128.98400000000001</v>
      </c>
      <c r="I250" s="233"/>
      <c r="J250" s="234">
        <f>ROUND(I250*H250,2)</f>
        <v>0</v>
      </c>
      <c r="K250" s="230" t="s">
        <v>203</v>
      </c>
      <c r="L250" s="45"/>
      <c r="M250" s="235" t="s">
        <v>1</v>
      </c>
      <c r="N250" s="236" t="s">
        <v>41</v>
      </c>
      <c r="O250" s="92"/>
      <c r="P250" s="237">
        <f>O250*H250</f>
        <v>0</v>
      </c>
      <c r="Q250" s="237">
        <v>0.00012</v>
      </c>
      <c r="R250" s="237">
        <f>Q250*H250</f>
        <v>0.015478080000000002</v>
      </c>
      <c r="S250" s="237">
        <v>0</v>
      </c>
      <c r="T250" s="238">
        <f>S250*H250</f>
        <v>0</v>
      </c>
      <c r="U250" s="39"/>
      <c r="V250" s="39"/>
      <c r="W250" s="39"/>
      <c r="X250" s="39"/>
      <c r="Y250" s="39"/>
      <c r="Z250" s="39"/>
      <c r="AA250" s="39"/>
      <c r="AB250" s="39"/>
      <c r="AC250" s="39"/>
      <c r="AD250" s="39"/>
      <c r="AE250" s="39"/>
      <c r="AR250" s="239" t="s">
        <v>255</v>
      </c>
      <c r="AT250" s="239" t="s">
        <v>177</v>
      </c>
      <c r="AU250" s="239" t="s">
        <v>85</v>
      </c>
      <c r="AY250" s="18" t="s">
        <v>175</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255</v>
      </c>
      <c r="BM250" s="239" t="s">
        <v>1763</v>
      </c>
    </row>
    <row r="251" s="2" customFormat="1">
      <c r="A251" s="39"/>
      <c r="B251" s="40"/>
      <c r="C251" s="41"/>
      <c r="D251" s="243" t="s">
        <v>205</v>
      </c>
      <c r="E251" s="41"/>
      <c r="F251" s="264" t="s">
        <v>420</v>
      </c>
      <c r="G251" s="41"/>
      <c r="H251" s="41"/>
      <c r="I251" s="265"/>
      <c r="J251" s="41"/>
      <c r="K251" s="41"/>
      <c r="L251" s="45"/>
      <c r="M251" s="266"/>
      <c r="N251" s="267"/>
      <c r="O251" s="92"/>
      <c r="P251" s="92"/>
      <c r="Q251" s="92"/>
      <c r="R251" s="92"/>
      <c r="S251" s="92"/>
      <c r="T251" s="93"/>
      <c r="U251" s="39"/>
      <c r="V251" s="39"/>
      <c r="W251" s="39"/>
      <c r="X251" s="39"/>
      <c r="Y251" s="39"/>
      <c r="Z251" s="39"/>
      <c r="AA251" s="39"/>
      <c r="AB251" s="39"/>
      <c r="AC251" s="39"/>
      <c r="AD251" s="39"/>
      <c r="AE251" s="39"/>
      <c r="AT251" s="18" t="s">
        <v>205</v>
      </c>
      <c r="AU251" s="18" t="s">
        <v>85</v>
      </c>
    </row>
    <row r="252" s="13" customFormat="1">
      <c r="A252" s="13"/>
      <c r="B252" s="241"/>
      <c r="C252" s="242"/>
      <c r="D252" s="243" t="s">
        <v>197</v>
      </c>
      <c r="E252" s="244" t="s">
        <v>1</v>
      </c>
      <c r="F252" s="245" t="s">
        <v>1764</v>
      </c>
      <c r="G252" s="242"/>
      <c r="H252" s="246">
        <v>128.98400000000001</v>
      </c>
      <c r="I252" s="247"/>
      <c r="J252" s="242"/>
      <c r="K252" s="242"/>
      <c r="L252" s="248"/>
      <c r="M252" s="249"/>
      <c r="N252" s="250"/>
      <c r="O252" s="250"/>
      <c r="P252" s="250"/>
      <c r="Q252" s="250"/>
      <c r="R252" s="250"/>
      <c r="S252" s="250"/>
      <c r="T252" s="251"/>
      <c r="U252" s="13"/>
      <c r="V252" s="13"/>
      <c r="W252" s="13"/>
      <c r="X252" s="13"/>
      <c r="Y252" s="13"/>
      <c r="Z252" s="13"/>
      <c r="AA252" s="13"/>
      <c r="AB252" s="13"/>
      <c r="AC252" s="13"/>
      <c r="AD252" s="13"/>
      <c r="AE252" s="13"/>
      <c r="AT252" s="252" t="s">
        <v>197</v>
      </c>
      <c r="AU252" s="252" t="s">
        <v>85</v>
      </c>
      <c r="AV252" s="13" t="s">
        <v>85</v>
      </c>
      <c r="AW252" s="13" t="s">
        <v>32</v>
      </c>
      <c r="AX252" s="13" t="s">
        <v>76</v>
      </c>
      <c r="AY252" s="252" t="s">
        <v>175</v>
      </c>
    </row>
    <row r="253" s="14" customFormat="1">
      <c r="A253" s="14"/>
      <c r="B253" s="253"/>
      <c r="C253" s="254"/>
      <c r="D253" s="243" t="s">
        <v>197</v>
      </c>
      <c r="E253" s="255" t="s">
        <v>1</v>
      </c>
      <c r="F253" s="256" t="s">
        <v>199</v>
      </c>
      <c r="G253" s="254"/>
      <c r="H253" s="257">
        <v>128.98400000000001</v>
      </c>
      <c r="I253" s="258"/>
      <c r="J253" s="254"/>
      <c r="K253" s="254"/>
      <c r="L253" s="259"/>
      <c r="M253" s="260"/>
      <c r="N253" s="261"/>
      <c r="O253" s="261"/>
      <c r="P253" s="261"/>
      <c r="Q253" s="261"/>
      <c r="R253" s="261"/>
      <c r="S253" s="261"/>
      <c r="T253" s="262"/>
      <c r="U253" s="14"/>
      <c r="V253" s="14"/>
      <c r="W253" s="14"/>
      <c r="X253" s="14"/>
      <c r="Y253" s="14"/>
      <c r="Z253" s="14"/>
      <c r="AA253" s="14"/>
      <c r="AB253" s="14"/>
      <c r="AC253" s="14"/>
      <c r="AD253" s="14"/>
      <c r="AE253" s="14"/>
      <c r="AT253" s="263" t="s">
        <v>197</v>
      </c>
      <c r="AU253" s="263" t="s">
        <v>85</v>
      </c>
      <c r="AV253" s="14" t="s">
        <v>182</v>
      </c>
      <c r="AW253" s="14" t="s">
        <v>32</v>
      </c>
      <c r="AX253" s="14" t="s">
        <v>83</v>
      </c>
      <c r="AY253" s="263" t="s">
        <v>175</v>
      </c>
    </row>
    <row r="254" s="2" customFormat="1" ht="16.5" customHeight="1">
      <c r="A254" s="39"/>
      <c r="B254" s="40"/>
      <c r="C254" s="228" t="s">
        <v>416</v>
      </c>
      <c r="D254" s="228" t="s">
        <v>177</v>
      </c>
      <c r="E254" s="229" t="s">
        <v>423</v>
      </c>
      <c r="F254" s="230" t="s">
        <v>424</v>
      </c>
      <c r="G254" s="231" t="s">
        <v>350</v>
      </c>
      <c r="H254" s="232">
        <v>0.064000000000000001</v>
      </c>
      <c r="I254" s="233"/>
      <c r="J254" s="234">
        <f>ROUND(I254*H254,2)</f>
        <v>0</v>
      </c>
      <c r="K254" s="230" t="s">
        <v>181</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255</v>
      </c>
      <c r="AT254" s="239" t="s">
        <v>177</v>
      </c>
      <c r="AU254" s="239" t="s">
        <v>85</v>
      </c>
      <c r="AY254" s="18" t="s">
        <v>175</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255</v>
      </c>
      <c r="BM254" s="239" t="s">
        <v>1765</v>
      </c>
    </row>
    <row r="255" s="12" customFormat="1" ht="22.8" customHeight="1">
      <c r="A255" s="12"/>
      <c r="B255" s="212"/>
      <c r="C255" s="213"/>
      <c r="D255" s="214" t="s">
        <v>75</v>
      </c>
      <c r="E255" s="226" t="s">
        <v>1766</v>
      </c>
      <c r="F255" s="226" t="s">
        <v>1767</v>
      </c>
      <c r="G255" s="213"/>
      <c r="H255" s="213"/>
      <c r="I255" s="216"/>
      <c r="J255" s="227">
        <f>BK255</f>
        <v>0</v>
      </c>
      <c r="K255" s="213"/>
      <c r="L255" s="218"/>
      <c r="M255" s="219"/>
      <c r="N255" s="220"/>
      <c r="O255" s="220"/>
      <c r="P255" s="221">
        <f>SUM(P256:P259)</f>
        <v>0</v>
      </c>
      <c r="Q255" s="220"/>
      <c r="R255" s="221">
        <f>SUM(R256:R259)</f>
        <v>0.015599999999999999</v>
      </c>
      <c r="S255" s="220"/>
      <c r="T255" s="222">
        <f>SUM(T256:T259)</f>
        <v>0</v>
      </c>
      <c r="U255" s="12"/>
      <c r="V255" s="12"/>
      <c r="W255" s="12"/>
      <c r="X255" s="12"/>
      <c r="Y255" s="12"/>
      <c r="Z255" s="12"/>
      <c r="AA255" s="12"/>
      <c r="AB255" s="12"/>
      <c r="AC255" s="12"/>
      <c r="AD255" s="12"/>
      <c r="AE255" s="12"/>
      <c r="AR255" s="223" t="s">
        <v>85</v>
      </c>
      <c r="AT255" s="224" t="s">
        <v>75</v>
      </c>
      <c r="AU255" s="224" t="s">
        <v>83</v>
      </c>
      <c r="AY255" s="223" t="s">
        <v>175</v>
      </c>
      <c r="BK255" s="225">
        <f>SUM(BK256:BK259)</f>
        <v>0</v>
      </c>
    </row>
    <row r="256" s="2" customFormat="1" ht="16.5" customHeight="1">
      <c r="A256" s="39"/>
      <c r="B256" s="40"/>
      <c r="C256" s="228" t="s">
        <v>422</v>
      </c>
      <c r="D256" s="228" t="s">
        <v>177</v>
      </c>
      <c r="E256" s="229" t="s">
        <v>1768</v>
      </c>
      <c r="F256" s="230" t="s">
        <v>1769</v>
      </c>
      <c r="G256" s="231" t="s">
        <v>316</v>
      </c>
      <c r="H256" s="232">
        <v>4</v>
      </c>
      <c r="I256" s="233"/>
      <c r="J256" s="234">
        <f>ROUND(I256*H256,2)</f>
        <v>0</v>
      </c>
      <c r="K256" s="230" t="s">
        <v>203</v>
      </c>
      <c r="L256" s="45"/>
      <c r="M256" s="235" t="s">
        <v>1</v>
      </c>
      <c r="N256" s="236" t="s">
        <v>41</v>
      </c>
      <c r="O256" s="92"/>
      <c r="P256" s="237">
        <f>O256*H256</f>
        <v>0</v>
      </c>
      <c r="Q256" s="237">
        <v>0.0038999999999999998</v>
      </c>
      <c r="R256" s="237">
        <f>Q256*H256</f>
        <v>0.015599999999999999</v>
      </c>
      <c r="S256" s="237">
        <v>0</v>
      </c>
      <c r="T256" s="238">
        <f>S256*H256</f>
        <v>0</v>
      </c>
      <c r="U256" s="39"/>
      <c r="V256" s="39"/>
      <c r="W256" s="39"/>
      <c r="X256" s="39"/>
      <c r="Y256" s="39"/>
      <c r="Z256" s="39"/>
      <c r="AA256" s="39"/>
      <c r="AB256" s="39"/>
      <c r="AC256" s="39"/>
      <c r="AD256" s="39"/>
      <c r="AE256" s="39"/>
      <c r="AR256" s="239" t="s">
        <v>255</v>
      </c>
      <c r="AT256" s="239" t="s">
        <v>177</v>
      </c>
      <c r="AU256" s="239" t="s">
        <v>85</v>
      </c>
      <c r="AY256" s="18" t="s">
        <v>175</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255</v>
      </c>
      <c r="BM256" s="239" t="s">
        <v>1770</v>
      </c>
    </row>
    <row r="257" s="2" customFormat="1">
      <c r="A257" s="39"/>
      <c r="B257" s="40"/>
      <c r="C257" s="41"/>
      <c r="D257" s="243" t="s">
        <v>205</v>
      </c>
      <c r="E257" s="41"/>
      <c r="F257" s="264" t="s">
        <v>1746</v>
      </c>
      <c r="G257" s="41"/>
      <c r="H257" s="41"/>
      <c r="I257" s="265"/>
      <c r="J257" s="41"/>
      <c r="K257" s="41"/>
      <c r="L257" s="45"/>
      <c r="M257" s="266"/>
      <c r="N257" s="267"/>
      <c r="O257" s="92"/>
      <c r="P257" s="92"/>
      <c r="Q257" s="92"/>
      <c r="R257" s="92"/>
      <c r="S257" s="92"/>
      <c r="T257" s="93"/>
      <c r="U257" s="39"/>
      <c r="V257" s="39"/>
      <c r="W257" s="39"/>
      <c r="X257" s="39"/>
      <c r="Y257" s="39"/>
      <c r="Z257" s="39"/>
      <c r="AA257" s="39"/>
      <c r="AB257" s="39"/>
      <c r="AC257" s="39"/>
      <c r="AD257" s="39"/>
      <c r="AE257" s="39"/>
      <c r="AT257" s="18" t="s">
        <v>205</v>
      </c>
      <c r="AU257" s="18" t="s">
        <v>85</v>
      </c>
    </row>
    <row r="258" s="13" customFormat="1">
      <c r="A258" s="13"/>
      <c r="B258" s="241"/>
      <c r="C258" s="242"/>
      <c r="D258" s="243" t="s">
        <v>197</v>
      </c>
      <c r="E258" s="244" t="s">
        <v>1</v>
      </c>
      <c r="F258" s="245" t="s">
        <v>1771</v>
      </c>
      <c r="G258" s="242"/>
      <c r="H258" s="246">
        <v>4</v>
      </c>
      <c r="I258" s="247"/>
      <c r="J258" s="242"/>
      <c r="K258" s="242"/>
      <c r="L258" s="248"/>
      <c r="M258" s="249"/>
      <c r="N258" s="250"/>
      <c r="O258" s="250"/>
      <c r="P258" s="250"/>
      <c r="Q258" s="250"/>
      <c r="R258" s="250"/>
      <c r="S258" s="250"/>
      <c r="T258" s="251"/>
      <c r="U258" s="13"/>
      <c r="V258" s="13"/>
      <c r="W258" s="13"/>
      <c r="X258" s="13"/>
      <c r="Y258" s="13"/>
      <c r="Z258" s="13"/>
      <c r="AA258" s="13"/>
      <c r="AB258" s="13"/>
      <c r="AC258" s="13"/>
      <c r="AD258" s="13"/>
      <c r="AE258" s="13"/>
      <c r="AT258" s="252" t="s">
        <v>197</v>
      </c>
      <c r="AU258" s="252" t="s">
        <v>85</v>
      </c>
      <c r="AV258" s="13" t="s">
        <v>85</v>
      </c>
      <c r="AW258" s="13" t="s">
        <v>32</v>
      </c>
      <c r="AX258" s="13" t="s">
        <v>76</v>
      </c>
      <c r="AY258" s="252" t="s">
        <v>175</v>
      </c>
    </row>
    <row r="259" s="14" customFormat="1">
      <c r="A259" s="14"/>
      <c r="B259" s="253"/>
      <c r="C259" s="254"/>
      <c r="D259" s="243" t="s">
        <v>197</v>
      </c>
      <c r="E259" s="255" t="s">
        <v>1</v>
      </c>
      <c r="F259" s="256" t="s">
        <v>199</v>
      </c>
      <c r="G259" s="254"/>
      <c r="H259" s="257">
        <v>4</v>
      </c>
      <c r="I259" s="258"/>
      <c r="J259" s="254"/>
      <c r="K259" s="254"/>
      <c r="L259" s="259"/>
      <c r="M259" s="260"/>
      <c r="N259" s="261"/>
      <c r="O259" s="261"/>
      <c r="P259" s="261"/>
      <c r="Q259" s="261"/>
      <c r="R259" s="261"/>
      <c r="S259" s="261"/>
      <c r="T259" s="262"/>
      <c r="U259" s="14"/>
      <c r="V259" s="14"/>
      <c r="W259" s="14"/>
      <c r="X259" s="14"/>
      <c r="Y259" s="14"/>
      <c r="Z259" s="14"/>
      <c r="AA259" s="14"/>
      <c r="AB259" s="14"/>
      <c r="AC259" s="14"/>
      <c r="AD259" s="14"/>
      <c r="AE259" s="14"/>
      <c r="AT259" s="263" t="s">
        <v>197</v>
      </c>
      <c r="AU259" s="263" t="s">
        <v>85</v>
      </c>
      <c r="AV259" s="14" t="s">
        <v>182</v>
      </c>
      <c r="AW259" s="14" t="s">
        <v>32</v>
      </c>
      <c r="AX259" s="14" t="s">
        <v>83</v>
      </c>
      <c r="AY259" s="263" t="s">
        <v>175</v>
      </c>
    </row>
    <row r="260" s="12" customFormat="1" ht="22.8" customHeight="1">
      <c r="A260" s="12"/>
      <c r="B260" s="212"/>
      <c r="C260" s="213"/>
      <c r="D260" s="214" t="s">
        <v>75</v>
      </c>
      <c r="E260" s="226" t="s">
        <v>437</v>
      </c>
      <c r="F260" s="226" t="s">
        <v>438</v>
      </c>
      <c r="G260" s="213"/>
      <c r="H260" s="213"/>
      <c r="I260" s="216"/>
      <c r="J260" s="227">
        <f>BK260</f>
        <v>0</v>
      </c>
      <c r="K260" s="213"/>
      <c r="L260" s="218"/>
      <c r="M260" s="219"/>
      <c r="N260" s="220"/>
      <c r="O260" s="220"/>
      <c r="P260" s="221">
        <f>SUM(P261:P288)</f>
        <v>0</v>
      </c>
      <c r="Q260" s="220"/>
      <c r="R260" s="221">
        <f>SUM(R261:R288)</f>
        <v>6.4227192000000004</v>
      </c>
      <c r="S260" s="220"/>
      <c r="T260" s="222">
        <f>SUM(T261:T288)</f>
        <v>0</v>
      </c>
      <c r="U260" s="12"/>
      <c r="V260" s="12"/>
      <c r="W260" s="12"/>
      <c r="X260" s="12"/>
      <c r="Y260" s="12"/>
      <c r="Z260" s="12"/>
      <c r="AA260" s="12"/>
      <c r="AB260" s="12"/>
      <c r="AC260" s="12"/>
      <c r="AD260" s="12"/>
      <c r="AE260" s="12"/>
      <c r="AR260" s="223" t="s">
        <v>85</v>
      </c>
      <c r="AT260" s="224" t="s">
        <v>75</v>
      </c>
      <c r="AU260" s="224" t="s">
        <v>83</v>
      </c>
      <c r="AY260" s="223" t="s">
        <v>175</v>
      </c>
      <c r="BK260" s="225">
        <f>SUM(BK261:BK288)</f>
        <v>0</v>
      </c>
    </row>
    <row r="261" s="2" customFormat="1" ht="16.5" customHeight="1">
      <c r="A261" s="39"/>
      <c r="B261" s="40"/>
      <c r="C261" s="228" t="s">
        <v>426</v>
      </c>
      <c r="D261" s="228" t="s">
        <v>177</v>
      </c>
      <c r="E261" s="229" t="s">
        <v>1772</v>
      </c>
      <c r="F261" s="230" t="s">
        <v>1773</v>
      </c>
      <c r="G261" s="231" t="s">
        <v>180</v>
      </c>
      <c r="H261" s="232">
        <v>82.560000000000002</v>
      </c>
      <c r="I261" s="233"/>
      <c r="J261" s="234">
        <f>ROUND(I261*H261,2)</f>
        <v>0</v>
      </c>
      <c r="K261" s="230" t="s">
        <v>181</v>
      </c>
      <c r="L261" s="45"/>
      <c r="M261" s="235" t="s">
        <v>1</v>
      </c>
      <c r="N261" s="236" t="s">
        <v>41</v>
      </c>
      <c r="O261" s="92"/>
      <c r="P261" s="237">
        <f>O261*H261</f>
        <v>0</v>
      </c>
      <c r="Q261" s="237">
        <v>0.016240000000000001</v>
      </c>
      <c r="R261" s="237">
        <f>Q261*H261</f>
        <v>1.3407744000000001</v>
      </c>
      <c r="S261" s="237">
        <v>0</v>
      </c>
      <c r="T261" s="238">
        <f>S261*H261</f>
        <v>0</v>
      </c>
      <c r="U261" s="39"/>
      <c r="V261" s="39"/>
      <c r="W261" s="39"/>
      <c r="X261" s="39"/>
      <c r="Y261" s="39"/>
      <c r="Z261" s="39"/>
      <c r="AA261" s="39"/>
      <c r="AB261" s="39"/>
      <c r="AC261" s="39"/>
      <c r="AD261" s="39"/>
      <c r="AE261" s="39"/>
      <c r="AR261" s="239" t="s">
        <v>255</v>
      </c>
      <c r="AT261" s="239" t="s">
        <v>177</v>
      </c>
      <c r="AU261" s="239" t="s">
        <v>85</v>
      </c>
      <c r="AY261" s="18" t="s">
        <v>175</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255</v>
      </c>
      <c r="BM261" s="239" t="s">
        <v>1774</v>
      </c>
    </row>
    <row r="262" s="13" customFormat="1">
      <c r="A262" s="13"/>
      <c r="B262" s="241"/>
      <c r="C262" s="242"/>
      <c r="D262" s="243" t="s">
        <v>197</v>
      </c>
      <c r="E262" s="244" t="s">
        <v>1</v>
      </c>
      <c r="F262" s="245" t="s">
        <v>1775</v>
      </c>
      <c r="G262" s="242"/>
      <c r="H262" s="246">
        <v>82.560000000000002</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197</v>
      </c>
      <c r="AU262" s="252" t="s">
        <v>85</v>
      </c>
      <c r="AV262" s="13" t="s">
        <v>85</v>
      </c>
      <c r="AW262" s="13" t="s">
        <v>32</v>
      </c>
      <c r="AX262" s="13" t="s">
        <v>76</v>
      </c>
      <c r="AY262" s="252" t="s">
        <v>175</v>
      </c>
    </row>
    <row r="263" s="14" customFormat="1">
      <c r="A263" s="14"/>
      <c r="B263" s="253"/>
      <c r="C263" s="254"/>
      <c r="D263" s="243" t="s">
        <v>197</v>
      </c>
      <c r="E263" s="255" t="s">
        <v>1</v>
      </c>
      <c r="F263" s="256" t="s">
        <v>199</v>
      </c>
      <c r="G263" s="254"/>
      <c r="H263" s="257">
        <v>82.560000000000002</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197</v>
      </c>
      <c r="AU263" s="263" t="s">
        <v>85</v>
      </c>
      <c r="AV263" s="14" t="s">
        <v>182</v>
      </c>
      <c r="AW263" s="14" t="s">
        <v>32</v>
      </c>
      <c r="AX263" s="14" t="s">
        <v>83</v>
      </c>
      <c r="AY263" s="263" t="s">
        <v>175</v>
      </c>
    </row>
    <row r="264" s="2" customFormat="1" ht="16.5" customHeight="1">
      <c r="A264" s="39"/>
      <c r="B264" s="40"/>
      <c r="C264" s="228" t="s">
        <v>432</v>
      </c>
      <c r="D264" s="228" t="s">
        <v>177</v>
      </c>
      <c r="E264" s="229" t="s">
        <v>1776</v>
      </c>
      <c r="F264" s="230" t="s">
        <v>1777</v>
      </c>
      <c r="G264" s="231" t="s">
        <v>180</v>
      </c>
      <c r="H264" s="232">
        <v>94.719999999999999</v>
      </c>
      <c r="I264" s="233"/>
      <c r="J264" s="234">
        <f>ROUND(I264*H264,2)</f>
        <v>0</v>
      </c>
      <c r="K264" s="230" t="s">
        <v>181</v>
      </c>
      <c r="L264" s="45"/>
      <c r="M264" s="235" t="s">
        <v>1</v>
      </c>
      <c r="N264" s="236" t="s">
        <v>41</v>
      </c>
      <c r="O264" s="92"/>
      <c r="P264" s="237">
        <f>O264*H264</f>
        <v>0</v>
      </c>
      <c r="Q264" s="237">
        <v>0.028549999999999999</v>
      </c>
      <c r="R264" s="237">
        <f>Q264*H264</f>
        <v>2.704256</v>
      </c>
      <c r="S264" s="237">
        <v>0</v>
      </c>
      <c r="T264" s="238">
        <f>S264*H264</f>
        <v>0</v>
      </c>
      <c r="U264" s="39"/>
      <c r="V264" s="39"/>
      <c r="W264" s="39"/>
      <c r="X264" s="39"/>
      <c r="Y264" s="39"/>
      <c r="Z264" s="39"/>
      <c r="AA264" s="39"/>
      <c r="AB264" s="39"/>
      <c r="AC264" s="39"/>
      <c r="AD264" s="39"/>
      <c r="AE264" s="39"/>
      <c r="AR264" s="239" t="s">
        <v>255</v>
      </c>
      <c r="AT264" s="239" t="s">
        <v>177</v>
      </c>
      <c r="AU264" s="239" t="s">
        <v>85</v>
      </c>
      <c r="AY264" s="18" t="s">
        <v>175</v>
      </c>
      <c r="BE264" s="240">
        <f>IF(N264="základní",J264,0)</f>
        <v>0</v>
      </c>
      <c r="BF264" s="240">
        <f>IF(N264="snížená",J264,0)</f>
        <v>0</v>
      </c>
      <c r="BG264" s="240">
        <f>IF(N264="zákl. přenesená",J264,0)</f>
        <v>0</v>
      </c>
      <c r="BH264" s="240">
        <f>IF(N264="sníž. přenesená",J264,0)</f>
        <v>0</v>
      </c>
      <c r="BI264" s="240">
        <f>IF(N264="nulová",J264,0)</f>
        <v>0</v>
      </c>
      <c r="BJ264" s="18" t="s">
        <v>83</v>
      </c>
      <c r="BK264" s="240">
        <f>ROUND(I264*H264,2)</f>
        <v>0</v>
      </c>
      <c r="BL264" s="18" t="s">
        <v>255</v>
      </c>
      <c r="BM264" s="239" t="s">
        <v>1778</v>
      </c>
    </row>
    <row r="265" s="13" customFormat="1">
      <c r="A265" s="13"/>
      <c r="B265" s="241"/>
      <c r="C265" s="242"/>
      <c r="D265" s="243" t="s">
        <v>197</v>
      </c>
      <c r="E265" s="244" t="s">
        <v>1</v>
      </c>
      <c r="F265" s="245" t="s">
        <v>1779</v>
      </c>
      <c r="G265" s="242"/>
      <c r="H265" s="246">
        <v>94.719999999999999</v>
      </c>
      <c r="I265" s="247"/>
      <c r="J265" s="242"/>
      <c r="K265" s="242"/>
      <c r="L265" s="248"/>
      <c r="M265" s="249"/>
      <c r="N265" s="250"/>
      <c r="O265" s="250"/>
      <c r="P265" s="250"/>
      <c r="Q265" s="250"/>
      <c r="R265" s="250"/>
      <c r="S265" s="250"/>
      <c r="T265" s="251"/>
      <c r="U265" s="13"/>
      <c r="V265" s="13"/>
      <c r="W265" s="13"/>
      <c r="X265" s="13"/>
      <c r="Y265" s="13"/>
      <c r="Z265" s="13"/>
      <c r="AA265" s="13"/>
      <c r="AB265" s="13"/>
      <c r="AC265" s="13"/>
      <c r="AD265" s="13"/>
      <c r="AE265" s="13"/>
      <c r="AT265" s="252" t="s">
        <v>197</v>
      </c>
      <c r="AU265" s="252" t="s">
        <v>85</v>
      </c>
      <c r="AV265" s="13" t="s">
        <v>85</v>
      </c>
      <c r="AW265" s="13" t="s">
        <v>32</v>
      </c>
      <c r="AX265" s="13" t="s">
        <v>76</v>
      </c>
      <c r="AY265" s="252" t="s">
        <v>175</v>
      </c>
    </row>
    <row r="266" s="14" customFormat="1">
      <c r="A266" s="14"/>
      <c r="B266" s="253"/>
      <c r="C266" s="254"/>
      <c r="D266" s="243" t="s">
        <v>197</v>
      </c>
      <c r="E266" s="255" t="s">
        <v>1</v>
      </c>
      <c r="F266" s="256" t="s">
        <v>199</v>
      </c>
      <c r="G266" s="254"/>
      <c r="H266" s="257">
        <v>94.719999999999999</v>
      </c>
      <c r="I266" s="258"/>
      <c r="J266" s="254"/>
      <c r="K266" s="254"/>
      <c r="L266" s="259"/>
      <c r="M266" s="260"/>
      <c r="N266" s="261"/>
      <c r="O266" s="261"/>
      <c r="P266" s="261"/>
      <c r="Q266" s="261"/>
      <c r="R266" s="261"/>
      <c r="S266" s="261"/>
      <c r="T266" s="262"/>
      <c r="U266" s="14"/>
      <c r="V266" s="14"/>
      <c r="W266" s="14"/>
      <c r="X266" s="14"/>
      <c r="Y266" s="14"/>
      <c r="Z266" s="14"/>
      <c r="AA266" s="14"/>
      <c r="AB266" s="14"/>
      <c r="AC266" s="14"/>
      <c r="AD266" s="14"/>
      <c r="AE266" s="14"/>
      <c r="AT266" s="263" t="s">
        <v>197</v>
      </c>
      <c r="AU266" s="263" t="s">
        <v>85</v>
      </c>
      <c r="AV266" s="14" t="s">
        <v>182</v>
      </c>
      <c r="AW266" s="14" t="s">
        <v>32</v>
      </c>
      <c r="AX266" s="14" t="s">
        <v>83</v>
      </c>
      <c r="AY266" s="263" t="s">
        <v>175</v>
      </c>
    </row>
    <row r="267" s="2" customFormat="1" ht="21.75" customHeight="1">
      <c r="A267" s="39"/>
      <c r="B267" s="40"/>
      <c r="C267" s="228" t="s">
        <v>439</v>
      </c>
      <c r="D267" s="228" t="s">
        <v>177</v>
      </c>
      <c r="E267" s="229" t="s">
        <v>1780</v>
      </c>
      <c r="F267" s="230" t="s">
        <v>1781</v>
      </c>
      <c r="G267" s="231" t="s">
        <v>180</v>
      </c>
      <c r="H267" s="232">
        <v>34.560000000000002</v>
      </c>
      <c r="I267" s="233"/>
      <c r="J267" s="234">
        <f>ROUND(I267*H267,2)</f>
        <v>0</v>
      </c>
      <c r="K267" s="230" t="s">
        <v>181</v>
      </c>
      <c r="L267" s="45"/>
      <c r="M267" s="235" t="s">
        <v>1</v>
      </c>
      <c r="N267" s="236" t="s">
        <v>41</v>
      </c>
      <c r="O267" s="92"/>
      <c r="P267" s="237">
        <f>O267*H267</f>
        <v>0</v>
      </c>
      <c r="Q267" s="237">
        <v>0.02963</v>
      </c>
      <c r="R267" s="237">
        <f>Q267*H267</f>
        <v>1.0240128000000002</v>
      </c>
      <c r="S267" s="237">
        <v>0</v>
      </c>
      <c r="T267" s="238">
        <f>S267*H267</f>
        <v>0</v>
      </c>
      <c r="U267" s="39"/>
      <c r="V267" s="39"/>
      <c r="W267" s="39"/>
      <c r="X267" s="39"/>
      <c r="Y267" s="39"/>
      <c r="Z267" s="39"/>
      <c r="AA267" s="39"/>
      <c r="AB267" s="39"/>
      <c r="AC267" s="39"/>
      <c r="AD267" s="39"/>
      <c r="AE267" s="39"/>
      <c r="AR267" s="239" t="s">
        <v>255</v>
      </c>
      <c r="AT267" s="239" t="s">
        <v>177</v>
      </c>
      <c r="AU267" s="239" t="s">
        <v>85</v>
      </c>
      <c r="AY267" s="18" t="s">
        <v>175</v>
      </c>
      <c r="BE267" s="240">
        <f>IF(N267="základní",J267,0)</f>
        <v>0</v>
      </c>
      <c r="BF267" s="240">
        <f>IF(N267="snížená",J267,0)</f>
        <v>0</v>
      </c>
      <c r="BG267" s="240">
        <f>IF(N267="zákl. přenesená",J267,0)</f>
        <v>0</v>
      </c>
      <c r="BH267" s="240">
        <f>IF(N267="sníž. přenesená",J267,0)</f>
        <v>0</v>
      </c>
      <c r="BI267" s="240">
        <f>IF(N267="nulová",J267,0)</f>
        <v>0</v>
      </c>
      <c r="BJ267" s="18" t="s">
        <v>83</v>
      </c>
      <c r="BK267" s="240">
        <f>ROUND(I267*H267,2)</f>
        <v>0</v>
      </c>
      <c r="BL267" s="18" t="s">
        <v>255</v>
      </c>
      <c r="BM267" s="239" t="s">
        <v>1782</v>
      </c>
    </row>
    <row r="268" s="13" customFormat="1">
      <c r="A268" s="13"/>
      <c r="B268" s="241"/>
      <c r="C268" s="242"/>
      <c r="D268" s="243" t="s">
        <v>197</v>
      </c>
      <c r="E268" s="244" t="s">
        <v>1</v>
      </c>
      <c r="F268" s="245" t="s">
        <v>1783</v>
      </c>
      <c r="G268" s="242"/>
      <c r="H268" s="246">
        <v>34.560000000000002</v>
      </c>
      <c r="I268" s="247"/>
      <c r="J268" s="242"/>
      <c r="K268" s="242"/>
      <c r="L268" s="248"/>
      <c r="M268" s="249"/>
      <c r="N268" s="250"/>
      <c r="O268" s="250"/>
      <c r="P268" s="250"/>
      <c r="Q268" s="250"/>
      <c r="R268" s="250"/>
      <c r="S268" s="250"/>
      <c r="T268" s="251"/>
      <c r="U268" s="13"/>
      <c r="V268" s="13"/>
      <c r="W268" s="13"/>
      <c r="X268" s="13"/>
      <c r="Y268" s="13"/>
      <c r="Z268" s="13"/>
      <c r="AA268" s="13"/>
      <c r="AB268" s="13"/>
      <c r="AC268" s="13"/>
      <c r="AD268" s="13"/>
      <c r="AE268" s="13"/>
      <c r="AT268" s="252" t="s">
        <v>197</v>
      </c>
      <c r="AU268" s="252" t="s">
        <v>85</v>
      </c>
      <c r="AV268" s="13" t="s">
        <v>85</v>
      </c>
      <c r="AW268" s="13" t="s">
        <v>32</v>
      </c>
      <c r="AX268" s="13" t="s">
        <v>76</v>
      </c>
      <c r="AY268" s="252" t="s">
        <v>175</v>
      </c>
    </row>
    <row r="269" s="14" customFormat="1">
      <c r="A269" s="14"/>
      <c r="B269" s="253"/>
      <c r="C269" s="254"/>
      <c r="D269" s="243" t="s">
        <v>197</v>
      </c>
      <c r="E269" s="255" t="s">
        <v>1</v>
      </c>
      <c r="F269" s="256" t="s">
        <v>199</v>
      </c>
      <c r="G269" s="254"/>
      <c r="H269" s="257">
        <v>34.560000000000002</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197</v>
      </c>
      <c r="AU269" s="263" t="s">
        <v>85</v>
      </c>
      <c r="AV269" s="14" t="s">
        <v>182</v>
      </c>
      <c r="AW269" s="14" t="s">
        <v>32</v>
      </c>
      <c r="AX269" s="14" t="s">
        <v>83</v>
      </c>
      <c r="AY269" s="263" t="s">
        <v>175</v>
      </c>
    </row>
    <row r="270" s="2" customFormat="1" ht="16.5" customHeight="1">
      <c r="A270" s="39"/>
      <c r="B270" s="40"/>
      <c r="C270" s="228" t="s">
        <v>444</v>
      </c>
      <c r="D270" s="228" t="s">
        <v>177</v>
      </c>
      <c r="E270" s="229" t="s">
        <v>1784</v>
      </c>
      <c r="F270" s="230" t="s">
        <v>1785</v>
      </c>
      <c r="G270" s="231" t="s">
        <v>180</v>
      </c>
      <c r="H270" s="232">
        <v>211.84</v>
      </c>
      <c r="I270" s="233"/>
      <c r="J270" s="234">
        <f>ROUND(I270*H270,2)</f>
        <v>0</v>
      </c>
      <c r="K270" s="230" t="s">
        <v>181</v>
      </c>
      <c r="L270" s="45"/>
      <c r="M270" s="235" t="s">
        <v>1</v>
      </c>
      <c r="N270" s="236" t="s">
        <v>41</v>
      </c>
      <c r="O270" s="92"/>
      <c r="P270" s="237">
        <f>O270*H270</f>
        <v>0</v>
      </c>
      <c r="Q270" s="237">
        <v>0.00010000000000000001</v>
      </c>
      <c r="R270" s="237">
        <f>Q270*H270</f>
        <v>0.021184000000000001</v>
      </c>
      <c r="S270" s="237">
        <v>0</v>
      </c>
      <c r="T270" s="238">
        <f>S270*H270</f>
        <v>0</v>
      </c>
      <c r="U270" s="39"/>
      <c r="V270" s="39"/>
      <c r="W270" s="39"/>
      <c r="X270" s="39"/>
      <c r="Y270" s="39"/>
      <c r="Z270" s="39"/>
      <c r="AA270" s="39"/>
      <c r="AB270" s="39"/>
      <c r="AC270" s="39"/>
      <c r="AD270" s="39"/>
      <c r="AE270" s="39"/>
      <c r="AR270" s="239" t="s">
        <v>255</v>
      </c>
      <c r="AT270" s="239" t="s">
        <v>177</v>
      </c>
      <c r="AU270" s="239" t="s">
        <v>85</v>
      </c>
      <c r="AY270" s="18" t="s">
        <v>175</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255</v>
      </c>
      <c r="BM270" s="239" t="s">
        <v>1786</v>
      </c>
    </row>
    <row r="271" s="13" customFormat="1">
      <c r="A271" s="13"/>
      <c r="B271" s="241"/>
      <c r="C271" s="242"/>
      <c r="D271" s="243" t="s">
        <v>197</v>
      </c>
      <c r="E271" s="244" t="s">
        <v>1</v>
      </c>
      <c r="F271" s="245" t="s">
        <v>1787</v>
      </c>
      <c r="G271" s="242"/>
      <c r="H271" s="246">
        <v>211.84</v>
      </c>
      <c r="I271" s="247"/>
      <c r="J271" s="242"/>
      <c r="K271" s="242"/>
      <c r="L271" s="248"/>
      <c r="M271" s="249"/>
      <c r="N271" s="250"/>
      <c r="O271" s="250"/>
      <c r="P271" s="250"/>
      <c r="Q271" s="250"/>
      <c r="R271" s="250"/>
      <c r="S271" s="250"/>
      <c r="T271" s="251"/>
      <c r="U271" s="13"/>
      <c r="V271" s="13"/>
      <c r="W271" s="13"/>
      <c r="X271" s="13"/>
      <c r="Y271" s="13"/>
      <c r="Z271" s="13"/>
      <c r="AA271" s="13"/>
      <c r="AB271" s="13"/>
      <c r="AC271" s="13"/>
      <c r="AD271" s="13"/>
      <c r="AE271" s="13"/>
      <c r="AT271" s="252" t="s">
        <v>197</v>
      </c>
      <c r="AU271" s="252" t="s">
        <v>85</v>
      </c>
      <c r="AV271" s="13" t="s">
        <v>85</v>
      </c>
      <c r="AW271" s="13" t="s">
        <v>32</v>
      </c>
      <c r="AX271" s="13" t="s">
        <v>76</v>
      </c>
      <c r="AY271" s="252" t="s">
        <v>175</v>
      </c>
    </row>
    <row r="272" s="14" customFormat="1">
      <c r="A272" s="14"/>
      <c r="B272" s="253"/>
      <c r="C272" s="254"/>
      <c r="D272" s="243" t="s">
        <v>197</v>
      </c>
      <c r="E272" s="255" t="s">
        <v>1</v>
      </c>
      <c r="F272" s="256" t="s">
        <v>199</v>
      </c>
      <c r="G272" s="254"/>
      <c r="H272" s="257">
        <v>211.84</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197</v>
      </c>
      <c r="AU272" s="263" t="s">
        <v>85</v>
      </c>
      <c r="AV272" s="14" t="s">
        <v>182</v>
      </c>
      <c r="AW272" s="14" t="s">
        <v>32</v>
      </c>
      <c r="AX272" s="14" t="s">
        <v>83</v>
      </c>
      <c r="AY272" s="263" t="s">
        <v>175</v>
      </c>
    </row>
    <row r="273" s="2" customFormat="1" ht="16.5" customHeight="1">
      <c r="A273" s="39"/>
      <c r="B273" s="40"/>
      <c r="C273" s="228" t="s">
        <v>448</v>
      </c>
      <c r="D273" s="228" t="s">
        <v>177</v>
      </c>
      <c r="E273" s="229" t="s">
        <v>1788</v>
      </c>
      <c r="F273" s="230" t="s">
        <v>1789</v>
      </c>
      <c r="G273" s="231" t="s">
        <v>180</v>
      </c>
      <c r="H273" s="232">
        <v>82.719999999999999</v>
      </c>
      <c r="I273" s="233"/>
      <c r="J273" s="234">
        <f>ROUND(I273*H273,2)</f>
        <v>0</v>
      </c>
      <c r="K273" s="230" t="s">
        <v>181</v>
      </c>
      <c r="L273" s="45"/>
      <c r="M273" s="235" t="s">
        <v>1</v>
      </c>
      <c r="N273" s="236" t="s">
        <v>41</v>
      </c>
      <c r="O273" s="92"/>
      <c r="P273" s="237">
        <f>O273*H273</f>
        <v>0</v>
      </c>
      <c r="Q273" s="237">
        <v>0.0118</v>
      </c>
      <c r="R273" s="237">
        <f>Q273*H273</f>
        <v>0.97609599999999996</v>
      </c>
      <c r="S273" s="237">
        <v>0</v>
      </c>
      <c r="T273" s="238">
        <f>S273*H273</f>
        <v>0</v>
      </c>
      <c r="U273" s="39"/>
      <c r="V273" s="39"/>
      <c r="W273" s="39"/>
      <c r="X273" s="39"/>
      <c r="Y273" s="39"/>
      <c r="Z273" s="39"/>
      <c r="AA273" s="39"/>
      <c r="AB273" s="39"/>
      <c r="AC273" s="39"/>
      <c r="AD273" s="39"/>
      <c r="AE273" s="39"/>
      <c r="AR273" s="239" t="s">
        <v>255</v>
      </c>
      <c r="AT273" s="239" t="s">
        <v>177</v>
      </c>
      <c r="AU273" s="239" t="s">
        <v>85</v>
      </c>
      <c r="AY273" s="18" t="s">
        <v>175</v>
      </c>
      <c r="BE273" s="240">
        <f>IF(N273="základní",J273,0)</f>
        <v>0</v>
      </c>
      <c r="BF273" s="240">
        <f>IF(N273="snížená",J273,0)</f>
        <v>0</v>
      </c>
      <c r="BG273" s="240">
        <f>IF(N273="zákl. přenesená",J273,0)</f>
        <v>0</v>
      </c>
      <c r="BH273" s="240">
        <f>IF(N273="sníž. přenesená",J273,0)</f>
        <v>0</v>
      </c>
      <c r="BI273" s="240">
        <f>IF(N273="nulová",J273,0)</f>
        <v>0</v>
      </c>
      <c r="BJ273" s="18" t="s">
        <v>83</v>
      </c>
      <c r="BK273" s="240">
        <f>ROUND(I273*H273,2)</f>
        <v>0</v>
      </c>
      <c r="BL273" s="18" t="s">
        <v>255</v>
      </c>
      <c r="BM273" s="239" t="s">
        <v>1790</v>
      </c>
    </row>
    <row r="274" s="13" customFormat="1">
      <c r="A274" s="13"/>
      <c r="B274" s="241"/>
      <c r="C274" s="242"/>
      <c r="D274" s="243" t="s">
        <v>197</v>
      </c>
      <c r="E274" s="244" t="s">
        <v>1</v>
      </c>
      <c r="F274" s="245" t="s">
        <v>1791</v>
      </c>
      <c r="G274" s="242"/>
      <c r="H274" s="246">
        <v>82.719999999999999</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197</v>
      </c>
      <c r="AU274" s="252" t="s">
        <v>85</v>
      </c>
      <c r="AV274" s="13" t="s">
        <v>85</v>
      </c>
      <c r="AW274" s="13" t="s">
        <v>32</v>
      </c>
      <c r="AX274" s="13" t="s">
        <v>76</v>
      </c>
      <c r="AY274" s="252" t="s">
        <v>175</v>
      </c>
    </row>
    <row r="275" s="14" customFormat="1">
      <c r="A275" s="14"/>
      <c r="B275" s="253"/>
      <c r="C275" s="254"/>
      <c r="D275" s="243" t="s">
        <v>197</v>
      </c>
      <c r="E275" s="255" t="s">
        <v>1</v>
      </c>
      <c r="F275" s="256" t="s">
        <v>199</v>
      </c>
      <c r="G275" s="254"/>
      <c r="H275" s="257">
        <v>82.719999999999999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197</v>
      </c>
      <c r="AU275" s="263" t="s">
        <v>85</v>
      </c>
      <c r="AV275" s="14" t="s">
        <v>182</v>
      </c>
      <c r="AW275" s="14" t="s">
        <v>32</v>
      </c>
      <c r="AX275" s="14" t="s">
        <v>83</v>
      </c>
      <c r="AY275" s="263" t="s">
        <v>175</v>
      </c>
    </row>
    <row r="276" s="2" customFormat="1" ht="16.5" customHeight="1">
      <c r="A276" s="39"/>
      <c r="B276" s="40"/>
      <c r="C276" s="228" t="s">
        <v>452</v>
      </c>
      <c r="D276" s="228" t="s">
        <v>177</v>
      </c>
      <c r="E276" s="229" t="s">
        <v>493</v>
      </c>
      <c r="F276" s="230" t="s">
        <v>494</v>
      </c>
      <c r="G276" s="231" t="s">
        <v>180</v>
      </c>
      <c r="H276" s="232">
        <v>82.719999999999999</v>
      </c>
      <c r="I276" s="233"/>
      <c r="J276" s="234">
        <f>ROUND(I276*H276,2)</f>
        <v>0</v>
      </c>
      <c r="K276" s="230" t="s">
        <v>181</v>
      </c>
      <c r="L276" s="45"/>
      <c r="M276" s="235" t="s">
        <v>1</v>
      </c>
      <c r="N276" s="236" t="s">
        <v>41</v>
      </c>
      <c r="O276" s="92"/>
      <c r="P276" s="237">
        <f>O276*H276</f>
        <v>0</v>
      </c>
      <c r="Q276" s="237">
        <v>0.00010000000000000001</v>
      </c>
      <c r="R276" s="237">
        <f>Q276*H276</f>
        <v>0.0082719999999999998</v>
      </c>
      <c r="S276" s="237">
        <v>0</v>
      </c>
      <c r="T276" s="238">
        <f>S276*H276</f>
        <v>0</v>
      </c>
      <c r="U276" s="39"/>
      <c r="V276" s="39"/>
      <c r="W276" s="39"/>
      <c r="X276" s="39"/>
      <c r="Y276" s="39"/>
      <c r="Z276" s="39"/>
      <c r="AA276" s="39"/>
      <c r="AB276" s="39"/>
      <c r="AC276" s="39"/>
      <c r="AD276" s="39"/>
      <c r="AE276" s="39"/>
      <c r="AR276" s="239" t="s">
        <v>255</v>
      </c>
      <c r="AT276" s="239" t="s">
        <v>177</v>
      </c>
      <c r="AU276" s="239" t="s">
        <v>85</v>
      </c>
      <c r="AY276" s="18" t="s">
        <v>175</v>
      </c>
      <c r="BE276" s="240">
        <f>IF(N276="základní",J276,0)</f>
        <v>0</v>
      </c>
      <c r="BF276" s="240">
        <f>IF(N276="snížená",J276,0)</f>
        <v>0</v>
      </c>
      <c r="BG276" s="240">
        <f>IF(N276="zákl. přenesená",J276,0)</f>
        <v>0</v>
      </c>
      <c r="BH276" s="240">
        <f>IF(N276="sníž. přenesená",J276,0)</f>
        <v>0</v>
      </c>
      <c r="BI276" s="240">
        <f>IF(N276="nulová",J276,0)</f>
        <v>0</v>
      </c>
      <c r="BJ276" s="18" t="s">
        <v>83</v>
      </c>
      <c r="BK276" s="240">
        <f>ROUND(I276*H276,2)</f>
        <v>0</v>
      </c>
      <c r="BL276" s="18" t="s">
        <v>255</v>
      </c>
      <c r="BM276" s="239" t="s">
        <v>1792</v>
      </c>
    </row>
    <row r="277" s="2" customFormat="1" ht="16.5" customHeight="1">
      <c r="A277" s="39"/>
      <c r="B277" s="40"/>
      <c r="C277" s="228" t="s">
        <v>457</v>
      </c>
      <c r="D277" s="228" t="s">
        <v>177</v>
      </c>
      <c r="E277" s="229" t="s">
        <v>1793</v>
      </c>
      <c r="F277" s="230" t="s">
        <v>1794</v>
      </c>
      <c r="G277" s="231" t="s">
        <v>221</v>
      </c>
      <c r="H277" s="232">
        <v>17.800000000000001</v>
      </c>
      <c r="I277" s="233"/>
      <c r="J277" s="234">
        <f>ROUND(I277*H277,2)</f>
        <v>0</v>
      </c>
      <c r="K277" s="230" t="s">
        <v>181</v>
      </c>
      <c r="L277" s="45"/>
      <c r="M277" s="235" t="s">
        <v>1</v>
      </c>
      <c r="N277" s="236" t="s">
        <v>41</v>
      </c>
      <c r="O277" s="92"/>
      <c r="P277" s="237">
        <f>O277*H277</f>
        <v>0</v>
      </c>
      <c r="Q277" s="237">
        <v>0.0043800000000000002</v>
      </c>
      <c r="R277" s="237">
        <f>Q277*H277</f>
        <v>0.077964000000000006</v>
      </c>
      <c r="S277" s="237">
        <v>0</v>
      </c>
      <c r="T277" s="238">
        <f>S277*H277</f>
        <v>0</v>
      </c>
      <c r="U277" s="39"/>
      <c r="V277" s="39"/>
      <c r="W277" s="39"/>
      <c r="X277" s="39"/>
      <c r="Y277" s="39"/>
      <c r="Z277" s="39"/>
      <c r="AA277" s="39"/>
      <c r="AB277" s="39"/>
      <c r="AC277" s="39"/>
      <c r="AD277" s="39"/>
      <c r="AE277" s="39"/>
      <c r="AR277" s="239" t="s">
        <v>255</v>
      </c>
      <c r="AT277" s="239" t="s">
        <v>177</v>
      </c>
      <c r="AU277" s="239" t="s">
        <v>85</v>
      </c>
      <c r="AY277" s="18" t="s">
        <v>175</v>
      </c>
      <c r="BE277" s="240">
        <f>IF(N277="základní",J277,0)</f>
        <v>0</v>
      </c>
      <c r="BF277" s="240">
        <f>IF(N277="snížená",J277,0)</f>
        <v>0</v>
      </c>
      <c r="BG277" s="240">
        <f>IF(N277="zákl. přenesená",J277,0)</f>
        <v>0</v>
      </c>
      <c r="BH277" s="240">
        <f>IF(N277="sníž. přenesená",J277,0)</f>
        <v>0</v>
      </c>
      <c r="BI277" s="240">
        <f>IF(N277="nulová",J277,0)</f>
        <v>0</v>
      </c>
      <c r="BJ277" s="18" t="s">
        <v>83</v>
      </c>
      <c r="BK277" s="240">
        <f>ROUND(I277*H277,2)</f>
        <v>0</v>
      </c>
      <c r="BL277" s="18" t="s">
        <v>255</v>
      </c>
      <c r="BM277" s="239" t="s">
        <v>1795</v>
      </c>
    </row>
    <row r="278" s="2" customFormat="1" ht="16.5" customHeight="1">
      <c r="A278" s="39"/>
      <c r="B278" s="40"/>
      <c r="C278" s="228" t="s">
        <v>461</v>
      </c>
      <c r="D278" s="228" t="s">
        <v>177</v>
      </c>
      <c r="E278" s="229" t="s">
        <v>497</v>
      </c>
      <c r="F278" s="230" t="s">
        <v>498</v>
      </c>
      <c r="G278" s="231" t="s">
        <v>180</v>
      </c>
      <c r="H278" s="232">
        <v>82.719999999999999</v>
      </c>
      <c r="I278" s="233"/>
      <c r="J278" s="234">
        <f>ROUND(I278*H278,2)</f>
        <v>0</v>
      </c>
      <c r="K278" s="230" t="s">
        <v>181</v>
      </c>
      <c r="L278" s="45"/>
      <c r="M278" s="235" t="s">
        <v>1</v>
      </c>
      <c r="N278" s="236" t="s">
        <v>41</v>
      </c>
      <c r="O278" s="92"/>
      <c r="P278" s="237">
        <f>O278*H278</f>
        <v>0</v>
      </c>
      <c r="Q278" s="237">
        <v>0.00069999999999999999</v>
      </c>
      <c r="R278" s="237">
        <f>Q278*H278</f>
        <v>0.057903999999999997</v>
      </c>
      <c r="S278" s="237">
        <v>0</v>
      </c>
      <c r="T278" s="238">
        <f>S278*H278</f>
        <v>0</v>
      </c>
      <c r="U278" s="39"/>
      <c r="V278" s="39"/>
      <c r="W278" s="39"/>
      <c r="X278" s="39"/>
      <c r="Y278" s="39"/>
      <c r="Z278" s="39"/>
      <c r="AA278" s="39"/>
      <c r="AB278" s="39"/>
      <c r="AC278" s="39"/>
      <c r="AD278" s="39"/>
      <c r="AE278" s="39"/>
      <c r="AR278" s="239" t="s">
        <v>255</v>
      </c>
      <c r="AT278" s="239" t="s">
        <v>177</v>
      </c>
      <c r="AU278" s="239" t="s">
        <v>85</v>
      </c>
      <c r="AY278" s="18" t="s">
        <v>175</v>
      </c>
      <c r="BE278" s="240">
        <f>IF(N278="základní",J278,0)</f>
        <v>0</v>
      </c>
      <c r="BF278" s="240">
        <f>IF(N278="snížená",J278,0)</f>
        <v>0</v>
      </c>
      <c r="BG278" s="240">
        <f>IF(N278="zákl. přenesená",J278,0)</f>
        <v>0</v>
      </c>
      <c r="BH278" s="240">
        <f>IF(N278="sníž. přenesená",J278,0)</f>
        <v>0</v>
      </c>
      <c r="BI278" s="240">
        <f>IF(N278="nulová",J278,0)</f>
        <v>0</v>
      </c>
      <c r="BJ278" s="18" t="s">
        <v>83</v>
      </c>
      <c r="BK278" s="240">
        <f>ROUND(I278*H278,2)</f>
        <v>0</v>
      </c>
      <c r="BL278" s="18" t="s">
        <v>255</v>
      </c>
      <c r="BM278" s="239" t="s">
        <v>1796</v>
      </c>
    </row>
    <row r="279" s="2" customFormat="1" ht="16.5" customHeight="1">
      <c r="A279" s="39"/>
      <c r="B279" s="40"/>
      <c r="C279" s="228" t="s">
        <v>466</v>
      </c>
      <c r="D279" s="228" t="s">
        <v>177</v>
      </c>
      <c r="E279" s="229" t="s">
        <v>1797</v>
      </c>
      <c r="F279" s="230" t="s">
        <v>1798</v>
      </c>
      <c r="G279" s="231" t="s">
        <v>180</v>
      </c>
      <c r="H279" s="232">
        <v>21.120000000000001</v>
      </c>
      <c r="I279" s="233"/>
      <c r="J279" s="234">
        <f>ROUND(I279*H279,2)</f>
        <v>0</v>
      </c>
      <c r="K279" s="230" t="s">
        <v>181</v>
      </c>
      <c r="L279" s="45"/>
      <c r="M279" s="235" t="s">
        <v>1</v>
      </c>
      <c r="N279" s="236" t="s">
        <v>41</v>
      </c>
      <c r="O279" s="92"/>
      <c r="P279" s="237">
        <f>O279*H279</f>
        <v>0</v>
      </c>
      <c r="Q279" s="237">
        <v>0.00125</v>
      </c>
      <c r="R279" s="237">
        <f>Q279*H279</f>
        <v>0.026400000000000003</v>
      </c>
      <c r="S279" s="237">
        <v>0</v>
      </c>
      <c r="T279" s="238">
        <f>S279*H279</f>
        <v>0</v>
      </c>
      <c r="U279" s="39"/>
      <c r="V279" s="39"/>
      <c r="W279" s="39"/>
      <c r="X279" s="39"/>
      <c r="Y279" s="39"/>
      <c r="Z279" s="39"/>
      <c r="AA279" s="39"/>
      <c r="AB279" s="39"/>
      <c r="AC279" s="39"/>
      <c r="AD279" s="39"/>
      <c r="AE279" s="39"/>
      <c r="AR279" s="239" t="s">
        <v>255</v>
      </c>
      <c r="AT279" s="239" t="s">
        <v>177</v>
      </c>
      <c r="AU279" s="239" t="s">
        <v>85</v>
      </c>
      <c r="AY279" s="18" t="s">
        <v>175</v>
      </c>
      <c r="BE279" s="240">
        <f>IF(N279="základní",J279,0)</f>
        <v>0</v>
      </c>
      <c r="BF279" s="240">
        <f>IF(N279="snížená",J279,0)</f>
        <v>0</v>
      </c>
      <c r="BG279" s="240">
        <f>IF(N279="zákl. přenesená",J279,0)</f>
        <v>0</v>
      </c>
      <c r="BH279" s="240">
        <f>IF(N279="sníž. přenesená",J279,0)</f>
        <v>0</v>
      </c>
      <c r="BI279" s="240">
        <f>IF(N279="nulová",J279,0)</f>
        <v>0</v>
      </c>
      <c r="BJ279" s="18" t="s">
        <v>83</v>
      </c>
      <c r="BK279" s="240">
        <f>ROUND(I279*H279,2)</f>
        <v>0</v>
      </c>
      <c r="BL279" s="18" t="s">
        <v>255</v>
      </c>
      <c r="BM279" s="239" t="s">
        <v>1799</v>
      </c>
    </row>
    <row r="280" s="13" customFormat="1">
      <c r="A280" s="13"/>
      <c r="B280" s="241"/>
      <c r="C280" s="242"/>
      <c r="D280" s="243" t="s">
        <v>197</v>
      </c>
      <c r="E280" s="244" t="s">
        <v>1</v>
      </c>
      <c r="F280" s="245" t="s">
        <v>1800</v>
      </c>
      <c r="G280" s="242"/>
      <c r="H280" s="246">
        <v>21.120000000000001</v>
      </c>
      <c r="I280" s="247"/>
      <c r="J280" s="242"/>
      <c r="K280" s="242"/>
      <c r="L280" s="248"/>
      <c r="M280" s="249"/>
      <c r="N280" s="250"/>
      <c r="O280" s="250"/>
      <c r="P280" s="250"/>
      <c r="Q280" s="250"/>
      <c r="R280" s="250"/>
      <c r="S280" s="250"/>
      <c r="T280" s="251"/>
      <c r="U280" s="13"/>
      <c r="V280" s="13"/>
      <c r="W280" s="13"/>
      <c r="X280" s="13"/>
      <c r="Y280" s="13"/>
      <c r="Z280" s="13"/>
      <c r="AA280" s="13"/>
      <c r="AB280" s="13"/>
      <c r="AC280" s="13"/>
      <c r="AD280" s="13"/>
      <c r="AE280" s="13"/>
      <c r="AT280" s="252" t="s">
        <v>197</v>
      </c>
      <c r="AU280" s="252" t="s">
        <v>85</v>
      </c>
      <c r="AV280" s="13" t="s">
        <v>85</v>
      </c>
      <c r="AW280" s="13" t="s">
        <v>32</v>
      </c>
      <c r="AX280" s="13" t="s">
        <v>76</v>
      </c>
      <c r="AY280" s="252" t="s">
        <v>175</v>
      </c>
    </row>
    <row r="281" s="14" customFormat="1">
      <c r="A281" s="14"/>
      <c r="B281" s="253"/>
      <c r="C281" s="254"/>
      <c r="D281" s="243" t="s">
        <v>197</v>
      </c>
      <c r="E281" s="255" t="s">
        <v>1</v>
      </c>
      <c r="F281" s="256" t="s">
        <v>199</v>
      </c>
      <c r="G281" s="254"/>
      <c r="H281" s="257">
        <v>21.120000000000001</v>
      </c>
      <c r="I281" s="258"/>
      <c r="J281" s="254"/>
      <c r="K281" s="254"/>
      <c r="L281" s="259"/>
      <c r="M281" s="260"/>
      <c r="N281" s="261"/>
      <c r="O281" s="261"/>
      <c r="P281" s="261"/>
      <c r="Q281" s="261"/>
      <c r="R281" s="261"/>
      <c r="S281" s="261"/>
      <c r="T281" s="262"/>
      <c r="U281" s="14"/>
      <c r="V281" s="14"/>
      <c r="W281" s="14"/>
      <c r="X281" s="14"/>
      <c r="Y281" s="14"/>
      <c r="Z281" s="14"/>
      <c r="AA281" s="14"/>
      <c r="AB281" s="14"/>
      <c r="AC281" s="14"/>
      <c r="AD281" s="14"/>
      <c r="AE281" s="14"/>
      <c r="AT281" s="263" t="s">
        <v>197</v>
      </c>
      <c r="AU281" s="263" t="s">
        <v>85</v>
      </c>
      <c r="AV281" s="14" t="s">
        <v>182</v>
      </c>
      <c r="AW281" s="14" t="s">
        <v>32</v>
      </c>
      <c r="AX281" s="14" t="s">
        <v>83</v>
      </c>
      <c r="AY281" s="263" t="s">
        <v>175</v>
      </c>
    </row>
    <row r="282" s="2" customFormat="1" ht="16.5" customHeight="1">
      <c r="A282" s="39"/>
      <c r="B282" s="40"/>
      <c r="C282" s="289" t="s">
        <v>470</v>
      </c>
      <c r="D282" s="289" t="s">
        <v>411</v>
      </c>
      <c r="E282" s="290" t="s">
        <v>1801</v>
      </c>
      <c r="F282" s="291" t="s">
        <v>1802</v>
      </c>
      <c r="G282" s="292" t="s">
        <v>180</v>
      </c>
      <c r="H282" s="293">
        <v>23.231999999999999</v>
      </c>
      <c r="I282" s="294"/>
      <c r="J282" s="295">
        <f>ROUND(I282*H282,2)</f>
        <v>0</v>
      </c>
      <c r="K282" s="291" t="s">
        <v>203</v>
      </c>
      <c r="L282" s="296"/>
      <c r="M282" s="297" t="s">
        <v>1</v>
      </c>
      <c r="N282" s="298" t="s">
        <v>41</v>
      </c>
      <c r="O282" s="92"/>
      <c r="P282" s="237">
        <f>O282*H282</f>
        <v>0</v>
      </c>
      <c r="Q282" s="237">
        <v>0.0080000000000000002</v>
      </c>
      <c r="R282" s="237">
        <f>Q282*H282</f>
        <v>0.18585599999999999</v>
      </c>
      <c r="S282" s="237">
        <v>0</v>
      </c>
      <c r="T282" s="238">
        <f>S282*H282</f>
        <v>0</v>
      </c>
      <c r="U282" s="39"/>
      <c r="V282" s="39"/>
      <c r="W282" s="39"/>
      <c r="X282" s="39"/>
      <c r="Y282" s="39"/>
      <c r="Z282" s="39"/>
      <c r="AA282" s="39"/>
      <c r="AB282" s="39"/>
      <c r="AC282" s="39"/>
      <c r="AD282" s="39"/>
      <c r="AE282" s="39"/>
      <c r="AR282" s="239" t="s">
        <v>347</v>
      </c>
      <c r="AT282" s="239" t="s">
        <v>411</v>
      </c>
      <c r="AU282" s="239" t="s">
        <v>85</v>
      </c>
      <c r="AY282" s="18" t="s">
        <v>175</v>
      </c>
      <c r="BE282" s="240">
        <f>IF(N282="základní",J282,0)</f>
        <v>0</v>
      </c>
      <c r="BF282" s="240">
        <f>IF(N282="snížená",J282,0)</f>
        <v>0</v>
      </c>
      <c r="BG282" s="240">
        <f>IF(N282="zákl. přenesená",J282,0)</f>
        <v>0</v>
      </c>
      <c r="BH282" s="240">
        <f>IF(N282="sníž. přenesená",J282,0)</f>
        <v>0</v>
      </c>
      <c r="BI282" s="240">
        <f>IF(N282="nulová",J282,0)</f>
        <v>0</v>
      </c>
      <c r="BJ282" s="18" t="s">
        <v>83</v>
      </c>
      <c r="BK282" s="240">
        <f>ROUND(I282*H282,2)</f>
        <v>0</v>
      </c>
      <c r="BL282" s="18" t="s">
        <v>255</v>
      </c>
      <c r="BM282" s="239" t="s">
        <v>1803</v>
      </c>
    </row>
    <row r="283" s="13" customFormat="1">
      <c r="A283" s="13"/>
      <c r="B283" s="241"/>
      <c r="C283" s="242"/>
      <c r="D283" s="243" t="s">
        <v>197</v>
      </c>
      <c r="E283" s="242"/>
      <c r="F283" s="245" t="s">
        <v>1804</v>
      </c>
      <c r="G283" s="242"/>
      <c r="H283" s="246">
        <v>23.231999999999999</v>
      </c>
      <c r="I283" s="247"/>
      <c r="J283" s="242"/>
      <c r="K283" s="242"/>
      <c r="L283" s="248"/>
      <c r="M283" s="249"/>
      <c r="N283" s="250"/>
      <c r="O283" s="250"/>
      <c r="P283" s="250"/>
      <c r="Q283" s="250"/>
      <c r="R283" s="250"/>
      <c r="S283" s="250"/>
      <c r="T283" s="251"/>
      <c r="U283" s="13"/>
      <c r="V283" s="13"/>
      <c r="W283" s="13"/>
      <c r="X283" s="13"/>
      <c r="Y283" s="13"/>
      <c r="Z283" s="13"/>
      <c r="AA283" s="13"/>
      <c r="AB283" s="13"/>
      <c r="AC283" s="13"/>
      <c r="AD283" s="13"/>
      <c r="AE283" s="13"/>
      <c r="AT283" s="252" t="s">
        <v>197</v>
      </c>
      <c r="AU283" s="252" t="s">
        <v>85</v>
      </c>
      <c r="AV283" s="13" t="s">
        <v>85</v>
      </c>
      <c r="AW283" s="13" t="s">
        <v>4</v>
      </c>
      <c r="AX283" s="13" t="s">
        <v>83</v>
      </c>
      <c r="AY283" s="252" t="s">
        <v>175</v>
      </c>
    </row>
    <row r="284" s="2" customFormat="1" ht="16.5" customHeight="1">
      <c r="A284" s="39"/>
      <c r="B284" s="40"/>
      <c r="C284" s="228" t="s">
        <v>475</v>
      </c>
      <c r="D284" s="228" t="s">
        <v>177</v>
      </c>
      <c r="E284" s="229" t="s">
        <v>501</v>
      </c>
      <c r="F284" s="230" t="s">
        <v>502</v>
      </c>
      <c r="G284" s="231" t="s">
        <v>180</v>
      </c>
      <c r="H284" s="232">
        <v>294.56</v>
      </c>
      <c r="I284" s="233"/>
      <c r="J284" s="234">
        <f>ROUND(I284*H284,2)</f>
        <v>0</v>
      </c>
      <c r="K284" s="230" t="s">
        <v>203</v>
      </c>
      <c r="L284" s="45"/>
      <c r="M284" s="235" t="s">
        <v>1</v>
      </c>
      <c r="N284" s="236" t="s">
        <v>41</v>
      </c>
      <c r="O284" s="92"/>
      <c r="P284" s="237">
        <f>O284*H284</f>
        <v>0</v>
      </c>
      <c r="Q284" s="237">
        <v>0</v>
      </c>
      <c r="R284" s="237">
        <f>Q284*H284</f>
        <v>0</v>
      </c>
      <c r="S284" s="237">
        <v>0</v>
      </c>
      <c r="T284" s="238">
        <f>S284*H284</f>
        <v>0</v>
      </c>
      <c r="U284" s="39"/>
      <c r="V284" s="39"/>
      <c r="W284" s="39"/>
      <c r="X284" s="39"/>
      <c r="Y284" s="39"/>
      <c r="Z284" s="39"/>
      <c r="AA284" s="39"/>
      <c r="AB284" s="39"/>
      <c r="AC284" s="39"/>
      <c r="AD284" s="39"/>
      <c r="AE284" s="39"/>
      <c r="AR284" s="239" t="s">
        <v>255</v>
      </c>
      <c r="AT284" s="239" t="s">
        <v>177</v>
      </c>
      <c r="AU284" s="239" t="s">
        <v>85</v>
      </c>
      <c r="AY284" s="18" t="s">
        <v>175</v>
      </c>
      <c r="BE284" s="240">
        <f>IF(N284="základní",J284,0)</f>
        <v>0</v>
      </c>
      <c r="BF284" s="240">
        <f>IF(N284="snížená",J284,0)</f>
        <v>0</v>
      </c>
      <c r="BG284" s="240">
        <f>IF(N284="zákl. přenesená",J284,0)</f>
        <v>0</v>
      </c>
      <c r="BH284" s="240">
        <f>IF(N284="sníž. přenesená",J284,0)</f>
        <v>0</v>
      </c>
      <c r="BI284" s="240">
        <f>IF(N284="nulová",J284,0)</f>
        <v>0</v>
      </c>
      <c r="BJ284" s="18" t="s">
        <v>83</v>
      </c>
      <c r="BK284" s="240">
        <f>ROUND(I284*H284,2)</f>
        <v>0</v>
      </c>
      <c r="BL284" s="18" t="s">
        <v>255</v>
      </c>
      <c r="BM284" s="239" t="s">
        <v>1805</v>
      </c>
    </row>
    <row r="285" s="2" customFormat="1">
      <c r="A285" s="39"/>
      <c r="B285" s="40"/>
      <c r="C285" s="41"/>
      <c r="D285" s="243" t="s">
        <v>205</v>
      </c>
      <c r="E285" s="41"/>
      <c r="F285" s="264" t="s">
        <v>1806</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205</v>
      </c>
      <c r="AU285" s="18" t="s">
        <v>85</v>
      </c>
    </row>
    <row r="286" s="13" customFormat="1">
      <c r="A286" s="13"/>
      <c r="B286" s="241"/>
      <c r="C286" s="242"/>
      <c r="D286" s="243" t="s">
        <v>197</v>
      </c>
      <c r="E286" s="244" t="s">
        <v>1</v>
      </c>
      <c r="F286" s="245" t="s">
        <v>1807</v>
      </c>
      <c r="G286" s="242"/>
      <c r="H286" s="246">
        <v>294.56</v>
      </c>
      <c r="I286" s="247"/>
      <c r="J286" s="242"/>
      <c r="K286" s="242"/>
      <c r="L286" s="248"/>
      <c r="M286" s="249"/>
      <c r="N286" s="250"/>
      <c r="O286" s="250"/>
      <c r="P286" s="250"/>
      <c r="Q286" s="250"/>
      <c r="R286" s="250"/>
      <c r="S286" s="250"/>
      <c r="T286" s="251"/>
      <c r="U286" s="13"/>
      <c r="V286" s="13"/>
      <c r="W286" s="13"/>
      <c r="X286" s="13"/>
      <c r="Y286" s="13"/>
      <c r="Z286" s="13"/>
      <c r="AA286" s="13"/>
      <c r="AB286" s="13"/>
      <c r="AC286" s="13"/>
      <c r="AD286" s="13"/>
      <c r="AE286" s="13"/>
      <c r="AT286" s="252" t="s">
        <v>197</v>
      </c>
      <c r="AU286" s="252" t="s">
        <v>85</v>
      </c>
      <c r="AV286" s="13" t="s">
        <v>85</v>
      </c>
      <c r="AW286" s="13" t="s">
        <v>32</v>
      </c>
      <c r="AX286" s="13" t="s">
        <v>76</v>
      </c>
      <c r="AY286" s="252" t="s">
        <v>175</v>
      </c>
    </row>
    <row r="287" s="14" customFormat="1">
      <c r="A287" s="14"/>
      <c r="B287" s="253"/>
      <c r="C287" s="254"/>
      <c r="D287" s="243" t="s">
        <v>197</v>
      </c>
      <c r="E287" s="255" t="s">
        <v>1</v>
      </c>
      <c r="F287" s="256" t="s">
        <v>199</v>
      </c>
      <c r="G287" s="254"/>
      <c r="H287" s="257">
        <v>294.56</v>
      </c>
      <c r="I287" s="258"/>
      <c r="J287" s="254"/>
      <c r="K287" s="254"/>
      <c r="L287" s="259"/>
      <c r="M287" s="260"/>
      <c r="N287" s="261"/>
      <c r="O287" s="261"/>
      <c r="P287" s="261"/>
      <c r="Q287" s="261"/>
      <c r="R287" s="261"/>
      <c r="S287" s="261"/>
      <c r="T287" s="262"/>
      <c r="U287" s="14"/>
      <c r="V287" s="14"/>
      <c r="W287" s="14"/>
      <c r="X287" s="14"/>
      <c r="Y287" s="14"/>
      <c r="Z287" s="14"/>
      <c r="AA287" s="14"/>
      <c r="AB287" s="14"/>
      <c r="AC287" s="14"/>
      <c r="AD287" s="14"/>
      <c r="AE287" s="14"/>
      <c r="AT287" s="263" t="s">
        <v>197</v>
      </c>
      <c r="AU287" s="263" t="s">
        <v>85</v>
      </c>
      <c r="AV287" s="14" t="s">
        <v>182</v>
      </c>
      <c r="AW287" s="14" t="s">
        <v>32</v>
      </c>
      <c r="AX287" s="14" t="s">
        <v>83</v>
      </c>
      <c r="AY287" s="263" t="s">
        <v>175</v>
      </c>
    </row>
    <row r="288" s="2" customFormat="1" ht="16.5" customHeight="1">
      <c r="A288" s="39"/>
      <c r="B288" s="40"/>
      <c r="C288" s="228" t="s">
        <v>481</v>
      </c>
      <c r="D288" s="228" t="s">
        <v>177</v>
      </c>
      <c r="E288" s="229" t="s">
        <v>507</v>
      </c>
      <c r="F288" s="230" t="s">
        <v>508</v>
      </c>
      <c r="G288" s="231" t="s">
        <v>350</v>
      </c>
      <c r="H288" s="232">
        <v>6.423</v>
      </c>
      <c r="I288" s="233"/>
      <c r="J288" s="234">
        <f>ROUND(I288*H288,2)</f>
        <v>0</v>
      </c>
      <c r="K288" s="230" t="s">
        <v>181</v>
      </c>
      <c r="L288" s="45"/>
      <c r="M288" s="235" t="s">
        <v>1</v>
      </c>
      <c r="N288" s="236" t="s">
        <v>41</v>
      </c>
      <c r="O288" s="92"/>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255</v>
      </c>
      <c r="AT288" s="239" t="s">
        <v>177</v>
      </c>
      <c r="AU288" s="239" t="s">
        <v>85</v>
      </c>
      <c r="AY288" s="18" t="s">
        <v>175</v>
      </c>
      <c r="BE288" s="240">
        <f>IF(N288="základní",J288,0)</f>
        <v>0</v>
      </c>
      <c r="BF288" s="240">
        <f>IF(N288="snížená",J288,0)</f>
        <v>0</v>
      </c>
      <c r="BG288" s="240">
        <f>IF(N288="zákl. přenesená",J288,0)</f>
        <v>0</v>
      </c>
      <c r="BH288" s="240">
        <f>IF(N288="sníž. přenesená",J288,0)</f>
        <v>0</v>
      </c>
      <c r="BI288" s="240">
        <f>IF(N288="nulová",J288,0)</f>
        <v>0</v>
      </c>
      <c r="BJ288" s="18" t="s">
        <v>83</v>
      </c>
      <c r="BK288" s="240">
        <f>ROUND(I288*H288,2)</f>
        <v>0</v>
      </c>
      <c r="BL288" s="18" t="s">
        <v>255</v>
      </c>
      <c r="BM288" s="239" t="s">
        <v>1808</v>
      </c>
    </row>
    <row r="289" s="12" customFormat="1" ht="22.8" customHeight="1">
      <c r="A289" s="12"/>
      <c r="B289" s="212"/>
      <c r="C289" s="213"/>
      <c r="D289" s="214" t="s">
        <v>75</v>
      </c>
      <c r="E289" s="226" t="s">
        <v>514</v>
      </c>
      <c r="F289" s="226" t="s">
        <v>515</v>
      </c>
      <c r="G289" s="213"/>
      <c r="H289" s="213"/>
      <c r="I289" s="216"/>
      <c r="J289" s="227">
        <f>BK289</f>
        <v>0</v>
      </c>
      <c r="K289" s="213"/>
      <c r="L289" s="218"/>
      <c r="M289" s="219"/>
      <c r="N289" s="220"/>
      <c r="O289" s="220"/>
      <c r="P289" s="221">
        <f>SUM(P290:P296)</f>
        <v>0</v>
      </c>
      <c r="Q289" s="220"/>
      <c r="R289" s="221">
        <f>SUM(R290:R296)</f>
        <v>0.062039999999999998</v>
      </c>
      <c r="S289" s="220"/>
      <c r="T289" s="222">
        <f>SUM(T290:T296)</f>
        <v>0.047</v>
      </c>
      <c r="U289" s="12"/>
      <c r="V289" s="12"/>
      <c r="W289" s="12"/>
      <c r="X289" s="12"/>
      <c r="Y289" s="12"/>
      <c r="Z289" s="12"/>
      <c r="AA289" s="12"/>
      <c r="AB289" s="12"/>
      <c r="AC289" s="12"/>
      <c r="AD289" s="12"/>
      <c r="AE289" s="12"/>
      <c r="AR289" s="223" t="s">
        <v>85</v>
      </c>
      <c r="AT289" s="224" t="s">
        <v>75</v>
      </c>
      <c r="AU289" s="224" t="s">
        <v>83</v>
      </c>
      <c r="AY289" s="223" t="s">
        <v>175</v>
      </c>
      <c r="BK289" s="225">
        <f>SUM(BK290:BK296)</f>
        <v>0</v>
      </c>
    </row>
    <row r="290" s="2" customFormat="1" ht="16.5" customHeight="1">
      <c r="A290" s="39"/>
      <c r="B290" s="40"/>
      <c r="C290" s="228" t="s">
        <v>487</v>
      </c>
      <c r="D290" s="228" t="s">
        <v>177</v>
      </c>
      <c r="E290" s="229" t="s">
        <v>1809</v>
      </c>
      <c r="F290" s="230" t="s">
        <v>1810</v>
      </c>
      <c r="G290" s="231" t="s">
        <v>519</v>
      </c>
      <c r="H290" s="232">
        <v>8</v>
      </c>
      <c r="I290" s="233"/>
      <c r="J290" s="234">
        <f>ROUND(I290*H290,2)</f>
        <v>0</v>
      </c>
      <c r="K290" s="230" t="s">
        <v>203</v>
      </c>
      <c r="L290" s="45"/>
      <c r="M290" s="235" t="s">
        <v>1</v>
      </c>
      <c r="N290" s="236" t="s">
        <v>41</v>
      </c>
      <c r="O290" s="92"/>
      <c r="P290" s="237">
        <f>O290*H290</f>
        <v>0</v>
      </c>
      <c r="Q290" s="237">
        <v>0</v>
      </c>
      <c r="R290" s="237">
        <f>Q290*H290</f>
        <v>0</v>
      </c>
      <c r="S290" s="237">
        <v>0</v>
      </c>
      <c r="T290" s="238">
        <f>S290*H290</f>
        <v>0</v>
      </c>
      <c r="U290" s="39"/>
      <c r="V290" s="39"/>
      <c r="W290" s="39"/>
      <c r="X290" s="39"/>
      <c r="Y290" s="39"/>
      <c r="Z290" s="39"/>
      <c r="AA290" s="39"/>
      <c r="AB290" s="39"/>
      <c r="AC290" s="39"/>
      <c r="AD290" s="39"/>
      <c r="AE290" s="39"/>
      <c r="AR290" s="239" t="s">
        <v>255</v>
      </c>
      <c r="AT290" s="239" t="s">
        <v>177</v>
      </c>
      <c r="AU290" s="239" t="s">
        <v>85</v>
      </c>
      <c r="AY290" s="18" t="s">
        <v>175</v>
      </c>
      <c r="BE290" s="240">
        <f>IF(N290="základní",J290,0)</f>
        <v>0</v>
      </c>
      <c r="BF290" s="240">
        <f>IF(N290="snížená",J290,0)</f>
        <v>0</v>
      </c>
      <c r="BG290" s="240">
        <f>IF(N290="zákl. přenesená",J290,0)</f>
        <v>0</v>
      </c>
      <c r="BH290" s="240">
        <f>IF(N290="sníž. přenesená",J290,0)</f>
        <v>0</v>
      </c>
      <c r="BI290" s="240">
        <f>IF(N290="nulová",J290,0)</f>
        <v>0</v>
      </c>
      <c r="BJ290" s="18" t="s">
        <v>83</v>
      </c>
      <c r="BK290" s="240">
        <f>ROUND(I290*H290,2)</f>
        <v>0</v>
      </c>
      <c r="BL290" s="18" t="s">
        <v>255</v>
      </c>
      <c r="BM290" s="239" t="s">
        <v>1811</v>
      </c>
    </row>
    <row r="291" s="2" customFormat="1">
      <c r="A291" s="39"/>
      <c r="B291" s="40"/>
      <c r="C291" s="41"/>
      <c r="D291" s="243" t="s">
        <v>205</v>
      </c>
      <c r="E291" s="41"/>
      <c r="F291" s="264" t="s">
        <v>1812</v>
      </c>
      <c r="G291" s="41"/>
      <c r="H291" s="41"/>
      <c r="I291" s="265"/>
      <c r="J291" s="41"/>
      <c r="K291" s="41"/>
      <c r="L291" s="45"/>
      <c r="M291" s="266"/>
      <c r="N291" s="267"/>
      <c r="O291" s="92"/>
      <c r="P291" s="92"/>
      <c r="Q291" s="92"/>
      <c r="R291" s="92"/>
      <c r="S291" s="92"/>
      <c r="T291" s="93"/>
      <c r="U291" s="39"/>
      <c r="V291" s="39"/>
      <c r="W291" s="39"/>
      <c r="X291" s="39"/>
      <c r="Y291" s="39"/>
      <c r="Z291" s="39"/>
      <c r="AA291" s="39"/>
      <c r="AB291" s="39"/>
      <c r="AC291" s="39"/>
      <c r="AD291" s="39"/>
      <c r="AE291" s="39"/>
      <c r="AT291" s="18" t="s">
        <v>205</v>
      </c>
      <c r="AU291" s="18" t="s">
        <v>85</v>
      </c>
    </row>
    <row r="292" s="2" customFormat="1" ht="16.5" customHeight="1">
      <c r="A292" s="39"/>
      <c r="B292" s="40"/>
      <c r="C292" s="228" t="s">
        <v>492</v>
      </c>
      <c r="D292" s="228" t="s">
        <v>177</v>
      </c>
      <c r="E292" s="229" t="s">
        <v>1813</v>
      </c>
      <c r="F292" s="230" t="s">
        <v>1814</v>
      </c>
      <c r="G292" s="231" t="s">
        <v>221</v>
      </c>
      <c r="H292" s="232">
        <v>9.4000000000000004</v>
      </c>
      <c r="I292" s="233"/>
      <c r="J292" s="234">
        <f>ROUND(I292*H292,2)</f>
        <v>0</v>
      </c>
      <c r="K292" s="230" t="s">
        <v>181</v>
      </c>
      <c r="L292" s="45"/>
      <c r="M292" s="235" t="s">
        <v>1</v>
      </c>
      <c r="N292" s="236" t="s">
        <v>41</v>
      </c>
      <c r="O292" s="92"/>
      <c r="P292" s="237">
        <f>O292*H292</f>
        <v>0</v>
      </c>
      <c r="Q292" s="237">
        <v>0</v>
      </c>
      <c r="R292" s="237">
        <f>Q292*H292</f>
        <v>0</v>
      </c>
      <c r="S292" s="237">
        <v>0.0050000000000000001</v>
      </c>
      <c r="T292" s="238">
        <f>S292*H292</f>
        <v>0.047</v>
      </c>
      <c r="U292" s="39"/>
      <c r="V292" s="39"/>
      <c r="W292" s="39"/>
      <c r="X292" s="39"/>
      <c r="Y292" s="39"/>
      <c r="Z292" s="39"/>
      <c r="AA292" s="39"/>
      <c r="AB292" s="39"/>
      <c r="AC292" s="39"/>
      <c r="AD292" s="39"/>
      <c r="AE292" s="39"/>
      <c r="AR292" s="239" t="s">
        <v>255</v>
      </c>
      <c r="AT292" s="239" t="s">
        <v>177</v>
      </c>
      <c r="AU292" s="239" t="s">
        <v>85</v>
      </c>
      <c r="AY292" s="18" t="s">
        <v>175</v>
      </c>
      <c r="BE292" s="240">
        <f>IF(N292="základní",J292,0)</f>
        <v>0</v>
      </c>
      <c r="BF292" s="240">
        <f>IF(N292="snížená",J292,0)</f>
        <v>0</v>
      </c>
      <c r="BG292" s="240">
        <f>IF(N292="zákl. přenesená",J292,0)</f>
        <v>0</v>
      </c>
      <c r="BH292" s="240">
        <f>IF(N292="sníž. přenesená",J292,0)</f>
        <v>0</v>
      </c>
      <c r="BI292" s="240">
        <f>IF(N292="nulová",J292,0)</f>
        <v>0</v>
      </c>
      <c r="BJ292" s="18" t="s">
        <v>83</v>
      </c>
      <c r="BK292" s="240">
        <f>ROUND(I292*H292,2)</f>
        <v>0</v>
      </c>
      <c r="BL292" s="18" t="s">
        <v>255</v>
      </c>
      <c r="BM292" s="239" t="s">
        <v>1815</v>
      </c>
    </row>
    <row r="293" s="2" customFormat="1" ht="16.5" customHeight="1">
      <c r="A293" s="39"/>
      <c r="B293" s="40"/>
      <c r="C293" s="228" t="s">
        <v>496</v>
      </c>
      <c r="D293" s="228" t="s">
        <v>177</v>
      </c>
      <c r="E293" s="229" t="s">
        <v>1816</v>
      </c>
      <c r="F293" s="230" t="s">
        <v>1817</v>
      </c>
      <c r="G293" s="231" t="s">
        <v>221</v>
      </c>
      <c r="H293" s="232">
        <v>9.4000000000000004</v>
      </c>
      <c r="I293" s="233"/>
      <c r="J293" s="234">
        <f>ROUND(I293*H293,2)</f>
        <v>0</v>
      </c>
      <c r="K293" s="230" t="s">
        <v>181</v>
      </c>
      <c r="L293" s="45"/>
      <c r="M293" s="235" t="s">
        <v>1</v>
      </c>
      <c r="N293" s="236" t="s">
        <v>41</v>
      </c>
      <c r="O293" s="92"/>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255</v>
      </c>
      <c r="AT293" s="239" t="s">
        <v>177</v>
      </c>
      <c r="AU293" s="239" t="s">
        <v>85</v>
      </c>
      <c r="AY293" s="18" t="s">
        <v>175</v>
      </c>
      <c r="BE293" s="240">
        <f>IF(N293="základní",J293,0)</f>
        <v>0</v>
      </c>
      <c r="BF293" s="240">
        <f>IF(N293="snížená",J293,0)</f>
        <v>0</v>
      </c>
      <c r="BG293" s="240">
        <f>IF(N293="zákl. přenesená",J293,0)</f>
        <v>0</v>
      </c>
      <c r="BH293" s="240">
        <f>IF(N293="sníž. přenesená",J293,0)</f>
        <v>0</v>
      </c>
      <c r="BI293" s="240">
        <f>IF(N293="nulová",J293,0)</f>
        <v>0</v>
      </c>
      <c r="BJ293" s="18" t="s">
        <v>83</v>
      </c>
      <c r="BK293" s="240">
        <f>ROUND(I293*H293,2)</f>
        <v>0</v>
      </c>
      <c r="BL293" s="18" t="s">
        <v>255</v>
      </c>
      <c r="BM293" s="239" t="s">
        <v>1818</v>
      </c>
    </row>
    <row r="294" s="2" customFormat="1" ht="16.5" customHeight="1">
      <c r="A294" s="39"/>
      <c r="B294" s="40"/>
      <c r="C294" s="289" t="s">
        <v>500</v>
      </c>
      <c r="D294" s="289" t="s">
        <v>411</v>
      </c>
      <c r="E294" s="290" t="s">
        <v>1819</v>
      </c>
      <c r="F294" s="291" t="s">
        <v>1820</v>
      </c>
      <c r="G294" s="292" t="s">
        <v>221</v>
      </c>
      <c r="H294" s="293">
        <v>10.34</v>
      </c>
      <c r="I294" s="294"/>
      <c r="J294" s="295">
        <f>ROUND(I294*H294,2)</f>
        <v>0</v>
      </c>
      <c r="K294" s="291" t="s">
        <v>203</v>
      </c>
      <c r="L294" s="296"/>
      <c r="M294" s="297" t="s">
        <v>1</v>
      </c>
      <c r="N294" s="298" t="s">
        <v>41</v>
      </c>
      <c r="O294" s="92"/>
      <c r="P294" s="237">
        <f>O294*H294</f>
        <v>0</v>
      </c>
      <c r="Q294" s="237">
        <v>0.0060000000000000001</v>
      </c>
      <c r="R294" s="237">
        <f>Q294*H294</f>
        <v>0.062039999999999998</v>
      </c>
      <c r="S294" s="237">
        <v>0</v>
      </c>
      <c r="T294" s="238">
        <f>S294*H294</f>
        <v>0</v>
      </c>
      <c r="U294" s="39"/>
      <c r="V294" s="39"/>
      <c r="W294" s="39"/>
      <c r="X294" s="39"/>
      <c r="Y294" s="39"/>
      <c r="Z294" s="39"/>
      <c r="AA294" s="39"/>
      <c r="AB294" s="39"/>
      <c r="AC294" s="39"/>
      <c r="AD294" s="39"/>
      <c r="AE294" s="39"/>
      <c r="AR294" s="239" t="s">
        <v>347</v>
      </c>
      <c r="AT294" s="239" t="s">
        <v>411</v>
      </c>
      <c r="AU294" s="239" t="s">
        <v>85</v>
      </c>
      <c r="AY294" s="18" t="s">
        <v>175</v>
      </c>
      <c r="BE294" s="240">
        <f>IF(N294="základní",J294,0)</f>
        <v>0</v>
      </c>
      <c r="BF294" s="240">
        <f>IF(N294="snížená",J294,0)</f>
        <v>0</v>
      </c>
      <c r="BG294" s="240">
        <f>IF(N294="zákl. přenesená",J294,0)</f>
        <v>0</v>
      </c>
      <c r="BH294" s="240">
        <f>IF(N294="sníž. přenesená",J294,0)</f>
        <v>0</v>
      </c>
      <c r="BI294" s="240">
        <f>IF(N294="nulová",J294,0)</f>
        <v>0</v>
      </c>
      <c r="BJ294" s="18" t="s">
        <v>83</v>
      </c>
      <c r="BK294" s="240">
        <f>ROUND(I294*H294,2)</f>
        <v>0</v>
      </c>
      <c r="BL294" s="18" t="s">
        <v>255</v>
      </c>
      <c r="BM294" s="239" t="s">
        <v>1821</v>
      </c>
    </row>
    <row r="295" s="13" customFormat="1">
      <c r="A295" s="13"/>
      <c r="B295" s="241"/>
      <c r="C295" s="242"/>
      <c r="D295" s="243" t="s">
        <v>197</v>
      </c>
      <c r="E295" s="242"/>
      <c r="F295" s="245" t="s">
        <v>1822</v>
      </c>
      <c r="G295" s="242"/>
      <c r="H295" s="246">
        <v>10.34</v>
      </c>
      <c r="I295" s="247"/>
      <c r="J295" s="242"/>
      <c r="K295" s="242"/>
      <c r="L295" s="248"/>
      <c r="M295" s="249"/>
      <c r="N295" s="250"/>
      <c r="O295" s="250"/>
      <c r="P295" s="250"/>
      <c r="Q295" s="250"/>
      <c r="R295" s="250"/>
      <c r="S295" s="250"/>
      <c r="T295" s="251"/>
      <c r="U295" s="13"/>
      <c r="V295" s="13"/>
      <c r="W295" s="13"/>
      <c r="X295" s="13"/>
      <c r="Y295" s="13"/>
      <c r="Z295" s="13"/>
      <c r="AA295" s="13"/>
      <c r="AB295" s="13"/>
      <c r="AC295" s="13"/>
      <c r="AD295" s="13"/>
      <c r="AE295" s="13"/>
      <c r="AT295" s="252" t="s">
        <v>197</v>
      </c>
      <c r="AU295" s="252" t="s">
        <v>85</v>
      </c>
      <c r="AV295" s="13" t="s">
        <v>85</v>
      </c>
      <c r="AW295" s="13" t="s">
        <v>4</v>
      </c>
      <c r="AX295" s="13" t="s">
        <v>83</v>
      </c>
      <c r="AY295" s="252" t="s">
        <v>175</v>
      </c>
    </row>
    <row r="296" s="2" customFormat="1" ht="16.5" customHeight="1">
      <c r="A296" s="39"/>
      <c r="B296" s="40"/>
      <c r="C296" s="228" t="s">
        <v>506</v>
      </c>
      <c r="D296" s="228" t="s">
        <v>177</v>
      </c>
      <c r="E296" s="229" t="s">
        <v>625</v>
      </c>
      <c r="F296" s="230" t="s">
        <v>626</v>
      </c>
      <c r="G296" s="231" t="s">
        <v>627</v>
      </c>
      <c r="H296" s="299"/>
      <c r="I296" s="233"/>
      <c r="J296" s="234">
        <f>ROUND(I296*H296,2)</f>
        <v>0</v>
      </c>
      <c r="K296" s="230" t="s">
        <v>181</v>
      </c>
      <c r="L296" s="45"/>
      <c r="M296" s="235" t="s">
        <v>1</v>
      </c>
      <c r="N296" s="236" t="s">
        <v>41</v>
      </c>
      <c r="O296" s="92"/>
      <c r="P296" s="237">
        <f>O296*H296</f>
        <v>0</v>
      </c>
      <c r="Q296" s="237">
        <v>0</v>
      </c>
      <c r="R296" s="237">
        <f>Q296*H296</f>
        <v>0</v>
      </c>
      <c r="S296" s="237">
        <v>0</v>
      </c>
      <c r="T296" s="238">
        <f>S296*H296</f>
        <v>0</v>
      </c>
      <c r="U296" s="39"/>
      <c r="V296" s="39"/>
      <c r="W296" s="39"/>
      <c r="X296" s="39"/>
      <c r="Y296" s="39"/>
      <c r="Z296" s="39"/>
      <c r="AA296" s="39"/>
      <c r="AB296" s="39"/>
      <c r="AC296" s="39"/>
      <c r="AD296" s="39"/>
      <c r="AE296" s="39"/>
      <c r="AR296" s="239" t="s">
        <v>255</v>
      </c>
      <c r="AT296" s="239" t="s">
        <v>177</v>
      </c>
      <c r="AU296" s="239" t="s">
        <v>85</v>
      </c>
      <c r="AY296" s="18" t="s">
        <v>175</v>
      </c>
      <c r="BE296" s="240">
        <f>IF(N296="základní",J296,0)</f>
        <v>0</v>
      </c>
      <c r="BF296" s="240">
        <f>IF(N296="snížená",J296,0)</f>
        <v>0</v>
      </c>
      <c r="BG296" s="240">
        <f>IF(N296="zákl. přenesená",J296,0)</f>
        <v>0</v>
      </c>
      <c r="BH296" s="240">
        <f>IF(N296="sníž. přenesená",J296,0)</f>
        <v>0</v>
      </c>
      <c r="BI296" s="240">
        <f>IF(N296="nulová",J296,0)</f>
        <v>0</v>
      </c>
      <c r="BJ296" s="18" t="s">
        <v>83</v>
      </c>
      <c r="BK296" s="240">
        <f>ROUND(I296*H296,2)</f>
        <v>0</v>
      </c>
      <c r="BL296" s="18" t="s">
        <v>255</v>
      </c>
      <c r="BM296" s="239" t="s">
        <v>1823</v>
      </c>
    </row>
    <row r="297" s="12" customFormat="1" ht="22.8" customHeight="1">
      <c r="A297" s="12"/>
      <c r="B297" s="212"/>
      <c r="C297" s="213"/>
      <c r="D297" s="214" t="s">
        <v>75</v>
      </c>
      <c r="E297" s="226" t="s">
        <v>713</v>
      </c>
      <c r="F297" s="226" t="s">
        <v>714</v>
      </c>
      <c r="G297" s="213"/>
      <c r="H297" s="213"/>
      <c r="I297" s="216"/>
      <c r="J297" s="227">
        <f>BK297</f>
        <v>0</v>
      </c>
      <c r="K297" s="213"/>
      <c r="L297" s="218"/>
      <c r="M297" s="219"/>
      <c r="N297" s="220"/>
      <c r="O297" s="220"/>
      <c r="P297" s="221">
        <f>SUM(P298:P334)</f>
        <v>0</v>
      </c>
      <c r="Q297" s="220"/>
      <c r="R297" s="221">
        <f>SUM(R298:R334)</f>
        <v>2.8652131400000003</v>
      </c>
      <c r="S297" s="220"/>
      <c r="T297" s="222">
        <f>SUM(T298:T334)</f>
        <v>0</v>
      </c>
      <c r="U297" s="12"/>
      <c r="V297" s="12"/>
      <c r="W297" s="12"/>
      <c r="X297" s="12"/>
      <c r="Y297" s="12"/>
      <c r="Z297" s="12"/>
      <c r="AA297" s="12"/>
      <c r="AB297" s="12"/>
      <c r="AC297" s="12"/>
      <c r="AD297" s="12"/>
      <c r="AE297" s="12"/>
      <c r="AR297" s="223" t="s">
        <v>85</v>
      </c>
      <c r="AT297" s="224" t="s">
        <v>75</v>
      </c>
      <c r="AU297" s="224" t="s">
        <v>83</v>
      </c>
      <c r="AY297" s="223" t="s">
        <v>175</v>
      </c>
      <c r="BK297" s="225">
        <f>SUM(BK298:BK334)</f>
        <v>0</v>
      </c>
    </row>
    <row r="298" s="2" customFormat="1" ht="16.5" customHeight="1">
      <c r="A298" s="39"/>
      <c r="B298" s="40"/>
      <c r="C298" s="228" t="s">
        <v>510</v>
      </c>
      <c r="D298" s="228" t="s">
        <v>177</v>
      </c>
      <c r="E298" s="229" t="s">
        <v>1824</v>
      </c>
      <c r="F298" s="230" t="s">
        <v>1825</v>
      </c>
      <c r="G298" s="231" t="s">
        <v>180</v>
      </c>
      <c r="H298" s="232">
        <v>354.06599999999997</v>
      </c>
      <c r="I298" s="233"/>
      <c r="J298" s="234">
        <f>ROUND(I298*H298,2)</f>
        <v>0</v>
      </c>
      <c r="K298" s="230" t="s">
        <v>181</v>
      </c>
      <c r="L298" s="45"/>
      <c r="M298" s="235" t="s">
        <v>1</v>
      </c>
      <c r="N298" s="236" t="s">
        <v>41</v>
      </c>
      <c r="O298" s="92"/>
      <c r="P298" s="237">
        <f>O298*H298</f>
        <v>0</v>
      </c>
      <c r="Q298" s="237">
        <v>0</v>
      </c>
      <c r="R298" s="237">
        <f>Q298*H298</f>
        <v>0</v>
      </c>
      <c r="S298" s="237">
        <v>0</v>
      </c>
      <c r="T298" s="238">
        <f>S298*H298</f>
        <v>0</v>
      </c>
      <c r="U298" s="39"/>
      <c r="V298" s="39"/>
      <c r="W298" s="39"/>
      <c r="X298" s="39"/>
      <c r="Y298" s="39"/>
      <c r="Z298" s="39"/>
      <c r="AA298" s="39"/>
      <c r="AB298" s="39"/>
      <c r="AC298" s="39"/>
      <c r="AD298" s="39"/>
      <c r="AE298" s="39"/>
      <c r="AR298" s="239" t="s">
        <v>255</v>
      </c>
      <c r="AT298" s="239" t="s">
        <v>177</v>
      </c>
      <c r="AU298" s="239" t="s">
        <v>85</v>
      </c>
      <c r="AY298" s="18" t="s">
        <v>175</v>
      </c>
      <c r="BE298" s="240">
        <f>IF(N298="základní",J298,0)</f>
        <v>0</v>
      </c>
      <c r="BF298" s="240">
        <f>IF(N298="snížená",J298,0)</f>
        <v>0</v>
      </c>
      <c r="BG298" s="240">
        <f>IF(N298="zákl. přenesená",J298,0)</f>
        <v>0</v>
      </c>
      <c r="BH298" s="240">
        <f>IF(N298="sníž. přenesená",J298,0)</f>
        <v>0</v>
      </c>
      <c r="BI298" s="240">
        <f>IF(N298="nulová",J298,0)</f>
        <v>0</v>
      </c>
      <c r="BJ298" s="18" t="s">
        <v>83</v>
      </c>
      <c r="BK298" s="240">
        <f>ROUND(I298*H298,2)</f>
        <v>0</v>
      </c>
      <c r="BL298" s="18" t="s">
        <v>255</v>
      </c>
      <c r="BM298" s="239" t="s">
        <v>1826</v>
      </c>
    </row>
    <row r="299" s="13" customFormat="1">
      <c r="A299" s="13"/>
      <c r="B299" s="241"/>
      <c r="C299" s="242"/>
      <c r="D299" s="243" t="s">
        <v>197</v>
      </c>
      <c r="E299" s="244" t="s">
        <v>1</v>
      </c>
      <c r="F299" s="245" t="s">
        <v>1827</v>
      </c>
      <c r="G299" s="242"/>
      <c r="H299" s="246">
        <v>354.06599999999997</v>
      </c>
      <c r="I299" s="247"/>
      <c r="J299" s="242"/>
      <c r="K299" s="242"/>
      <c r="L299" s="248"/>
      <c r="M299" s="249"/>
      <c r="N299" s="250"/>
      <c r="O299" s="250"/>
      <c r="P299" s="250"/>
      <c r="Q299" s="250"/>
      <c r="R299" s="250"/>
      <c r="S299" s="250"/>
      <c r="T299" s="251"/>
      <c r="U299" s="13"/>
      <c r="V299" s="13"/>
      <c r="W299" s="13"/>
      <c r="X299" s="13"/>
      <c r="Y299" s="13"/>
      <c r="Z299" s="13"/>
      <c r="AA299" s="13"/>
      <c r="AB299" s="13"/>
      <c r="AC299" s="13"/>
      <c r="AD299" s="13"/>
      <c r="AE299" s="13"/>
      <c r="AT299" s="252" t="s">
        <v>197</v>
      </c>
      <c r="AU299" s="252" t="s">
        <v>85</v>
      </c>
      <c r="AV299" s="13" t="s">
        <v>85</v>
      </c>
      <c r="AW299" s="13" t="s">
        <v>32</v>
      </c>
      <c r="AX299" s="13" t="s">
        <v>76</v>
      </c>
      <c r="AY299" s="252" t="s">
        <v>175</v>
      </c>
    </row>
    <row r="300" s="14" customFormat="1">
      <c r="A300" s="14"/>
      <c r="B300" s="253"/>
      <c r="C300" s="254"/>
      <c r="D300" s="243" t="s">
        <v>197</v>
      </c>
      <c r="E300" s="255" t="s">
        <v>1</v>
      </c>
      <c r="F300" s="256" t="s">
        <v>199</v>
      </c>
      <c r="G300" s="254"/>
      <c r="H300" s="257">
        <v>354.06599999999997</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197</v>
      </c>
      <c r="AU300" s="263" t="s">
        <v>85</v>
      </c>
      <c r="AV300" s="14" t="s">
        <v>182</v>
      </c>
      <c r="AW300" s="14" t="s">
        <v>32</v>
      </c>
      <c r="AX300" s="14" t="s">
        <v>83</v>
      </c>
      <c r="AY300" s="263" t="s">
        <v>175</v>
      </c>
    </row>
    <row r="301" s="2" customFormat="1" ht="16.5" customHeight="1">
      <c r="A301" s="39"/>
      <c r="B301" s="40"/>
      <c r="C301" s="228" t="s">
        <v>516</v>
      </c>
      <c r="D301" s="228" t="s">
        <v>177</v>
      </c>
      <c r="E301" s="229" t="s">
        <v>716</v>
      </c>
      <c r="F301" s="230" t="s">
        <v>717</v>
      </c>
      <c r="G301" s="231" t="s">
        <v>180</v>
      </c>
      <c r="H301" s="232">
        <v>112.16</v>
      </c>
      <c r="I301" s="233"/>
      <c r="J301" s="234">
        <f>ROUND(I301*H301,2)</f>
        <v>0</v>
      </c>
      <c r="K301" s="230" t="s">
        <v>181</v>
      </c>
      <c r="L301" s="45"/>
      <c r="M301" s="235" t="s">
        <v>1</v>
      </c>
      <c r="N301" s="236" t="s">
        <v>41</v>
      </c>
      <c r="O301" s="92"/>
      <c r="P301" s="237">
        <f>O301*H301</f>
        <v>0</v>
      </c>
      <c r="Q301" s="237">
        <v>0</v>
      </c>
      <c r="R301" s="237">
        <f>Q301*H301</f>
        <v>0</v>
      </c>
      <c r="S301" s="237">
        <v>0</v>
      </c>
      <c r="T301" s="238">
        <f>S301*H301</f>
        <v>0</v>
      </c>
      <c r="U301" s="39"/>
      <c r="V301" s="39"/>
      <c r="W301" s="39"/>
      <c r="X301" s="39"/>
      <c r="Y301" s="39"/>
      <c r="Z301" s="39"/>
      <c r="AA301" s="39"/>
      <c r="AB301" s="39"/>
      <c r="AC301" s="39"/>
      <c r="AD301" s="39"/>
      <c r="AE301" s="39"/>
      <c r="AR301" s="239" t="s">
        <v>255</v>
      </c>
      <c r="AT301" s="239" t="s">
        <v>177</v>
      </c>
      <c r="AU301" s="239" t="s">
        <v>85</v>
      </c>
      <c r="AY301" s="18" t="s">
        <v>175</v>
      </c>
      <c r="BE301" s="240">
        <f>IF(N301="základní",J301,0)</f>
        <v>0</v>
      </c>
      <c r="BF301" s="240">
        <f>IF(N301="snížená",J301,0)</f>
        <v>0</v>
      </c>
      <c r="BG301" s="240">
        <f>IF(N301="zákl. přenesená",J301,0)</f>
        <v>0</v>
      </c>
      <c r="BH301" s="240">
        <f>IF(N301="sníž. přenesená",J301,0)</f>
        <v>0</v>
      </c>
      <c r="BI301" s="240">
        <f>IF(N301="nulová",J301,0)</f>
        <v>0</v>
      </c>
      <c r="BJ301" s="18" t="s">
        <v>83</v>
      </c>
      <c r="BK301" s="240">
        <f>ROUND(I301*H301,2)</f>
        <v>0</v>
      </c>
      <c r="BL301" s="18" t="s">
        <v>255</v>
      </c>
      <c r="BM301" s="239" t="s">
        <v>1828</v>
      </c>
    </row>
    <row r="302" s="13" customFormat="1">
      <c r="A302" s="13"/>
      <c r="B302" s="241"/>
      <c r="C302" s="242"/>
      <c r="D302" s="243" t="s">
        <v>197</v>
      </c>
      <c r="E302" s="244" t="s">
        <v>1</v>
      </c>
      <c r="F302" s="245" t="s">
        <v>1691</v>
      </c>
      <c r="G302" s="242"/>
      <c r="H302" s="246">
        <v>112.16</v>
      </c>
      <c r="I302" s="247"/>
      <c r="J302" s="242"/>
      <c r="K302" s="242"/>
      <c r="L302" s="248"/>
      <c r="M302" s="249"/>
      <c r="N302" s="250"/>
      <c r="O302" s="250"/>
      <c r="P302" s="250"/>
      <c r="Q302" s="250"/>
      <c r="R302" s="250"/>
      <c r="S302" s="250"/>
      <c r="T302" s="251"/>
      <c r="U302" s="13"/>
      <c r="V302" s="13"/>
      <c r="W302" s="13"/>
      <c r="X302" s="13"/>
      <c r="Y302" s="13"/>
      <c r="Z302" s="13"/>
      <c r="AA302" s="13"/>
      <c r="AB302" s="13"/>
      <c r="AC302" s="13"/>
      <c r="AD302" s="13"/>
      <c r="AE302" s="13"/>
      <c r="AT302" s="252" t="s">
        <v>197</v>
      </c>
      <c r="AU302" s="252" t="s">
        <v>85</v>
      </c>
      <c r="AV302" s="13" t="s">
        <v>85</v>
      </c>
      <c r="AW302" s="13" t="s">
        <v>32</v>
      </c>
      <c r="AX302" s="13" t="s">
        <v>76</v>
      </c>
      <c r="AY302" s="252" t="s">
        <v>175</v>
      </c>
    </row>
    <row r="303" s="14" customFormat="1">
      <c r="A303" s="14"/>
      <c r="B303" s="253"/>
      <c r="C303" s="254"/>
      <c r="D303" s="243" t="s">
        <v>197</v>
      </c>
      <c r="E303" s="255" t="s">
        <v>1</v>
      </c>
      <c r="F303" s="256" t="s">
        <v>199</v>
      </c>
      <c r="G303" s="254"/>
      <c r="H303" s="257">
        <v>112.16</v>
      </c>
      <c r="I303" s="258"/>
      <c r="J303" s="254"/>
      <c r="K303" s="254"/>
      <c r="L303" s="259"/>
      <c r="M303" s="260"/>
      <c r="N303" s="261"/>
      <c r="O303" s="261"/>
      <c r="P303" s="261"/>
      <c r="Q303" s="261"/>
      <c r="R303" s="261"/>
      <c r="S303" s="261"/>
      <c r="T303" s="262"/>
      <c r="U303" s="14"/>
      <c r="V303" s="14"/>
      <c r="W303" s="14"/>
      <c r="X303" s="14"/>
      <c r="Y303" s="14"/>
      <c r="Z303" s="14"/>
      <c r="AA303" s="14"/>
      <c r="AB303" s="14"/>
      <c r="AC303" s="14"/>
      <c r="AD303" s="14"/>
      <c r="AE303" s="14"/>
      <c r="AT303" s="263" t="s">
        <v>197</v>
      </c>
      <c r="AU303" s="263" t="s">
        <v>85</v>
      </c>
      <c r="AV303" s="14" t="s">
        <v>182</v>
      </c>
      <c r="AW303" s="14" t="s">
        <v>32</v>
      </c>
      <c r="AX303" s="14" t="s">
        <v>83</v>
      </c>
      <c r="AY303" s="263" t="s">
        <v>175</v>
      </c>
    </row>
    <row r="304" s="2" customFormat="1" ht="16.5" customHeight="1">
      <c r="A304" s="39"/>
      <c r="B304" s="40"/>
      <c r="C304" s="228" t="s">
        <v>522</v>
      </c>
      <c r="D304" s="228" t="s">
        <v>177</v>
      </c>
      <c r="E304" s="229" t="s">
        <v>720</v>
      </c>
      <c r="F304" s="230" t="s">
        <v>721</v>
      </c>
      <c r="G304" s="231" t="s">
        <v>180</v>
      </c>
      <c r="H304" s="232">
        <v>112.16</v>
      </c>
      <c r="I304" s="233"/>
      <c r="J304" s="234">
        <f>ROUND(I304*H304,2)</f>
        <v>0</v>
      </c>
      <c r="K304" s="230" t="s">
        <v>181</v>
      </c>
      <c r="L304" s="45"/>
      <c r="M304" s="235" t="s">
        <v>1</v>
      </c>
      <c r="N304" s="236" t="s">
        <v>41</v>
      </c>
      <c r="O304" s="92"/>
      <c r="P304" s="237">
        <f>O304*H304</f>
        <v>0</v>
      </c>
      <c r="Q304" s="237">
        <v>3.0000000000000001E-05</v>
      </c>
      <c r="R304" s="237">
        <f>Q304*H304</f>
        <v>0.0033647999999999998</v>
      </c>
      <c r="S304" s="237">
        <v>0</v>
      </c>
      <c r="T304" s="238">
        <f>S304*H304</f>
        <v>0</v>
      </c>
      <c r="U304" s="39"/>
      <c r="V304" s="39"/>
      <c r="W304" s="39"/>
      <c r="X304" s="39"/>
      <c r="Y304" s="39"/>
      <c r="Z304" s="39"/>
      <c r="AA304" s="39"/>
      <c r="AB304" s="39"/>
      <c r="AC304" s="39"/>
      <c r="AD304" s="39"/>
      <c r="AE304" s="39"/>
      <c r="AR304" s="239" t="s">
        <v>255</v>
      </c>
      <c r="AT304" s="239" t="s">
        <v>177</v>
      </c>
      <c r="AU304" s="239" t="s">
        <v>85</v>
      </c>
      <c r="AY304" s="18" t="s">
        <v>175</v>
      </c>
      <c r="BE304" s="240">
        <f>IF(N304="základní",J304,0)</f>
        <v>0</v>
      </c>
      <c r="BF304" s="240">
        <f>IF(N304="snížená",J304,0)</f>
        <v>0</v>
      </c>
      <c r="BG304" s="240">
        <f>IF(N304="zákl. přenesená",J304,0)</f>
        <v>0</v>
      </c>
      <c r="BH304" s="240">
        <f>IF(N304="sníž. přenesená",J304,0)</f>
        <v>0</v>
      </c>
      <c r="BI304" s="240">
        <f>IF(N304="nulová",J304,0)</f>
        <v>0</v>
      </c>
      <c r="BJ304" s="18" t="s">
        <v>83</v>
      </c>
      <c r="BK304" s="240">
        <f>ROUND(I304*H304,2)</f>
        <v>0</v>
      </c>
      <c r="BL304" s="18" t="s">
        <v>255</v>
      </c>
      <c r="BM304" s="239" t="s">
        <v>1829</v>
      </c>
    </row>
    <row r="305" s="13" customFormat="1">
      <c r="A305" s="13"/>
      <c r="B305" s="241"/>
      <c r="C305" s="242"/>
      <c r="D305" s="243" t="s">
        <v>197</v>
      </c>
      <c r="E305" s="244" t="s">
        <v>1</v>
      </c>
      <c r="F305" s="245" t="s">
        <v>1691</v>
      </c>
      <c r="G305" s="242"/>
      <c r="H305" s="246">
        <v>112.16</v>
      </c>
      <c r="I305" s="247"/>
      <c r="J305" s="242"/>
      <c r="K305" s="242"/>
      <c r="L305" s="248"/>
      <c r="M305" s="249"/>
      <c r="N305" s="250"/>
      <c r="O305" s="250"/>
      <c r="P305" s="250"/>
      <c r="Q305" s="250"/>
      <c r="R305" s="250"/>
      <c r="S305" s="250"/>
      <c r="T305" s="251"/>
      <c r="U305" s="13"/>
      <c r="V305" s="13"/>
      <c r="W305" s="13"/>
      <c r="X305" s="13"/>
      <c r="Y305" s="13"/>
      <c r="Z305" s="13"/>
      <c r="AA305" s="13"/>
      <c r="AB305" s="13"/>
      <c r="AC305" s="13"/>
      <c r="AD305" s="13"/>
      <c r="AE305" s="13"/>
      <c r="AT305" s="252" t="s">
        <v>197</v>
      </c>
      <c r="AU305" s="252" t="s">
        <v>85</v>
      </c>
      <c r="AV305" s="13" t="s">
        <v>85</v>
      </c>
      <c r="AW305" s="13" t="s">
        <v>32</v>
      </c>
      <c r="AX305" s="13" t="s">
        <v>76</v>
      </c>
      <c r="AY305" s="252" t="s">
        <v>175</v>
      </c>
    </row>
    <row r="306" s="14" customFormat="1">
      <c r="A306" s="14"/>
      <c r="B306" s="253"/>
      <c r="C306" s="254"/>
      <c r="D306" s="243" t="s">
        <v>197</v>
      </c>
      <c r="E306" s="255" t="s">
        <v>1</v>
      </c>
      <c r="F306" s="256" t="s">
        <v>199</v>
      </c>
      <c r="G306" s="254"/>
      <c r="H306" s="257">
        <v>112.16</v>
      </c>
      <c r="I306" s="258"/>
      <c r="J306" s="254"/>
      <c r="K306" s="254"/>
      <c r="L306" s="259"/>
      <c r="M306" s="260"/>
      <c r="N306" s="261"/>
      <c r="O306" s="261"/>
      <c r="P306" s="261"/>
      <c r="Q306" s="261"/>
      <c r="R306" s="261"/>
      <c r="S306" s="261"/>
      <c r="T306" s="262"/>
      <c r="U306" s="14"/>
      <c r="V306" s="14"/>
      <c r="W306" s="14"/>
      <c r="X306" s="14"/>
      <c r="Y306" s="14"/>
      <c r="Z306" s="14"/>
      <c r="AA306" s="14"/>
      <c r="AB306" s="14"/>
      <c r="AC306" s="14"/>
      <c r="AD306" s="14"/>
      <c r="AE306" s="14"/>
      <c r="AT306" s="263" t="s">
        <v>197</v>
      </c>
      <c r="AU306" s="263" t="s">
        <v>85</v>
      </c>
      <c r="AV306" s="14" t="s">
        <v>182</v>
      </c>
      <c r="AW306" s="14" t="s">
        <v>32</v>
      </c>
      <c r="AX306" s="14" t="s">
        <v>83</v>
      </c>
      <c r="AY306" s="263" t="s">
        <v>175</v>
      </c>
    </row>
    <row r="307" s="2" customFormat="1" ht="16.5" customHeight="1">
      <c r="A307" s="39"/>
      <c r="B307" s="40"/>
      <c r="C307" s="228" t="s">
        <v>526</v>
      </c>
      <c r="D307" s="228" t="s">
        <v>177</v>
      </c>
      <c r="E307" s="229" t="s">
        <v>1830</v>
      </c>
      <c r="F307" s="230" t="s">
        <v>1831</v>
      </c>
      <c r="G307" s="231" t="s">
        <v>180</v>
      </c>
      <c r="H307" s="232">
        <v>354.06599999999997</v>
      </c>
      <c r="I307" s="233"/>
      <c r="J307" s="234">
        <f>ROUND(I307*H307,2)</f>
        <v>0</v>
      </c>
      <c r="K307" s="230" t="s">
        <v>181</v>
      </c>
      <c r="L307" s="45"/>
      <c r="M307" s="235" t="s">
        <v>1</v>
      </c>
      <c r="N307" s="236" t="s">
        <v>41</v>
      </c>
      <c r="O307" s="92"/>
      <c r="P307" s="237">
        <f>O307*H307</f>
        <v>0</v>
      </c>
      <c r="Q307" s="237">
        <v>3.0000000000000001E-05</v>
      </c>
      <c r="R307" s="237">
        <f>Q307*H307</f>
        <v>0.01062198</v>
      </c>
      <c r="S307" s="237">
        <v>0</v>
      </c>
      <c r="T307" s="238">
        <f>S307*H307</f>
        <v>0</v>
      </c>
      <c r="U307" s="39"/>
      <c r="V307" s="39"/>
      <c r="W307" s="39"/>
      <c r="X307" s="39"/>
      <c r="Y307" s="39"/>
      <c r="Z307" s="39"/>
      <c r="AA307" s="39"/>
      <c r="AB307" s="39"/>
      <c r="AC307" s="39"/>
      <c r="AD307" s="39"/>
      <c r="AE307" s="39"/>
      <c r="AR307" s="239" t="s">
        <v>255</v>
      </c>
      <c r="AT307" s="239" t="s">
        <v>177</v>
      </c>
      <c r="AU307" s="239" t="s">
        <v>85</v>
      </c>
      <c r="AY307" s="18" t="s">
        <v>175</v>
      </c>
      <c r="BE307" s="240">
        <f>IF(N307="základní",J307,0)</f>
        <v>0</v>
      </c>
      <c r="BF307" s="240">
        <f>IF(N307="snížená",J307,0)</f>
        <v>0</v>
      </c>
      <c r="BG307" s="240">
        <f>IF(N307="zákl. přenesená",J307,0)</f>
        <v>0</v>
      </c>
      <c r="BH307" s="240">
        <f>IF(N307="sníž. přenesená",J307,0)</f>
        <v>0</v>
      </c>
      <c r="BI307" s="240">
        <f>IF(N307="nulová",J307,0)</f>
        <v>0</v>
      </c>
      <c r="BJ307" s="18" t="s">
        <v>83</v>
      </c>
      <c r="BK307" s="240">
        <f>ROUND(I307*H307,2)</f>
        <v>0</v>
      </c>
      <c r="BL307" s="18" t="s">
        <v>255</v>
      </c>
      <c r="BM307" s="239" t="s">
        <v>1832</v>
      </c>
    </row>
    <row r="308" s="13" customFormat="1">
      <c r="A308" s="13"/>
      <c r="B308" s="241"/>
      <c r="C308" s="242"/>
      <c r="D308" s="243" t="s">
        <v>197</v>
      </c>
      <c r="E308" s="244" t="s">
        <v>1</v>
      </c>
      <c r="F308" s="245" t="s">
        <v>1827</v>
      </c>
      <c r="G308" s="242"/>
      <c r="H308" s="246">
        <v>354.06599999999997</v>
      </c>
      <c r="I308" s="247"/>
      <c r="J308" s="242"/>
      <c r="K308" s="242"/>
      <c r="L308" s="248"/>
      <c r="M308" s="249"/>
      <c r="N308" s="250"/>
      <c r="O308" s="250"/>
      <c r="P308" s="250"/>
      <c r="Q308" s="250"/>
      <c r="R308" s="250"/>
      <c r="S308" s="250"/>
      <c r="T308" s="251"/>
      <c r="U308" s="13"/>
      <c r="V308" s="13"/>
      <c r="W308" s="13"/>
      <c r="X308" s="13"/>
      <c r="Y308" s="13"/>
      <c r="Z308" s="13"/>
      <c r="AA308" s="13"/>
      <c r="AB308" s="13"/>
      <c r="AC308" s="13"/>
      <c r="AD308" s="13"/>
      <c r="AE308" s="13"/>
      <c r="AT308" s="252" t="s">
        <v>197</v>
      </c>
      <c r="AU308" s="252" t="s">
        <v>85</v>
      </c>
      <c r="AV308" s="13" t="s">
        <v>85</v>
      </c>
      <c r="AW308" s="13" t="s">
        <v>32</v>
      </c>
      <c r="AX308" s="13" t="s">
        <v>76</v>
      </c>
      <c r="AY308" s="252" t="s">
        <v>175</v>
      </c>
    </row>
    <row r="309" s="14" customFormat="1">
      <c r="A309" s="14"/>
      <c r="B309" s="253"/>
      <c r="C309" s="254"/>
      <c r="D309" s="243" t="s">
        <v>197</v>
      </c>
      <c r="E309" s="255" t="s">
        <v>1</v>
      </c>
      <c r="F309" s="256" t="s">
        <v>199</v>
      </c>
      <c r="G309" s="254"/>
      <c r="H309" s="257">
        <v>354.06599999999997</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197</v>
      </c>
      <c r="AU309" s="263" t="s">
        <v>85</v>
      </c>
      <c r="AV309" s="14" t="s">
        <v>182</v>
      </c>
      <c r="AW309" s="14" t="s">
        <v>32</v>
      </c>
      <c r="AX309" s="14" t="s">
        <v>83</v>
      </c>
      <c r="AY309" s="263" t="s">
        <v>175</v>
      </c>
    </row>
    <row r="310" s="2" customFormat="1" ht="21.75" customHeight="1">
      <c r="A310" s="39"/>
      <c r="B310" s="40"/>
      <c r="C310" s="228" t="s">
        <v>530</v>
      </c>
      <c r="D310" s="228" t="s">
        <v>177</v>
      </c>
      <c r="E310" s="229" t="s">
        <v>724</v>
      </c>
      <c r="F310" s="230" t="s">
        <v>725</v>
      </c>
      <c r="G310" s="231" t="s">
        <v>180</v>
      </c>
      <c r="H310" s="232">
        <v>112.16</v>
      </c>
      <c r="I310" s="233"/>
      <c r="J310" s="234">
        <f>ROUND(I310*H310,2)</f>
        <v>0</v>
      </c>
      <c r="K310" s="230" t="s">
        <v>181</v>
      </c>
      <c r="L310" s="45"/>
      <c r="M310" s="235" t="s">
        <v>1</v>
      </c>
      <c r="N310" s="236" t="s">
        <v>41</v>
      </c>
      <c r="O310" s="92"/>
      <c r="P310" s="237">
        <f>O310*H310</f>
        <v>0</v>
      </c>
      <c r="Q310" s="237">
        <v>0.0044999999999999997</v>
      </c>
      <c r="R310" s="237">
        <f>Q310*H310</f>
        <v>0.50471999999999995</v>
      </c>
      <c r="S310" s="237">
        <v>0</v>
      </c>
      <c r="T310" s="238">
        <f>S310*H310</f>
        <v>0</v>
      </c>
      <c r="U310" s="39"/>
      <c r="V310" s="39"/>
      <c r="W310" s="39"/>
      <c r="X310" s="39"/>
      <c r="Y310" s="39"/>
      <c r="Z310" s="39"/>
      <c r="AA310" s="39"/>
      <c r="AB310" s="39"/>
      <c r="AC310" s="39"/>
      <c r="AD310" s="39"/>
      <c r="AE310" s="39"/>
      <c r="AR310" s="239" t="s">
        <v>255</v>
      </c>
      <c r="AT310" s="239" t="s">
        <v>177</v>
      </c>
      <c r="AU310" s="239" t="s">
        <v>85</v>
      </c>
      <c r="AY310" s="18" t="s">
        <v>175</v>
      </c>
      <c r="BE310" s="240">
        <f>IF(N310="základní",J310,0)</f>
        <v>0</v>
      </c>
      <c r="BF310" s="240">
        <f>IF(N310="snížená",J310,0)</f>
        <v>0</v>
      </c>
      <c r="BG310" s="240">
        <f>IF(N310="zákl. přenesená",J310,0)</f>
        <v>0</v>
      </c>
      <c r="BH310" s="240">
        <f>IF(N310="sníž. přenesená",J310,0)</f>
        <v>0</v>
      </c>
      <c r="BI310" s="240">
        <f>IF(N310="nulová",J310,0)</f>
        <v>0</v>
      </c>
      <c r="BJ310" s="18" t="s">
        <v>83</v>
      </c>
      <c r="BK310" s="240">
        <f>ROUND(I310*H310,2)</f>
        <v>0</v>
      </c>
      <c r="BL310" s="18" t="s">
        <v>255</v>
      </c>
      <c r="BM310" s="239" t="s">
        <v>1833</v>
      </c>
    </row>
    <row r="311" s="13" customFormat="1">
      <c r="A311" s="13"/>
      <c r="B311" s="241"/>
      <c r="C311" s="242"/>
      <c r="D311" s="243" t="s">
        <v>197</v>
      </c>
      <c r="E311" s="244" t="s">
        <v>1</v>
      </c>
      <c r="F311" s="245" t="s">
        <v>1691</v>
      </c>
      <c r="G311" s="242"/>
      <c r="H311" s="246">
        <v>112.16</v>
      </c>
      <c r="I311" s="247"/>
      <c r="J311" s="242"/>
      <c r="K311" s="242"/>
      <c r="L311" s="248"/>
      <c r="M311" s="249"/>
      <c r="N311" s="250"/>
      <c r="O311" s="250"/>
      <c r="P311" s="250"/>
      <c r="Q311" s="250"/>
      <c r="R311" s="250"/>
      <c r="S311" s="250"/>
      <c r="T311" s="251"/>
      <c r="U311" s="13"/>
      <c r="V311" s="13"/>
      <c r="W311" s="13"/>
      <c r="X311" s="13"/>
      <c r="Y311" s="13"/>
      <c r="Z311" s="13"/>
      <c r="AA311" s="13"/>
      <c r="AB311" s="13"/>
      <c r="AC311" s="13"/>
      <c r="AD311" s="13"/>
      <c r="AE311" s="13"/>
      <c r="AT311" s="252" t="s">
        <v>197</v>
      </c>
      <c r="AU311" s="252" t="s">
        <v>85</v>
      </c>
      <c r="AV311" s="13" t="s">
        <v>85</v>
      </c>
      <c r="AW311" s="13" t="s">
        <v>32</v>
      </c>
      <c r="AX311" s="13" t="s">
        <v>76</v>
      </c>
      <c r="AY311" s="252" t="s">
        <v>175</v>
      </c>
    </row>
    <row r="312" s="14" customFormat="1">
      <c r="A312" s="14"/>
      <c r="B312" s="253"/>
      <c r="C312" s="254"/>
      <c r="D312" s="243" t="s">
        <v>197</v>
      </c>
      <c r="E312" s="255" t="s">
        <v>1</v>
      </c>
      <c r="F312" s="256" t="s">
        <v>199</v>
      </c>
      <c r="G312" s="254"/>
      <c r="H312" s="257">
        <v>112.16</v>
      </c>
      <c r="I312" s="258"/>
      <c r="J312" s="254"/>
      <c r="K312" s="254"/>
      <c r="L312" s="259"/>
      <c r="M312" s="260"/>
      <c r="N312" s="261"/>
      <c r="O312" s="261"/>
      <c r="P312" s="261"/>
      <c r="Q312" s="261"/>
      <c r="R312" s="261"/>
      <c r="S312" s="261"/>
      <c r="T312" s="262"/>
      <c r="U312" s="14"/>
      <c r="V312" s="14"/>
      <c r="W312" s="14"/>
      <c r="X312" s="14"/>
      <c r="Y312" s="14"/>
      <c r="Z312" s="14"/>
      <c r="AA312" s="14"/>
      <c r="AB312" s="14"/>
      <c r="AC312" s="14"/>
      <c r="AD312" s="14"/>
      <c r="AE312" s="14"/>
      <c r="AT312" s="263" t="s">
        <v>197</v>
      </c>
      <c r="AU312" s="263" t="s">
        <v>85</v>
      </c>
      <c r="AV312" s="14" t="s">
        <v>182</v>
      </c>
      <c r="AW312" s="14" t="s">
        <v>32</v>
      </c>
      <c r="AX312" s="14" t="s">
        <v>83</v>
      </c>
      <c r="AY312" s="263" t="s">
        <v>175</v>
      </c>
    </row>
    <row r="313" s="2" customFormat="1" ht="16.5" customHeight="1">
      <c r="A313" s="39"/>
      <c r="B313" s="40"/>
      <c r="C313" s="228" t="s">
        <v>534</v>
      </c>
      <c r="D313" s="228" t="s">
        <v>177</v>
      </c>
      <c r="E313" s="229" t="s">
        <v>1834</v>
      </c>
      <c r="F313" s="230" t="s">
        <v>1835</v>
      </c>
      <c r="G313" s="231" t="s">
        <v>180</v>
      </c>
      <c r="H313" s="232">
        <v>112.16</v>
      </c>
      <c r="I313" s="233"/>
      <c r="J313" s="234">
        <f>ROUND(I313*H313,2)</f>
        <v>0</v>
      </c>
      <c r="K313" s="230" t="s">
        <v>181</v>
      </c>
      <c r="L313" s="45"/>
      <c r="M313" s="235" t="s">
        <v>1</v>
      </c>
      <c r="N313" s="236" t="s">
        <v>41</v>
      </c>
      <c r="O313" s="92"/>
      <c r="P313" s="237">
        <f>O313*H313</f>
        <v>0</v>
      </c>
      <c r="Q313" s="237">
        <v>0.00069999999999999999</v>
      </c>
      <c r="R313" s="237">
        <f>Q313*H313</f>
        <v>0.078511999999999998</v>
      </c>
      <c r="S313" s="237">
        <v>0</v>
      </c>
      <c r="T313" s="238">
        <f>S313*H313</f>
        <v>0</v>
      </c>
      <c r="U313" s="39"/>
      <c r="V313" s="39"/>
      <c r="W313" s="39"/>
      <c r="X313" s="39"/>
      <c r="Y313" s="39"/>
      <c r="Z313" s="39"/>
      <c r="AA313" s="39"/>
      <c r="AB313" s="39"/>
      <c r="AC313" s="39"/>
      <c r="AD313" s="39"/>
      <c r="AE313" s="39"/>
      <c r="AR313" s="239" t="s">
        <v>255</v>
      </c>
      <c r="AT313" s="239" t="s">
        <v>177</v>
      </c>
      <c r="AU313" s="239" t="s">
        <v>85</v>
      </c>
      <c r="AY313" s="18" t="s">
        <v>175</v>
      </c>
      <c r="BE313" s="240">
        <f>IF(N313="základní",J313,0)</f>
        <v>0</v>
      </c>
      <c r="BF313" s="240">
        <f>IF(N313="snížená",J313,0)</f>
        <v>0</v>
      </c>
      <c r="BG313" s="240">
        <f>IF(N313="zákl. přenesená",J313,0)</f>
        <v>0</v>
      </c>
      <c r="BH313" s="240">
        <f>IF(N313="sníž. přenesená",J313,0)</f>
        <v>0</v>
      </c>
      <c r="BI313" s="240">
        <f>IF(N313="nulová",J313,0)</f>
        <v>0</v>
      </c>
      <c r="BJ313" s="18" t="s">
        <v>83</v>
      </c>
      <c r="BK313" s="240">
        <f>ROUND(I313*H313,2)</f>
        <v>0</v>
      </c>
      <c r="BL313" s="18" t="s">
        <v>255</v>
      </c>
      <c r="BM313" s="239" t="s">
        <v>1836</v>
      </c>
    </row>
    <row r="314" s="2" customFormat="1">
      <c r="A314" s="39"/>
      <c r="B314" s="40"/>
      <c r="C314" s="41"/>
      <c r="D314" s="243" t="s">
        <v>205</v>
      </c>
      <c r="E314" s="41"/>
      <c r="F314" s="264" t="s">
        <v>1837</v>
      </c>
      <c r="G314" s="41"/>
      <c r="H314" s="41"/>
      <c r="I314" s="265"/>
      <c r="J314" s="41"/>
      <c r="K314" s="41"/>
      <c r="L314" s="45"/>
      <c r="M314" s="266"/>
      <c r="N314" s="267"/>
      <c r="O314" s="92"/>
      <c r="P314" s="92"/>
      <c r="Q314" s="92"/>
      <c r="R314" s="92"/>
      <c r="S314" s="92"/>
      <c r="T314" s="93"/>
      <c r="U314" s="39"/>
      <c r="V314" s="39"/>
      <c r="W314" s="39"/>
      <c r="X314" s="39"/>
      <c r="Y314" s="39"/>
      <c r="Z314" s="39"/>
      <c r="AA314" s="39"/>
      <c r="AB314" s="39"/>
      <c r="AC314" s="39"/>
      <c r="AD314" s="39"/>
      <c r="AE314" s="39"/>
      <c r="AT314" s="18" t="s">
        <v>205</v>
      </c>
      <c r="AU314" s="18" t="s">
        <v>85</v>
      </c>
    </row>
    <row r="315" s="13" customFormat="1">
      <c r="A315" s="13"/>
      <c r="B315" s="241"/>
      <c r="C315" s="242"/>
      <c r="D315" s="243" t="s">
        <v>197</v>
      </c>
      <c r="E315" s="244" t="s">
        <v>1</v>
      </c>
      <c r="F315" s="245" t="s">
        <v>1691</v>
      </c>
      <c r="G315" s="242"/>
      <c r="H315" s="246">
        <v>112.16</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197</v>
      </c>
      <c r="AU315" s="252" t="s">
        <v>85</v>
      </c>
      <c r="AV315" s="13" t="s">
        <v>85</v>
      </c>
      <c r="AW315" s="13" t="s">
        <v>32</v>
      </c>
      <c r="AX315" s="13" t="s">
        <v>76</v>
      </c>
      <c r="AY315" s="252" t="s">
        <v>175</v>
      </c>
    </row>
    <row r="316" s="14" customFormat="1">
      <c r="A316" s="14"/>
      <c r="B316" s="253"/>
      <c r="C316" s="254"/>
      <c r="D316" s="243" t="s">
        <v>197</v>
      </c>
      <c r="E316" s="255" t="s">
        <v>1</v>
      </c>
      <c r="F316" s="256" t="s">
        <v>199</v>
      </c>
      <c r="G316" s="254"/>
      <c r="H316" s="257">
        <v>112.16</v>
      </c>
      <c r="I316" s="258"/>
      <c r="J316" s="254"/>
      <c r="K316" s="254"/>
      <c r="L316" s="259"/>
      <c r="M316" s="260"/>
      <c r="N316" s="261"/>
      <c r="O316" s="261"/>
      <c r="P316" s="261"/>
      <c r="Q316" s="261"/>
      <c r="R316" s="261"/>
      <c r="S316" s="261"/>
      <c r="T316" s="262"/>
      <c r="U316" s="14"/>
      <c r="V316" s="14"/>
      <c r="W316" s="14"/>
      <c r="X316" s="14"/>
      <c r="Y316" s="14"/>
      <c r="Z316" s="14"/>
      <c r="AA316" s="14"/>
      <c r="AB316" s="14"/>
      <c r="AC316" s="14"/>
      <c r="AD316" s="14"/>
      <c r="AE316" s="14"/>
      <c r="AT316" s="263" t="s">
        <v>197</v>
      </c>
      <c r="AU316" s="263" t="s">
        <v>85</v>
      </c>
      <c r="AV316" s="14" t="s">
        <v>182</v>
      </c>
      <c r="AW316" s="14" t="s">
        <v>32</v>
      </c>
      <c r="AX316" s="14" t="s">
        <v>83</v>
      </c>
      <c r="AY316" s="263" t="s">
        <v>175</v>
      </c>
    </row>
    <row r="317" s="2" customFormat="1" ht="16.5" customHeight="1">
      <c r="A317" s="39"/>
      <c r="B317" s="40"/>
      <c r="C317" s="289" t="s">
        <v>538</v>
      </c>
      <c r="D317" s="289" t="s">
        <v>411</v>
      </c>
      <c r="E317" s="290" t="s">
        <v>1838</v>
      </c>
      <c r="F317" s="291" t="s">
        <v>1839</v>
      </c>
      <c r="G317" s="292" t="s">
        <v>180</v>
      </c>
      <c r="H317" s="293">
        <v>123.37600000000001</v>
      </c>
      <c r="I317" s="294"/>
      <c r="J317" s="295">
        <f>ROUND(I317*H317,2)</f>
        <v>0</v>
      </c>
      <c r="K317" s="291" t="s">
        <v>203</v>
      </c>
      <c r="L317" s="296"/>
      <c r="M317" s="297" t="s">
        <v>1</v>
      </c>
      <c r="N317" s="298" t="s">
        <v>41</v>
      </c>
      <c r="O317" s="92"/>
      <c r="P317" s="237">
        <f>O317*H317</f>
        <v>0</v>
      </c>
      <c r="Q317" s="237">
        <v>0.0028700000000000002</v>
      </c>
      <c r="R317" s="237">
        <f>Q317*H317</f>
        <v>0.35408912000000003</v>
      </c>
      <c r="S317" s="237">
        <v>0</v>
      </c>
      <c r="T317" s="238">
        <f>S317*H317</f>
        <v>0</v>
      </c>
      <c r="U317" s="39"/>
      <c r="V317" s="39"/>
      <c r="W317" s="39"/>
      <c r="X317" s="39"/>
      <c r="Y317" s="39"/>
      <c r="Z317" s="39"/>
      <c r="AA317" s="39"/>
      <c r="AB317" s="39"/>
      <c r="AC317" s="39"/>
      <c r="AD317" s="39"/>
      <c r="AE317" s="39"/>
      <c r="AR317" s="239" t="s">
        <v>347</v>
      </c>
      <c r="AT317" s="239" t="s">
        <v>411</v>
      </c>
      <c r="AU317" s="239" t="s">
        <v>85</v>
      </c>
      <c r="AY317" s="18" t="s">
        <v>175</v>
      </c>
      <c r="BE317" s="240">
        <f>IF(N317="základní",J317,0)</f>
        <v>0</v>
      </c>
      <c r="BF317" s="240">
        <f>IF(N317="snížená",J317,0)</f>
        <v>0</v>
      </c>
      <c r="BG317" s="240">
        <f>IF(N317="zákl. přenesená",J317,0)</f>
        <v>0</v>
      </c>
      <c r="BH317" s="240">
        <f>IF(N317="sníž. přenesená",J317,0)</f>
        <v>0</v>
      </c>
      <c r="BI317" s="240">
        <f>IF(N317="nulová",J317,0)</f>
        <v>0</v>
      </c>
      <c r="BJ317" s="18" t="s">
        <v>83</v>
      </c>
      <c r="BK317" s="240">
        <f>ROUND(I317*H317,2)</f>
        <v>0</v>
      </c>
      <c r="BL317" s="18" t="s">
        <v>255</v>
      </c>
      <c r="BM317" s="239" t="s">
        <v>1840</v>
      </c>
    </row>
    <row r="318" s="2" customFormat="1">
      <c r="A318" s="39"/>
      <c r="B318" s="40"/>
      <c r="C318" s="41"/>
      <c r="D318" s="243" t="s">
        <v>205</v>
      </c>
      <c r="E318" s="41"/>
      <c r="F318" s="264" t="s">
        <v>1841</v>
      </c>
      <c r="G318" s="41"/>
      <c r="H318" s="41"/>
      <c r="I318" s="265"/>
      <c r="J318" s="41"/>
      <c r="K318" s="41"/>
      <c r="L318" s="45"/>
      <c r="M318" s="266"/>
      <c r="N318" s="267"/>
      <c r="O318" s="92"/>
      <c r="P318" s="92"/>
      <c r="Q318" s="92"/>
      <c r="R318" s="92"/>
      <c r="S318" s="92"/>
      <c r="T318" s="93"/>
      <c r="U318" s="39"/>
      <c r="V318" s="39"/>
      <c r="W318" s="39"/>
      <c r="X318" s="39"/>
      <c r="Y318" s="39"/>
      <c r="Z318" s="39"/>
      <c r="AA318" s="39"/>
      <c r="AB318" s="39"/>
      <c r="AC318" s="39"/>
      <c r="AD318" s="39"/>
      <c r="AE318" s="39"/>
      <c r="AT318" s="18" t="s">
        <v>205</v>
      </c>
      <c r="AU318" s="18" t="s">
        <v>85</v>
      </c>
    </row>
    <row r="319" s="13" customFormat="1">
      <c r="A319" s="13"/>
      <c r="B319" s="241"/>
      <c r="C319" s="242"/>
      <c r="D319" s="243" t="s">
        <v>197</v>
      </c>
      <c r="E319" s="242"/>
      <c r="F319" s="245" t="s">
        <v>1762</v>
      </c>
      <c r="G319" s="242"/>
      <c r="H319" s="246">
        <v>123.37600000000001</v>
      </c>
      <c r="I319" s="247"/>
      <c r="J319" s="242"/>
      <c r="K319" s="242"/>
      <c r="L319" s="248"/>
      <c r="M319" s="249"/>
      <c r="N319" s="250"/>
      <c r="O319" s="250"/>
      <c r="P319" s="250"/>
      <c r="Q319" s="250"/>
      <c r="R319" s="250"/>
      <c r="S319" s="250"/>
      <c r="T319" s="251"/>
      <c r="U319" s="13"/>
      <c r="V319" s="13"/>
      <c r="W319" s="13"/>
      <c r="X319" s="13"/>
      <c r="Y319" s="13"/>
      <c r="Z319" s="13"/>
      <c r="AA319" s="13"/>
      <c r="AB319" s="13"/>
      <c r="AC319" s="13"/>
      <c r="AD319" s="13"/>
      <c r="AE319" s="13"/>
      <c r="AT319" s="252" t="s">
        <v>197</v>
      </c>
      <c r="AU319" s="252" t="s">
        <v>85</v>
      </c>
      <c r="AV319" s="13" t="s">
        <v>85</v>
      </c>
      <c r="AW319" s="13" t="s">
        <v>4</v>
      </c>
      <c r="AX319" s="13" t="s">
        <v>83</v>
      </c>
      <c r="AY319" s="252" t="s">
        <v>175</v>
      </c>
    </row>
    <row r="320" s="2" customFormat="1" ht="16.5" customHeight="1">
      <c r="A320" s="39"/>
      <c r="B320" s="40"/>
      <c r="C320" s="228" t="s">
        <v>542</v>
      </c>
      <c r="D320" s="228" t="s">
        <v>177</v>
      </c>
      <c r="E320" s="229" t="s">
        <v>1842</v>
      </c>
      <c r="F320" s="230" t="s">
        <v>1843</v>
      </c>
      <c r="G320" s="231" t="s">
        <v>180</v>
      </c>
      <c r="H320" s="232">
        <v>354.06599999999997</v>
      </c>
      <c r="I320" s="233"/>
      <c r="J320" s="234">
        <f>ROUND(I320*H320,2)</f>
        <v>0</v>
      </c>
      <c r="K320" s="230" t="s">
        <v>181</v>
      </c>
      <c r="L320" s="45"/>
      <c r="M320" s="235" t="s">
        <v>1</v>
      </c>
      <c r="N320" s="236" t="s">
        <v>41</v>
      </c>
      <c r="O320" s="92"/>
      <c r="P320" s="237">
        <f>O320*H320</f>
        <v>0</v>
      </c>
      <c r="Q320" s="237">
        <v>0.00050000000000000001</v>
      </c>
      <c r="R320" s="237">
        <f>Q320*H320</f>
        <v>0.177033</v>
      </c>
      <c r="S320" s="237">
        <v>0</v>
      </c>
      <c r="T320" s="238">
        <f>S320*H320</f>
        <v>0</v>
      </c>
      <c r="U320" s="39"/>
      <c r="V320" s="39"/>
      <c r="W320" s="39"/>
      <c r="X320" s="39"/>
      <c r="Y320" s="39"/>
      <c r="Z320" s="39"/>
      <c r="AA320" s="39"/>
      <c r="AB320" s="39"/>
      <c r="AC320" s="39"/>
      <c r="AD320" s="39"/>
      <c r="AE320" s="39"/>
      <c r="AR320" s="239" t="s">
        <v>255</v>
      </c>
      <c r="AT320" s="239" t="s">
        <v>177</v>
      </c>
      <c r="AU320" s="239" t="s">
        <v>85</v>
      </c>
      <c r="AY320" s="18" t="s">
        <v>175</v>
      </c>
      <c r="BE320" s="240">
        <f>IF(N320="základní",J320,0)</f>
        <v>0</v>
      </c>
      <c r="BF320" s="240">
        <f>IF(N320="snížená",J320,0)</f>
        <v>0</v>
      </c>
      <c r="BG320" s="240">
        <f>IF(N320="zákl. přenesená",J320,0)</f>
        <v>0</v>
      </c>
      <c r="BH320" s="240">
        <f>IF(N320="sníž. přenesená",J320,0)</f>
        <v>0</v>
      </c>
      <c r="BI320" s="240">
        <f>IF(N320="nulová",J320,0)</f>
        <v>0</v>
      </c>
      <c r="BJ320" s="18" t="s">
        <v>83</v>
      </c>
      <c r="BK320" s="240">
        <f>ROUND(I320*H320,2)</f>
        <v>0</v>
      </c>
      <c r="BL320" s="18" t="s">
        <v>255</v>
      </c>
      <c r="BM320" s="239" t="s">
        <v>1844</v>
      </c>
    </row>
    <row r="321" s="2" customFormat="1">
      <c r="A321" s="39"/>
      <c r="B321" s="40"/>
      <c r="C321" s="41"/>
      <c r="D321" s="243" t="s">
        <v>205</v>
      </c>
      <c r="E321" s="41"/>
      <c r="F321" s="264" t="s">
        <v>1845</v>
      </c>
      <c r="G321" s="41"/>
      <c r="H321" s="41"/>
      <c r="I321" s="265"/>
      <c r="J321" s="41"/>
      <c r="K321" s="41"/>
      <c r="L321" s="45"/>
      <c r="M321" s="266"/>
      <c r="N321" s="267"/>
      <c r="O321" s="92"/>
      <c r="P321" s="92"/>
      <c r="Q321" s="92"/>
      <c r="R321" s="92"/>
      <c r="S321" s="92"/>
      <c r="T321" s="93"/>
      <c r="U321" s="39"/>
      <c r="V321" s="39"/>
      <c r="W321" s="39"/>
      <c r="X321" s="39"/>
      <c r="Y321" s="39"/>
      <c r="Z321" s="39"/>
      <c r="AA321" s="39"/>
      <c r="AB321" s="39"/>
      <c r="AC321" s="39"/>
      <c r="AD321" s="39"/>
      <c r="AE321" s="39"/>
      <c r="AT321" s="18" t="s">
        <v>205</v>
      </c>
      <c r="AU321" s="18" t="s">
        <v>85</v>
      </c>
    </row>
    <row r="322" s="13" customFormat="1">
      <c r="A322" s="13"/>
      <c r="B322" s="241"/>
      <c r="C322" s="242"/>
      <c r="D322" s="243" t="s">
        <v>197</v>
      </c>
      <c r="E322" s="244" t="s">
        <v>1</v>
      </c>
      <c r="F322" s="245" t="s">
        <v>1827</v>
      </c>
      <c r="G322" s="242"/>
      <c r="H322" s="246">
        <v>354.06599999999997</v>
      </c>
      <c r="I322" s="247"/>
      <c r="J322" s="242"/>
      <c r="K322" s="242"/>
      <c r="L322" s="248"/>
      <c r="M322" s="249"/>
      <c r="N322" s="250"/>
      <c r="O322" s="250"/>
      <c r="P322" s="250"/>
      <c r="Q322" s="250"/>
      <c r="R322" s="250"/>
      <c r="S322" s="250"/>
      <c r="T322" s="251"/>
      <c r="U322" s="13"/>
      <c r="V322" s="13"/>
      <c r="W322" s="13"/>
      <c r="X322" s="13"/>
      <c r="Y322" s="13"/>
      <c r="Z322" s="13"/>
      <c r="AA322" s="13"/>
      <c r="AB322" s="13"/>
      <c r="AC322" s="13"/>
      <c r="AD322" s="13"/>
      <c r="AE322" s="13"/>
      <c r="AT322" s="252" t="s">
        <v>197</v>
      </c>
      <c r="AU322" s="252" t="s">
        <v>85</v>
      </c>
      <c r="AV322" s="13" t="s">
        <v>85</v>
      </c>
      <c r="AW322" s="13" t="s">
        <v>32</v>
      </c>
      <c r="AX322" s="13" t="s">
        <v>76</v>
      </c>
      <c r="AY322" s="252" t="s">
        <v>175</v>
      </c>
    </row>
    <row r="323" s="14" customFormat="1">
      <c r="A323" s="14"/>
      <c r="B323" s="253"/>
      <c r="C323" s="254"/>
      <c r="D323" s="243" t="s">
        <v>197</v>
      </c>
      <c r="E323" s="255" t="s">
        <v>1</v>
      </c>
      <c r="F323" s="256" t="s">
        <v>199</v>
      </c>
      <c r="G323" s="254"/>
      <c r="H323" s="257">
        <v>354.06599999999997</v>
      </c>
      <c r="I323" s="258"/>
      <c r="J323" s="254"/>
      <c r="K323" s="254"/>
      <c r="L323" s="259"/>
      <c r="M323" s="260"/>
      <c r="N323" s="261"/>
      <c r="O323" s="261"/>
      <c r="P323" s="261"/>
      <c r="Q323" s="261"/>
      <c r="R323" s="261"/>
      <c r="S323" s="261"/>
      <c r="T323" s="262"/>
      <c r="U323" s="14"/>
      <c r="V323" s="14"/>
      <c r="W323" s="14"/>
      <c r="X323" s="14"/>
      <c r="Y323" s="14"/>
      <c r="Z323" s="14"/>
      <c r="AA323" s="14"/>
      <c r="AB323" s="14"/>
      <c r="AC323" s="14"/>
      <c r="AD323" s="14"/>
      <c r="AE323" s="14"/>
      <c r="AT323" s="263" t="s">
        <v>197</v>
      </c>
      <c r="AU323" s="263" t="s">
        <v>85</v>
      </c>
      <c r="AV323" s="14" t="s">
        <v>182</v>
      </c>
      <c r="AW323" s="14" t="s">
        <v>32</v>
      </c>
      <c r="AX323" s="14" t="s">
        <v>83</v>
      </c>
      <c r="AY323" s="263" t="s">
        <v>175</v>
      </c>
    </row>
    <row r="324" s="2" customFormat="1" ht="16.5" customHeight="1">
      <c r="A324" s="39"/>
      <c r="B324" s="40"/>
      <c r="C324" s="289" t="s">
        <v>546</v>
      </c>
      <c r="D324" s="289" t="s">
        <v>411</v>
      </c>
      <c r="E324" s="290" t="s">
        <v>1846</v>
      </c>
      <c r="F324" s="291" t="s">
        <v>1847</v>
      </c>
      <c r="G324" s="292" t="s">
        <v>180</v>
      </c>
      <c r="H324" s="293">
        <v>389.47300000000001</v>
      </c>
      <c r="I324" s="294"/>
      <c r="J324" s="295">
        <f>ROUND(I324*H324,2)</f>
        <v>0</v>
      </c>
      <c r="K324" s="291" t="s">
        <v>203</v>
      </c>
      <c r="L324" s="296"/>
      <c r="M324" s="297" t="s">
        <v>1</v>
      </c>
      <c r="N324" s="298" t="s">
        <v>41</v>
      </c>
      <c r="O324" s="92"/>
      <c r="P324" s="237">
        <f>O324*H324</f>
        <v>0</v>
      </c>
      <c r="Q324" s="237">
        <v>0.00264</v>
      </c>
      <c r="R324" s="237">
        <f>Q324*H324</f>
        <v>1.0282087200000001</v>
      </c>
      <c r="S324" s="237">
        <v>0</v>
      </c>
      <c r="T324" s="238">
        <f>S324*H324</f>
        <v>0</v>
      </c>
      <c r="U324" s="39"/>
      <c r="V324" s="39"/>
      <c r="W324" s="39"/>
      <c r="X324" s="39"/>
      <c r="Y324" s="39"/>
      <c r="Z324" s="39"/>
      <c r="AA324" s="39"/>
      <c r="AB324" s="39"/>
      <c r="AC324" s="39"/>
      <c r="AD324" s="39"/>
      <c r="AE324" s="39"/>
      <c r="AR324" s="239" t="s">
        <v>347</v>
      </c>
      <c r="AT324" s="239" t="s">
        <v>411</v>
      </c>
      <c r="AU324" s="239" t="s">
        <v>85</v>
      </c>
      <c r="AY324" s="18" t="s">
        <v>175</v>
      </c>
      <c r="BE324" s="240">
        <f>IF(N324="základní",J324,0)</f>
        <v>0</v>
      </c>
      <c r="BF324" s="240">
        <f>IF(N324="snížená",J324,0)</f>
        <v>0</v>
      </c>
      <c r="BG324" s="240">
        <f>IF(N324="zákl. přenesená",J324,0)</f>
        <v>0</v>
      </c>
      <c r="BH324" s="240">
        <f>IF(N324="sníž. přenesená",J324,0)</f>
        <v>0</v>
      </c>
      <c r="BI324" s="240">
        <f>IF(N324="nulová",J324,0)</f>
        <v>0</v>
      </c>
      <c r="BJ324" s="18" t="s">
        <v>83</v>
      </c>
      <c r="BK324" s="240">
        <f>ROUND(I324*H324,2)</f>
        <v>0</v>
      </c>
      <c r="BL324" s="18" t="s">
        <v>255</v>
      </c>
      <c r="BM324" s="239" t="s">
        <v>1848</v>
      </c>
    </row>
    <row r="325" s="2" customFormat="1">
      <c r="A325" s="39"/>
      <c r="B325" s="40"/>
      <c r="C325" s="41"/>
      <c r="D325" s="243" t="s">
        <v>205</v>
      </c>
      <c r="E325" s="41"/>
      <c r="F325" s="264" t="s">
        <v>1849</v>
      </c>
      <c r="G325" s="41"/>
      <c r="H325" s="41"/>
      <c r="I325" s="265"/>
      <c r="J325" s="41"/>
      <c r="K325" s="41"/>
      <c r="L325" s="45"/>
      <c r="M325" s="266"/>
      <c r="N325" s="267"/>
      <c r="O325" s="92"/>
      <c r="P325" s="92"/>
      <c r="Q325" s="92"/>
      <c r="R325" s="92"/>
      <c r="S325" s="92"/>
      <c r="T325" s="93"/>
      <c r="U325" s="39"/>
      <c r="V325" s="39"/>
      <c r="W325" s="39"/>
      <c r="X325" s="39"/>
      <c r="Y325" s="39"/>
      <c r="Z325" s="39"/>
      <c r="AA325" s="39"/>
      <c r="AB325" s="39"/>
      <c r="AC325" s="39"/>
      <c r="AD325" s="39"/>
      <c r="AE325" s="39"/>
      <c r="AT325" s="18" t="s">
        <v>205</v>
      </c>
      <c r="AU325" s="18" t="s">
        <v>85</v>
      </c>
    </row>
    <row r="326" s="13" customFormat="1">
      <c r="A326" s="13"/>
      <c r="B326" s="241"/>
      <c r="C326" s="242"/>
      <c r="D326" s="243" t="s">
        <v>197</v>
      </c>
      <c r="E326" s="242"/>
      <c r="F326" s="245" t="s">
        <v>1850</v>
      </c>
      <c r="G326" s="242"/>
      <c r="H326" s="246">
        <v>389.47300000000001</v>
      </c>
      <c r="I326" s="247"/>
      <c r="J326" s="242"/>
      <c r="K326" s="242"/>
      <c r="L326" s="248"/>
      <c r="M326" s="249"/>
      <c r="N326" s="250"/>
      <c r="O326" s="250"/>
      <c r="P326" s="250"/>
      <c r="Q326" s="250"/>
      <c r="R326" s="250"/>
      <c r="S326" s="250"/>
      <c r="T326" s="251"/>
      <c r="U326" s="13"/>
      <c r="V326" s="13"/>
      <c r="W326" s="13"/>
      <c r="X326" s="13"/>
      <c r="Y326" s="13"/>
      <c r="Z326" s="13"/>
      <c r="AA326" s="13"/>
      <c r="AB326" s="13"/>
      <c r="AC326" s="13"/>
      <c r="AD326" s="13"/>
      <c r="AE326" s="13"/>
      <c r="AT326" s="252" t="s">
        <v>197</v>
      </c>
      <c r="AU326" s="252" t="s">
        <v>85</v>
      </c>
      <c r="AV326" s="13" t="s">
        <v>85</v>
      </c>
      <c r="AW326" s="13" t="s">
        <v>4</v>
      </c>
      <c r="AX326" s="13" t="s">
        <v>83</v>
      </c>
      <c r="AY326" s="252" t="s">
        <v>175</v>
      </c>
    </row>
    <row r="327" s="2" customFormat="1" ht="16.5" customHeight="1">
      <c r="A327" s="39"/>
      <c r="B327" s="40"/>
      <c r="C327" s="228" t="s">
        <v>550</v>
      </c>
      <c r="D327" s="228" t="s">
        <v>177</v>
      </c>
      <c r="E327" s="229" t="s">
        <v>738</v>
      </c>
      <c r="F327" s="230" t="s">
        <v>739</v>
      </c>
      <c r="G327" s="231" t="s">
        <v>180</v>
      </c>
      <c r="H327" s="232">
        <v>466.226</v>
      </c>
      <c r="I327" s="233"/>
      <c r="J327" s="234">
        <f>ROUND(I327*H327,2)</f>
        <v>0</v>
      </c>
      <c r="K327" s="230" t="s">
        <v>203</v>
      </c>
      <c r="L327" s="45"/>
      <c r="M327" s="235" t="s">
        <v>1</v>
      </c>
      <c r="N327" s="236" t="s">
        <v>41</v>
      </c>
      <c r="O327" s="92"/>
      <c r="P327" s="237">
        <f>O327*H327</f>
        <v>0</v>
      </c>
      <c r="Q327" s="237">
        <v>2.0000000000000002E-05</v>
      </c>
      <c r="R327" s="237">
        <f>Q327*H327</f>
        <v>0.0093245200000000011</v>
      </c>
      <c r="S327" s="237">
        <v>0</v>
      </c>
      <c r="T327" s="238">
        <f>S327*H327</f>
        <v>0</v>
      </c>
      <c r="U327" s="39"/>
      <c r="V327" s="39"/>
      <c r="W327" s="39"/>
      <c r="X327" s="39"/>
      <c r="Y327" s="39"/>
      <c r="Z327" s="39"/>
      <c r="AA327" s="39"/>
      <c r="AB327" s="39"/>
      <c r="AC327" s="39"/>
      <c r="AD327" s="39"/>
      <c r="AE327" s="39"/>
      <c r="AR327" s="239" t="s">
        <v>255</v>
      </c>
      <c r="AT327" s="239" t="s">
        <v>177</v>
      </c>
      <c r="AU327" s="239" t="s">
        <v>85</v>
      </c>
      <c r="AY327" s="18" t="s">
        <v>175</v>
      </c>
      <c r="BE327" s="240">
        <f>IF(N327="základní",J327,0)</f>
        <v>0</v>
      </c>
      <c r="BF327" s="240">
        <f>IF(N327="snížená",J327,0)</f>
        <v>0</v>
      </c>
      <c r="BG327" s="240">
        <f>IF(N327="zákl. přenesená",J327,0)</f>
        <v>0</v>
      </c>
      <c r="BH327" s="240">
        <f>IF(N327="sníž. přenesená",J327,0)</f>
        <v>0</v>
      </c>
      <c r="BI327" s="240">
        <f>IF(N327="nulová",J327,0)</f>
        <v>0</v>
      </c>
      <c r="BJ327" s="18" t="s">
        <v>83</v>
      </c>
      <c r="BK327" s="240">
        <f>ROUND(I327*H327,2)</f>
        <v>0</v>
      </c>
      <c r="BL327" s="18" t="s">
        <v>255</v>
      </c>
      <c r="BM327" s="239" t="s">
        <v>1851</v>
      </c>
    </row>
    <row r="328" s="2" customFormat="1">
      <c r="A328" s="39"/>
      <c r="B328" s="40"/>
      <c r="C328" s="41"/>
      <c r="D328" s="243" t="s">
        <v>205</v>
      </c>
      <c r="E328" s="41"/>
      <c r="F328" s="264" t="s">
        <v>741</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205</v>
      </c>
      <c r="AU328" s="18" t="s">
        <v>85</v>
      </c>
    </row>
    <row r="329" s="15" customFormat="1">
      <c r="A329" s="15"/>
      <c r="B329" s="268"/>
      <c r="C329" s="269"/>
      <c r="D329" s="243" t="s">
        <v>197</v>
      </c>
      <c r="E329" s="270" t="s">
        <v>1</v>
      </c>
      <c r="F329" s="271" t="s">
        <v>1852</v>
      </c>
      <c r="G329" s="269"/>
      <c r="H329" s="270" t="s">
        <v>1</v>
      </c>
      <c r="I329" s="272"/>
      <c r="J329" s="269"/>
      <c r="K329" s="269"/>
      <c r="L329" s="273"/>
      <c r="M329" s="274"/>
      <c r="N329" s="275"/>
      <c r="O329" s="275"/>
      <c r="P329" s="275"/>
      <c r="Q329" s="275"/>
      <c r="R329" s="275"/>
      <c r="S329" s="275"/>
      <c r="T329" s="276"/>
      <c r="U329" s="15"/>
      <c r="V329" s="15"/>
      <c r="W329" s="15"/>
      <c r="X329" s="15"/>
      <c r="Y329" s="15"/>
      <c r="Z329" s="15"/>
      <c r="AA329" s="15"/>
      <c r="AB329" s="15"/>
      <c r="AC329" s="15"/>
      <c r="AD329" s="15"/>
      <c r="AE329" s="15"/>
      <c r="AT329" s="277" t="s">
        <v>197</v>
      </c>
      <c r="AU329" s="277" t="s">
        <v>85</v>
      </c>
      <c r="AV329" s="15" t="s">
        <v>83</v>
      </c>
      <c r="AW329" s="15" t="s">
        <v>32</v>
      </c>
      <c r="AX329" s="15" t="s">
        <v>76</v>
      </c>
      <c r="AY329" s="277" t="s">
        <v>175</v>
      </c>
    </row>
    <row r="330" s="13" customFormat="1">
      <c r="A330" s="13"/>
      <c r="B330" s="241"/>
      <c r="C330" s="242"/>
      <c r="D330" s="243" t="s">
        <v>197</v>
      </c>
      <c r="E330" s="244" t="s">
        <v>1</v>
      </c>
      <c r="F330" s="245" t="s">
        <v>1853</v>
      </c>
      <c r="G330" s="242"/>
      <c r="H330" s="246">
        <v>466.226</v>
      </c>
      <c r="I330" s="247"/>
      <c r="J330" s="242"/>
      <c r="K330" s="242"/>
      <c r="L330" s="248"/>
      <c r="M330" s="249"/>
      <c r="N330" s="250"/>
      <c r="O330" s="250"/>
      <c r="P330" s="250"/>
      <c r="Q330" s="250"/>
      <c r="R330" s="250"/>
      <c r="S330" s="250"/>
      <c r="T330" s="251"/>
      <c r="U330" s="13"/>
      <c r="V330" s="13"/>
      <c r="W330" s="13"/>
      <c r="X330" s="13"/>
      <c r="Y330" s="13"/>
      <c r="Z330" s="13"/>
      <c r="AA330" s="13"/>
      <c r="AB330" s="13"/>
      <c r="AC330" s="13"/>
      <c r="AD330" s="13"/>
      <c r="AE330" s="13"/>
      <c r="AT330" s="252" t="s">
        <v>197</v>
      </c>
      <c r="AU330" s="252" t="s">
        <v>85</v>
      </c>
      <c r="AV330" s="13" t="s">
        <v>85</v>
      </c>
      <c r="AW330" s="13" t="s">
        <v>32</v>
      </c>
      <c r="AX330" s="13" t="s">
        <v>76</v>
      </c>
      <c r="AY330" s="252" t="s">
        <v>175</v>
      </c>
    </row>
    <row r="331" s="14" customFormat="1">
      <c r="A331" s="14"/>
      <c r="B331" s="253"/>
      <c r="C331" s="254"/>
      <c r="D331" s="243" t="s">
        <v>197</v>
      </c>
      <c r="E331" s="255" t="s">
        <v>1</v>
      </c>
      <c r="F331" s="256" t="s">
        <v>199</v>
      </c>
      <c r="G331" s="254"/>
      <c r="H331" s="257">
        <v>466.226</v>
      </c>
      <c r="I331" s="258"/>
      <c r="J331" s="254"/>
      <c r="K331" s="254"/>
      <c r="L331" s="259"/>
      <c r="M331" s="260"/>
      <c r="N331" s="261"/>
      <c r="O331" s="261"/>
      <c r="P331" s="261"/>
      <c r="Q331" s="261"/>
      <c r="R331" s="261"/>
      <c r="S331" s="261"/>
      <c r="T331" s="262"/>
      <c r="U331" s="14"/>
      <c r="V331" s="14"/>
      <c r="W331" s="14"/>
      <c r="X331" s="14"/>
      <c r="Y331" s="14"/>
      <c r="Z331" s="14"/>
      <c r="AA331" s="14"/>
      <c r="AB331" s="14"/>
      <c r="AC331" s="14"/>
      <c r="AD331" s="14"/>
      <c r="AE331" s="14"/>
      <c r="AT331" s="263" t="s">
        <v>197</v>
      </c>
      <c r="AU331" s="263" t="s">
        <v>85</v>
      </c>
      <c r="AV331" s="14" t="s">
        <v>182</v>
      </c>
      <c r="AW331" s="14" t="s">
        <v>32</v>
      </c>
      <c r="AX331" s="14" t="s">
        <v>83</v>
      </c>
      <c r="AY331" s="263" t="s">
        <v>175</v>
      </c>
    </row>
    <row r="332" s="2" customFormat="1" ht="16.5" customHeight="1">
      <c r="A332" s="39"/>
      <c r="B332" s="40"/>
      <c r="C332" s="228" t="s">
        <v>554</v>
      </c>
      <c r="D332" s="228" t="s">
        <v>177</v>
      </c>
      <c r="E332" s="229" t="s">
        <v>1854</v>
      </c>
      <c r="F332" s="230" t="s">
        <v>1855</v>
      </c>
      <c r="G332" s="231" t="s">
        <v>180</v>
      </c>
      <c r="H332" s="232">
        <v>466.226</v>
      </c>
      <c r="I332" s="233"/>
      <c r="J332" s="234">
        <f>ROUND(I332*H332,2)</f>
        <v>0</v>
      </c>
      <c r="K332" s="230" t="s">
        <v>203</v>
      </c>
      <c r="L332" s="45"/>
      <c r="M332" s="235" t="s">
        <v>1</v>
      </c>
      <c r="N332" s="236" t="s">
        <v>41</v>
      </c>
      <c r="O332" s="92"/>
      <c r="P332" s="237">
        <f>O332*H332</f>
        <v>0</v>
      </c>
      <c r="Q332" s="237">
        <v>0.0015</v>
      </c>
      <c r="R332" s="237">
        <f>Q332*H332</f>
        <v>0.69933900000000004</v>
      </c>
      <c r="S332" s="237">
        <v>0</v>
      </c>
      <c r="T332" s="238">
        <f>S332*H332</f>
        <v>0</v>
      </c>
      <c r="U332" s="39"/>
      <c r="V332" s="39"/>
      <c r="W332" s="39"/>
      <c r="X332" s="39"/>
      <c r="Y332" s="39"/>
      <c r="Z332" s="39"/>
      <c r="AA332" s="39"/>
      <c r="AB332" s="39"/>
      <c r="AC332" s="39"/>
      <c r="AD332" s="39"/>
      <c r="AE332" s="39"/>
      <c r="AR332" s="239" t="s">
        <v>255</v>
      </c>
      <c r="AT332" s="239" t="s">
        <v>177</v>
      </c>
      <c r="AU332" s="239" t="s">
        <v>85</v>
      </c>
      <c r="AY332" s="18" t="s">
        <v>175</v>
      </c>
      <c r="BE332" s="240">
        <f>IF(N332="základní",J332,0)</f>
        <v>0</v>
      </c>
      <c r="BF332" s="240">
        <f>IF(N332="snížená",J332,0)</f>
        <v>0</v>
      </c>
      <c r="BG332" s="240">
        <f>IF(N332="zákl. přenesená",J332,0)</f>
        <v>0</v>
      </c>
      <c r="BH332" s="240">
        <f>IF(N332="sníž. přenesená",J332,0)</f>
        <v>0</v>
      </c>
      <c r="BI332" s="240">
        <f>IF(N332="nulová",J332,0)</f>
        <v>0</v>
      </c>
      <c r="BJ332" s="18" t="s">
        <v>83</v>
      </c>
      <c r="BK332" s="240">
        <f>ROUND(I332*H332,2)</f>
        <v>0</v>
      </c>
      <c r="BL332" s="18" t="s">
        <v>255</v>
      </c>
      <c r="BM332" s="239" t="s">
        <v>1856</v>
      </c>
    </row>
    <row r="333" s="2" customFormat="1">
      <c r="A333" s="39"/>
      <c r="B333" s="40"/>
      <c r="C333" s="41"/>
      <c r="D333" s="243" t="s">
        <v>205</v>
      </c>
      <c r="E333" s="41"/>
      <c r="F333" s="264" t="s">
        <v>1857</v>
      </c>
      <c r="G333" s="41"/>
      <c r="H333" s="41"/>
      <c r="I333" s="265"/>
      <c r="J333" s="41"/>
      <c r="K333" s="41"/>
      <c r="L333" s="45"/>
      <c r="M333" s="266"/>
      <c r="N333" s="267"/>
      <c r="O333" s="92"/>
      <c r="P333" s="92"/>
      <c r="Q333" s="92"/>
      <c r="R333" s="92"/>
      <c r="S333" s="92"/>
      <c r="T333" s="93"/>
      <c r="U333" s="39"/>
      <c r="V333" s="39"/>
      <c r="W333" s="39"/>
      <c r="X333" s="39"/>
      <c r="Y333" s="39"/>
      <c r="Z333" s="39"/>
      <c r="AA333" s="39"/>
      <c r="AB333" s="39"/>
      <c r="AC333" s="39"/>
      <c r="AD333" s="39"/>
      <c r="AE333" s="39"/>
      <c r="AT333" s="18" t="s">
        <v>205</v>
      </c>
      <c r="AU333" s="18" t="s">
        <v>85</v>
      </c>
    </row>
    <row r="334" s="2" customFormat="1" ht="16.5" customHeight="1">
      <c r="A334" s="39"/>
      <c r="B334" s="40"/>
      <c r="C334" s="228" t="s">
        <v>558</v>
      </c>
      <c r="D334" s="228" t="s">
        <v>177</v>
      </c>
      <c r="E334" s="229" t="s">
        <v>744</v>
      </c>
      <c r="F334" s="230" t="s">
        <v>745</v>
      </c>
      <c r="G334" s="231" t="s">
        <v>350</v>
      </c>
      <c r="H334" s="232">
        <v>2.8650000000000002</v>
      </c>
      <c r="I334" s="233"/>
      <c r="J334" s="234">
        <f>ROUND(I334*H334,2)</f>
        <v>0</v>
      </c>
      <c r="K334" s="230" t="s">
        <v>181</v>
      </c>
      <c r="L334" s="45"/>
      <c r="M334" s="235" t="s">
        <v>1</v>
      </c>
      <c r="N334" s="236" t="s">
        <v>41</v>
      </c>
      <c r="O334" s="92"/>
      <c r="P334" s="237">
        <f>O334*H334</f>
        <v>0</v>
      </c>
      <c r="Q334" s="237">
        <v>0</v>
      </c>
      <c r="R334" s="237">
        <f>Q334*H334</f>
        <v>0</v>
      </c>
      <c r="S334" s="237">
        <v>0</v>
      </c>
      <c r="T334" s="238">
        <f>S334*H334</f>
        <v>0</v>
      </c>
      <c r="U334" s="39"/>
      <c r="V334" s="39"/>
      <c r="W334" s="39"/>
      <c r="X334" s="39"/>
      <c r="Y334" s="39"/>
      <c r="Z334" s="39"/>
      <c r="AA334" s="39"/>
      <c r="AB334" s="39"/>
      <c r="AC334" s="39"/>
      <c r="AD334" s="39"/>
      <c r="AE334" s="39"/>
      <c r="AR334" s="239" t="s">
        <v>255</v>
      </c>
      <c r="AT334" s="239" t="s">
        <v>177</v>
      </c>
      <c r="AU334" s="239" t="s">
        <v>85</v>
      </c>
      <c r="AY334" s="18" t="s">
        <v>175</v>
      </c>
      <c r="BE334" s="240">
        <f>IF(N334="základní",J334,0)</f>
        <v>0</v>
      </c>
      <c r="BF334" s="240">
        <f>IF(N334="snížená",J334,0)</f>
        <v>0</v>
      </c>
      <c r="BG334" s="240">
        <f>IF(N334="zákl. přenesená",J334,0)</f>
        <v>0</v>
      </c>
      <c r="BH334" s="240">
        <f>IF(N334="sníž. přenesená",J334,0)</f>
        <v>0</v>
      </c>
      <c r="BI334" s="240">
        <f>IF(N334="nulová",J334,0)</f>
        <v>0</v>
      </c>
      <c r="BJ334" s="18" t="s">
        <v>83</v>
      </c>
      <c r="BK334" s="240">
        <f>ROUND(I334*H334,2)</f>
        <v>0</v>
      </c>
      <c r="BL334" s="18" t="s">
        <v>255</v>
      </c>
      <c r="BM334" s="239" t="s">
        <v>1858</v>
      </c>
    </row>
    <row r="335" s="12" customFormat="1" ht="22.8" customHeight="1">
      <c r="A335" s="12"/>
      <c r="B335" s="212"/>
      <c r="C335" s="213"/>
      <c r="D335" s="214" t="s">
        <v>75</v>
      </c>
      <c r="E335" s="226" t="s">
        <v>751</v>
      </c>
      <c r="F335" s="226" t="s">
        <v>752</v>
      </c>
      <c r="G335" s="213"/>
      <c r="H335" s="213"/>
      <c r="I335" s="216"/>
      <c r="J335" s="227">
        <f>BK335</f>
        <v>0</v>
      </c>
      <c r="K335" s="213"/>
      <c r="L335" s="218"/>
      <c r="M335" s="219"/>
      <c r="N335" s="220"/>
      <c r="O335" s="220"/>
      <c r="P335" s="221">
        <f>SUM(P336:P341)</f>
        <v>0</v>
      </c>
      <c r="Q335" s="220"/>
      <c r="R335" s="221">
        <f>SUM(R336:R341)</f>
        <v>0.075147199999999997</v>
      </c>
      <c r="S335" s="220"/>
      <c r="T335" s="222">
        <f>SUM(T336:T341)</f>
        <v>0</v>
      </c>
      <c r="U335" s="12"/>
      <c r="V335" s="12"/>
      <c r="W335" s="12"/>
      <c r="X335" s="12"/>
      <c r="Y335" s="12"/>
      <c r="Z335" s="12"/>
      <c r="AA335" s="12"/>
      <c r="AB335" s="12"/>
      <c r="AC335" s="12"/>
      <c r="AD335" s="12"/>
      <c r="AE335" s="12"/>
      <c r="AR335" s="223" t="s">
        <v>85</v>
      </c>
      <c r="AT335" s="224" t="s">
        <v>75</v>
      </c>
      <c r="AU335" s="224" t="s">
        <v>83</v>
      </c>
      <c r="AY335" s="223" t="s">
        <v>175</v>
      </c>
      <c r="BK335" s="225">
        <f>SUM(BK336:BK341)</f>
        <v>0</v>
      </c>
    </row>
    <row r="336" s="2" customFormat="1" ht="16.5" customHeight="1">
      <c r="A336" s="39"/>
      <c r="B336" s="40"/>
      <c r="C336" s="228" t="s">
        <v>562</v>
      </c>
      <c r="D336" s="228" t="s">
        <v>177</v>
      </c>
      <c r="E336" s="229" t="s">
        <v>780</v>
      </c>
      <c r="F336" s="230" t="s">
        <v>781</v>
      </c>
      <c r="G336" s="231" t="s">
        <v>180</v>
      </c>
      <c r="H336" s="232">
        <v>224.31999999999999</v>
      </c>
      <c r="I336" s="233"/>
      <c r="J336" s="234">
        <f>ROUND(I336*H336,2)</f>
        <v>0</v>
      </c>
      <c r="K336" s="230" t="s">
        <v>181</v>
      </c>
      <c r="L336" s="45"/>
      <c r="M336" s="235" t="s">
        <v>1</v>
      </c>
      <c r="N336" s="236" t="s">
        <v>41</v>
      </c>
      <c r="O336" s="92"/>
      <c r="P336" s="237">
        <f>O336*H336</f>
        <v>0</v>
      </c>
      <c r="Q336" s="237">
        <v>0.00021000000000000001</v>
      </c>
      <c r="R336" s="237">
        <f>Q336*H336</f>
        <v>0.047107200000000002</v>
      </c>
      <c r="S336" s="237">
        <v>0</v>
      </c>
      <c r="T336" s="238">
        <f>S336*H336</f>
        <v>0</v>
      </c>
      <c r="U336" s="39"/>
      <c r="V336" s="39"/>
      <c r="W336" s="39"/>
      <c r="X336" s="39"/>
      <c r="Y336" s="39"/>
      <c r="Z336" s="39"/>
      <c r="AA336" s="39"/>
      <c r="AB336" s="39"/>
      <c r="AC336" s="39"/>
      <c r="AD336" s="39"/>
      <c r="AE336" s="39"/>
      <c r="AR336" s="239" t="s">
        <v>255</v>
      </c>
      <c r="AT336" s="239" t="s">
        <v>177</v>
      </c>
      <c r="AU336" s="239" t="s">
        <v>85</v>
      </c>
      <c r="AY336" s="18" t="s">
        <v>175</v>
      </c>
      <c r="BE336" s="240">
        <f>IF(N336="základní",J336,0)</f>
        <v>0</v>
      </c>
      <c r="BF336" s="240">
        <f>IF(N336="snížená",J336,0)</f>
        <v>0</v>
      </c>
      <c r="BG336" s="240">
        <f>IF(N336="zákl. přenesená",J336,0)</f>
        <v>0</v>
      </c>
      <c r="BH336" s="240">
        <f>IF(N336="sníž. přenesená",J336,0)</f>
        <v>0</v>
      </c>
      <c r="BI336" s="240">
        <f>IF(N336="nulová",J336,0)</f>
        <v>0</v>
      </c>
      <c r="BJ336" s="18" t="s">
        <v>83</v>
      </c>
      <c r="BK336" s="240">
        <f>ROUND(I336*H336,2)</f>
        <v>0</v>
      </c>
      <c r="BL336" s="18" t="s">
        <v>255</v>
      </c>
      <c r="BM336" s="239" t="s">
        <v>1859</v>
      </c>
    </row>
    <row r="337" s="13" customFormat="1">
      <c r="A337" s="13"/>
      <c r="B337" s="241"/>
      <c r="C337" s="242"/>
      <c r="D337" s="243" t="s">
        <v>197</v>
      </c>
      <c r="E337" s="244" t="s">
        <v>1</v>
      </c>
      <c r="F337" s="245" t="s">
        <v>1860</v>
      </c>
      <c r="G337" s="242"/>
      <c r="H337" s="246">
        <v>224.31999999999999</v>
      </c>
      <c r="I337" s="247"/>
      <c r="J337" s="242"/>
      <c r="K337" s="242"/>
      <c r="L337" s="248"/>
      <c r="M337" s="249"/>
      <c r="N337" s="250"/>
      <c r="O337" s="250"/>
      <c r="P337" s="250"/>
      <c r="Q337" s="250"/>
      <c r="R337" s="250"/>
      <c r="S337" s="250"/>
      <c r="T337" s="251"/>
      <c r="U337" s="13"/>
      <c r="V337" s="13"/>
      <c r="W337" s="13"/>
      <c r="X337" s="13"/>
      <c r="Y337" s="13"/>
      <c r="Z337" s="13"/>
      <c r="AA337" s="13"/>
      <c r="AB337" s="13"/>
      <c r="AC337" s="13"/>
      <c r="AD337" s="13"/>
      <c r="AE337" s="13"/>
      <c r="AT337" s="252" t="s">
        <v>197</v>
      </c>
      <c r="AU337" s="252" t="s">
        <v>85</v>
      </c>
      <c r="AV337" s="13" t="s">
        <v>85</v>
      </c>
      <c r="AW337" s="13" t="s">
        <v>32</v>
      </c>
      <c r="AX337" s="13" t="s">
        <v>76</v>
      </c>
      <c r="AY337" s="252" t="s">
        <v>175</v>
      </c>
    </row>
    <row r="338" s="14" customFormat="1">
      <c r="A338" s="14"/>
      <c r="B338" s="253"/>
      <c r="C338" s="254"/>
      <c r="D338" s="243" t="s">
        <v>197</v>
      </c>
      <c r="E338" s="255" t="s">
        <v>1</v>
      </c>
      <c r="F338" s="256" t="s">
        <v>199</v>
      </c>
      <c r="G338" s="254"/>
      <c r="H338" s="257">
        <v>224.31999999999999</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197</v>
      </c>
      <c r="AU338" s="263" t="s">
        <v>85</v>
      </c>
      <c r="AV338" s="14" t="s">
        <v>182</v>
      </c>
      <c r="AW338" s="14" t="s">
        <v>32</v>
      </c>
      <c r="AX338" s="14" t="s">
        <v>83</v>
      </c>
      <c r="AY338" s="263" t="s">
        <v>175</v>
      </c>
    </row>
    <row r="339" s="2" customFormat="1" ht="16.5" customHeight="1">
      <c r="A339" s="39"/>
      <c r="B339" s="40"/>
      <c r="C339" s="228" t="s">
        <v>566</v>
      </c>
      <c r="D339" s="228" t="s">
        <v>177</v>
      </c>
      <c r="E339" s="229" t="s">
        <v>784</v>
      </c>
      <c r="F339" s="230" t="s">
        <v>785</v>
      </c>
      <c r="G339" s="231" t="s">
        <v>180</v>
      </c>
      <c r="H339" s="232">
        <v>112.16</v>
      </c>
      <c r="I339" s="233"/>
      <c r="J339" s="234">
        <f>ROUND(I339*H339,2)</f>
        <v>0</v>
      </c>
      <c r="K339" s="230" t="s">
        <v>181</v>
      </c>
      <c r="L339" s="45"/>
      <c r="M339" s="235" t="s">
        <v>1</v>
      </c>
      <c r="N339" s="236" t="s">
        <v>41</v>
      </c>
      <c r="O339" s="92"/>
      <c r="P339" s="237">
        <f>O339*H339</f>
        <v>0</v>
      </c>
      <c r="Q339" s="237">
        <v>0.00025000000000000001</v>
      </c>
      <c r="R339" s="237">
        <f>Q339*H339</f>
        <v>0.028039999999999999</v>
      </c>
      <c r="S339" s="237">
        <v>0</v>
      </c>
      <c r="T339" s="238">
        <f>S339*H339</f>
        <v>0</v>
      </c>
      <c r="U339" s="39"/>
      <c r="V339" s="39"/>
      <c r="W339" s="39"/>
      <c r="X339" s="39"/>
      <c r="Y339" s="39"/>
      <c r="Z339" s="39"/>
      <c r="AA339" s="39"/>
      <c r="AB339" s="39"/>
      <c r="AC339" s="39"/>
      <c r="AD339" s="39"/>
      <c r="AE339" s="39"/>
      <c r="AR339" s="239" t="s">
        <v>255</v>
      </c>
      <c r="AT339" s="239" t="s">
        <v>177</v>
      </c>
      <c r="AU339" s="239" t="s">
        <v>85</v>
      </c>
      <c r="AY339" s="18" t="s">
        <v>175</v>
      </c>
      <c r="BE339" s="240">
        <f>IF(N339="základní",J339,0)</f>
        <v>0</v>
      </c>
      <c r="BF339" s="240">
        <f>IF(N339="snížená",J339,0)</f>
        <v>0</v>
      </c>
      <c r="BG339" s="240">
        <f>IF(N339="zákl. přenesená",J339,0)</f>
        <v>0</v>
      </c>
      <c r="BH339" s="240">
        <f>IF(N339="sníž. přenesená",J339,0)</f>
        <v>0</v>
      </c>
      <c r="BI339" s="240">
        <f>IF(N339="nulová",J339,0)</f>
        <v>0</v>
      </c>
      <c r="BJ339" s="18" t="s">
        <v>83</v>
      </c>
      <c r="BK339" s="240">
        <f>ROUND(I339*H339,2)</f>
        <v>0</v>
      </c>
      <c r="BL339" s="18" t="s">
        <v>255</v>
      </c>
      <c r="BM339" s="239" t="s">
        <v>1861</v>
      </c>
    </row>
    <row r="340" s="13" customFormat="1">
      <c r="A340" s="13"/>
      <c r="B340" s="241"/>
      <c r="C340" s="242"/>
      <c r="D340" s="243" t="s">
        <v>197</v>
      </c>
      <c r="E340" s="244" t="s">
        <v>1</v>
      </c>
      <c r="F340" s="245" t="s">
        <v>1691</v>
      </c>
      <c r="G340" s="242"/>
      <c r="H340" s="246">
        <v>112.16</v>
      </c>
      <c r="I340" s="247"/>
      <c r="J340" s="242"/>
      <c r="K340" s="242"/>
      <c r="L340" s="248"/>
      <c r="M340" s="249"/>
      <c r="N340" s="250"/>
      <c r="O340" s="250"/>
      <c r="P340" s="250"/>
      <c r="Q340" s="250"/>
      <c r="R340" s="250"/>
      <c r="S340" s="250"/>
      <c r="T340" s="251"/>
      <c r="U340" s="13"/>
      <c r="V340" s="13"/>
      <c r="W340" s="13"/>
      <c r="X340" s="13"/>
      <c r="Y340" s="13"/>
      <c r="Z340" s="13"/>
      <c r="AA340" s="13"/>
      <c r="AB340" s="13"/>
      <c r="AC340" s="13"/>
      <c r="AD340" s="13"/>
      <c r="AE340" s="13"/>
      <c r="AT340" s="252" t="s">
        <v>197</v>
      </c>
      <c r="AU340" s="252" t="s">
        <v>85</v>
      </c>
      <c r="AV340" s="13" t="s">
        <v>85</v>
      </c>
      <c r="AW340" s="13" t="s">
        <v>32</v>
      </c>
      <c r="AX340" s="13" t="s">
        <v>76</v>
      </c>
      <c r="AY340" s="252" t="s">
        <v>175</v>
      </c>
    </row>
    <row r="341" s="14" customFormat="1">
      <c r="A341" s="14"/>
      <c r="B341" s="253"/>
      <c r="C341" s="254"/>
      <c r="D341" s="243" t="s">
        <v>197</v>
      </c>
      <c r="E341" s="255" t="s">
        <v>1</v>
      </c>
      <c r="F341" s="256" t="s">
        <v>199</v>
      </c>
      <c r="G341" s="254"/>
      <c r="H341" s="257">
        <v>112.16</v>
      </c>
      <c r="I341" s="258"/>
      <c r="J341" s="254"/>
      <c r="K341" s="254"/>
      <c r="L341" s="259"/>
      <c r="M341" s="260"/>
      <c r="N341" s="261"/>
      <c r="O341" s="261"/>
      <c r="P341" s="261"/>
      <c r="Q341" s="261"/>
      <c r="R341" s="261"/>
      <c r="S341" s="261"/>
      <c r="T341" s="262"/>
      <c r="U341" s="14"/>
      <c r="V341" s="14"/>
      <c r="W341" s="14"/>
      <c r="X341" s="14"/>
      <c r="Y341" s="14"/>
      <c r="Z341" s="14"/>
      <c r="AA341" s="14"/>
      <c r="AB341" s="14"/>
      <c r="AC341" s="14"/>
      <c r="AD341" s="14"/>
      <c r="AE341" s="14"/>
      <c r="AT341" s="263" t="s">
        <v>197</v>
      </c>
      <c r="AU341" s="263" t="s">
        <v>85</v>
      </c>
      <c r="AV341" s="14" t="s">
        <v>182</v>
      </c>
      <c r="AW341" s="14" t="s">
        <v>32</v>
      </c>
      <c r="AX341" s="14" t="s">
        <v>83</v>
      </c>
      <c r="AY341" s="263" t="s">
        <v>175</v>
      </c>
    </row>
    <row r="342" s="12" customFormat="1" ht="22.8" customHeight="1">
      <c r="A342" s="12"/>
      <c r="B342" s="212"/>
      <c r="C342" s="213"/>
      <c r="D342" s="214" t="s">
        <v>75</v>
      </c>
      <c r="E342" s="226" t="s">
        <v>787</v>
      </c>
      <c r="F342" s="226" t="s">
        <v>788</v>
      </c>
      <c r="G342" s="213"/>
      <c r="H342" s="213"/>
      <c r="I342" s="216"/>
      <c r="J342" s="227">
        <f>BK342</f>
        <v>0</v>
      </c>
      <c r="K342" s="213"/>
      <c r="L342" s="218"/>
      <c r="M342" s="219"/>
      <c r="N342" s="220"/>
      <c r="O342" s="220"/>
      <c r="P342" s="221">
        <f>SUM(P343:P345)</f>
        <v>0</v>
      </c>
      <c r="Q342" s="220"/>
      <c r="R342" s="221">
        <f>SUM(R343:R345)</f>
        <v>0.31329079999999998</v>
      </c>
      <c r="S342" s="220"/>
      <c r="T342" s="222">
        <f>SUM(T343:T345)</f>
        <v>0.071406949999999997</v>
      </c>
      <c r="U342" s="12"/>
      <c r="V342" s="12"/>
      <c r="W342" s="12"/>
      <c r="X342" s="12"/>
      <c r="Y342" s="12"/>
      <c r="Z342" s="12"/>
      <c r="AA342" s="12"/>
      <c r="AB342" s="12"/>
      <c r="AC342" s="12"/>
      <c r="AD342" s="12"/>
      <c r="AE342" s="12"/>
      <c r="AR342" s="223" t="s">
        <v>85</v>
      </c>
      <c r="AT342" s="224" t="s">
        <v>75</v>
      </c>
      <c r="AU342" s="224" t="s">
        <v>83</v>
      </c>
      <c r="AY342" s="223" t="s">
        <v>175</v>
      </c>
      <c r="BK342" s="225">
        <f>SUM(BK343:BK345)</f>
        <v>0</v>
      </c>
    </row>
    <row r="343" s="2" customFormat="1" ht="16.5" customHeight="1">
      <c r="A343" s="39"/>
      <c r="B343" s="40"/>
      <c r="C343" s="228" t="s">
        <v>570</v>
      </c>
      <c r="D343" s="228" t="s">
        <v>177</v>
      </c>
      <c r="E343" s="229" t="s">
        <v>790</v>
      </c>
      <c r="F343" s="230" t="s">
        <v>791</v>
      </c>
      <c r="G343" s="231" t="s">
        <v>180</v>
      </c>
      <c r="H343" s="232">
        <v>230.345</v>
      </c>
      <c r="I343" s="233"/>
      <c r="J343" s="234">
        <f>ROUND(I343*H343,2)</f>
        <v>0</v>
      </c>
      <c r="K343" s="230" t="s">
        <v>181</v>
      </c>
      <c r="L343" s="45"/>
      <c r="M343" s="235" t="s">
        <v>1</v>
      </c>
      <c r="N343" s="236" t="s">
        <v>41</v>
      </c>
      <c r="O343" s="92"/>
      <c r="P343" s="237">
        <f>O343*H343</f>
        <v>0</v>
      </c>
      <c r="Q343" s="237">
        <v>0.001</v>
      </c>
      <c r="R343" s="237">
        <f>Q343*H343</f>
        <v>0.23034499999999999</v>
      </c>
      <c r="S343" s="237">
        <v>0.00031</v>
      </c>
      <c r="T343" s="238">
        <f>S343*H343</f>
        <v>0.071406949999999997</v>
      </c>
      <c r="U343" s="39"/>
      <c r="V343" s="39"/>
      <c r="W343" s="39"/>
      <c r="X343" s="39"/>
      <c r="Y343" s="39"/>
      <c r="Z343" s="39"/>
      <c r="AA343" s="39"/>
      <c r="AB343" s="39"/>
      <c r="AC343" s="39"/>
      <c r="AD343" s="39"/>
      <c r="AE343" s="39"/>
      <c r="AR343" s="239" t="s">
        <v>255</v>
      </c>
      <c r="AT343" s="239" t="s">
        <v>177</v>
      </c>
      <c r="AU343" s="239" t="s">
        <v>85</v>
      </c>
      <c r="AY343" s="18" t="s">
        <v>175</v>
      </c>
      <c r="BE343" s="240">
        <f>IF(N343="základní",J343,0)</f>
        <v>0</v>
      </c>
      <c r="BF343" s="240">
        <f>IF(N343="snížená",J343,0)</f>
        <v>0</v>
      </c>
      <c r="BG343" s="240">
        <f>IF(N343="zákl. přenesená",J343,0)</f>
        <v>0</v>
      </c>
      <c r="BH343" s="240">
        <f>IF(N343="sníž. přenesená",J343,0)</f>
        <v>0</v>
      </c>
      <c r="BI343" s="240">
        <f>IF(N343="nulová",J343,0)</f>
        <v>0</v>
      </c>
      <c r="BJ343" s="18" t="s">
        <v>83</v>
      </c>
      <c r="BK343" s="240">
        <f>ROUND(I343*H343,2)</f>
        <v>0</v>
      </c>
      <c r="BL343" s="18" t="s">
        <v>255</v>
      </c>
      <c r="BM343" s="239" t="s">
        <v>1862</v>
      </c>
    </row>
    <row r="344" s="2" customFormat="1" ht="16.5" customHeight="1">
      <c r="A344" s="39"/>
      <c r="B344" s="40"/>
      <c r="C344" s="228" t="s">
        <v>574</v>
      </c>
      <c r="D344" s="228" t="s">
        <v>177</v>
      </c>
      <c r="E344" s="229" t="s">
        <v>796</v>
      </c>
      <c r="F344" s="230" t="s">
        <v>797</v>
      </c>
      <c r="G344" s="231" t="s">
        <v>180</v>
      </c>
      <c r="H344" s="232">
        <v>230.405</v>
      </c>
      <c r="I344" s="233"/>
      <c r="J344" s="234">
        <f>ROUND(I344*H344,2)</f>
        <v>0</v>
      </c>
      <c r="K344" s="230" t="s">
        <v>181</v>
      </c>
      <c r="L344" s="45"/>
      <c r="M344" s="235" t="s">
        <v>1</v>
      </c>
      <c r="N344" s="236" t="s">
        <v>41</v>
      </c>
      <c r="O344" s="92"/>
      <c r="P344" s="237">
        <f>O344*H344</f>
        <v>0</v>
      </c>
      <c r="Q344" s="237">
        <v>0.00010000000000000001</v>
      </c>
      <c r="R344" s="237">
        <f>Q344*H344</f>
        <v>0.023040500000000002</v>
      </c>
      <c r="S344" s="237">
        <v>0</v>
      </c>
      <c r="T344" s="238">
        <f>S344*H344</f>
        <v>0</v>
      </c>
      <c r="U344" s="39"/>
      <c r="V344" s="39"/>
      <c r="W344" s="39"/>
      <c r="X344" s="39"/>
      <c r="Y344" s="39"/>
      <c r="Z344" s="39"/>
      <c r="AA344" s="39"/>
      <c r="AB344" s="39"/>
      <c r="AC344" s="39"/>
      <c r="AD344" s="39"/>
      <c r="AE344" s="39"/>
      <c r="AR344" s="239" t="s">
        <v>255</v>
      </c>
      <c r="AT344" s="239" t="s">
        <v>177</v>
      </c>
      <c r="AU344" s="239" t="s">
        <v>85</v>
      </c>
      <c r="AY344" s="18" t="s">
        <v>175</v>
      </c>
      <c r="BE344" s="240">
        <f>IF(N344="základní",J344,0)</f>
        <v>0</v>
      </c>
      <c r="BF344" s="240">
        <f>IF(N344="snížená",J344,0)</f>
        <v>0</v>
      </c>
      <c r="BG344" s="240">
        <f>IF(N344="zákl. přenesená",J344,0)</f>
        <v>0</v>
      </c>
      <c r="BH344" s="240">
        <f>IF(N344="sníž. přenesená",J344,0)</f>
        <v>0</v>
      </c>
      <c r="BI344" s="240">
        <f>IF(N344="nulová",J344,0)</f>
        <v>0</v>
      </c>
      <c r="BJ344" s="18" t="s">
        <v>83</v>
      </c>
      <c r="BK344" s="240">
        <f>ROUND(I344*H344,2)</f>
        <v>0</v>
      </c>
      <c r="BL344" s="18" t="s">
        <v>255</v>
      </c>
      <c r="BM344" s="239" t="s">
        <v>1863</v>
      </c>
    </row>
    <row r="345" s="2" customFormat="1" ht="16.5" customHeight="1">
      <c r="A345" s="39"/>
      <c r="B345" s="40"/>
      <c r="C345" s="228" t="s">
        <v>578</v>
      </c>
      <c r="D345" s="228" t="s">
        <v>177</v>
      </c>
      <c r="E345" s="229" t="s">
        <v>801</v>
      </c>
      <c r="F345" s="230" t="s">
        <v>802</v>
      </c>
      <c r="G345" s="231" t="s">
        <v>180</v>
      </c>
      <c r="H345" s="232">
        <v>230.405</v>
      </c>
      <c r="I345" s="233"/>
      <c r="J345" s="234">
        <f>ROUND(I345*H345,2)</f>
        <v>0</v>
      </c>
      <c r="K345" s="230" t="s">
        <v>181</v>
      </c>
      <c r="L345" s="45"/>
      <c r="M345" s="235" t="s">
        <v>1</v>
      </c>
      <c r="N345" s="236" t="s">
        <v>41</v>
      </c>
      <c r="O345" s="92"/>
      <c r="P345" s="237">
        <f>O345*H345</f>
        <v>0</v>
      </c>
      <c r="Q345" s="237">
        <v>0.00025999999999999998</v>
      </c>
      <c r="R345" s="237">
        <f>Q345*H345</f>
        <v>0.059905299999999995</v>
      </c>
      <c r="S345" s="237">
        <v>0</v>
      </c>
      <c r="T345" s="238">
        <f>S345*H345</f>
        <v>0</v>
      </c>
      <c r="U345" s="39"/>
      <c r="V345" s="39"/>
      <c r="W345" s="39"/>
      <c r="X345" s="39"/>
      <c r="Y345" s="39"/>
      <c r="Z345" s="39"/>
      <c r="AA345" s="39"/>
      <c r="AB345" s="39"/>
      <c r="AC345" s="39"/>
      <c r="AD345" s="39"/>
      <c r="AE345" s="39"/>
      <c r="AR345" s="239" t="s">
        <v>255</v>
      </c>
      <c r="AT345" s="239" t="s">
        <v>177</v>
      </c>
      <c r="AU345" s="239" t="s">
        <v>85</v>
      </c>
      <c r="AY345" s="18" t="s">
        <v>175</v>
      </c>
      <c r="BE345" s="240">
        <f>IF(N345="základní",J345,0)</f>
        <v>0</v>
      </c>
      <c r="BF345" s="240">
        <f>IF(N345="snížená",J345,0)</f>
        <v>0</v>
      </c>
      <c r="BG345" s="240">
        <f>IF(N345="zákl. přenesená",J345,0)</f>
        <v>0</v>
      </c>
      <c r="BH345" s="240">
        <f>IF(N345="sníž. přenesená",J345,0)</f>
        <v>0</v>
      </c>
      <c r="BI345" s="240">
        <f>IF(N345="nulová",J345,0)</f>
        <v>0</v>
      </c>
      <c r="BJ345" s="18" t="s">
        <v>83</v>
      </c>
      <c r="BK345" s="240">
        <f>ROUND(I345*H345,2)</f>
        <v>0</v>
      </c>
      <c r="BL345" s="18" t="s">
        <v>255</v>
      </c>
      <c r="BM345" s="239" t="s">
        <v>1864</v>
      </c>
    </row>
    <row r="346" s="12" customFormat="1" ht="25.92" customHeight="1">
      <c r="A346" s="12"/>
      <c r="B346" s="212"/>
      <c r="C346" s="213"/>
      <c r="D346" s="214" t="s">
        <v>75</v>
      </c>
      <c r="E346" s="215" t="s">
        <v>411</v>
      </c>
      <c r="F346" s="215" t="s">
        <v>411</v>
      </c>
      <c r="G346" s="213"/>
      <c r="H346" s="213"/>
      <c r="I346" s="216"/>
      <c r="J346" s="217">
        <f>BK346</f>
        <v>0</v>
      </c>
      <c r="K346" s="213"/>
      <c r="L346" s="218"/>
      <c r="M346" s="219"/>
      <c r="N346" s="220"/>
      <c r="O346" s="220"/>
      <c r="P346" s="221">
        <f>P347</f>
        <v>0</v>
      </c>
      <c r="Q346" s="220"/>
      <c r="R346" s="221">
        <f>R347</f>
        <v>0</v>
      </c>
      <c r="S346" s="220"/>
      <c r="T346" s="222">
        <f>T347</f>
        <v>0</v>
      </c>
      <c r="U346" s="12"/>
      <c r="V346" s="12"/>
      <c r="W346" s="12"/>
      <c r="X346" s="12"/>
      <c r="Y346" s="12"/>
      <c r="Z346" s="12"/>
      <c r="AA346" s="12"/>
      <c r="AB346" s="12"/>
      <c r="AC346" s="12"/>
      <c r="AD346" s="12"/>
      <c r="AE346" s="12"/>
      <c r="AR346" s="223" t="s">
        <v>98</v>
      </c>
      <c r="AT346" s="224" t="s">
        <v>75</v>
      </c>
      <c r="AU346" s="224" t="s">
        <v>76</v>
      </c>
      <c r="AY346" s="223" t="s">
        <v>175</v>
      </c>
      <c r="BK346" s="225">
        <f>BK347</f>
        <v>0</v>
      </c>
    </row>
    <row r="347" s="12" customFormat="1" ht="22.8" customHeight="1">
      <c r="A347" s="12"/>
      <c r="B347" s="212"/>
      <c r="C347" s="213"/>
      <c r="D347" s="214" t="s">
        <v>75</v>
      </c>
      <c r="E347" s="226" t="s">
        <v>804</v>
      </c>
      <c r="F347" s="226" t="s">
        <v>805</v>
      </c>
      <c r="G347" s="213"/>
      <c r="H347" s="213"/>
      <c r="I347" s="216"/>
      <c r="J347" s="227">
        <f>BK347</f>
        <v>0</v>
      </c>
      <c r="K347" s="213"/>
      <c r="L347" s="218"/>
      <c r="M347" s="219"/>
      <c r="N347" s="220"/>
      <c r="O347" s="220"/>
      <c r="P347" s="221">
        <f>SUM(P348:P393)</f>
        <v>0</v>
      </c>
      <c r="Q347" s="220"/>
      <c r="R347" s="221">
        <f>SUM(R348:R393)</f>
        <v>0</v>
      </c>
      <c r="S347" s="220"/>
      <c r="T347" s="222">
        <f>SUM(T348:T393)</f>
        <v>0</v>
      </c>
      <c r="U347" s="12"/>
      <c r="V347" s="12"/>
      <c r="W347" s="12"/>
      <c r="X347" s="12"/>
      <c r="Y347" s="12"/>
      <c r="Z347" s="12"/>
      <c r="AA347" s="12"/>
      <c r="AB347" s="12"/>
      <c r="AC347" s="12"/>
      <c r="AD347" s="12"/>
      <c r="AE347" s="12"/>
      <c r="AR347" s="223" t="s">
        <v>98</v>
      </c>
      <c r="AT347" s="224" t="s">
        <v>75</v>
      </c>
      <c r="AU347" s="224" t="s">
        <v>83</v>
      </c>
      <c r="AY347" s="223" t="s">
        <v>175</v>
      </c>
      <c r="BK347" s="225">
        <f>SUM(BK348:BK393)</f>
        <v>0</v>
      </c>
    </row>
    <row r="348" s="2" customFormat="1" ht="16.5" customHeight="1">
      <c r="A348" s="39"/>
      <c r="B348" s="40"/>
      <c r="C348" s="228" t="s">
        <v>582</v>
      </c>
      <c r="D348" s="228" t="s">
        <v>177</v>
      </c>
      <c r="E348" s="229" t="s">
        <v>1865</v>
      </c>
      <c r="F348" s="230" t="s">
        <v>1866</v>
      </c>
      <c r="G348" s="231" t="s">
        <v>221</v>
      </c>
      <c r="H348" s="232">
        <v>3.2000000000000002</v>
      </c>
      <c r="I348" s="233"/>
      <c r="J348" s="234">
        <f>ROUND(I348*H348,2)</f>
        <v>0</v>
      </c>
      <c r="K348" s="230" t="s">
        <v>203</v>
      </c>
      <c r="L348" s="45"/>
      <c r="M348" s="235" t="s">
        <v>1</v>
      </c>
      <c r="N348" s="236" t="s">
        <v>41</v>
      </c>
      <c r="O348" s="92"/>
      <c r="P348" s="237">
        <f>O348*H348</f>
        <v>0</v>
      </c>
      <c r="Q348" s="237">
        <v>0</v>
      </c>
      <c r="R348" s="237">
        <f>Q348*H348</f>
        <v>0</v>
      </c>
      <c r="S348" s="237">
        <v>0</v>
      </c>
      <c r="T348" s="238">
        <f>S348*H348</f>
        <v>0</v>
      </c>
      <c r="U348" s="39"/>
      <c r="V348" s="39"/>
      <c r="W348" s="39"/>
      <c r="X348" s="39"/>
      <c r="Y348" s="39"/>
      <c r="Z348" s="39"/>
      <c r="AA348" s="39"/>
      <c r="AB348" s="39"/>
      <c r="AC348" s="39"/>
      <c r="AD348" s="39"/>
      <c r="AE348" s="39"/>
      <c r="AR348" s="239" t="s">
        <v>510</v>
      </c>
      <c r="AT348" s="239" t="s">
        <v>177</v>
      </c>
      <c r="AU348" s="239" t="s">
        <v>85</v>
      </c>
      <c r="AY348" s="18" t="s">
        <v>175</v>
      </c>
      <c r="BE348" s="240">
        <f>IF(N348="základní",J348,0)</f>
        <v>0</v>
      </c>
      <c r="BF348" s="240">
        <f>IF(N348="snížená",J348,0)</f>
        <v>0</v>
      </c>
      <c r="BG348" s="240">
        <f>IF(N348="zákl. přenesená",J348,0)</f>
        <v>0</v>
      </c>
      <c r="BH348" s="240">
        <f>IF(N348="sníž. přenesená",J348,0)</f>
        <v>0</v>
      </c>
      <c r="BI348" s="240">
        <f>IF(N348="nulová",J348,0)</f>
        <v>0</v>
      </c>
      <c r="BJ348" s="18" t="s">
        <v>83</v>
      </c>
      <c r="BK348" s="240">
        <f>ROUND(I348*H348,2)</f>
        <v>0</v>
      </c>
      <c r="BL348" s="18" t="s">
        <v>510</v>
      </c>
      <c r="BM348" s="239" t="s">
        <v>1867</v>
      </c>
    </row>
    <row r="349" s="2" customFormat="1">
      <c r="A349" s="39"/>
      <c r="B349" s="40"/>
      <c r="C349" s="41"/>
      <c r="D349" s="243" t="s">
        <v>205</v>
      </c>
      <c r="E349" s="41"/>
      <c r="F349" s="264" t="s">
        <v>1868</v>
      </c>
      <c r="G349" s="41"/>
      <c r="H349" s="41"/>
      <c r="I349" s="265"/>
      <c r="J349" s="41"/>
      <c r="K349" s="41"/>
      <c r="L349" s="45"/>
      <c r="M349" s="266"/>
      <c r="N349" s="267"/>
      <c r="O349" s="92"/>
      <c r="P349" s="92"/>
      <c r="Q349" s="92"/>
      <c r="R349" s="92"/>
      <c r="S349" s="92"/>
      <c r="T349" s="93"/>
      <c r="U349" s="39"/>
      <c r="V349" s="39"/>
      <c r="W349" s="39"/>
      <c r="X349" s="39"/>
      <c r="Y349" s="39"/>
      <c r="Z349" s="39"/>
      <c r="AA349" s="39"/>
      <c r="AB349" s="39"/>
      <c r="AC349" s="39"/>
      <c r="AD349" s="39"/>
      <c r="AE349" s="39"/>
      <c r="AT349" s="18" t="s">
        <v>205</v>
      </c>
      <c r="AU349" s="18" t="s">
        <v>85</v>
      </c>
    </row>
    <row r="350" s="2" customFormat="1" ht="21.75" customHeight="1">
      <c r="A350" s="39"/>
      <c r="B350" s="40"/>
      <c r="C350" s="228" t="s">
        <v>586</v>
      </c>
      <c r="D350" s="228" t="s">
        <v>177</v>
      </c>
      <c r="E350" s="229" t="s">
        <v>1869</v>
      </c>
      <c r="F350" s="230" t="s">
        <v>1870</v>
      </c>
      <c r="G350" s="231" t="s">
        <v>316</v>
      </c>
      <c r="H350" s="232">
        <v>1</v>
      </c>
      <c r="I350" s="233"/>
      <c r="J350" s="234">
        <f>ROUND(I350*H350,2)</f>
        <v>0</v>
      </c>
      <c r="K350" s="230" t="s">
        <v>203</v>
      </c>
      <c r="L350" s="45"/>
      <c r="M350" s="235" t="s">
        <v>1</v>
      </c>
      <c r="N350" s="236" t="s">
        <v>41</v>
      </c>
      <c r="O350" s="92"/>
      <c r="P350" s="237">
        <f>O350*H350</f>
        <v>0</v>
      </c>
      <c r="Q350" s="237">
        <v>0</v>
      </c>
      <c r="R350" s="237">
        <f>Q350*H350</f>
        <v>0</v>
      </c>
      <c r="S350" s="237">
        <v>0</v>
      </c>
      <c r="T350" s="238">
        <f>S350*H350</f>
        <v>0</v>
      </c>
      <c r="U350" s="39"/>
      <c r="V350" s="39"/>
      <c r="W350" s="39"/>
      <c r="X350" s="39"/>
      <c r="Y350" s="39"/>
      <c r="Z350" s="39"/>
      <c r="AA350" s="39"/>
      <c r="AB350" s="39"/>
      <c r="AC350" s="39"/>
      <c r="AD350" s="39"/>
      <c r="AE350" s="39"/>
      <c r="AR350" s="239" t="s">
        <v>510</v>
      </c>
      <c r="AT350" s="239" t="s">
        <v>177</v>
      </c>
      <c r="AU350" s="239" t="s">
        <v>85</v>
      </c>
      <c r="AY350" s="18" t="s">
        <v>175</v>
      </c>
      <c r="BE350" s="240">
        <f>IF(N350="základní",J350,0)</f>
        <v>0</v>
      </c>
      <c r="BF350" s="240">
        <f>IF(N350="snížená",J350,0)</f>
        <v>0</v>
      </c>
      <c r="BG350" s="240">
        <f>IF(N350="zákl. přenesená",J350,0)</f>
        <v>0</v>
      </c>
      <c r="BH350" s="240">
        <f>IF(N350="sníž. přenesená",J350,0)</f>
        <v>0</v>
      </c>
      <c r="BI350" s="240">
        <f>IF(N350="nulová",J350,0)</f>
        <v>0</v>
      </c>
      <c r="BJ350" s="18" t="s">
        <v>83</v>
      </c>
      <c r="BK350" s="240">
        <f>ROUND(I350*H350,2)</f>
        <v>0</v>
      </c>
      <c r="BL350" s="18" t="s">
        <v>510</v>
      </c>
      <c r="BM350" s="239" t="s">
        <v>1871</v>
      </c>
    </row>
    <row r="351" s="2" customFormat="1">
      <c r="A351" s="39"/>
      <c r="B351" s="40"/>
      <c r="C351" s="41"/>
      <c r="D351" s="243" t="s">
        <v>205</v>
      </c>
      <c r="E351" s="41"/>
      <c r="F351" s="264" t="s">
        <v>1868</v>
      </c>
      <c r="G351" s="41"/>
      <c r="H351" s="41"/>
      <c r="I351" s="265"/>
      <c r="J351" s="41"/>
      <c r="K351" s="41"/>
      <c r="L351" s="45"/>
      <c r="M351" s="266"/>
      <c r="N351" s="267"/>
      <c r="O351" s="92"/>
      <c r="P351" s="92"/>
      <c r="Q351" s="92"/>
      <c r="R351" s="92"/>
      <c r="S351" s="92"/>
      <c r="T351" s="93"/>
      <c r="U351" s="39"/>
      <c r="V351" s="39"/>
      <c r="W351" s="39"/>
      <c r="X351" s="39"/>
      <c r="Y351" s="39"/>
      <c r="Z351" s="39"/>
      <c r="AA351" s="39"/>
      <c r="AB351" s="39"/>
      <c r="AC351" s="39"/>
      <c r="AD351" s="39"/>
      <c r="AE351" s="39"/>
      <c r="AT351" s="18" t="s">
        <v>205</v>
      </c>
      <c r="AU351" s="18" t="s">
        <v>85</v>
      </c>
    </row>
    <row r="352" s="2" customFormat="1" ht="16.5" customHeight="1">
      <c r="A352" s="39"/>
      <c r="B352" s="40"/>
      <c r="C352" s="228" t="s">
        <v>590</v>
      </c>
      <c r="D352" s="228" t="s">
        <v>177</v>
      </c>
      <c r="E352" s="229" t="s">
        <v>1872</v>
      </c>
      <c r="F352" s="230" t="s">
        <v>1873</v>
      </c>
      <c r="G352" s="231" t="s">
        <v>316</v>
      </c>
      <c r="H352" s="232">
        <v>4</v>
      </c>
      <c r="I352" s="233"/>
      <c r="J352" s="234">
        <f>ROUND(I352*H352,2)</f>
        <v>0</v>
      </c>
      <c r="K352" s="230" t="s">
        <v>203</v>
      </c>
      <c r="L352" s="45"/>
      <c r="M352" s="235" t="s">
        <v>1</v>
      </c>
      <c r="N352" s="236" t="s">
        <v>41</v>
      </c>
      <c r="O352" s="92"/>
      <c r="P352" s="237">
        <f>O352*H352</f>
        <v>0</v>
      </c>
      <c r="Q352" s="237">
        <v>0</v>
      </c>
      <c r="R352" s="237">
        <f>Q352*H352</f>
        <v>0</v>
      </c>
      <c r="S352" s="237">
        <v>0</v>
      </c>
      <c r="T352" s="238">
        <f>S352*H352</f>
        <v>0</v>
      </c>
      <c r="U352" s="39"/>
      <c r="V352" s="39"/>
      <c r="W352" s="39"/>
      <c r="X352" s="39"/>
      <c r="Y352" s="39"/>
      <c r="Z352" s="39"/>
      <c r="AA352" s="39"/>
      <c r="AB352" s="39"/>
      <c r="AC352" s="39"/>
      <c r="AD352" s="39"/>
      <c r="AE352" s="39"/>
      <c r="AR352" s="239" t="s">
        <v>510</v>
      </c>
      <c r="AT352" s="239" t="s">
        <v>177</v>
      </c>
      <c r="AU352" s="239" t="s">
        <v>85</v>
      </c>
      <c r="AY352" s="18" t="s">
        <v>175</v>
      </c>
      <c r="BE352" s="240">
        <f>IF(N352="základní",J352,0)</f>
        <v>0</v>
      </c>
      <c r="BF352" s="240">
        <f>IF(N352="snížená",J352,0)</f>
        <v>0</v>
      </c>
      <c r="BG352" s="240">
        <f>IF(N352="zákl. přenesená",J352,0)</f>
        <v>0</v>
      </c>
      <c r="BH352" s="240">
        <f>IF(N352="sníž. přenesená",J352,0)</f>
        <v>0</v>
      </c>
      <c r="BI352" s="240">
        <f>IF(N352="nulová",J352,0)</f>
        <v>0</v>
      </c>
      <c r="BJ352" s="18" t="s">
        <v>83</v>
      </c>
      <c r="BK352" s="240">
        <f>ROUND(I352*H352,2)</f>
        <v>0</v>
      </c>
      <c r="BL352" s="18" t="s">
        <v>510</v>
      </c>
      <c r="BM352" s="239" t="s">
        <v>1874</v>
      </c>
    </row>
    <row r="353" s="2" customFormat="1">
      <c r="A353" s="39"/>
      <c r="B353" s="40"/>
      <c r="C353" s="41"/>
      <c r="D353" s="243" t="s">
        <v>205</v>
      </c>
      <c r="E353" s="41"/>
      <c r="F353" s="264" t="s">
        <v>1868</v>
      </c>
      <c r="G353" s="41"/>
      <c r="H353" s="41"/>
      <c r="I353" s="265"/>
      <c r="J353" s="41"/>
      <c r="K353" s="41"/>
      <c r="L353" s="45"/>
      <c r="M353" s="266"/>
      <c r="N353" s="267"/>
      <c r="O353" s="92"/>
      <c r="P353" s="92"/>
      <c r="Q353" s="92"/>
      <c r="R353" s="92"/>
      <c r="S353" s="92"/>
      <c r="T353" s="93"/>
      <c r="U353" s="39"/>
      <c r="V353" s="39"/>
      <c r="W353" s="39"/>
      <c r="X353" s="39"/>
      <c r="Y353" s="39"/>
      <c r="Z353" s="39"/>
      <c r="AA353" s="39"/>
      <c r="AB353" s="39"/>
      <c r="AC353" s="39"/>
      <c r="AD353" s="39"/>
      <c r="AE353" s="39"/>
      <c r="AT353" s="18" t="s">
        <v>205</v>
      </c>
      <c r="AU353" s="18" t="s">
        <v>85</v>
      </c>
    </row>
    <row r="354" s="2" customFormat="1" ht="16.5" customHeight="1">
      <c r="A354" s="39"/>
      <c r="B354" s="40"/>
      <c r="C354" s="228" t="s">
        <v>594</v>
      </c>
      <c r="D354" s="228" t="s">
        <v>177</v>
      </c>
      <c r="E354" s="229" t="s">
        <v>1875</v>
      </c>
      <c r="F354" s="230" t="s">
        <v>1876</v>
      </c>
      <c r="G354" s="231" t="s">
        <v>316</v>
      </c>
      <c r="H354" s="232">
        <v>4</v>
      </c>
      <c r="I354" s="233"/>
      <c r="J354" s="234">
        <f>ROUND(I354*H354,2)</f>
        <v>0</v>
      </c>
      <c r="K354" s="230" t="s">
        <v>203</v>
      </c>
      <c r="L354" s="45"/>
      <c r="M354" s="235" t="s">
        <v>1</v>
      </c>
      <c r="N354" s="236" t="s">
        <v>41</v>
      </c>
      <c r="O354" s="92"/>
      <c r="P354" s="237">
        <f>O354*H354</f>
        <v>0</v>
      </c>
      <c r="Q354" s="237">
        <v>0</v>
      </c>
      <c r="R354" s="237">
        <f>Q354*H354</f>
        <v>0</v>
      </c>
      <c r="S354" s="237">
        <v>0</v>
      </c>
      <c r="T354" s="238">
        <f>S354*H354</f>
        <v>0</v>
      </c>
      <c r="U354" s="39"/>
      <c r="V354" s="39"/>
      <c r="W354" s="39"/>
      <c r="X354" s="39"/>
      <c r="Y354" s="39"/>
      <c r="Z354" s="39"/>
      <c r="AA354" s="39"/>
      <c r="AB354" s="39"/>
      <c r="AC354" s="39"/>
      <c r="AD354" s="39"/>
      <c r="AE354" s="39"/>
      <c r="AR354" s="239" t="s">
        <v>510</v>
      </c>
      <c r="AT354" s="239" t="s">
        <v>177</v>
      </c>
      <c r="AU354" s="239" t="s">
        <v>85</v>
      </c>
      <c r="AY354" s="18" t="s">
        <v>175</v>
      </c>
      <c r="BE354" s="240">
        <f>IF(N354="základní",J354,0)</f>
        <v>0</v>
      </c>
      <c r="BF354" s="240">
        <f>IF(N354="snížená",J354,0)</f>
        <v>0</v>
      </c>
      <c r="BG354" s="240">
        <f>IF(N354="zákl. přenesená",J354,0)</f>
        <v>0</v>
      </c>
      <c r="BH354" s="240">
        <f>IF(N354="sníž. přenesená",J354,0)</f>
        <v>0</v>
      </c>
      <c r="BI354" s="240">
        <f>IF(N354="nulová",J354,0)</f>
        <v>0</v>
      </c>
      <c r="BJ354" s="18" t="s">
        <v>83</v>
      </c>
      <c r="BK354" s="240">
        <f>ROUND(I354*H354,2)</f>
        <v>0</v>
      </c>
      <c r="BL354" s="18" t="s">
        <v>510</v>
      </c>
      <c r="BM354" s="239" t="s">
        <v>1877</v>
      </c>
    </row>
    <row r="355" s="2" customFormat="1">
      <c r="A355" s="39"/>
      <c r="B355" s="40"/>
      <c r="C355" s="41"/>
      <c r="D355" s="243" t="s">
        <v>205</v>
      </c>
      <c r="E355" s="41"/>
      <c r="F355" s="264" t="s">
        <v>1868</v>
      </c>
      <c r="G355" s="41"/>
      <c r="H355" s="41"/>
      <c r="I355" s="265"/>
      <c r="J355" s="41"/>
      <c r="K355" s="41"/>
      <c r="L355" s="45"/>
      <c r="M355" s="266"/>
      <c r="N355" s="267"/>
      <c r="O355" s="92"/>
      <c r="P355" s="92"/>
      <c r="Q355" s="92"/>
      <c r="R355" s="92"/>
      <c r="S355" s="92"/>
      <c r="T355" s="93"/>
      <c r="U355" s="39"/>
      <c r="V355" s="39"/>
      <c r="W355" s="39"/>
      <c r="X355" s="39"/>
      <c r="Y355" s="39"/>
      <c r="Z355" s="39"/>
      <c r="AA355" s="39"/>
      <c r="AB355" s="39"/>
      <c r="AC355" s="39"/>
      <c r="AD355" s="39"/>
      <c r="AE355" s="39"/>
      <c r="AT355" s="18" t="s">
        <v>205</v>
      </c>
      <c r="AU355" s="18" t="s">
        <v>85</v>
      </c>
    </row>
    <row r="356" s="2" customFormat="1" ht="16.5" customHeight="1">
      <c r="A356" s="39"/>
      <c r="B356" s="40"/>
      <c r="C356" s="228" t="s">
        <v>598</v>
      </c>
      <c r="D356" s="228" t="s">
        <v>177</v>
      </c>
      <c r="E356" s="229" t="s">
        <v>1878</v>
      </c>
      <c r="F356" s="230" t="s">
        <v>1879</v>
      </c>
      <c r="G356" s="231" t="s">
        <v>316</v>
      </c>
      <c r="H356" s="232">
        <v>12</v>
      </c>
      <c r="I356" s="233"/>
      <c r="J356" s="234">
        <f>ROUND(I356*H356,2)</f>
        <v>0</v>
      </c>
      <c r="K356" s="230" t="s">
        <v>203</v>
      </c>
      <c r="L356" s="45"/>
      <c r="M356" s="235" t="s">
        <v>1</v>
      </c>
      <c r="N356" s="236" t="s">
        <v>41</v>
      </c>
      <c r="O356" s="92"/>
      <c r="P356" s="237">
        <f>O356*H356</f>
        <v>0</v>
      </c>
      <c r="Q356" s="237">
        <v>0</v>
      </c>
      <c r="R356" s="237">
        <f>Q356*H356</f>
        <v>0</v>
      </c>
      <c r="S356" s="237">
        <v>0</v>
      </c>
      <c r="T356" s="238">
        <f>S356*H356</f>
        <v>0</v>
      </c>
      <c r="U356" s="39"/>
      <c r="V356" s="39"/>
      <c r="W356" s="39"/>
      <c r="X356" s="39"/>
      <c r="Y356" s="39"/>
      <c r="Z356" s="39"/>
      <c r="AA356" s="39"/>
      <c r="AB356" s="39"/>
      <c r="AC356" s="39"/>
      <c r="AD356" s="39"/>
      <c r="AE356" s="39"/>
      <c r="AR356" s="239" t="s">
        <v>510</v>
      </c>
      <c r="AT356" s="239" t="s">
        <v>177</v>
      </c>
      <c r="AU356" s="239" t="s">
        <v>85</v>
      </c>
      <c r="AY356" s="18" t="s">
        <v>175</v>
      </c>
      <c r="BE356" s="240">
        <f>IF(N356="základní",J356,0)</f>
        <v>0</v>
      </c>
      <c r="BF356" s="240">
        <f>IF(N356="snížená",J356,0)</f>
        <v>0</v>
      </c>
      <c r="BG356" s="240">
        <f>IF(N356="zákl. přenesená",J356,0)</f>
        <v>0</v>
      </c>
      <c r="BH356" s="240">
        <f>IF(N356="sníž. přenesená",J356,0)</f>
        <v>0</v>
      </c>
      <c r="BI356" s="240">
        <f>IF(N356="nulová",J356,0)</f>
        <v>0</v>
      </c>
      <c r="BJ356" s="18" t="s">
        <v>83</v>
      </c>
      <c r="BK356" s="240">
        <f>ROUND(I356*H356,2)</f>
        <v>0</v>
      </c>
      <c r="BL356" s="18" t="s">
        <v>510</v>
      </c>
      <c r="BM356" s="239" t="s">
        <v>1880</v>
      </c>
    </row>
    <row r="357" s="2" customFormat="1">
      <c r="A357" s="39"/>
      <c r="B357" s="40"/>
      <c r="C357" s="41"/>
      <c r="D357" s="243" t="s">
        <v>205</v>
      </c>
      <c r="E357" s="41"/>
      <c r="F357" s="264" t="s">
        <v>1868</v>
      </c>
      <c r="G357" s="41"/>
      <c r="H357" s="41"/>
      <c r="I357" s="265"/>
      <c r="J357" s="41"/>
      <c r="K357" s="41"/>
      <c r="L357" s="45"/>
      <c r="M357" s="266"/>
      <c r="N357" s="267"/>
      <c r="O357" s="92"/>
      <c r="P357" s="92"/>
      <c r="Q357" s="92"/>
      <c r="R357" s="92"/>
      <c r="S357" s="92"/>
      <c r="T357" s="93"/>
      <c r="U357" s="39"/>
      <c r="V357" s="39"/>
      <c r="W357" s="39"/>
      <c r="X357" s="39"/>
      <c r="Y357" s="39"/>
      <c r="Z357" s="39"/>
      <c r="AA357" s="39"/>
      <c r="AB357" s="39"/>
      <c r="AC357" s="39"/>
      <c r="AD357" s="39"/>
      <c r="AE357" s="39"/>
      <c r="AT357" s="18" t="s">
        <v>205</v>
      </c>
      <c r="AU357" s="18" t="s">
        <v>85</v>
      </c>
    </row>
    <row r="358" s="2" customFormat="1" ht="16.5" customHeight="1">
      <c r="A358" s="39"/>
      <c r="B358" s="40"/>
      <c r="C358" s="228" t="s">
        <v>602</v>
      </c>
      <c r="D358" s="228" t="s">
        <v>177</v>
      </c>
      <c r="E358" s="229" t="s">
        <v>1881</v>
      </c>
      <c r="F358" s="230" t="s">
        <v>1882</v>
      </c>
      <c r="G358" s="231" t="s">
        <v>316</v>
      </c>
      <c r="H358" s="232">
        <v>12</v>
      </c>
      <c r="I358" s="233"/>
      <c r="J358" s="234">
        <f>ROUND(I358*H358,2)</f>
        <v>0</v>
      </c>
      <c r="K358" s="230" t="s">
        <v>203</v>
      </c>
      <c r="L358" s="45"/>
      <c r="M358" s="235" t="s">
        <v>1</v>
      </c>
      <c r="N358" s="236" t="s">
        <v>41</v>
      </c>
      <c r="O358" s="92"/>
      <c r="P358" s="237">
        <f>O358*H358</f>
        <v>0</v>
      </c>
      <c r="Q358" s="237">
        <v>0</v>
      </c>
      <c r="R358" s="237">
        <f>Q358*H358</f>
        <v>0</v>
      </c>
      <c r="S358" s="237">
        <v>0</v>
      </c>
      <c r="T358" s="238">
        <f>S358*H358</f>
        <v>0</v>
      </c>
      <c r="U358" s="39"/>
      <c r="V358" s="39"/>
      <c r="W358" s="39"/>
      <c r="X358" s="39"/>
      <c r="Y358" s="39"/>
      <c r="Z358" s="39"/>
      <c r="AA358" s="39"/>
      <c r="AB358" s="39"/>
      <c r="AC358" s="39"/>
      <c r="AD358" s="39"/>
      <c r="AE358" s="39"/>
      <c r="AR358" s="239" t="s">
        <v>510</v>
      </c>
      <c r="AT358" s="239" t="s">
        <v>177</v>
      </c>
      <c r="AU358" s="239" t="s">
        <v>85</v>
      </c>
      <c r="AY358" s="18" t="s">
        <v>175</v>
      </c>
      <c r="BE358" s="240">
        <f>IF(N358="základní",J358,0)</f>
        <v>0</v>
      </c>
      <c r="BF358" s="240">
        <f>IF(N358="snížená",J358,0)</f>
        <v>0</v>
      </c>
      <c r="BG358" s="240">
        <f>IF(N358="zákl. přenesená",J358,0)</f>
        <v>0</v>
      </c>
      <c r="BH358" s="240">
        <f>IF(N358="sníž. přenesená",J358,0)</f>
        <v>0</v>
      </c>
      <c r="BI358" s="240">
        <f>IF(N358="nulová",J358,0)</f>
        <v>0</v>
      </c>
      <c r="BJ358" s="18" t="s">
        <v>83</v>
      </c>
      <c r="BK358" s="240">
        <f>ROUND(I358*H358,2)</f>
        <v>0</v>
      </c>
      <c r="BL358" s="18" t="s">
        <v>510</v>
      </c>
      <c r="BM358" s="239" t="s">
        <v>1883</v>
      </c>
    </row>
    <row r="359" s="2" customFormat="1">
      <c r="A359" s="39"/>
      <c r="B359" s="40"/>
      <c r="C359" s="41"/>
      <c r="D359" s="243" t="s">
        <v>205</v>
      </c>
      <c r="E359" s="41"/>
      <c r="F359" s="264" t="s">
        <v>1868</v>
      </c>
      <c r="G359" s="41"/>
      <c r="H359" s="41"/>
      <c r="I359" s="265"/>
      <c r="J359" s="41"/>
      <c r="K359" s="41"/>
      <c r="L359" s="45"/>
      <c r="M359" s="266"/>
      <c r="N359" s="267"/>
      <c r="O359" s="92"/>
      <c r="P359" s="92"/>
      <c r="Q359" s="92"/>
      <c r="R359" s="92"/>
      <c r="S359" s="92"/>
      <c r="T359" s="93"/>
      <c r="U359" s="39"/>
      <c r="V359" s="39"/>
      <c r="W359" s="39"/>
      <c r="X359" s="39"/>
      <c r="Y359" s="39"/>
      <c r="Z359" s="39"/>
      <c r="AA359" s="39"/>
      <c r="AB359" s="39"/>
      <c r="AC359" s="39"/>
      <c r="AD359" s="39"/>
      <c r="AE359" s="39"/>
      <c r="AT359" s="18" t="s">
        <v>205</v>
      </c>
      <c r="AU359" s="18" t="s">
        <v>85</v>
      </c>
    </row>
    <row r="360" s="2" customFormat="1" ht="16.5" customHeight="1">
      <c r="A360" s="39"/>
      <c r="B360" s="40"/>
      <c r="C360" s="228" t="s">
        <v>606</v>
      </c>
      <c r="D360" s="228" t="s">
        <v>177</v>
      </c>
      <c r="E360" s="229" t="s">
        <v>1884</v>
      </c>
      <c r="F360" s="230" t="s">
        <v>1885</v>
      </c>
      <c r="G360" s="231" t="s">
        <v>316</v>
      </c>
      <c r="H360" s="232">
        <v>12</v>
      </c>
      <c r="I360" s="233"/>
      <c r="J360" s="234">
        <f>ROUND(I360*H360,2)</f>
        <v>0</v>
      </c>
      <c r="K360" s="230" t="s">
        <v>203</v>
      </c>
      <c r="L360" s="45"/>
      <c r="M360" s="235" t="s">
        <v>1</v>
      </c>
      <c r="N360" s="236" t="s">
        <v>41</v>
      </c>
      <c r="O360" s="92"/>
      <c r="P360" s="237">
        <f>O360*H360</f>
        <v>0</v>
      </c>
      <c r="Q360" s="237">
        <v>0</v>
      </c>
      <c r="R360" s="237">
        <f>Q360*H360</f>
        <v>0</v>
      </c>
      <c r="S360" s="237">
        <v>0</v>
      </c>
      <c r="T360" s="238">
        <f>S360*H360</f>
        <v>0</v>
      </c>
      <c r="U360" s="39"/>
      <c r="V360" s="39"/>
      <c r="W360" s="39"/>
      <c r="X360" s="39"/>
      <c r="Y360" s="39"/>
      <c r="Z360" s="39"/>
      <c r="AA360" s="39"/>
      <c r="AB360" s="39"/>
      <c r="AC360" s="39"/>
      <c r="AD360" s="39"/>
      <c r="AE360" s="39"/>
      <c r="AR360" s="239" t="s">
        <v>510</v>
      </c>
      <c r="AT360" s="239" t="s">
        <v>177</v>
      </c>
      <c r="AU360" s="239" t="s">
        <v>85</v>
      </c>
      <c r="AY360" s="18" t="s">
        <v>175</v>
      </c>
      <c r="BE360" s="240">
        <f>IF(N360="základní",J360,0)</f>
        <v>0</v>
      </c>
      <c r="BF360" s="240">
        <f>IF(N360="snížená",J360,0)</f>
        <v>0</v>
      </c>
      <c r="BG360" s="240">
        <f>IF(N360="zákl. přenesená",J360,0)</f>
        <v>0</v>
      </c>
      <c r="BH360" s="240">
        <f>IF(N360="sníž. přenesená",J360,0)</f>
        <v>0</v>
      </c>
      <c r="BI360" s="240">
        <f>IF(N360="nulová",J360,0)</f>
        <v>0</v>
      </c>
      <c r="BJ360" s="18" t="s">
        <v>83</v>
      </c>
      <c r="BK360" s="240">
        <f>ROUND(I360*H360,2)</f>
        <v>0</v>
      </c>
      <c r="BL360" s="18" t="s">
        <v>510</v>
      </c>
      <c r="BM360" s="239" t="s">
        <v>1886</v>
      </c>
    </row>
    <row r="361" s="2" customFormat="1">
      <c r="A361" s="39"/>
      <c r="B361" s="40"/>
      <c r="C361" s="41"/>
      <c r="D361" s="243" t="s">
        <v>205</v>
      </c>
      <c r="E361" s="41"/>
      <c r="F361" s="264" t="s">
        <v>1868</v>
      </c>
      <c r="G361" s="41"/>
      <c r="H361" s="41"/>
      <c r="I361" s="265"/>
      <c r="J361" s="41"/>
      <c r="K361" s="41"/>
      <c r="L361" s="45"/>
      <c r="M361" s="266"/>
      <c r="N361" s="267"/>
      <c r="O361" s="92"/>
      <c r="P361" s="92"/>
      <c r="Q361" s="92"/>
      <c r="R361" s="92"/>
      <c r="S361" s="92"/>
      <c r="T361" s="93"/>
      <c r="U361" s="39"/>
      <c r="V361" s="39"/>
      <c r="W361" s="39"/>
      <c r="X361" s="39"/>
      <c r="Y361" s="39"/>
      <c r="Z361" s="39"/>
      <c r="AA361" s="39"/>
      <c r="AB361" s="39"/>
      <c r="AC361" s="39"/>
      <c r="AD361" s="39"/>
      <c r="AE361" s="39"/>
      <c r="AT361" s="18" t="s">
        <v>205</v>
      </c>
      <c r="AU361" s="18" t="s">
        <v>85</v>
      </c>
    </row>
    <row r="362" s="2" customFormat="1" ht="16.5" customHeight="1">
      <c r="A362" s="39"/>
      <c r="B362" s="40"/>
      <c r="C362" s="228" t="s">
        <v>610</v>
      </c>
      <c r="D362" s="228" t="s">
        <v>177</v>
      </c>
      <c r="E362" s="229" t="s">
        <v>1887</v>
      </c>
      <c r="F362" s="230" t="s">
        <v>1888</v>
      </c>
      <c r="G362" s="231" t="s">
        <v>316</v>
      </c>
      <c r="H362" s="232">
        <v>8</v>
      </c>
      <c r="I362" s="233"/>
      <c r="J362" s="234">
        <f>ROUND(I362*H362,2)</f>
        <v>0</v>
      </c>
      <c r="K362" s="230" t="s">
        <v>203</v>
      </c>
      <c r="L362" s="45"/>
      <c r="M362" s="235" t="s">
        <v>1</v>
      </c>
      <c r="N362" s="236" t="s">
        <v>41</v>
      </c>
      <c r="O362" s="92"/>
      <c r="P362" s="237">
        <f>O362*H362</f>
        <v>0</v>
      </c>
      <c r="Q362" s="237">
        <v>0</v>
      </c>
      <c r="R362" s="237">
        <f>Q362*H362</f>
        <v>0</v>
      </c>
      <c r="S362" s="237">
        <v>0</v>
      </c>
      <c r="T362" s="238">
        <f>S362*H362</f>
        <v>0</v>
      </c>
      <c r="U362" s="39"/>
      <c r="V362" s="39"/>
      <c r="W362" s="39"/>
      <c r="X362" s="39"/>
      <c r="Y362" s="39"/>
      <c r="Z362" s="39"/>
      <c r="AA362" s="39"/>
      <c r="AB362" s="39"/>
      <c r="AC362" s="39"/>
      <c r="AD362" s="39"/>
      <c r="AE362" s="39"/>
      <c r="AR362" s="239" t="s">
        <v>510</v>
      </c>
      <c r="AT362" s="239" t="s">
        <v>177</v>
      </c>
      <c r="AU362" s="239" t="s">
        <v>85</v>
      </c>
      <c r="AY362" s="18" t="s">
        <v>175</v>
      </c>
      <c r="BE362" s="240">
        <f>IF(N362="základní",J362,0)</f>
        <v>0</v>
      </c>
      <c r="BF362" s="240">
        <f>IF(N362="snížená",J362,0)</f>
        <v>0</v>
      </c>
      <c r="BG362" s="240">
        <f>IF(N362="zákl. přenesená",J362,0)</f>
        <v>0</v>
      </c>
      <c r="BH362" s="240">
        <f>IF(N362="sníž. přenesená",J362,0)</f>
        <v>0</v>
      </c>
      <c r="BI362" s="240">
        <f>IF(N362="nulová",J362,0)</f>
        <v>0</v>
      </c>
      <c r="BJ362" s="18" t="s">
        <v>83</v>
      </c>
      <c r="BK362" s="240">
        <f>ROUND(I362*H362,2)</f>
        <v>0</v>
      </c>
      <c r="BL362" s="18" t="s">
        <v>510</v>
      </c>
      <c r="BM362" s="239" t="s">
        <v>1889</v>
      </c>
    </row>
    <row r="363" s="2" customFormat="1">
      <c r="A363" s="39"/>
      <c r="B363" s="40"/>
      <c r="C363" s="41"/>
      <c r="D363" s="243" t="s">
        <v>205</v>
      </c>
      <c r="E363" s="41"/>
      <c r="F363" s="264" t="s">
        <v>1868</v>
      </c>
      <c r="G363" s="41"/>
      <c r="H363" s="41"/>
      <c r="I363" s="265"/>
      <c r="J363" s="41"/>
      <c r="K363" s="41"/>
      <c r="L363" s="45"/>
      <c r="M363" s="266"/>
      <c r="N363" s="267"/>
      <c r="O363" s="92"/>
      <c r="P363" s="92"/>
      <c r="Q363" s="92"/>
      <c r="R363" s="92"/>
      <c r="S363" s="92"/>
      <c r="T363" s="93"/>
      <c r="U363" s="39"/>
      <c r="V363" s="39"/>
      <c r="W363" s="39"/>
      <c r="X363" s="39"/>
      <c r="Y363" s="39"/>
      <c r="Z363" s="39"/>
      <c r="AA363" s="39"/>
      <c r="AB363" s="39"/>
      <c r="AC363" s="39"/>
      <c r="AD363" s="39"/>
      <c r="AE363" s="39"/>
      <c r="AT363" s="18" t="s">
        <v>205</v>
      </c>
      <c r="AU363" s="18" t="s">
        <v>85</v>
      </c>
    </row>
    <row r="364" s="2" customFormat="1" ht="16.5" customHeight="1">
      <c r="A364" s="39"/>
      <c r="B364" s="40"/>
      <c r="C364" s="228" t="s">
        <v>614</v>
      </c>
      <c r="D364" s="228" t="s">
        <v>177</v>
      </c>
      <c r="E364" s="229" t="s">
        <v>1890</v>
      </c>
      <c r="F364" s="230" t="s">
        <v>1891</v>
      </c>
      <c r="G364" s="231" t="s">
        <v>316</v>
      </c>
      <c r="H364" s="232">
        <v>4</v>
      </c>
      <c r="I364" s="233"/>
      <c r="J364" s="234">
        <f>ROUND(I364*H364,2)</f>
        <v>0</v>
      </c>
      <c r="K364" s="230" t="s">
        <v>203</v>
      </c>
      <c r="L364" s="45"/>
      <c r="M364" s="235" t="s">
        <v>1</v>
      </c>
      <c r="N364" s="236" t="s">
        <v>41</v>
      </c>
      <c r="O364" s="92"/>
      <c r="P364" s="237">
        <f>O364*H364</f>
        <v>0</v>
      </c>
      <c r="Q364" s="237">
        <v>0</v>
      </c>
      <c r="R364" s="237">
        <f>Q364*H364</f>
        <v>0</v>
      </c>
      <c r="S364" s="237">
        <v>0</v>
      </c>
      <c r="T364" s="238">
        <f>S364*H364</f>
        <v>0</v>
      </c>
      <c r="U364" s="39"/>
      <c r="V364" s="39"/>
      <c r="W364" s="39"/>
      <c r="X364" s="39"/>
      <c r="Y364" s="39"/>
      <c r="Z364" s="39"/>
      <c r="AA364" s="39"/>
      <c r="AB364" s="39"/>
      <c r="AC364" s="39"/>
      <c r="AD364" s="39"/>
      <c r="AE364" s="39"/>
      <c r="AR364" s="239" t="s">
        <v>510</v>
      </c>
      <c r="AT364" s="239" t="s">
        <v>177</v>
      </c>
      <c r="AU364" s="239" t="s">
        <v>85</v>
      </c>
      <c r="AY364" s="18" t="s">
        <v>175</v>
      </c>
      <c r="BE364" s="240">
        <f>IF(N364="základní",J364,0)</f>
        <v>0</v>
      </c>
      <c r="BF364" s="240">
        <f>IF(N364="snížená",J364,0)</f>
        <v>0</v>
      </c>
      <c r="BG364" s="240">
        <f>IF(N364="zákl. přenesená",J364,0)</f>
        <v>0</v>
      </c>
      <c r="BH364" s="240">
        <f>IF(N364="sníž. přenesená",J364,0)</f>
        <v>0</v>
      </c>
      <c r="BI364" s="240">
        <f>IF(N364="nulová",J364,0)</f>
        <v>0</v>
      </c>
      <c r="BJ364" s="18" t="s">
        <v>83</v>
      </c>
      <c r="BK364" s="240">
        <f>ROUND(I364*H364,2)</f>
        <v>0</v>
      </c>
      <c r="BL364" s="18" t="s">
        <v>510</v>
      </c>
      <c r="BM364" s="239" t="s">
        <v>1892</v>
      </c>
    </row>
    <row r="365" s="2" customFormat="1">
      <c r="A365" s="39"/>
      <c r="B365" s="40"/>
      <c r="C365" s="41"/>
      <c r="D365" s="243" t="s">
        <v>205</v>
      </c>
      <c r="E365" s="41"/>
      <c r="F365" s="264" t="s">
        <v>1868</v>
      </c>
      <c r="G365" s="41"/>
      <c r="H365" s="41"/>
      <c r="I365" s="265"/>
      <c r="J365" s="41"/>
      <c r="K365" s="41"/>
      <c r="L365" s="45"/>
      <c r="M365" s="266"/>
      <c r="N365" s="267"/>
      <c r="O365" s="92"/>
      <c r="P365" s="92"/>
      <c r="Q365" s="92"/>
      <c r="R365" s="92"/>
      <c r="S365" s="92"/>
      <c r="T365" s="93"/>
      <c r="U365" s="39"/>
      <c r="V365" s="39"/>
      <c r="W365" s="39"/>
      <c r="X365" s="39"/>
      <c r="Y365" s="39"/>
      <c r="Z365" s="39"/>
      <c r="AA365" s="39"/>
      <c r="AB365" s="39"/>
      <c r="AC365" s="39"/>
      <c r="AD365" s="39"/>
      <c r="AE365" s="39"/>
      <c r="AT365" s="18" t="s">
        <v>205</v>
      </c>
      <c r="AU365" s="18" t="s">
        <v>85</v>
      </c>
    </row>
    <row r="366" s="2" customFormat="1" ht="16.5" customHeight="1">
      <c r="A366" s="39"/>
      <c r="B366" s="40"/>
      <c r="C366" s="228" t="s">
        <v>620</v>
      </c>
      <c r="D366" s="228" t="s">
        <v>177</v>
      </c>
      <c r="E366" s="229" t="s">
        <v>1893</v>
      </c>
      <c r="F366" s="230" t="s">
        <v>1894</v>
      </c>
      <c r="G366" s="231" t="s">
        <v>316</v>
      </c>
      <c r="H366" s="232">
        <v>12</v>
      </c>
      <c r="I366" s="233"/>
      <c r="J366" s="234">
        <f>ROUND(I366*H366,2)</f>
        <v>0</v>
      </c>
      <c r="K366" s="230" t="s">
        <v>203</v>
      </c>
      <c r="L366" s="45"/>
      <c r="M366" s="235" t="s">
        <v>1</v>
      </c>
      <c r="N366" s="236" t="s">
        <v>41</v>
      </c>
      <c r="O366" s="92"/>
      <c r="P366" s="237">
        <f>O366*H366</f>
        <v>0</v>
      </c>
      <c r="Q366" s="237">
        <v>0</v>
      </c>
      <c r="R366" s="237">
        <f>Q366*H366</f>
        <v>0</v>
      </c>
      <c r="S366" s="237">
        <v>0</v>
      </c>
      <c r="T366" s="238">
        <f>S366*H366</f>
        <v>0</v>
      </c>
      <c r="U366" s="39"/>
      <c r="V366" s="39"/>
      <c r="W366" s="39"/>
      <c r="X366" s="39"/>
      <c r="Y366" s="39"/>
      <c r="Z366" s="39"/>
      <c r="AA366" s="39"/>
      <c r="AB366" s="39"/>
      <c r="AC366" s="39"/>
      <c r="AD366" s="39"/>
      <c r="AE366" s="39"/>
      <c r="AR366" s="239" t="s">
        <v>510</v>
      </c>
      <c r="AT366" s="239" t="s">
        <v>177</v>
      </c>
      <c r="AU366" s="239" t="s">
        <v>85</v>
      </c>
      <c r="AY366" s="18" t="s">
        <v>175</v>
      </c>
      <c r="BE366" s="240">
        <f>IF(N366="základní",J366,0)</f>
        <v>0</v>
      </c>
      <c r="BF366" s="240">
        <f>IF(N366="snížená",J366,0)</f>
        <v>0</v>
      </c>
      <c r="BG366" s="240">
        <f>IF(N366="zákl. přenesená",J366,0)</f>
        <v>0</v>
      </c>
      <c r="BH366" s="240">
        <f>IF(N366="sníž. přenesená",J366,0)</f>
        <v>0</v>
      </c>
      <c r="BI366" s="240">
        <f>IF(N366="nulová",J366,0)</f>
        <v>0</v>
      </c>
      <c r="BJ366" s="18" t="s">
        <v>83</v>
      </c>
      <c r="BK366" s="240">
        <f>ROUND(I366*H366,2)</f>
        <v>0</v>
      </c>
      <c r="BL366" s="18" t="s">
        <v>510</v>
      </c>
      <c r="BM366" s="239" t="s">
        <v>1895</v>
      </c>
    </row>
    <row r="367" s="2" customFormat="1">
      <c r="A367" s="39"/>
      <c r="B367" s="40"/>
      <c r="C367" s="41"/>
      <c r="D367" s="243" t="s">
        <v>205</v>
      </c>
      <c r="E367" s="41"/>
      <c r="F367" s="264" t="s">
        <v>1868</v>
      </c>
      <c r="G367" s="41"/>
      <c r="H367" s="41"/>
      <c r="I367" s="265"/>
      <c r="J367" s="41"/>
      <c r="K367" s="41"/>
      <c r="L367" s="45"/>
      <c r="M367" s="266"/>
      <c r="N367" s="267"/>
      <c r="O367" s="92"/>
      <c r="P367" s="92"/>
      <c r="Q367" s="92"/>
      <c r="R367" s="92"/>
      <c r="S367" s="92"/>
      <c r="T367" s="93"/>
      <c r="U367" s="39"/>
      <c r="V367" s="39"/>
      <c r="W367" s="39"/>
      <c r="X367" s="39"/>
      <c r="Y367" s="39"/>
      <c r="Z367" s="39"/>
      <c r="AA367" s="39"/>
      <c r="AB367" s="39"/>
      <c r="AC367" s="39"/>
      <c r="AD367" s="39"/>
      <c r="AE367" s="39"/>
      <c r="AT367" s="18" t="s">
        <v>205</v>
      </c>
      <c r="AU367" s="18" t="s">
        <v>85</v>
      </c>
    </row>
    <row r="368" s="2" customFormat="1" ht="16.5" customHeight="1">
      <c r="A368" s="39"/>
      <c r="B368" s="40"/>
      <c r="C368" s="228" t="s">
        <v>624</v>
      </c>
      <c r="D368" s="228" t="s">
        <v>177</v>
      </c>
      <c r="E368" s="229" t="s">
        <v>1896</v>
      </c>
      <c r="F368" s="230" t="s">
        <v>1897</v>
      </c>
      <c r="G368" s="231" t="s">
        <v>316</v>
      </c>
      <c r="H368" s="232">
        <v>16</v>
      </c>
      <c r="I368" s="233"/>
      <c r="J368" s="234">
        <f>ROUND(I368*H368,2)</f>
        <v>0</v>
      </c>
      <c r="K368" s="230" t="s">
        <v>203</v>
      </c>
      <c r="L368" s="45"/>
      <c r="M368" s="235" t="s">
        <v>1</v>
      </c>
      <c r="N368" s="236" t="s">
        <v>41</v>
      </c>
      <c r="O368" s="92"/>
      <c r="P368" s="237">
        <f>O368*H368</f>
        <v>0</v>
      </c>
      <c r="Q368" s="237">
        <v>0</v>
      </c>
      <c r="R368" s="237">
        <f>Q368*H368</f>
        <v>0</v>
      </c>
      <c r="S368" s="237">
        <v>0</v>
      </c>
      <c r="T368" s="238">
        <f>S368*H368</f>
        <v>0</v>
      </c>
      <c r="U368" s="39"/>
      <c r="V368" s="39"/>
      <c r="W368" s="39"/>
      <c r="X368" s="39"/>
      <c r="Y368" s="39"/>
      <c r="Z368" s="39"/>
      <c r="AA368" s="39"/>
      <c r="AB368" s="39"/>
      <c r="AC368" s="39"/>
      <c r="AD368" s="39"/>
      <c r="AE368" s="39"/>
      <c r="AR368" s="239" t="s">
        <v>510</v>
      </c>
      <c r="AT368" s="239" t="s">
        <v>177</v>
      </c>
      <c r="AU368" s="239" t="s">
        <v>85</v>
      </c>
      <c r="AY368" s="18" t="s">
        <v>175</v>
      </c>
      <c r="BE368" s="240">
        <f>IF(N368="základní",J368,0)</f>
        <v>0</v>
      </c>
      <c r="BF368" s="240">
        <f>IF(N368="snížená",J368,0)</f>
        <v>0</v>
      </c>
      <c r="BG368" s="240">
        <f>IF(N368="zákl. přenesená",J368,0)</f>
        <v>0</v>
      </c>
      <c r="BH368" s="240">
        <f>IF(N368="sníž. přenesená",J368,0)</f>
        <v>0</v>
      </c>
      <c r="BI368" s="240">
        <f>IF(N368="nulová",J368,0)</f>
        <v>0</v>
      </c>
      <c r="BJ368" s="18" t="s">
        <v>83</v>
      </c>
      <c r="BK368" s="240">
        <f>ROUND(I368*H368,2)</f>
        <v>0</v>
      </c>
      <c r="BL368" s="18" t="s">
        <v>510</v>
      </c>
      <c r="BM368" s="239" t="s">
        <v>1898</v>
      </c>
    </row>
    <row r="369" s="2" customFormat="1">
      <c r="A369" s="39"/>
      <c r="B369" s="40"/>
      <c r="C369" s="41"/>
      <c r="D369" s="243" t="s">
        <v>205</v>
      </c>
      <c r="E369" s="41"/>
      <c r="F369" s="264" t="s">
        <v>1868</v>
      </c>
      <c r="G369" s="41"/>
      <c r="H369" s="41"/>
      <c r="I369" s="265"/>
      <c r="J369" s="41"/>
      <c r="K369" s="41"/>
      <c r="L369" s="45"/>
      <c r="M369" s="266"/>
      <c r="N369" s="267"/>
      <c r="O369" s="92"/>
      <c r="P369" s="92"/>
      <c r="Q369" s="92"/>
      <c r="R369" s="92"/>
      <c r="S369" s="92"/>
      <c r="T369" s="93"/>
      <c r="U369" s="39"/>
      <c r="V369" s="39"/>
      <c r="W369" s="39"/>
      <c r="X369" s="39"/>
      <c r="Y369" s="39"/>
      <c r="Z369" s="39"/>
      <c r="AA369" s="39"/>
      <c r="AB369" s="39"/>
      <c r="AC369" s="39"/>
      <c r="AD369" s="39"/>
      <c r="AE369" s="39"/>
      <c r="AT369" s="18" t="s">
        <v>205</v>
      </c>
      <c r="AU369" s="18" t="s">
        <v>85</v>
      </c>
    </row>
    <row r="370" s="2" customFormat="1" ht="16.5" customHeight="1">
      <c r="A370" s="39"/>
      <c r="B370" s="40"/>
      <c r="C370" s="228" t="s">
        <v>629</v>
      </c>
      <c r="D370" s="228" t="s">
        <v>177</v>
      </c>
      <c r="E370" s="229" t="s">
        <v>1899</v>
      </c>
      <c r="F370" s="230" t="s">
        <v>1900</v>
      </c>
      <c r="G370" s="231" t="s">
        <v>316</v>
      </c>
      <c r="H370" s="232">
        <v>12</v>
      </c>
      <c r="I370" s="233"/>
      <c r="J370" s="234">
        <f>ROUND(I370*H370,2)</f>
        <v>0</v>
      </c>
      <c r="K370" s="230" t="s">
        <v>203</v>
      </c>
      <c r="L370" s="45"/>
      <c r="M370" s="235" t="s">
        <v>1</v>
      </c>
      <c r="N370" s="236" t="s">
        <v>41</v>
      </c>
      <c r="O370" s="92"/>
      <c r="P370" s="237">
        <f>O370*H370</f>
        <v>0</v>
      </c>
      <c r="Q370" s="237">
        <v>0</v>
      </c>
      <c r="R370" s="237">
        <f>Q370*H370</f>
        <v>0</v>
      </c>
      <c r="S370" s="237">
        <v>0</v>
      </c>
      <c r="T370" s="238">
        <f>S370*H370</f>
        <v>0</v>
      </c>
      <c r="U370" s="39"/>
      <c r="V370" s="39"/>
      <c r="W370" s="39"/>
      <c r="X370" s="39"/>
      <c r="Y370" s="39"/>
      <c r="Z370" s="39"/>
      <c r="AA370" s="39"/>
      <c r="AB370" s="39"/>
      <c r="AC370" s="39"/>
      <c r="AD370" s="39"/>
      <c r="AE370" s="39"/>
      <c r="AR370" s="239" t="s">
        <v>510</v>
      </c>
      <c r="AT370" s="239" t="s">
        <v>177</v>
      </c>
      <c r="AU370" s="239" t="s">
        <v>85</v>
      </c>
      <c r="AY370" s="18" t="s">
        <v>175</v>
      </c>
      <c r="BE370" s="240">
        <f>IF(N370="základní",J370,0)</f>
        <v>0</v>
      </c>
      <c r="BF370" s="240">
        <f>IF(N370="snížená",J370,0)</f>
        <v>0</v>
      </c>
      <c r="BG370" s="240">
        <f>IF(N370="zákl. přenesená",J370,0)</f>
        <v>0</v>
      </c>
      <c r="BH370" s="240">
        <f>IF(N370="sníž. přenesená",J370,0)</f>
        <v>0</v>
      </c>
      <c r="BI370" s="240">
        <f>IF(N370="nulová",J370,0)</f>
        <v>0</v>
      </c>
      <c r="BJ370" s="18" t="s">
        <v>83</v>
      </c>
      <c r="BK370" s="240">
        <f>ROUND(I370*H370,2)</f>
        <v>0</v>
      </c>
      <c r="BL370" s="18" t="s">
        <v>510</v>
      </c>
      <c r="BM370" s="239" t="s">
        <v>1901</v>
      </c>
    </row>
    <row r="371" s="2" customFormat="1">
      <c r="A371" s="39"/>
      <c r="B371" s="40"/>
      <c r="C371" s="41"/>
      <c r="D371" s="243" t="s">
        <v>205</v>
      </c>
      <c r="E371" s="41"/>
      <c r="F371" s="264" t="s">
        <v>1868</v>
      </c>
      <c r="G371" s="41"/>
      <c r="H371" s="41"/>
      <c r="I371" s="265"/>
      <c r="J371" s="41"/>
      <c r="K371" s="41"/>
      <c r="L371" s="45"/>
      <c r="M371" s="266"/>
      <c r="N371" s="267"/>
      <c r="O371" s="92"/>
      <c r="P371" s="92"/>
      <c r="Q371" s="92"/>
      <c r="R371" s="92"/>
      <c r="S371" s="92"/>
      <c r="T371" s="93"/>
      <c r="U371" s="39"/>
      <c r="V371" s="39"/>
      <c r="W371" s="39"/>
      <c r="X371" s="39"/>
      <c r="Y371" s="39"/>
      <c r="Z371" s="39"/>
      <c r="AA371" s="39"/>
      <c r="AB371" s="39"/>
      <c r="AC371" s="39"/>
      <c r="AD371" s="39"/>
      <c r="AE371" s="39"/>
      <c r="AT371" s="18" t="s">
        <v>205</v>
      </c>
      <c r="AU371" s="18" t="s">
        <v>85</v>
      </c>
    </row>
    <row r="372" s="2" customFormat="1" ht="16.5" customHeight="1">
      <c r="A372" s="39"/>
      <c r="B372" s="40"/>
      <c r="C372" s="228" t="s">
        <v>635</v>
      </c>
      <c r="D372" s="228" t="s">
        <v>177</v>
      </c>
      <c r="E372" s="229" t="s">
        <v>1902</v>
      </c>
      <c r="F372" s="230" t="s">
        <v>1903</v>
      </c>
      <c r="G372" s="231" t="s">
        <v>316</v>
      </c>
      <c r="H372" s="232">
        <v>4</v>
      </c>
      <c r="I372" s="233"/>
      <c r="J372" s="234">
        <f>ROUND(I372*H372,2)</f>
        <v>0</v>
      </c>
      <c r="K372" s="230" t="s">
        <v>203</v>
      </c>
      <c r="L372" s="45"/>
      <c r="M372" s="235" t="s">
        <v>1</v>
      </c>
      <c r="N372" s="236" t="s">
        <v>41</v>
      </c>
      <c r="O372" s="92"/>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510</v>
      </c>
      <c r="AT372" s="239" t="s">
        <v>177</v>
      </c>
      <c r="AU372" s="239" t="s">
        <v>85</v>
      </c>
      <c r="AY372" s="18" t="s">
        <v>175</v>
      </c>
      <c r="BE372" s="240">
        <f>IF(N372="základní",J372,0)</f>
        <v>0</v>
      </c>
      <c r="BF372" s="240">
        <f>IF(N372="snížená",J372,0)</f>
        <v>0</v>
      </c>
      <c r="BG372" s="240">
        <f>IF(N372="zákl. přenesená",J372,0)</f>
        <v>0</v>
      </c>
      <c r="BH372" s="240">
        <f>IF(N372="sníž. přenesená",J372,0)</f>
        <v>0</v>
      </c>
      <c r="BI372" s="240">
        <f>IF(N372="nulová",J372,0)</f>
        <v>0</v>
      </c>
      <c r="BJ372" s="18" t="s">
        <v>83</v>
      </c>
      <c r="BK372" s="240">
        <f>ROUND(I372*H372,2)</f>
        <v>0</v>
      </c>
      <c r="BL372" s="18" t="s">
        <v>510</v>
      </c>
      <c r="BM372" s="239" t="s">
        <v>1904</v>
      </c>
    </row>
    <row r="373" s="2" customFormat="1">
      <c r="A373" s="39"/>
      <c r="B373" s="40"/>
      <c r="C373" s="41"/>
      <c r="D373" s="243" t="s">
        <v>205</v>
      </c>
      <c r="E373" s="41"/>
      <c r="F373" s="264" t="s">
        <v>1868</v>
      </c>
      <c r="G373" s="41"/>
      <c r="H373" s="41"/>
      <c r="I373" s="265"/>
      <c r="J373" s="41"/>
      <c r="K373" s="41"/>
      <c r="L373" s="45"/>
      <c r="M373" s="266"/>
      <c r="N373" s="267"/>
      <c r="O373" s="92"/>
      <c r="P373" s="92"/>
      <c r="Q373" s="92"/>
      <c r="R373" s="92"/>
      <c r="S373" s="92"/>
      <c r="T373" s="93"/>
      <c r="U373" s="39"/>
      <c r="V373" s="39"/>
      <c r="W373" s="39"/>
      <c r="X373" s="39"/>
      <c r="Y373" s="39"/>
      <c r="Z373" s="39"/>
      <c r="AA373" s="39"/>
      <c r="AB373" s="39"/>
      <c r="AC373" s="39"/>
      <c r="AD373" s="39"/>
      <c r="AE373" s="39"/>
      <c r="AT373" s="18" t="s">
        <v>205</v>
      </c>
      <c r="AU373" s="18" t="s">
        <v>85</v>
      </c>
    </row>
    <row r="374" s="2" customFormat="1" ht="16.5" customHeight="1">
      <c r="A374" s="39"/>
      <c r="B374" s="40"/>
      <c r="C374" s="228" t="s">
        <v>639</v>
      </c>
      <c r="D374" s="228" t="s">
        <v>177</v>
      </c>
      <c r="E374" s="229" t="s">
        <v>1905</v>
      </c>
      <c r="F374" s="230" t="s">
        <v>1906</v>
      </c>
      <c r="G374" s="231" t="s">
        <v>316</v>
      </c>
      <c r="H374" s="232">
        <v>8</v>
      </c>
      <c r="I374" s="233"/>
      <c r="J374" s="234">
        <f>ROUND(I374*H374,2)</f>
        <v>0</v>
      </c>
      <c r="K374" s="230" t="s">
        <v>203</v>
      </c>
      <c r="L374" s="45"/>
      <c r="M374" s="235" t="s">
        <v>1</v>
      </c>
      <c r="N374" s="236" t="s">
        <v>41</v>
      </c>
      <c r="O374" s="92"/>
      <c r="P374" s="237">
        <f>O374*H374</f>
        <v>0</v>
      </c>
      <c r="Q374" s="237">
        <v>0</v>
      </c>
      <c r="R374" s="237">
        <f>Q374*H374</f>
        <v>0</v>
      </c>
      <c r="S374" s="237">
        <v>0</v>
      </c>
      <c r="T374" s="238">
        <f>S374*H374</f>
        <v>0</v>
      </c>
      <c r="U374" s="39"/>
      <c r="V374" s="39"/>
      <c r="W374" s="39"/>
      <c r="X374" s="39"/>
      <c r="Y374" s="39"/>
      <c r="Z374" s="39"/>
      <c r="AA374" s="39"/>
      <c r="AB374" s="39"/>
      <c r="AC374" s="39"/>
      <c r="AD374" s="39"/>
      <c r="AE374" s="39"/>
      <c r="AR374" s="239" t="s">
        <v>510</v>
      </c>
      <c r="AT374" s="239" t="s">
        <v>177</v>
      </c>
      <c r="AU374" s="239" t="s">
        <v>85</v>
      </c>
      <c r="AY374" s="18" t="s">
        <v>175</v>
      </c>
      <c r="BE374" s="240">
        <f>IF(N374="základní",J374,0)</f>
        <v>0</v>
      </c>
      <c r="BF374" s="240">
        <f>IF(N374="snížená",J374,0)</f>
        <v>0</v>
      </c>
      <c r="BG374" s="240">
        <f>IF(N374="zákl. přenesená",J374,0)</f>
        <v>0</v>
      </c>
      <c r="BH374" s="240">
        <f>IF(N374="sníž. přenesená",J374,0)</f>
        <v>0</v>
      </c>
      <c r="BI374" s="240">
        <f>IF(N374="nulová",J374,0)</f>
        <v>0</v>
      </c>
      <c r="BJ374" s="18" t="s">
        <v>83</v>
      </c>
      <c r="BK374" s="240">
        <f>ROUND(I374*H374,2)</f>
        <v>0</v>
      </c>
      <c r="BL374" s="18" t="s">
        <v>510</v>
      </c>
      <c r="BM374" s="239" t="s">
        <v>1907</v>
      </c>
    </row>
    <row r="375" s="2" customFormat="1">
      <c r="A375" s="39"/>
      <c r="B375" s="40"/>
      <c r="C375" s="41"/>
      <c r="D375" s="243" t="s">
        <v>205</v>
      </c>
      <c r="E375" s="41"/>
      <c r="F375" s="264" t="s">
        <v>1868</v>
      </c>
      <c r="G375" s="41"/>
      <c r="H375" s="41"/>
      <c r="I375" s="265"/>
      <c r="J375" s="41"/>
      <c r="K375" s="41"/>
      <c r="L375" s="45"/>
      <c r="M375" s="266"/>
      <c r="N375" s="267"/>
      <c r="O375" s="92"/>
      <c r="P375" s="92"/>
      <c r="Q375" s="92"/>
      <c r="R375" s="92"/>
      <c r="S375" s="92"/>
      <c r="T375" s="93"/>
      <c r="U375" s="39"/>
      <c r="V375" s="39"/>
      <c r="W375" s="39"/>
      <c r="X375" s="39"/>
      <c r="Y375" s="39"/>
      <c r="Z375" s="39"/>
      <c r="AA375" s="39"/>
      <c r="AB375" s="39"/>
      <c r="AC375" s="39"/>
      <c r="AD375" s="39"/>
      <c r="AE375" s="39"/>
      <c r="AT375" s="18" t="s">
        <v>205</v>
      </c>
      <c r="AU375" s="18" t="s">
        <v>85</v>
      </c>
    </row>
    <row r="376" s="2" customFormat="1" ht="16.5" customHeight="1">
      <c r="A376" s="39"/>
      <c r="B376" s="40"/>
      <c r="C376" s="228" t="s">
        <v>322</v>
      </c>
      <c r="D376" s="228" t="s">
        <v>177</v>
      </c>
      <c r="E376" s="229" t="s">
        <v>1908</v>
      </c>
      <c r="F376" s="230" t="s">
        <v>1909</v>
      </c>
      <c r="G376" s="231" t="s">
        <v>316</v>
      </c>
      <c r="H376" s="232">
        <v>8</v>
      </c>
      <c r="I376" s="233"/>
      <c r="J376" s="234">
        <f>ROUND(I376*H376,2)</f>
        <v>0</v>
      </c>
      <c r="K376" s="230" t="s">
        <v>203</v>
      </c>
      <c r="L376" s="45"/>
      <c r="M376" s="235" t="s">
        <v>1</v>
      </c>
      <c r="N376" s="236" t="s">
        <v>41</v>
      </c>
      <c r="O376" s="92"/>
      <c r="P376" s="237">
        <f>O376*H376</f>
        <v>0</v>
      </c>
      <c r="Q376" s="237">
        <v>0</v>
      </c>
      <c r="R376" s="237">
        <f>Q376*H376</f>
        <v>0</v>
      </c>
      <c r="S376" s="237">
        <v>0</v>
      </c>
      <c r="T376" s="238">
        <f>S376*H376</f>
        <v>0</v>
      </c>
      <c r="U376" s="39"/>
      <c r="V376" s="39"/>
      <c r="W376" s="39"/>
      <c r="X376" s="39"/>
      <c r="Y376" s="39"/>
      <c r="Z376" s="39"/>
      <c r="AA376" s="39"/>
      <c r="AB376" s="39"/>
      <c r="AC376" s="39"/>
      <c r="AD376" s="39"/>
      <c r="AE376" s="39"/>
      <c r="AR376" s="239" t="s">
        <v>510</v>
      </c>
      <c r="AT376" s="239" t="s">
        <v>177</v>
      </c>
      <c r="AU376" s="239" t="s">
        <v>85</v>
      </c>
      <c r="AY376" s="18" t="s">
        <v>175</v>
      </c>
      <c r="BE376" s="240">
        <f>IF(N376="základní",J376,0)</f>
        <v>0</v>
      </c>
      <c r="BF376" s="240">
        <f>IF(N376="snížená",J376,0)</f>
        <v>0</v>
      </c>
      <c r="BG376" s="240">
        <f>IF(N376="zákl. přenesená",J376,0)</f>
        <v>0</v>
      </c>
      <c r="BH376" s="240">
        <f>IF(N376="sníž. přenesená",J376,0)</f>
        <v>0</v>
      </c>
      <c r="BI376" s="240">
        <f>IF(N376="nulová",J376,0)</f>
        <v>0</v>
      </c>
      <c r="BJ376" s="18" t="s">
        <v>83</v>
      </c>
      <c r="BK376" s="240">
        <f>ROUND(I376*H376,2)</f>
        <v>0</v>
      </c>
      <c r="BL376" s="18" t="s">
        <v>510</v>
      </c>
      <c r="BM376" s="239" t="s">
        <v>1910</v>
      </c>
    </row>
    <row r="377" s="2" customFormat="1">
      <c r="A377" s="39"/>
      <c r="B377" s="40"/>
      <c r="C377" s="41"/>
      <c r="D377" s="243" t="s">
        <v>205</v>
      </c>
      <c r="E377" s="41"/>
      <c r="F377" s="264" t="s">
        <v>1868</v>
      </c>
      <c r="G377" s="41"/>
      <c r="H377" s="41"/>
      <c r="I377" s="265"/>
      <c r="J377" s="41"/>
      <c r="K377" s="41"/>
      <c r="L377" s="45"/>
      <c r="M377" s="266"/>
      <c r="N377" s="267"/>
      <c r="O377" s="92"/>
      <c r="P377" s="92"/>
      <c r="Q377" s="92"/>
      <c r="R377" s="92"/>
      <c r="S377" s="92"/>
      <c r="T377" s="93"/>
      <c r="U377" s="39"/>
      <c r="V377" s="39"/>
      <c r="W377" s="39"/>
      <c r="X377" s="39"/>
      <c r="Y377" s="39"/>
      <c r="Z377" s="39"/>
      <c r="AA377" s="39"/>
      <c r="AB377" s="39"/>
      <c r="AC377" s="39"/>
      <c r="AD377" s="39"/>
      <c r="AE377" s="39"/>
      <c r="AT377" s="18" t="s">
        <v>205</v>
      </c>
      <c r="AU377" s="18" t="s">
        <v>85</v>
      </c>
    </row>
    <row r="378" s="2" customFormat="1" ht="16.5" customHeight="1">
      <c r="A378" s="39"/>
      <c r="B378" s="40"/>
      <c r="C378" s="228" t="s">
        <v>650</v>
      </c>
      <c r="D378" s="228" t="s">
        <v>177</v>
      </c>
      <c r="E378" s="229" t="s">
        <v>1911</v>
      </c>
      <c r="F378" s="230" t="s">
        <v>1912</v>
      </c>
      <c r="G378" s="231" t="s">
        <v>316</v>
      </c>
      <c r="H378" s="232">
        <v>4</v>
      </c>
      <c r="I378" s="233"/>
      <c r="J378" s="234">
        <f>ROUND(I378*H378,2)</f>
        <v>0</v>
      </c>
      <c r="K378" s="230" t="s">
        <v>203</v>
      </c>
      <c r="L378" s="45"/>
      <c r="M378" s="235" t="s">
        <v>1</v>
      </c>
      <c r="N378" s="236" t="s">
        <v>41</v>
      </c>
      <c r="O378" s="92"/>
      <c r="P378" s="237">
        <f>O378*H378</f>
        <v>0</v>
      </c>
      <c r="Q378" s="237">
        <v>0</v>
      </c>
      <c r="R378" s="237">
        <f>Q378*H378</f>
        <v>0</v>
      </c>
      <c r="S378" s="237">
        <v>0</v>
      </c>
      <c r="T378" s="238">
        <f>S378*H378</f>
        <v>0</v>
      </c>
      <c r="U378" s="39"/>
      <c r="V378" s="39"/>
      <c r="W378" s="39"/>
      <c r="X378" s="39"/>
      <c r="Y378" s="39"/>
      <c r="Z378" s="39"/>
      <c r="AA378" s="39"/>
      <c r="AB378" s="39"/>
      <c r="AC378" s="39"/>
      <c r="AD378" s="39"/>
      <c r="AE378" s="39"/>
      <c r="AR378" s="239" t="s">
        <v>510</v>
      </c>
      <c r="AT378" s="239" t="s">
        <v>177</v>
      </c>
      <c r="AU378" s="239" t="s">
        <v>85</v>
      </c>
      <c r="AY378" s="18" t="s">
        <v>175</v>
      </c>
      <c r="BE378" s="240">
        <f>IF(N378="základní",J378,0)</f>
        <v>0</v>
      </c>
      <c r="BF378" s="240">
        <f>IF(N378="snížená",J378,0)</f>
        <v>0</v>
      </c>
      <c r="BG378" s="240">
        <f>IF(N378="zákl. přenesená",J378,0)</f>
        <v>0</v>
      </c>
      <c r="BH378" s="240">
        <f>IF(N378="sníž. přenesená",J378,0)</f>
        <v>0</v>
      </c>
      <c r="BI378" s="240">
        <f>IF(N378="nulová",J378,0)</f>
        <v>0</v>
      </c>
      <c r="BJ378" s="18" t="s">
        <v>83</v>
      </c>
      <c r="BK378" s="240">
        <f>ROUND(I378*H378,2)</f>
        <v>0</v>
      </c>
      <c r="BL378" s="18" t="s">
        <v>510</v>
      </c>
      <c r="BM378" s="239" t="s">
        <v>1913</v>
      </c>
    </row>
    <row r="379" s="2" customFormat="1">
      <c r="A379" s="39"/>
      <c r="B379" s="40"/>
      <c r="C379" s="41"/>
      <c r="D379" s="243" t="s">
        <v>205</v>
      </c>
      <c r="E379" s="41"/>
      <c r="F379" s="264" t="s">
        <v>1868</v>
      </c>
      <c r="G379" s="41"/>
      <c r="H379" s="41"/>
      <c r="I379" s="265"/>
      <c r="J379" s="41"/>
      <c r="K379" s="41"/>
      <c r="L379" s="45"/>
      <c r="M379" s="266"/>
      <c r="N379" s="267"/>
      <c r="O379" s="92"/>
      <c r="P379" s="92"/>
      <c r="Q379" s="92"/>
      <c r="R379" s="92"/>
      <c r="S379" s="92"/>
      <c r="T379" s="93"/>
      <c r="U379" s="39"/>
      <c r="V379" s="39"/>
      <c r="W379" s="39"/>
      <c r="X379" s="39"/>
      <c r="Y379" s="39"/>
      <c r="Z379" s="39"/>
      <c r="AA379" s="39"/>
      <c r="AB379" s="39"/>
      <c r="AC379" s="39"/>
      <c r="AD379" s="39"/>
      <c r="AE379" s="39"/>
      <c r="AT379" s="18" t="s">
        <v>205</v>
      </c>
      <c r="AU379" s="18" t="s">
        <v>85</v>
      </c>
    </row>
    <row r="380" s="2" customFormat="1" ht="16.5" customHeight="1">
      <c r="A380" s="39"/>
      <c r="B380" s="40"/>
      <c r="C380" s="228" t="s">
        <v>654</v>
      </c>
      <c r="D380" s="228" t="s">
        <v>177</v>
      </c>
      <c r="E380" s="229" t="s">
        <v>1914</v>
      </c>
      <c r="F380" s="230" t="s">
        <v>1915</v>
      </c>
      <c r="G380" s="231" t="s">
        <v>316</v>
      </c>
      <c r="H380" s="232">
        <v>4</v>
      </c>
      <c r="I380" s="233"/>
      <c r="J380" s="234">
        <f>ROUND(I380*H380,2)</f>
        <v>0</v>
      </c>
      <c r="K380" s="230" t="s">
        <v>203</v>
      </c>
      <c r="L380" s="45"/>
      <c r="M380" s="235" t="s">
        <v>1</v>
      </c>
      <c r="N380" s="236" t="s">
        <v>41</v>
      </c>
      <c r="O380" s="92"/>
      <c r="P380" s="237">
        <f>O380*H380</f>
        <v>0</v>
      </c>
      <c r="Q380" s="237">
        <v>0</v>
      </c>
      <c r="R380" s="237">
        <f>Q380*H380</f>
        <v>0</v>
      </c>
      <c r="S380" s="237">
        <v>0</v>
      </c>
      <c r="T380" s="238">
        <f>S380*H380</f>
        <v>0</v>
      </c>
      <c r="U380" s="39"/>
      <c r="V380" s="39"/>
      <c r="W380" s="39"/>
      <c r="X380" s="39"/>
      <c r="Y380" s="39"/>
      <c r="Z380" s="39"/>
      <c r="AA380" s="39"/>
      <c r="AB380" s="39"/>
      <c r="AC380" s="39"/>
      <c r="AD380" s="39"/>
      <c r="AE380" s="39"/>
      <c r="AR380" s="239" t="s">
        <v>510</v>
      </c>
      <c r="AT380" s="239" t="s">
        <v>177</v>
      </c>
      <c r="AU380" s="239" t="s">
        <v>85</v>
      </c>
      <c r="AY380" s="18" t="s">
        <v>175</v>
      </c>
      <c r="BE380" s="240">
        <f>IF(N380="základní",J380,0)</f>
        <v>0</v>
      </c>
      <c r="BF380" s="240">
        <f>IF(N380="snížená",J380,0)</f>
        <v>0</v>
      </c>
      <c r="BG380" s="240">
        <f>IF(N380="zákl. přenesená",J380,0)</f>
        <v>0</v>
      </c>
      <c r="BH380" s="240">
        <f>IF(N380="sníž. přenesená",J380,0)</f>
        <v>0</v>
      </c>
      <c r="BI380" s="240">
        <f>IF(N380="nulová",J380,0)</f>
        <v>0</v>
      </c>
      <c r="BJ380" s="18" t="s">
        <v>83</v>
      </c>
      <c r="BK380" s="240">
        <f>ROUND(I380*H380,2)</f>
        <v>0</v>
      </c>
      <c r="BL380" s="18" t="s">
        <v>510</v>
      </c>
      <c r="BM380" s="239" t="s">
        <v>1916</v>
      </c>
    </row>
    <row r="381" s="2" customFormat="1">
      <c r="A381" s="39"/>
      <c r="B381" s="40"/>
      <c r="C381" s="41"/>
      <c r="D381" s="243" t="s">
        <v>205</v>
      </c>
      <c r="E381" s="41"/>
      <c r="F381" s="264" t="s">
        <v>1868</v>
      </c>
      <c r="G381" s="41"/>
      <c r="H381" s="41"/>
      <c r="I381" s="265"/>
      <c r="J381" s="41"/>
      <c r="K381" s="41"/>
      <c r="L381" s="45"/>
      <c r="M381" s="266"/>
      <c r="N381" s="267"/>
      <c r="O381" s="92"/>
      <c r="P381" s="92"/>
      <c r="Q381" s="92"/>
      <c r="R381" s="92"/>
      <c r="S381" s="92"/>
      <c r="T381" s="93"/>
      <c r="U381" s="39"/>
      <c r="V381" s="39"/>
      <c r="W381" s="39"/>
      <c r="X381" s="39"/>
      <c r="Y381" s="39"/>
      <c r="Z381" s="39"/>
      <c r="AA381" s="39"/>
      <c r="AB381" s="39"/>
      <c r="AC381" s="39"/>
      <c r="AD381" s="39"/>
      <c r="AE381" s="39"/>
      <c r="AT381" s="18" t="s">
        <v>205</v>
      </c>
      <c r="AU381" s="18" t="s">
        <v>85</v>
      </c>
    </row>
    <row r="382" s="2" customFormat="1" ht="16.5" customHeight="1">
      <c r="A382" s="39"/>
      <c r="B382" s="40"/>
      <c r="C382" s="228" t="s">
        <v>660</v>
      </c>
      <c r="D382" s="228" t="s">
        <v>177</v>
      </c>
      <c r="E382" s="229" t="s">
        <v>1917</v>
      </c>
      <c r="F382" s="230" t="s">
        <v>1918</v>
      </c>
      <c r="G382" s="231" t="s">
        <v>316</v>
      </c>
      <c r="H382" s="232">
        <v>4</v>
      </c>
      <c r="I382" s="233"/>
      <c r="J382" s="234">
        <f>ROUND(I382*H382,2)</f>
        <v>0</v>
      </c>
      <c r="K382" s="230" t="s">
        <v>203</v>
      </c>
      <c r="L382" s="45"/>
      <c r="M382" s="235" t="s">
        <v>1</v>
      </c>
      <c r="N382" s="236" t="s">
        <v>41</v>
      </c>
      <c r="O382" s="92"/>
      <c r="P382" s="237">
        <f>O382*H382</f>
        <v>0</v>
      </c>
      <c r="Q382" s="237">
        <v>0</v>
      </c>
      <c r="R382" s="237">
        <f>Q382*H382</f>
        <v>0</v>
      </c>
      <c r="S382" s="237">
        <v>0</v>
      </c>
      <c r="T382" s="238">
        <f>S382*H382</f>
        <v>0</v>
      </c>
      <c r="U382" s="39"/>
      <c r="V382" s="39"/>
      <c r="W382" s="39"/>
      <c r="X382" s="39"/>
      <c r="Y382" s="39"/>
      <c r="Z382" s="39"/>
      <c r="AA382" s="39"/>
      <c r="AB382" s="39"/>
      <c r="AC382" s="39"/>
      <c r="AD382" s="39"/>
      <c r="AE382" s="39"/>
      <c r="AR382" s="239" t="s">
        <v>510</v>
      </c>
      <c r="AT382" s="239" t="s">
        <v>177</v>
      </c>
      <c r="AU382" s="239" t="s">
        <v>85</v>
      </c>
      <c r="AY382" s="18" t="s">
        <v>175</v>
      </c>
      <c r="BE382" s="240">
        <f>IF(N382="základní",J382,0)</f>
        <v>0</v>
      </c>
      <c r="BF382" s="240">
        <f>IF(N382="snížená",J382,0)</f>
        <v>0</v>
      </c>
      <c r="BG382" s="240">
        <f>IF(N382="zákl. přenesená",J382,0)</f>
        <v>0</v>
      </c>
      <c r="BH382" s="240">
        <f>IF(N382="sníž. přenesená",J382,0)</f>
        <v>0</v>
      </c>
      <c r="BI382" s="240">
        <f>IF(N382="nulová",J382,0)</f>
        <v>0</v>
      </c>
      <c r="BJ382" s="18" t="s">
        <v>83</v>
      </c>
      <c r="BK382" s="240">
        <f>ROUND(I382*H382,2)</f>
        <v>0</v>
      </c>
      <c r="BL382" s="18" t="s">
        <v>510</v>
      </c>
      <c r="BM382" s="239" t="s">
        <v>1919</v>
      </c>
    </row>
    <row r="383" s="2" customFormat="1">
      <c r="A383" s="39"/>
      <c r="B383" s="40"/>
      <c r="C383" s="41"/>
      <c r="D383" s="243" t="s">
        <v>205</v>
      </c>
      <c r="E383" s="41"/>
      <c r="F383" s="264" t="s">
        <v>1868</v>
      </c>
      <c r="G383" s="41"/>
      <c r="H383" s="41"/>
      <c r="I383" s="265"/>
      <c r="J383" s="41"/>
      <c r="K383" s="41"/>
      <c r="L383" s="45"/>
      <c r="M383" s="266"/>
      <c r="N383" s="267"/>
      <c r="O383" s="92"/>
      <c r="P383" s="92"/>
      <c r="Q383" s="92"/>
      <c r="R383" s="92"/>
      <c r="S383" s="92"/>
      <c r="T383" s="93"/>
      <c r="U383" s="39"/>
      <c r="V383" s="39"/>
      <c r="W383" s="39"/>
      <c r="X383" s="39"/>
      <c r="Y383" s="39"/>
      <c r="Z383" s="39"/>
      <c r="AA383" s="39"/>
      <c r="AB383" s="39"/>
      <c r="AC383" s="39"/>
      <c r="AD383" s="39"/>
      <c r="AE383" s="39"/>
      <c r="AT383" s="18" t="s">
        <v>205</v>
      </c>
      <c r="AU383" s="18" t="s">
        <v>85</v>
      </c>
    </row>
    <row r="384" s="2" customFormat="1" ht="16.5" customHeight="1">
      <c r="A384" s="39"/>
      <c r="B384" s="40"/>
      <c r="C384" s="228" t="s">
        <v>665</v>
      </c>
      <c r="D384" s="228" t="s">
        <v>177</v>
      </c>
      <c r="E384" s="229" t="s">
        <v>1920</v>
      </c>
      <c r="F384" s="230" t="s">
        <v>1921</v>
      </c>
      <c r="G384" s="231" t="s">
        <v>316</v>
      </c>
      <c r="H384" s="232">
        <v>4</v>
      </c>
      <c r="I384" s="233"/>
      <c r="J384" s="234">
        <f>ROUND(I384*H384,2)</f>
        <v>0</v>
      </c>
      <c r="K384" s="230" t="s">
        <v>203</v>
      </c>
      <c r="L384" s="45"/>
      <c r="M384" s="235" t="s">
        <v>1</v>
      </c>
      <c r="N384" s="236" t="s">
        <v>41</v>
      </c>
      <c r="O384" s="92"/>
      <c r="P384" s="237">
        <f>O384*H384</f>
        <v>0</v>
      </c>
      <c r="Q384" s="237">
        <v>0</v>
      </c>
      <c r="R384" s="237">
        <f>Q384*H384</f>
        <v>0</v>
      </c>
      <c r="S384" s="237">
        <v>0</v>
      </c>
      <c r="T384" s="238">
        <f>S384*H384</f>
        <v>0</v>
      </c>
      <c r="U384" s="39"/>
      <c r="V384" s="39"/>
      <c r="W384" s="39"/>
      <c r="X384" s="39"/>
      <c r="Y384" s="39"/>
      <c r="Z384" s="39"/>
      <c r="AA384" s="39"/>
      <c r="AB384" s="39"/>
      <c r="AC384" s="39"/>
      <c r="AD384" s="39"/>
      <c r="AE384" s="39"/>
      <c r="AR384" s="239" t="s">
        <v>510</v>
      </c>
      <c r="AT384" s="239" t="s">
        <v>177</v>
      </c>
      <c r="AU384" s="239" t="s">
        <v>85</v>
      </c>
      <c r="AY384" s="18" t="s">
        <v>175</v>
      </c>
      <c r="BE384" s="240">
        <f>IF(N384="základní",J384,0)</f>
        <v>0</v>
      </c>
      <c r="BF384" s="240">
        <f>IF(N384="snížená",J384,0)</f>
        <v>0</v>
      </c>
      <c r="BG384" s="240">
        <f>IF(N384="zákl. přenesená",J384,0)</f>
        <v>0</v>
      </c>
      <c r="BH384" s="240">
        <f>IF(N384="sníž. přenesená",J384,0)</f>
        <v>0</v>
      </c>
      <c r="BI384" s="240">
        <f>IF(N384="nulová",J384,0)</f>
        <v>0</v>
      </c>
      <c r="BJ384" s="18" t="s">
        <v>83</v>
      </c>
      <c r="BK384" s="240">
        <f>ROUND(I384*H384,2)</f>
        <v>0</v>
      </c>
      <c r="BL384" s="18" t="s">
        <v>510</v>
      </c>
      <c r="BM384" s="239" t="s">
        <v>1922</v>
      </c>
    </row>
    <row r="385" s="2" customFormat="1">
      <c r="A385" s="39"/>
      <c r="B385" s="40"/>
      <c r="C385" s="41"/>
      <c r="D385" s="243" t="s">
        <v>205</v>
      </c>
      <c r="E385" s="41"/>
      <c r="F385" s="264" t="s">
        <v>1868</v>
      </c>
      <c r="G385" s="41"/>
      <c r="H385" s="41"/>
      <c r="I385" s="265"/>
      <c r="J385" s="41"/>
      <c r="K385" s="41"/>
      <c r="L385" s="45"/>
      <c r="M385" s="266"/>
      <c r="N385" s="267"/>
      <c r="O385" s="92"/>
      <c r="P385" s="92"/>
      <c r="Q385" s="92"/>
      <c r="R385" s="92"/>
      <c r="S385" s="92"/>
      <c r="T385" s="93"/>
      <c r="U385" s="39"/>
      <c r="V385" s="39"/>
      <c r="W385" s="39"/>
      <c r="X385" s="39"/>
      <c r="Y385" s="39"/>
      <c r="Z385" s="39"/>
      <c r="AA385" s="39"/>
      <c r="AB385" s="39"/>
      <c r="AC385" s="39"/>
      <c r="AD385" s="39"/>
      <c r="AE385" s="39"/>
      <c r="AT385" s="18" t="s">
        <v>205</v>
      </c>
      <c r="AU385" s="18" t="s">
        <v>85</v>
      </c>
    </row>
    <row r="386" s="2" customFormat="1" ht="16.5" customHeight="1">
      <c r="A386" s="39"/>
      <c r="B386" s="40"/>
      <c r="C386" s="228" t="s">
        <v>670</v>
      </c>
      <c r="D386" s="228" t="s">
        <v>177</v>
      </c>
      <c r="E386" s="229" t="s">
        <v>1923</v>
      </c>
      <c r="F386" s="230" t="s">
        <v>1924</v>
      </c>
      <c r="G386" s="231" t="s">
        <v>316</v>
      </c>
      <c r="H386" s="232">
        <v>8</v>
      </c>
      <c r="I386" s="233"/>
      <c r="J386" s="234">
        <f>ROUND(I386*H386,2)</f>
        <v>0</v>
      </c>
      <c r="K386" s="230" t="s">
        <v>203</v>
      </c>
      <c r="L386" s="45"/>
      <c r="M386" s="235" t="s">
        <v>1</v>
      </c>
      <c r="N386" s="236" t="s">
        <v>41</v>
      </c>
      <c r="O386" s="92"/>
      <c r="P386" s="237">
        <f>O386*H386</f>
        <v>0</v>
      </c>
      <c r="Q386" s="237">
        <v>0</v>
      </c>
      <c r="R386" s="237">
        <f>Q386*H386</f>
        <v>0</v>
      </c>
      <c r="S386" s="237">
        <v>0</v>
      </c>
      <c r="T386" s="238">
        <f>S386*H386</f>
        <v>0</v>
      </c>
      <c r="U386" s="39"/>
      <c r="V386" s="39"/>
      <c r="W386" s="39"/>
      <c r="X386" s="39"/>
      <c r="Y386" s="39"/>
      <c r="Z386" s="39"/>
      <c r="AA386" s="39"/>
      <c r="AB386" s="39"/>
      <c r="AC386" s="39"/>
      <c r="AD386" s="39"/>
      <c r="AE386" s="39"/>
      <c r="AR386" s="239" t="s">
        <v>510</v>
      </c>
      <c r="AT386" s="239" t="s">
        <v>177</v>
      </c>
      <c r="AU386" s="239" t="s">
        <v>85</v>
      </c>
      <c r="AY386" s="18" t="s">
        <v>175</v>
      </c>
      <c r="BE386" s="240">
        <f>IF(N386="základní",J386,0)</f>
        <v>0</v>
      </c>
      <c r="BF386" s="240">
        <f>IF(N386="snížená",J386,0)</f>
        <v>0</v>
      </c>
      <c r="BG386" s="240">
        <f>IF(N386="zákl. přenesená",J386,0)</f>
        <v>0</v>
      </c>
      <c r="BH386" s="240">
        <f>IF(N386="sníž. přenesená",J386,0)</f>
        <v>0</v>
      </c>
      <c r="BI386" s="240">
        <f>IF(N386="nulová",J386,0)</f>
        <v>0</v>
      </c>
      <c r="BJ386" s="18" t="s">
        <v>83</v>
      </c>
      <c r="BK386" s="240">
        <f>ROUND(I386*H386,2)</f>
        <v>0</v>
      </c>
      <c r="BL386" s="18" t="s">
        <v>510</v>
      </c>
      <c r="BM386" s="239" t="s">
        <v>1925</v>
      </c>
    </row>
    <row r="387" s="2" customFormat="1">
      <c r="A387" s="39"/>
      <c r="B387" s="40"/>
      <c r="C387" s="41"/>
      <c r="D387" s="243" t="s">
        <v>205</v>
      </c>
      <c r="E387" s="41"/>
      <c r="F387" s="264" t="s">
        <v>1868</v>
      </c>
      <c r="G387" s="41"/>
      <c r="H387" s="41"/>
      <c r="I387" s="265"/>
      <c r="J387" s="41"/>
      <c r="K387" s="41"/>
      <c r="L387" s="45"/>
      <c r="M387" s="266"/>
      <c r="N387" s="267"/>
      <c r="O387" s="92"/>
      <c r="P387" s="92"/>
      <c r="Q387" s="92"/>
      <c r="R387" s="92"/>
      <c r="S387" s="92"/>
      <c r="T387" s="93"/>
      <c r="U387" s="39"/>
      <c r="V387" s="39"/>
      <c r="W387" s="39"/>
      <c r="X387" s="39"/>
      <c r="Y387" s="39"/>
      <c r="Z387" s="39"/>
      <c r="AA387" s="39"/>
      <c r="AB387" s="39"/>
      <c r="AC387" s="39"/>
      <c r="AD387" s="39"/>
      <c r="AE387" s="39"/>
      <c r="AT387" s="18" t="s">
        <v>205</v>
      </c>
      <c r="AU387" s="18" t="s">
        <v>85</v>
      </c>
    </row>
    <row r="388" s="2" customFormat="1" ht="16.5" customHeight="1">
      <c r="A388" s="39"/>
      <c r="B388" s="40"/>
      <c r="C388" s="228" t="s">
        <v>676</v>
      </c>
      <c r="D388" s="228" t="s">
        <v>177</v>
      </c>
      <c r="E388" s="229" t="s">
        <v>1926</v>
      </c>
      <c r="F388" s="230" t="s">
        <v>1927</v>
      </c>
      <c r="G388" s="231" t="s">
        <v>316</v>
      </c>
      <c r="H388" s="232">
        <v>1</v>
      </c>
      <c r="I388" s="233"/>
      <c r="J388" s="234">
        <f>ROUND(I388*H388,2)</f>
        <v>0</v>
      </c>
      <c r="K388" s="230" t="s">
        <v>203</v>
      </c>
      <c r="L388" s="45"/>
      <c r="M388" s="235" t="s">
        <v>1</v>
      </c>
      <c r="N388" s="236" t="s">
        <v>41</v>
      </c>
      <c r="O388" s="92"/>
      <c r="P388" s="237">
        <f>O388*H388</f>
        <v>0</v>
      </c>
      <c r="Q388" s="237">
        <v>0</v>
      </c>
      <c r="R388" s="237">
        <f>Q388*H388</f>
        <v>0</v>
      </c>
      <c r="S388" s="237">
        <v>0</v>
      </c>
      <c r="T388" s="238">
        <f>S388*H388</f>
        <v>0</v>
      </c>
      <c r="U388" s="39"/>
      <c r="V388" s="39"/>
      <c r="W388" s="39"/>
      <c r="X388" s="39"/>
      <c r="Y388" s="39"/>
      <c r="Z388" s="39"/>
      <c r="AA388" s="39"/>
      <c r="AB388" s="39"/>
      <c r="AC388" s="39"/>
      <c r="AD388" s="39"/>
      <c r="AE388" s="39"/>
      <c r="AR388" s="239" t="s">
        <v>510</v>
      </c>
      <c r="AT388" s="239" t="s">
        <v>177</v>
      </c>
      <c r="AU388" s="239" t="s">
        <v>85</v>
      </c>
      <c r="AY388" s="18" t="s">
        <v>175</v>
      </c>
      <c r="BE388" s="240">
        <f>IF(N388="základní",J388,0)</f>
        <v>0</v>
      </c>
      <c r="BF388" s="240">
        <f>IF(N388="snížená",J388,0)</f>
        <v>0</v>
      </c>
      <c r="BG388" s="240">
        <f>IF(N388="zákl. přenesená",J388,0)</f>
        <v>0</v>
      </c>
      <c r="BH388" s="240">
        <f>IF(N388="sníž. přenesená",J388,0)</f>
        <v>0</v>
      </c>
      <c r="BI388" s="240">
        <f>IF(N388="nulová",J388,0)</f>
        <v>0</v>
      </c>
      <c r="BJ388" s="18" t="s">
        <v>83</v>
      </c>
      <c r="BK388" s="240">
        <f>ROUND(I388*H388,2)</f>
        <v>0</v>
      </c>
      <c r="BL388" s="18" t="s">
        <v>510</v>
      </c>
      <c r="BM388" s="239" t="s">
        <v>1928</v>
      </c>
    </row>
    <row r="389" s="2" customFormat="1">
      <c r="A389" s="39"/>
      <c r="B389" s="40"/>
      <c r="C389" s="41"/>
      <c r="D389" s="243" t="s">
        <v>205</v>
      </c>
      <c r="E389" s="41"/>
      <c r="F389" s="264" t="s">
        <v>1868</v>
      </c>
      <c r="G389" s="41"/>
      <c r="H389" s="41"/>
      <c r="I389" s="265"/>
      <c r="J389" s="41"/>
      <c r="K389" s="41"/>
      <c r="L389" s="45"/>
      <c r="M389" s="266"/>
      <c r="N389" s="267"/>
      <c r="O389" s="92"/>
      <c r="P389" s="92"/>
      <c r="Q389" s="92"/>
      <c r="R389" s="92"/>
      <c r="S389" s="92"/>
      <c r="T389" s="93"/>
      <c r="U389" s="39"/>
      <c r="V389" s="39"/>
      <c r="W389" s="39"/>
      <c r="X389" s="39"/>
      <c r="Y389" s="39"/>
      <c r="Z389" s="39"/>
      <c r="AA389" s="39"/>
      <c r="AB389" s="39"/>
      <c r="AC389" s="39"/>
      <c r="AD389" s="39"/>
      <c r="AE389" s="39"/>
      <c r="AT389" s="18" t="s">
        <v>205</v>
      </c>
      <c r="AU389" s="18" t="s">
        <v>85</v>
      </c>
    </row>
    <row r="390" s="2" customFormat="1" ht="16.5" customHeight="1">
      <c r="A390" s="39"/>
      <c r="B390" s="40"/>
      <c r="C390" s="228" t="s">
        <v>681</v>
      </c>
      <c r="D390" s="228" t="s">
        <v>177</v>
      </c>
      <c r="E390" s="229" t="s">
        <v>1929</v>
      </c>
      <c r="F390" s="230" t="s">
        <v>1930</v>
      </c>
      <c r="G390" s="231" t="s">
        <v>316</v>
      </c>
      <c r="H390" s="232">
        <v>4</v>
      </c>
      <c r="I390" s="233"/>
      <c r="J390" s="234">
        <f>ROUND(I390*H390,2)</f>
        <v>0</v>
      </c>
      <c r="K390" s="230" t="s">
        <v>203</v>
      </c>
      <c r="L390" s="45"/>
      <c r="M390" s="235" t="s">
        <v>1</v>
      </c>
      <c r="N390" s="236" t="s">
        <v>41</v>
      </c>
      <c r="O390" s="92"/>
      <c r="P390" s="237">
        <f>O390*H390</f>
        <v>0</v>
      </c>
      <c r="Q390" s="237">
        <v>0</v>
      </c>
      <c r="R390" s="237">
        <f>Q390*H390</f>
        <v>0</v>
      </c>
      <c r="S390" s="237">
        <v>0</v>
      </c>
      <c r="T390" s="238">
        <f>S390*H390</f>
        <v>0</v>
      </c>
      <c r="U390" s="39"/>
      <c r="V390" s="39"/>
      <c r="W390" s="39"/>
      <c r="X390" s="39"/>
      <c r="Y390" s="39"/>
      <c r="Z390" s="39"/>
      <c r="AA390" s="39"/>
      <c r="AB390" s="39"/>
      <c r="AC390" s="39"/>
      <c r="AD390" s="39"/>
      <c r="AE390" s="39"/>
      <c r="AR390" s="239" t="s">
        <v>510</v>
      </c>
      <c r="AT390" s="239" t="s">
        <v>177</v>
      </c>
      <c r="AU390" s="239" t="s">
        <v>85</v>
      </c>
      <c r="AY390" s="18" t="s">
        <v>175</v>
      </c>
      <c r="BE390" s="240">
        <f>IF(N390="základní",J390,0)</f>
        <v>0</v>
      </c>
      <c r="BF390" s="240">
        <f>IF(N390="snížená",J390,0)</f>
        <v>0</v>
      </c>
      <c r="BG390" s="240">
        <f>IF(N390="zákl. přenesená",J390,0)</f>
        <v>0</v>
      </c>
      <c r="BH390" s="240">
        <f>IF(N390="sníž. přenesená",J390,0)</f>
        <v>0</v>
      </c>
      <c r="BI390" s="240">
        <f>IF(N390="nulová",J390,0)</f>
        <v>0</v>
      </c>
      <c r="BJ390" s="18" t="s">
        <v>83</v>
      </c>
      <c r="BK390" s="240">
        <f>ROUND(I390*H390,2)</f>
        <v>0</v>
      </c>
      <c r="BL390" s="18" t="s">
        <v>510</v>
      </c>
      <c r="BM390" s="239" t="s">
        <v>1931</v>
      </c>
    </row>
    <row r="391" s="2" customFormat="1">
      <c r="A391" s="39"/>
      <c r="B391" s="40"/>
      <c r="C391" s="41"/>
      <c r="D391" s="243" t="s">
        <v>205</v>
      </c>
      <c r="E391" s="41"/>
      <c r="F391" s="264" t="s">
        <v>1868</v>
      </c>
      <c r="G391" s="41"/>
      <c r="H391" s="41"/>
      <c r="I391" s="265"/>
      <c r="J391" s="41"/>
      <c r="K391" s="41"/>
      <c r="L391" s="45"/>
      <c r="M391" s="266"/>
      <c r="N391" s="267"/>
      <c r="O391" s="92"/>
      <c r="P391" s="92"/>
      <c r="Q391" s="92"/>
      <c r="R391" s="92"/>
      <c r="S391" s="92"/>
      <c r="T391" s="93"/>
      <c r="U391" s="39"/>
      <c r="V391" s="39"/>
      <c r="W391" s="39"/>
      <c r="X391" s="39"/>
      <c r="Y391" s="39"/>
      <c r="Z391" s="39"/>
      <c r="AA391" s="39"/>
      <c r="AB391" s="39"/>
      <c r="AC391" s="39"/>
      <c r="AD391" s="39"/>
      <c r="AE391" s="39"/>
      <c r="AT391" s="18" t="s">
        <v>205</v>
      </c>
      <c r="AU391" s="18" t="s">
        <v>85</v>
      </c>
    </row>
    <row r="392" s="2" customFormat="1" ht="16.5" customHeight="1">
      <c r="A392" s="39"/>
      <c r="B392" s="40"/>
      <c r="C392" s="228" t="s">
        <v>686</v>
      </c>
      <c r="D392" s="228" t="s">
        <v>177</v>
      </c>
      <c r="E392" s="229" t="s">
        <v>1932</v>
      </c>
      <c r="F392" s="230" t="s">
        <v>1933</v>
      </c>
      <c r="G392" s="231" t="s">
        <v>316</v>
      </c>
      <c r="H392" s="232">
        <v>2</v>
      </c>
      <c r="I392" s="233"/>
      <c r="J392" s="234">
        <f>ROUND(I392*H392,2)</f>
        <v>0</v>
      </c>
      <c r="K392" s="230" t="s">
        <v>203</v>
      </c>
      <c r="L392" s="45"/>
      <c r="M392" s="235" t="s">
        <v>1</v>
      </c>
      <c r="N392" s="236" t="s">
        <v>41</v>
      </c>
      <c r="O392" s="92"/>
      <c r="P392" s="237">
        <f>O392*H392</f>
        <v>0</v>
      </c>
      <c r="Q392" s="237">
        <v>0</v>
      </c>
      <c r="R392" s="237">
        <f>Q392*H392</f>
        <v>0</v>
      </c>
      <c r="S392" s="237">
        <v>0</v>
      </c>
      <c r="T392" s="238">
        <f>S392*H392</f>
        <v>0</v>
      </c>
      <c r="U392" s="39"/>
      <c r="V392" s="39"/>
      <c r="W392" s="39"/>
      <c r="X392" s="39"/>
      <c r="Y392" s="39"/>
      <c r="Z392" s="39"/>
      <c r="AA392" s="39"/>
      <c r="AB392" s="39"/>
      <c r="AC392" s="39"/>
      <c r="AD392" s="39"/>
      <c r="AE392" s="39"/>
      <c r="AR392" s="239" t="s">
        <v>510</v>
      </c>
      <c r="AT392" s="239" t="s">
        <v>177</v>
      </c>
      <c r="AU392" s="239" t="s">
        <v>85</v>
      </c>
      <c r="AY392" s="18" t="s">
        <v>175</v>
      </c>
      <c r="BE392" s="240">
        <f>IF(N392="základní",J392,0)</f>
        <v>0</v>
      </c>
      <c r="BF392" s="240">
        <f>IF(N392="snížená",J392,0)</f>
        <v>0</v>
      </c>
      <c r="BG392" s="240">
        <f>IF(N392="zákl. přenesená",J392,0)</f>
        <v>0</v>
      </c>
      <c r="BH392" s="240">
        <f>IF(N392="sníž. přenesená",J392,0)</f>
        <v>0</v>
      </c>
      <c r="BI392" s="240">
        <f>IF(N392="nulová",J392,0)</f>
        <v>0</v>
      </c>
      <c r="BJ392" s="18" t="s">
        <v>83</v>
      </c>
      <c r="BK392" s="240">
        <f>ROUND(I392*H392,2)</f>
        <v>0</v>
      </c>
      <c r="BL392" s="18" t="s">
        <v>510</v>
      </c>
      <c r="BM392" s="239" t="s">
        <v>1934</v>
      </c>
    </row>
    <row r="393" s="2" customFormat="1">
      <c r="A393" s="39"/>
      <c r="B393" s="40"/>
      <c r="C393" s="41"/>
      <c r="D393" s="243" t="s">
        <v>205</v>
      </c>
      <c r="E393" s="41"/>
      <c r="F393" s="264" t="s">
        <v>1868</v>
      </c>
      <c r="G393" s="41"/>
      <c r="H393" s="41"/>
      <c r="I393" s="265"/>
      <c r="J393" s="41"/>
      <c r="K393" s="41"/>
      <c r="L393" s="45"/>
      <c r="M393" s="300"/>
      <c r="N393" s="301"/>
      <c r="O393" s="302"/>
      <c r="P393" s="302"/>
      <c r="Q393" s="302"/>
      <c r="R393" s="302"/>
      <c r="S393" s="302"/>
      <c r="T393" s="303"/>
      <c r="U393" s="39"/>
      <c r="V393" s="39"/>
      <c r="W393" s="39"/>
      <c r="X393" s="39"/>
      <c r="Y393" s="39"/>
      <c r="Z393" s="39"/>
      <c r="AA393" s="39"/>
      <c r="AB393" s="39"/>
      <c r="AC393" s="39"/>
      <c r="AD393" s="39"/>
      <c r="AE393" s="39"/>
      <c r="AT393" s="18" t="s">
        <v>205</v>
      </c>
      <c r="AU393" s="18" t="s">
        <v>85</v>
      </c>
    </row>
    <row r="394" s="2" customFormat="1" ht="6.96" customHeight="1">
      <c r="A394" s="39"/>
      <c r="B394" s="67"/>
      <c r="C394" s="68"/>
      <c r="D394" s="68"/>
      <c r="E394" s="68"/>
      <c r="F394" s="68"/>
      <c r="G394" s="68"/>
      <c r="H394" s="68"/>
      <c r="I394" s="68"/>
      <c r="J394" s="68"/>
      <c r="K394" s="68"/>
      <c r="L394" s="45"/>
      <c r="M394" s="39"/>
      <c r="O394" s="39"/>
      <c r="P394" s="39"/>
      <c r="Q394" s="39"/>
      <c r="R394" s="39"/>
      <c r="S394" s="39"/>
      <c r="T394" s="39"/>
      <c r="U394" s="39"/>
      <c r="V394" s="39"/>
      <c r="W394" s="39"/>
      <c r="X394" s="39"/>
      <c r="Y394" s="39"/>
      <c r="Z394" s="39"/>
      <c r="AA394" s="39"/>
      <c r="AB394" s="39"/>
      <c r="AC394" s="39"/>
      <c r="AD394" s="39"/>
      <c r="AE394" s="39"/>
    </row>
  </sheetData>
  <sheetProtection sheet="1" autoFilter="0" formatColumns="0" formatRows="0" objects="1" scenarios="1" spinCount="100000" saltValue="ggv7ZjUzC3tzGD6Loqh1rKW3pGlFkRu6fLpJUkkxox8QBkpfkFQpDZWOPx84/bB3b1VgZQK42szBEEZCbeBd8g==" hashValue="RBV2ivezf3nkYfzL/DcZqfQl7MdDqU/a9m2tSsM8pQ+2IDHVb9DjefnWiRSB6oiw/AKTFtwshWLyj2NQBIDkwA==" algorithmName="SHA-512" password="E785"/>
  <autoFilter ref="C136:K393"/>
  <mergeCells count="12">
    <mergeCell ref="E7:H7"/>
    <mergeCell ref="E9:H9"/>
    <mergeCell ref="E11:H11"/>
    <mergeCell ref="E20:H20"/>
    <mergeCell ref="E29:H29"/>
    <mergeCell ref="E85:H85"/>
    <mergeCell ref="E87:H87"/>
    <mergeCell ref="E89:H89"/>
    <mergeCell ref="E125:H125"/>
    <mergeCell ref="E127:H127"/>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c r="B8" s="21"/>
      <c r="D8" s="152" t="s">
        <v>130</v>
      </c>
      <c r="L8" s="21"/>
    </row>
    <row r="9" s="1" customFormat="1" ht="16.5" customHeight="1">
      <c r="B9" s="21"/>
      <c r="E9" s="153" t="s">
        <v>1638</v>
      </c>
      <c r="F9" s="1"/>
      <c r="G9" s="1"/>
      <c r="H9" s="1"/>
      <c r="L9" s="21"/>
    </row>
    <row r="10" s="1" customFormat="1" ht="12" customHeight="1">
      <c r="B10" s="21"/>
      <c r="D10" s="152" t="s">
        <v>132</v>
      </c>
      <c r="L10" s="21"/>
    </row>
    <row r="11" s="2" customFormat="1" ht="16.5" customHeight="1">
      <c r="A11" s="39"/>
      <c r="B11" s="45"/>
      <c r="C11" s="39"/>
      <c r="D11" s="39"/>
      <c r="E11" s="164" t="s">
        <v>1935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960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1936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868</v>
      </c>
      <c r="G16" s="39"/>
      <c r="H16" s="39"/>
      <c r="I16" s="152" t="s">
        <v>22</v>
      </c>
      <c r="J16" s="155" t="str">
        <f>'Rekapitulace stavby'!AN8</f>
        <v>24. 2. 2024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Vysoká škola bánská – Technická univerzita Ostrava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869</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870</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ROUND((SUM(BE137:BE788)),  2)</f>
        <v>0</v>
      </c>
      <c r="G37" s="39"/>
      <c r="H37" s="39"/>
      <c r="I37" s="166">
        <v>0.20999999999999999</v>
      </c>
      <c r="J37" s="165">
        <f>ROUND(((SUM(BE137:BE788))*I37),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ROUND((SUM(BF137:BF788)),  2)</f>
        <v>0</v>
      </c>
      <c r="G38" s="39"/>
      <c r="H38" s="39"/>
      <c r="I38" s="166">
        <v>0.12</v>
      </c>
      <c r="J38" s="165">
        <f>ROUND(((SUM(BF137:BF788))*I38),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ROUND((SUM(BG137:BG788)),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ROUND((SUM(BH137:BH788)),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ROUND((SUM(BI137:BI788)),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1" customFormat="1" ht="16.5" customHeight="1">
      <c r="B87" s="22"/>
      <c r="C87" s="23"/>
      <c r="D87" s="23"/>
      <c r="E87" s="185" t="s">
        <v>1638</v>
      </c>
      <c r="F87" s="23"/>
      <c r="G87" s="23"/>
      <c r="H87" s="23"/>
      <c r="I87" s="23"/>
      <c r="J87" s="23"/>
      <c r="K87" s="23"/>
      <c r="L87" s="21"/>
    </row>
    <row r="88" s="1" customFormat="1" ht="12" customHeight="1">
      <c r="B88" s="22"/>
      <c r="C88" s="33" t="s">
        <v>132</v>
      </c>
      <c r="D88" s="23"/>
      <c r="E88" s="23"/>
      <c r="F88" s="23"/>
      <c r="G88" s="23"/>
      <c r="H88" s="23"/>
      <c r="I88" s="23"/>
      <c r="J88" s="23"/>
      <c r="K88" s="23"/>
      <c r="L88" s="21"/>
    </row>
    <row r="89" s="2" customFormat="1" ht="16.5" customHeight="1">
      <c r="A89" s="39"/>
      <c r="B89" s="40"/>
      <c r="C89" s="41"/>
      <c r="D89" s="41"/>
      <c r="E89" s="308" t="s">
        <v>1935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960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1 - D1.02.40- Zdravotechnika - Sociální zařízení G</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Ostrava-Poruba</v>
      </c>
      <c r="G93" s="41"/>
      <c r="H93" s="41"/>
      <c r="I93" s="33" t="s">
        <v>22</v>
      </c>
      <c r="J93" s="80" t="str">
        <f>IF(J16="","",J16)</f>
        <v>24. 2. 2024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Vysoká škola bánská – Technická univerzita Ostrava</v>
      </c>
      <c r="G95" s="41"/>
      <c r="H95" s="41"/>
      <c r="I95" s="33" t="s">
        <v>30</v>
      </c>
      <c r="J95" s="37" t="str">
        <f>E25</f>
        <v>Ing.Petr Kudlík</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Lenka Jugová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135</v>
      </c>
      <c r="D98" s="187"/>
      <c r="E98" s="187"/>
      <c r="F98" s="187"/>
      <c r="G98" s="187"/>
      <c r="H98" s="187"/>
      <c r="I98" s="187"/>
      <c r="J98" s="188" t="s">
        <v>136</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137</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138</v>
      </c>
    </row>
    <row r="101" s="9" customFormat="1" ht="24.96" customHeight="1">
      <c r="A101" s="9"/>
      <c r="B101" s="190"/>
      <c r="C101" s="191"/>
      <c r="D101" s="192" t="s">
        <v>139</v>
      </c>
      <c r="E101" s="193"/>
      <c r="F101" s="193"/>
      <c r="G101" s="193"/>
      <c r="H101" s="193"/>
      <c r="I101" s="193"/>
      <c r="J101" s="194">
        <f>J138</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140</v>
      </c>
      <c r="E102" s="198"/>
      <c r="F102" s="198"/>
      <c r="G102" s="198"/>
      <c r="H102" s="198"/>
      <c r="I102" s="198"/>
      <c r="J102" s="199">
        <f>J139</f>
        <v>0</v>
      </c>
      <c r="K102" s="134"/>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147</v>
      </c>
      <c r="E103" s="193"/>
      <c r="F103" s="193"/>
      <c r="G103" s="193"/>
      <c r="H103" s="193"/>
      <c r="I103" s="193"/>
      <c r="J103" s="194">
        <f>J141</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148</v>
      </c>
      <c r="E104" s="198"/>
      <c r="F104" s="198"/>
      <c r="G104" s="198"/>
      <c r="H104" s="198"/>
      <c r="I104" s="198"/>
      <c r="J104" s="199">
        <f>J142</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1640</v>
      </c>
      <c r="E105" s="198"/>
      <c r="F105" s="198"/>
      <c r="G105" s="198"/>
      <c r="H105" s="198"/>
      <c r="I105" s="198"/>
      <c r="J105" s="199">
        <f>J201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871</v>
      </c>
      <c r="E106" s="198"/>
      <c r="F106" s="198"/>
      <c r="G106" s="198"/>
      <c r="H106" s="198"/>
      <c r="I106" s="198"/>
      <c r="J106" s="199">
        <f>J277</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1937</v>
      </c>
      <c r="E107" s="198"/>
      <c r="F107" s="198"/>
      <c r="G107" s="198"/>
      <c r="H107" s="198"/>
      <c r="I107" s="198"/>
      <c r="J107" s="199">
        <f>J508</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1938</v>
      </c>
      <c r="E108" s="198"/>
      <c r="F108" s="198"/>
      <c r="G108" s="198"/>
      <c r="H108" s="198"/>
      <c r="I108" s="198"/>
      <c r="J108" s="199">
        <f>J513</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1939</v>
      </c>
      <c r="E109" s="198"/>
      <c r="F109" s="198"/>
      <c r="G109" s="198"/>
      <c r="H109" s="198"/>
      <c r="I109" s="198"/>
      <c r="J109" s="199">
        <f>J705</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149</v>
      </c>
      <c r="E110" s="198"/>
      <c r="F110" s="198"/>
      <c r="G110" s="198"/>
      <c r="H110" s="198"/>
      <c r="I110" s="198"/>
      <c r="J110" s="199">
        <f>J763</f>
        <v>0</v>
      </c>
      <c r="K110" s="134"/>
      <c r="L110" s="200"/>
      <c r="S110" s="10"/>
      <c r="T110" s="10"/>
      <c r="U110" s="10"/>
      <c r="V110" s="10"/>
      <c r="W110" s="10"/>
      <c r="X110" s="10"/>
      <c r="Y110" s="10"/>
      <c r="Z110" s="10"/>
      <c r="AA110" s="10"/>
      <c r="AB110" s="10"/>
      <c r="AC110" s="10"/>
      <c r="AD110" s="10"/>
      <c r="AE110" s="10"/>
    </row>
    <row r="111" s="9" customFormat="1" ht="24.96" customHeight="1">
      <c r="A111" s="9"/>
      <c r="B111" s="190"/>
      <c r="C111" s="191"/>
      <c r="D111" s="192" t="s">
        <v>872</v>
      </c>
      <c r="E111" s="193"/>
      <c r="F111" s="193"/>
      <c r="G111" s="193"/>
      <c r="H111" s="193"/>
      <c r="I111" s="193"/>
      <c r="J111" s="194">
        <f>J778</f>
        <v>0</v>
      </c>
      <c r="K111" s="191"/>
      <c r="L111" s="195"/>
      <c r="S111" s="9"/>
      <c r="T111" s="9"/>
      <c r="U111" s="9"/>
      <c r="V111" s="9"/>
      <c r="W111" s="9"/>
      <c r="X111" s="9"/>
      <c r="Y111" s="9"/>
      <c r="Z111" s="9"/>
      <c r="AA111" s="9"/>
      <c r="AB111" s="9"/>
      <c r="AC111" s="9"/>
      <c r="AD111" s="9"/>
      <c r="AE111" s="9"/>
    </row>
    <row r="112" s="9" customFormat="1" ht="24.96" customHeight="1">
      <c r="A112" s="9"/>
      <c r="B112" s="190"/>
      <c r="C112" s="191"/>
      <c r="D112" s="192" t="s">
        <v>1940</v>
      </c>
      <c r="E112" s="193"/>
      <c r="F112" s="193"/>
      <c r="G112" s="193"/>
      <c r="H112" s="193"/>
      <c r="I112" s="193"/>
      <c r="J112" s="194">
        <f>J781</f>
        <v>0</v>
      </c>
      <c r="K112" s="191"/>
      <c r="L112" s="195"/>
      <c r="S112" s="9"/>
      <c r="T112" s="9"/>
      <c r="U112" s="9"/>
      <c r="V112" s="9"/>
      <c r="W112" s="9"/>
      <c r="X112" s="9"/>
      <c r="Y112" s="9"/>
      <c r="Z112" s="9"/>
      <c r="AA112" s="9"/>
      <c r="AB112" s="9"/>
      <c r="AC112" s="9"/>
      <c r="AD112" s="9"/>
      <c r="AE112" s="9"/>
    </row>
    <row r="113" s="10" customFormat="1" ht="19.92" customHeight="1">
      <c r="A113" s="10"/>
      <c r="B113" s="196"/>
      <c r="C113" s="134"/>
      <c r="D113" s="197" t="s">
        <v>1941</v>
      </c>
      <c r="E113" s="198"/>
      <c r="F113" s="198"/>
      <c r="G113" s="198"/>
      <c r="H113" s="198"/>
      <c r="I113" s="198"/>
      <c r="J113" s="199">
        <f>J782</f>
        <v>0</v>
      </c>
      <c r="K113" s="134"/>
      <c r="L113" s="200"/>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160</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5" t="str">
        <f>E7</f>
        <v>Rekonstrukce spojovacích chodeb pavilonu G VŠB-TUO</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130</v>
      </c>
      <c r="D124" s="23"/>
      <c r="E124" s="23"/>
      <c r="F124" s="23"/>
      <c r="G124" s="23"/>
      <c r="H124" s="23"/>
      <c r="I124" s="23"/>
      <c r="J124" s="23"/>
      <c r="K124" s="23"/>
      <c r="L124" s="21"/>
    </row>
    <row r="125" s="1" customFormat="1" ht="16.5" customHeight="1">
      <c r="B125" s="22"/>
      <c r="C125" s="23"/>
      <c r="D125" s="23"/>
      <c r="E125" s="185" t="s">
        <v>1638</v>
      </c>
      <c r="F125" s="23"/>
      <c r="G125" s="23"/>
      <c r="H125" s="23"/>
      <c r="I125" s="23"/>
      <c r="J125" s="23"/>
      <c r="K125" s="23"/>
      <c r="L125" s="21"/>
    </row>
    <row r="126" s="1" customFormat="1" ht="12" customHeight="1">
      <c r="B126" s="22"/>
      <c r="C126" s="33" t="s">
        <v>132</v>
      </c>
      <c r="D126" s="23"/>
      <c r="E126" s="23"/>
      <c r="F126" s="23"/>
      <c r="G126" s="23"/>
      <c r="H126" s="23"/>
      <c r="I126" s="23"/>
      <c r="J126" s="23"/>
      <c r="K126" s="23"/>
      <c r="L126" s="21"/>
    </row>
    <row r="127" s="2" customFormat="1" ht="16.5" customHeight="1">
      <c r="A127" s="39"/>
      <c r="B127" s="40"/>
      <c r="C127" s="41"/>
      <c r="D127" s="41"/>
      <c r="E127" s="308" t="s">
        <v>1935</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960</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1 - D1.02.40- Zdravotechnika - Sociální zařízení G</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F16</f>
        <v>Ostrava-Poruba</v>
      </c>
      <c r="G131" s="41"/>
      <c r="H131" s="41"/>
      <c r="I131" s="33" t="s">
        <v>22</v>
      </c>
      <c r="J131" s="80" t="str">
        <f>IF(J16="","",J16)</f>
        <v>24. 2. 2024</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E19</f>
        <v>Vysoká škola bánská – Technická univerzita Ostrava</v>
      </c>
      <c r="G133" s="41"/>
      <c r="H133" s="41"/>
      <c r="I133" s="33" t="s">
        <v>30</v>
      </c>
      <c r="J133" s="37" t="str">
        <f>E25</f>
        <v>Ing.Petr Kudlík</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IF(E22="","",E22)</f>
        <v>Vyplň údaj</v>
      </c>
      <c r="G134" s="41"/>
      <c r="H134" s="41"/>
      <c r="I134" s="33" t="s">
        <v>33</v>
      </c>
      <c r="J134" s="37" t="str">
        <f>E28</f>
        <v>Lenka Jugová</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1"/>
      <c r="B136" s="202"/>
      <c r="C136" s="203" t="s">
        <v>161</v>
      </c>
      <c r="D136" s="204" t="s">
        <v>61</v>
      </c>
      <c r="E136" s="204" t="s">
        <v>57</v>
      </c>
      <c r="F136" s="204" t="s">
        <v>58</v>
      </c>
      <c r="G136" s="204" t="s">
        <v>162</v>
      </c>
      <c r="H136" s="204" t="s">
        <v>163</v>
      </c>
      <c r="I136" s="204" t="s">
        <v>164</v>
      </c>
      <c r="J136" s="204" t="s">
        <v>136</v>
      </c>
      <c r="K136" s="205" t="s">
        <v>165</v>
      </c>
      <c r="L136" s="206"/>
      <c r="M136" s="101" t="s">
        <v>1</v>
      </c>
      <c r="N136" s="102" t="s">
        <v>40</v>
      </c>
      <c r="O136" s="102" t="s">
        <v>166</v>
      </c>
      <c r="P136" s="102" t="s">
        <v>167</v>
      </c>
      <c r="Q136" s="102" t="s">
        <v>168</v>
      </c>
      <c r="R136" s="102" t="s">
        <v>169</v>
      </c>
      <c r="S136" s="102" t="s">
        <v>170</v>
      </c>
      <c r="T136" s="103" t="s">
        <v>171</v>
      </c>
      <c r="U136" s="201"/>
      <c r="V136" s="201"/>
      <c r="W136" s="201"/>
      <c r="X136" s="201"/>
      <c r="Y136" s="201"/>
      <c r="Z136" s="201"/>
      <c r="AA136" s="201"/>
      <c r="AB136" s="201"/>
      <c r="AC136" s="201"/>
      <c r="AD136" s="201"/>
      <c r="AE136" s="201"/>
    </row>
    <row r="137" s="2" customFormat="1" ht="22.8" customHeight="1">
      <c r="A137" s="39"/>
      <c r="B137" s="40"/>
      <c r="C137" s="108" t="s">
        <v>172</v>
      </c>
      <c r="D137" s="41"/>
      <c r="E137" s="41"/>
      <c r="F137" s="41"/>
      <c r="G137" s="41"/>
      <c r="H137" s="41"/>
      <c r="I137" s="41"/>
      <c r="J137" s="207">
        <f>BK137</f>
        <v>0</v>
      </c>
      <c r="K137" s="41"/>
      <c r="L137" s="45"/>
      <c r="M137" s="104"/>
      <c r="N137" s="208"/>
      <c r="O137" s="105"/>
      <c r="P137" s="209">
        <f>P138+P141+P778+P781</f>
        <v>0</v>
      </c>
      <c r="Q137" s="105"/>
      <c r="R137" s="209">
        <f>R138+R141+R778+R781</f>
        <v>2.5852923072999996</v>
      </c>
      <c r="S137" s="105"/>
      <c r="T137" s="210">
        <f>T138+T141+T778+T781</f>
        <v>2.5541099999999997</v>
      </c>
      <c r="U137" s="39"/>
      <c r="V137" s="39"/>
      <c r="W137" s="39"/>
      <c r="X137" s="39"/>
      <c r="Y137" s="39"/>
      <c r="Z137" s="39"/>
      <c r="AA137" s="39"/>
      <c r="AB137" s="39"/>
      <c r="AC137" s="39"/>
      <c r="AD137" s="39"/>
      <c r="AE137" s="39"/>
      <c r="AT137" s="18" t="s">
        <v>75</v>
      </c>
      <c r="AU137" s="18" t="s">
        <v>138</v>
      </c>
      <c r="BK137" s="211">
        <f>BK138+BK141+BK778+BK781</f>
        <v>0</v>
      </c>
    </row>
    <row r="138" s="12" customFormat="1" ht="25.92" customHeight="1">
      <c r="A138" s="12"/>
      <c r="B138" s="212"/>
      <c r="C138" s="213"/>
      <c r="D138" s="214" t="s">
        <v>75</v>
      </c>
      <c r="E138" s="215" t="s">
        <v>173</v>
      </c>
      <c r="F138" s="215" t="s">
        <v>174</v>
      </c>
      <c r="G138" s="213"/>
      <c r="H138" s="213"/>
      <c r="I138" s="216"/>
      <c r="J138" s="217">
        <f>BK138</f>
        <v>0</v>
      </c>
      <c r="K138" s="213"/>
      <c r="L138" s="218"/>
      <c r="M138" s="219"/>
      <c r="N138" s="220"/>
      <c r="O138" s="220"/>
      <c r="P138" s="221">
        <f>P139</f>
        <v>0</v>
      </c>
      <c r="Q138" s="220"/>
      <c r="R138" s="221">
        <f>R139</f>
        <v>0</v>
      </c>
      <c r="S138" s="220"/>
      <c r="T138" s="222">
        <f>T139</f>
        <v>0</v>
      </c>
      <c r="U138" s="12"/>
      <c r="V138" s="12"/>
      <c r="W138" s="12"/>
      <c r="X138" s="12"/>
      <c r="Y138" s="12"/>
      <c r="Z138" s="12"/>
      <c r="AA138" s="12"/>
      <c r="AB138" s="12"/>
      <c r="AC138" s="12"/>
      <c r="AD138" s="12"/>
      <c r="AE138" s="12"/>
      <c r="AR138" s="223" t="s">
        <v>83</v>
      </c>
      <c r="AT138" s="224" t="s">
        <v>75</v>
      </c>
      <c r="AU138" s="224" t="s">
        <v>76</v>
      </c>
      <c r="AY138" s="223" t="s">
        <v>175</v>
      </c>
      <c r="BK138" s="225">
        <f>BK139</f>
        <v>0</v>
      </c>
    </row>
    <row r="139" s="12" customFormat="1" ht="22.8" customHeight="1">
      <c r="A139" s="12"/>
      <c r="B139" s="212"/>
      <c r="C139" s="213"/>
      <c r="D139" s="214" t="s">
        <v>75</v>
      </c>
      <c r="E139" s="226" t="s">
        <v>98</v>
      </c>
      <c r="F139" s="226" t="s">
        <v>176</v>
      </c>
      <c r="G139" s="213"/>
      <c r="H139" s="213"/>
      <c r="I139" s="216"/>
      <c r="J139" s="227">
        <f>BK139</f>
        <v>0</v>
      </c>
      <c r="K139" s="213"/>
      <c r="L139" s="218"/>
      <c r="M139" s="219"/>
      <c r="N139" s="220"/>
      <c r="O139" s="220"/>
      <c r="P139" s="221">
        <f>P140</f>
        <v>0</v>
      </c>
      <c r="Q139" s="220"/>
      <c r="R139" s="221">
        <f>R140</f>
        <v>0</v>
      </c>
      <c r="S139" s="220"/>
      <c r="T139" s="222">
        <f>T140</f>
        <v>0</v>
      </c>
      <c r="U139" s="12"/>
      <c r="V139" s="12"/>
      <c r="W139" s="12"/>
      <c r="X139" s="12"/>
      <c r="Y139" s="12"/>
      <c r="Z139" s="12"/>
      <c r="AA139" s="12"/>
      <c r="AB139" s="12"/>
      <c r="AC139" s="12"/>
      <c r="AD139" s="12"/>
      <c r="AE139" s="12"/>
      <c r="AR139" s="223" t="s">
        <v>83</v>
      </c>
      <c r="AT139" s="224" t="s">
        <v>75</v>
      </c>
      <c r="AU139" s="224" t="s">
        <v>83</v>
      </c>
      <c r="AY139" s="223" t="s">
        <v>175</v>
      </c>
      <c r="BK139" s="225">
        <f>BK140</f>
        <v>0</v>
      </c>
    </row>
    <row r="140" s="2" customFormat="1" ht="16.5" customHeight="1">
      <c r="A140" s="39"/>
      <c r="B140" s="40"/>
      <c r="C140" s="228" t="s">
        <v>83</v>
      </c>
      <c r="D140" s="228" t="s">
        <v>177</v>
      </c>
      <c r="E140" s="229" t="s">
        <v>1942</v>
      </c>
      <c r="F140" s="230" t="s">
        <v>1943</v>
      </c>
      <c r="G140" s="231" t="s">
        <v>221</v>
      </c>
      <c r="H140" s="232">
        <v>50</v>
      </c>
      <c r="I140" s="233"/>
      <c r="J140" s="234">
        <f>ROUND(I140*H140,2)</f>
        <v>0</v>
      </c>
      <c r="K140" s="230" t="s">
        <v>181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182</v>
      </c>
      <c r="AT140" s="239" t="s">
        <v>177</v>
      </c>
      <c r="AU140" s="239" t="s">
        <v>85</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182</v>
      </c>
      <c r="BM140" s="239" t="s">
        <v>1944</v>
      </c>
    </row>
    <row r="141" s="12" customFormat="1" ht="25.92" customHeight="1">
      <c r="A141" s="12"/>
      <c r="B141" s="212"/>
      <c r="C141" s="213"/>
      <c r="D141" s="214" t="s">
        <v>75</v>
      </c>
      <c r="E141" s="215" t="s">
        <v>402</v>
      </c>
      <c r="F141" s="215" t="s">
        <v>403</v>
      </c>
      <c r="G141" s="213"/>
      <c r="H141" s="213"/>
      <c r="I141" s="216"/>
      <c r="J141" s="217">
        <f>BK141</f>
        <v>0</v>
      </c>
      <c r="K141" s="213"/>
      <c r="L141" s="218"/>
      <c r="M141" s="219"/>
      <c r="N141" s="220"/>
      <c r="O141" s="220"/>
      <c r="P141" s="221">
        <f>P142+P201+P277+P508+P513+P705+P763</f>
        <v>0</v>
      </c>
      <c r="Q141" s="220"/>
      <c r="R141" s="221">
        <f>R142+R201+R277+R508+R513+R705+R763</f>
        <v>2.5852923072999996</v>
      </c>
      <c r="S141" s="220"/>
      <c r="T141" s="222">
        <f>T142+T201+T277+T508+T513+T705+T763</f>
        <v>2.5541099999999997</v>
      </c>
      <c r="U141" s="12"/>
      <c r="V141" s="12"/>
      <c r="W141" s="12"/>
      <c r="X141" s="12"/>
      <c r="Y141" s="12"/>
      <c r="Z141" s="12"/>
      <c r="AA141" s="12"/>
      <c r="AB141" s="12"/>
      <c r="AC141" s="12"/>
      <c r="AD141" s="12"/>
      <c r="AE141" s="12"/>
      <c r="AR141" s="223" t="s">
        <v>85</v>
      </c>
      <c r="AT141" s="224" t="s">
        <v>75</v>
      </c>
      <c r="AU141" s="224" t="s">
        <v>76</v>
      </c>
      <c r="AY141" s="223" t="s">
        <v>175</v>
      </c>
      <c r="BK141" s="225">
        <f>BK142+BK201+BK277+BK508+BK513+BK705+BK763</f>
        <v>0</v>
      </c>
    </row>
    <row r="142" s="12" customFormat="1" ht="22.8" customHeight="1">
      <c r="A142" s="12"/>
      <c r="B142" s="212"/>
      <c r="C142" s="213"/>
      <c r="D142" s="214" t="s">
        <v>75</v>
      </c>
      <c r="E142" s="226" t="s">
        <v>404</v>
      </c>
      <c r="F142" s="226" t="s">
        <v>405</v>
      </c>
      <c r="G142" s="213"/>
      <c r="H142" s="213"/>
      <c r="I142" s="216"/>
      <c r="J142" s="227">
        <f>BK142</f>
        <v>0</v>
      </c>
      <c r="K142" s="213"/>
      <c r="L142" s="218"/>
      <c r="M142" s="219"/>
      <c r="N142" s="220"/>
      <c r="O142" s="220"/>
      <c r="P142" s="221">
        <f>SUM(P143:P200)</f>
        <v>0</v>
      </c>
      <c r="Q142" s="220"/>
      <c r="R142" s="221">
        <f>SUM(R143:R200)</f>
        <v>0.048125000000000001</v>
      </c>
      <c r="S142" s="220"/>
      <c r="T142" s="222">
        <f>SUM(T143:T200)</f>
        <v>0.18599999999999997</v>
      </c>
      <c r="U142" s="12"/>
      <c r="V142" s="12"/>
      <c r="W142" s="12"/>
      <c r="X142" s="12"/>
      <c r="Y142" s="12"/>
      <c r="Z142" s="12"/>
      <c r="AA142" s="12"/>
      <c r="AB142" s="12"/>
      <c r="AC142" s="12"/>
      <c r="AD142" s="12"/>
      <c r="AE142" s="12"/>
      <c r="AR142" s="223" t="s">
        <v>85</v>
      </c>
      <c r="AT142" s="224" t="s">
        <v>75</v>
      </c>
      <c r="AU142" s="224" t="s">
        <v>83</v>
      </c>
      <c r="AY142" s="223" t="s">
        <v>175</v>
      </c>
      <c r="BK142" s="225">
        <f>SUM(BK143:BK200)</f>
        <v>0</v>
      </c>
    </row>
    <row r="143" s="2" customFormat="1" ht="16.5" customHeight="1">
      <c r="A143" s="39"/>
      <c r="B143" s="40"/>
      <c r="C143" s="228" t="s">
        <v>85</v>
      </c>
      <c r="D143" s="228" t="s">
        <v>177</v>
      </c>
      <c r="E143" s="229" t="s">
        <v>1945</v>
      </c>
      <c r="F143" s="230" t="s">
        <v>1946</v>
      </c>
      <c r="G143" s="231" t="s">
        <v>221</v>
      </c>
      <c r="H143" s="232">
        <v>310</v>
      </c>
      <c r="I143" s="233"/>
      <c r="J143" s="234">
        <f>ROUND(I143*H143,2)</f>
        <v>0</v>
      </c>
      <c r="K143" s="230" t="s">
        <v>181</v>
      </c>
      <c r="L143" s="45"/>
      <c r="M143" s="235" t="s">
        <v>1</v>
      </c>
      <c r="N143" s="236" t="s">
        <v>41</v>
      </c>
      <c r="O143" s="92"/>
      <c r="P143" s="237">
        <f>O143*H143</f>
        <v>0</v>
      </c>
      <c r="Q143" s="237">
        <v>0</v>
      </c>
      <c r="R143" s="237">
        <f>Q143*H143</f>
        <v>0</v>
      </c>
      <c r="S143" s="237">
        <v>0.00059999999999999995</v>
      </c>
      <c r="T143" s="238">
        <f>S143*H143</f>
        <v>0.18599999999999997</v>
      </c>
      <c r="U143" s="39"/>
      <c r="V143" s="39"/>
      <c r="W143" s="39"/>
      <c r="X143" s="39"/>
      <c r="Y143" s="39"/>
      <c r="Z143" s="39"/>
      <c r="AA143" s="39"/>
      <c r="AB143" s="39"/>
      <c r="AC143" s="39"/>
      <c r="AD143" s="39"/>
      <c r="AE143" s="39"/>
      <c r="AR143" s="239" t="s">
        <v>255</v>
      </c>
      <c r="AT143" s="239" t="s">
        <v>177</v>
      </c>
      <c r="AU143" s="239" t="s">
        <v>85</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255</v>
      </c>
      <c r="BM143" s="239" t="s">
        <v>1947</v>
      </c>
    </row>
    <row r="144" s="2" customFormat="1" ht="16.5" customHeight="1">
      <c r="A144" s="39"/>
      <c r="B144" s="40"/>
      <c r="C144" s="228" t="s">
        <v>98</v>
      </c>
      <c r="D144" s="228" t="s">
        <v>177</v>
      </c>
      <c r="E144" s="229" t="s">
        <v>873</v>
      </c>
      <c r="F144" s="230" t="s">
        <v>874</v>
      </c>
      <c r="G144" s="231" t="s">
        <v>221</v>
      </c>
      <c r="H144" s="232">
        <v>75</v>
      </c>
      <c r="I144" s="233"/>
      <c r="J144" s="234">
        <f>ROUND(I144*H144,2)</f>
        <v>0</v>
      </c>
      <c r="K144" s="230" t="s">
        <v>181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255</v>
      </c>
      <c r="AT144" s="239" t="s">
        <v>177</v>
      </c>
      <c r="AU144" s="239" t="s">
        <v>85</v>
      </c>
      <c r="AY144" s="18" t="s">
        <v>175</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255</v>
      </c>
      <c r="BM144" s="239" t="s">
        <v>1948</v>
      </c>
    </row>
    <row r="145" s="13" customFormat="1">
      <c r="A145" s="13"/>
      <c r="B145" s="241"/>
      <c r="C145" s="242"/>
      <c r="D145" s="243" t="s">
        <v>197</v>
      </c>
      <c r="E145" s="244" t="s">
        <v>1</v>
      </c>
      <c r="F145" s="245" t="s">
        <v>558</v>
      </c>
      <c r="G145" s="242"/>
      <c r="H145" s="246">
        <v>75</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197</v>
      </c>
      <c r="AU145" s="252" t="s">
        <v>85</v>
      </c>
      <c r="AV145" s="13" t="s">
        <v>85</v>
      </c>
      <c r="AW145" s="13" t="s">
        <v>32</v>
      </c>
      <c r="AX145" s="13" t="s">
        <v>83</v>
      </c>
      <c r="AY145" s="252" t="s">
        <v>175</v>
      </c>
    </row>
    <row r="146" s="2" customFormat="1" ht="16.5" customHeight="1">
      <c r="A146" s="39"/>
      <c r="B146" s="40"/>
      <c r="C146" s="289" t="s">
        <v>182</v>
      </c>
      <c r="D146" s="289" t="s">
        <v>411</v>
      </c>
      <c r="E146" s="290" t="s">
        <v>877</v>
      </c>
      <c r="F146" s="291" t="s">
        <v>878</v>
      </c>
      <c r="G146" s="292" t="s">
        <v>221</v>
      </c>
      <c r="H146" s="293">
        <v>75</v>
      </c>
      <c r="I146" s="294"/>
      <c r="J146" s="295">
        <f>ROUND(I146*H146,2)</f>
        <v>0</v>
      </c>
      <c r="K146" s="291" t="s">
        <v>181</v>
      </c>
      <c r="L146" s="296"/>
      <c r="M146" s="297" t="s">
        <v>1</v>
      </c>
      <c r="N146" s="298"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347</v>
      </c>
      <c r="AT146" s="239" t="s">
        <v>411</v>
      </c>
      <c r="AU146" s="239" t="s">
        <v>85</v>
      </c>
      <c r="AY146" s="18" t="s">
        <v>175</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255</v>
      </c>
      <c r="BM146" s="239" t="s">
        <v>1949</v>
      </c>
    </row>
    <row r="147" s="13" customFormat="1">
      <c r="A147" s="13"/>
      <c r="B147" s="241"/>
      <c r="C147" s="242"/>
      <c r="D147" s="243" t="s">
        <v>197</v>
      </c>
      <c r="E147" s="244" t="s">
        <v>1</v>
      </c>
      <c r="F147" s="245" t="s">
        <v>1950</v>
      </c>
      <c r="G147" s="242"/>
      <c r="H147" s="246">
        <v>75</v>
      </c>
      <c r="I147" s="247"/>
      <c r="J147" s="242"/>
      <c r="K147" s="242"/>
      <c r="L147" s="248"/>
      <c r="M147" s="249"/>
      <c r="N147" s="250"/>
      <c r="O147" s="250"/>
      <c r="P147" s="250"/>
      <c r="Q147" s="250"/>
      <c r="R147" s="250"/>
      <c r="S147" s="250"/>
      <c r="T147" s="251"/>
      <c r="U147" s="13"/>
      <c r="V147" s="13"/>
      <c r="W147" s="13"/>
      <c r="X147" s="13"/>
      <c r="Y147" s="13"/>
      <c r="Z147" s="13"/>
      <c r="AA147" s="13"/>
      <c r="AB147" s="13"/>
      <c r="AC147" s="13"/>
      <c r="AD147" s="13"/>
      <c r="AE147" s="13"/>
      <c r="AT147" s="252" t="s">
        <v>197</v>
      </c>
      <c r="AU147" s="252" t="s">
        <v>85</v>
      </c>
      <c r="AV147" s="13" t="s">
        <v>85</v>
      </c>
      <c r="AW147" s="13" t="s">
        <v>32</v>
      </c>
      <c r="AX147" s="13" t="s">
        <v>83</v>
      </c>
      <c r="AY147" s="252" t="s">
        <v>175</v>
      </c>
    </row>
    <row r="148" s="2" customFormat="1" ht="16.5" customHeight="1">
      <c r="A148" s="39"/>
      <c r="B148" s="40"/>
      <c r="C148" s="289" t="s">
        <v>200</v>
      </c>
      <c r="D148" s="289" t="s">
        <v>411</v>
      </c>
      <c r="E148" s="290" t="s">
        <v>1951</v>
      </c>
      <c r="F148" s="291" t="s">
        <v>1952</v>
      </c>
      <c r="G148" s="292" t="s">
        <v>221</v>
      </c>
      <c r="H148" s="293">
        <v>19.5</v>
      </c>
      <c r="I148" s="294"/>
      <c r="J148" s="295">
        <f>ROUND(I148*H148,2)</f>
        <v>0</v>
      </c>
      <c r="K148" s="291" t="s">
        <v>181</v>
      </c>
      <c r="L148" s="296"/>
      <c r="M148" s="297" t="s">
        <v>1</v>
      </c>
      <c r="N148" s="298" t="s">
        <v>41</v>
      </c>
      <c r="O148" s="92"/>
      <c r="P148" s="237">
        <f>O148*H148</f>
        <v>0</v>
      </c>
      <c r="Q148" s="237">
        <v>0.00029</v>
      </c>
      <c r="R148" s="237">
        <f>Q148*H148</f>
        <v>0.0056550000000000003</v>
      </c>
      <c r="S148" s="237">
        <v>0</v>
      </c>
      <c r="T148" s="238">
        <f>S148*H148</f>
        <v>0</v>
      </c>
      <c r="U148" s="39"/>
      <c r="V148" s="39"/>
      <c r="W148" s="39"/>
      <c r="X148" s="39"/>
      <c r="Y148" s="39"/>
      <c r="Z148" s="39"/>
      <c r="AA148" s="39"/>
      <c r="AB148" s="39"/>
      <c r="AC148" s="39"/>
      <c r="AD148" s="39"/>
      <c r="AE148" s="39"/>
      <c r="AR148" s="239" t="s">
        <v>347</v>
      </c>
      <c r="AT148" s="239" t="s">
        <v>411</v>
      </c>
      <c r="AU148" s="239" t="s">
        <v>85</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255</v>
      </c>
      <c r="BM148" s="239" t="s">
        <v>1953</v>
      </c>
    </row>
    <row r="149" s="15" customFormat="1">
      <c r="A149" s="15"/>
      <c r="B149" s="268"/>
      <c r="C149" s="269"/>
      <c r="D149" s="243" t="s">
        <v>197</v>
      </c>
      <c r="E149" s="270" t="s">
        <v>1</v>
      </c>
      <c r="F149" s="271" t="s">
        <v>1954</v>
      </c>
      <c r="G149" s="269"/>
      <c r="H149" s="270" t="s">
        <v>1</v>
      </c>
      <c r="I149" s="272"/>
      <c r="J149" s="269"/>
      <c r="K149" s="269"/>
      <c r="L149" s="273"/>
      <c r="M149" s="274"/>
      <c r="N149" s="275"/>
      <c r="O149" s="275"/>
      <c r="P149" s="275"/>
      <c r="Q149" s="275"/>
      <c r="R149" s="275"/>
      <c r="S149" s="275"/>
      <c r="T149" s="276"/>
      <c r="U149" s="15"/>
      <c r="V149" s="15"/>
      <c r="W149" s="15"/>
      <c r="X149" s="15"/>
      <c r="Y149" s="15"/>
      <c r="Z149" s="15"/>
      <c r="AA149" s="15"/>
      <c r="AB149" s="15"/>
      <c r="AC149" s="15"/>
      <c r="AD149" s="15"/>
      <c r="AE149" s="15"/>
      <c r="AT149" s="277" t="s">
        <v>197</v>
      </c>
      <c r="AU149" s="277" t="s">
        <v>85</v>
      </c>
      <c r="AV149" s="15" t="s">
        <v>83</v>
      </c>
      <c r="AW149" s="15" t="s">
        <v>32</v>
      </c>
      <c r="AX149" s="15" t="s">
        <v>76</v>
      </c>
      <c r="AY149" s="277" t="s">
        <v>175</v>
      </c>
    </row>
    <row r="150" s="15" customFormat="1">
      <c r="A150" s="15"/>
      <c r="B150" s="268"/>
      <c r="C150" s="269"/>
      <c r="D150" s="243" t="s">
        <v>197</v>
      </c>
      <c r="E150" s="270" t="s">
        <v>1</v>
      </c>
      <c r="F150" s="271" t="s">
        <v>1955</v>
      </c>
      <c r="G150" s="269"/>
      <c r="H150" s="270" t="s">
        <v>1</v>
      </c>
      <c r="I150" s="272"/>
      <c r="J150" s="269"/>
      <c r="K150" s="269"/>
      <c r="L150" s="273"/>
      <c r="M150" s="274"/>
      <c r="N150" s="275"/>
      <c r="O150" s="275"/>
      <c r="P150" s="275"/>
      <c r="Q150" s="275"/>
      <c r="R150" s="275"/>
      <c r="S150" s="275"/>
      <c r="T150" s="276"/>
      <c r="U150" s="15"/>
      <c r="V150" s="15"/>
      <c r="W150" s="15"/>
      <c r="X150" s="15"/>
      <c r="Y150" s="15"/>
      <c r="Z150" s="15"/>
      <c r="AA150" s="15"/>
      <c r="AB150" s="15"/>
      <c r="AC150" s="15"/>
      <c r="AD150" s="15"/>
      <c r="AE150" s="15"/>
      <c r="AT150" s="277" t="s">
        <v>197</v>
      </c>
      <c r="AU150" s="277" t="s">
        <v>85</v>
      </c>
      <c r="AV150" s="15" t="s">
        <v>83</v>
      </c>
      <c r="AW150" s="15" t="s">
        <v>32</v>
      </c>
      <c r="AX150" s="15" t="s">
        <v>76</v>
      </c>
      <c r="AY150" s="277" t="s">
        <v>175</v>
      </c>
    </row>
    <row r="151" s="15" customFormat="1">
      <c r="A151" s="15"/>
      <c r="B151" s="268"/>
      <c r="C151" s="269"/>
      <c r="D151" s="243" t="s">
        <v>197</v>
      </c>
      <c r="E151" s="270" t="s">
        <v>1</v>
      </c>
      <c r="F151" s="271" t="s">
        <v>1956</v>
      </c>
      <c r="G151" s="269"/>
      <c r="H151" s="270" t="s">
        <v>1</v>
      </c>
      <c r="I151" s="272"/>
      <c r="J151" s="269"/>
      <c r="K151" s="269"/>
      <c r="L151" s="273"/>
      <c r="M151" s="274"/>
      <c r="N151" s="275"/>
      <c r="O151" s="275"/>
      <c r="P151" s="275"/>
      <c r="Q151" s="275"/>
      <c r="R151" s="275"/>
      <c r="S151" s="275"/>
      <c r="T151" s="276"/>
      <c r="U151" s="15"/>
      <c r="V151" s="15"/>
      <c r="W151" s="15"/>
      <c r="X151" s="15"/>
      <c r="Y151" s="15"/>
      <c r="Z151" s="15"/>
      <c r="AA151" s="15"/>
      <c r="AB151" s="15"/>
      <c r="AC151" s="15"/>
      <c r="AD151" s="15"/>
      <c r="AE151" s="15"/>
      <c r="AT151" s="277" t="s">
        <v>197</v>
      </c>
      <c r="AU151" s="277" t="s">
        <v>85</v>
      </c>
      <c r="AV151" s="15" t="s">
        <v>83</v>
      </c>
      <c r="AW151" s="15" t="s">
        <v>32</v>
      </c>
      <c r="AX151" s="15" t="s">
        <v>76</v>
      </c>
      <c r="AY151" s="277" t="s">
        <v>175</v>
      </c>
    </row>
    <row r="152" s="13" customFormat="1">
      <c r="A152" s="13"/>
      <c r="B152" s="241"/>
      <c r="C152" s="242"/>
      <c r="D152" s="243" t="s">
        <v>197</v>
      </c>
      <c r="E152" s="244" t="s">
        <v>1</v>
      </c>
      <c r="F152" s="245" t="s">
        <v>1957</v>
      </c>
      <c r="G152" s="242"/>
      <c r="H152" s="246">
        <v>16</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197</v>
      </c>
      <c r="AU152" s="252" t="s">
        <v>85</v>
      </c>
      <c r="AV152" s="13" t="s">
        <v>85</v>
      </c>
      <c r="AW152" s="13" t="s">
        <v>32</v>
      </c>
      <c r="AX152" s="13" t="s">
        <v>76</v>
      </c>
      <c r="AY152" s="252" t="s">
        <v>175</v>
      </c>
    </row>
    <row r="153" s="14" customFormat="1">
      <c r="A153" s="14"/>
      <c r="B153" s="253"/>
      <c r="C153" s="254"/>
      <c r="D153" s="243" t="s">
        <v>197</v>
      </c>
      <c r="E153" s="255" t="s">
        <v>1</v>
      </c>
      <c r="F153" s="256" t="s">
        <v>199</v>
      </c>
      <c r="G153" s="254"/>
      <c r="H153" s="257">
        <v>16</v>
      </c>
      <c r="I153" s="258"/>
      <c r="J153" s="254"/>
      <c r="K153" s="254"/>
      <c r="L153" s="259"/>
      <c r="M153" s="260"/>
      <c r="N153" s="261"/>
      <c r="O153" s="261"/>
      <c r="P153" s="261"/>
      <c r="Q153" s="261"/>
      <c r="R153" s="261"/>
      <c r="S153" s="261"/>
      <c r="T153" s="262"/>
      <c r="U153" s="14"/>
      <c r="V153" s="14"/>
      <c r="W153" s="14"/>
      <c r="X153" s="14"/>
      <c r="Y153" s="14"/>
      <c r="Z153" s="14"/>
      <c r="AA153" s="14"/>
      <c r="AB153" s="14"/>
      <c r="AC153" s="14"/>
      <c r="AD153" s="14"/>
      <c r="AE153" s="14"/>
      <c r="AT153" s="263" t="s">
        <v>197</v>
      </c>
      <c r="AU153" s="263" t="s">
        <v>85</v>
      </c>
      <c r="AV153" s="14" t="s">
        <v>182</v>
      </c>
      <c r="AW153" s="14" t="s">
        <v>32</v>
      </c>
      <c r="AX153" s="14" t="s">
        <v>76</v>
      </c>
      <c r="AY153" s="263" t="s">
        <v>175</v>
      </c>
    </row>
    <row r="154" s="13" customFormat="1">
      <c r="A154" s="13"/>
      <c r="B154" s="241"/>
      <c r="C154" s="242"/>
      <c r="D154" s="243" t="s">
        <v>197</v>
      </c>
      <c r="E154" s="244" t="s">
        <v>1</v>
      </c>
      <c r="F154" s="245" t="s">
        <v>1958</v>
      </c>
      <c r="G154" s="242"/>
      <c r="H154" s="246">
        <v>19.199999999999999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197</v>
      </c>
      <c r="AU154" s="252" t="s">
        <v>85</v>
      </c>
      <c r="AV154" s="13" t="s">
        <v>85</v>
      </c>
      <c r="AW154" s="13" t="s">
        <v>32</v>
      </c>
      <c r="AX154" s="13" t="s">
        <v>76</v>
      </c>
      <c r="AY154" s="252" t="s">
        <v>175</v>
      </c>
    </row>
    <row r="155" s="14" customFormat="1">
      <c r="A155" s="14"/>
      <c r="B155" s="253"/>
      <c r="C155" s="254"/>
      <c r="D155" s="243" t="s">
        <v>197</v>
      </c>
      <c r="E155" s="255" t="s">
        <v>1</v>
      </c>
      <c r="F155" s="256" t="s">
        <v>199</v>
      </c>
      <c r="G155" s="254"/>
      <c r="H155" s="257">
        <v>19.199999999999999</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197</v>
      </c>
      <c r="AU155" s="263" t="s">
        <v>85</v>
      </c>
      <c r="AV155" s="14" t="s">
        <v>182</v>
      </c>
      <c r="AW155" s="14" t="s">
        <v>32</v>
      </c>
      <c r="AX155" s="14" t="s">
        <v>76</v>
      </c>
      <c r="AY155" s="263" t="s">
        <v>175</v>
      </c>
    </row>
    <row r="156" s="13" customFormat="1">
      <c r="A156" s="13"/>
      <c r="B156" s="241"/>
      <c r="C156" s="242"/>
      <c r="D156" s="243" t="s">
        <v>197</v>
      </c>
      <c r="E156" s="244" t="s">
        <v>1</v>
      </c>
      <c r="F156" s="245" t="s">
        <v>876</v>
      </c>
      <c r="G156" s="242"/>
      <c r="H156" s="246">
        <v>19.5</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197</v>
      </c>
      <c r="AU156" s="252" t="s">
        <v>85</v>
      </c>
      <c r="AV156" s="13" t="s">
        <v>85</v>
      </c>
      <c r="AW156" s="13" t="s">
        <v>32</v>
      </c>
      <c r="AX156" s="13" t="s">
        <v>76</v>
      </c>
      <c r="AY156" s="252" t="s">
        <v>175</v>
      </c>
    </row>
    <row r="157" s="14" customFormat="1">
      <c r="A157" s="14"/>
      <c r="B157" s="253"/>
      <c r="C157" s="254"/>
      <c r="D157" s="243" t="s">
        <v>197</v>
      </c>
      <c r="E157" s="255" t="s">
        <v>1</v>
      </c>
      <c r="F157" s="256" t="s">
        <v>199</v>
      </c>
      <c r="G157" s="254"/>
      <c r="H157" s="257">
        <v>19.5</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197</v>
      </c>
      <c r="AU157" s="263" t="s">
        <v>85</v>
      </c>
      <c r="AV157" s="14" t="s">
        <v>182</v>
      </c>
      <c r="AW157" s="14" t="s">
        <v>32</v>
      </c>
      <c r="AX157" s="14" t="s">
        <v>83</v>
      </c>
      <c r="AY157" s="263" t="s">
        <v>175</v>
      </c>
    </row>
    <row r="158" s="2" customFormat="1" ht="16.5" customHeight="1">
      <c r="A158" s="39"/>
      <c r="B158" s="40"/>
      <c r="C158" s="289" t="s">
        <v>189</v>
      </c>
      <c r="D158" s="289" t="s">
        <v>411</v>
      </c>
      <c r="E158" s="290" t="s">
        <v>887</v>
      </c>
      <c r="F158" s="291" t="s">
        <v>888</v>
      </c>
      <c r="G158" s="292" t="s">
        <v>221</v>
      </c>
      <c r="H158" s="293">
        <v>2.5</v>
      </c>
      <c r="I158" s="294"/>
      <c r="J158" s="295">
        <f>ROUND(I158*H158,2)</f>
        <v>0</v>
      </c>
      <c r="K158" s="291" t="s">
        <v>181</v>
      </c>
      <c r="L158" s="296"/>
      <c r="M158" s="297" t="s">
        <v>1</v>
      </c>
      <c r="N158" s="298" t="s">
        <v>41</v>
      </c>
      <c r="O158" s="92"/>
      <c r="P158" s="237">
        <f>O158*H158</f>
        <v>0</v>
      </c>
      <c r="Q158" s="237">
        <v>0.00032000000000000003</v>
      </c>
      <c r="R158" s="237">
        <f>Q158*H158</f>
        <v>0.00080000000000000004</v>
      </c>
      <c r="S158" s="237">
        <v>0</v>
      </c>
      <c r="T158" s="238">
        <f>S158*H158</f>
        <v>0</v>
      </c>
      <c r="U158" s="39"/>
      <c r="V158" s="39"/>
      <c r="W158" s="39"/>
      <c r="X158" s="39"/>
      <c r="Y158" s="39"/>
      <c r="Z158" s="39"/>
      <c r="AA158" s="39"/>
      <c r="AB158" s="39"/>
      <c r="AC158" s="39"/>
      <c r="AD158" s="39"/>
      <c r="AE158" s="39"/>
      <c r="AR158" s="239" t="s">
        <v>347</v>
      </c>
      <c r="AT158" s="239" t="s">
        <v>411</v>
      </c>
      <c r="AU158" s="239" t="s">
        <v>85</v>
      </c>
      <c r="AY158" s="18" t="s">
        <v>175</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255</v>
      </c>
      <c r="BM158" s="239" t="s">
        <v>1959</v>
      </c>
    </row>
    <row r="159" s="15" customFormat="1">
      <c r="A159" s="15"/>
      <c r="B159" s="268"/>
      <c r="C159" s="269"/>
      <c r="D159" s="243" t="s">
        <v>197</v>
      </c>
      <c r="E159" s="270" t="s">
        <v>1</v>
      </c>
      <c r="F159" s="271" t="s">
        <v>1960</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197</v>
      </c>
      <c r="AU159" s="277" t="s">
        <v>85</v>
      </c>
      <c r="AV159" s="15" t="s">
        <v>83</v>
      </c>
      <c r="AW159" s="15" t="s">
        <v>32</v>
      </c>
      <c r="AX159" s="15" t="s">
        <v>76</v>
      </c>
      <c r="AY159" s="277" t="s">
        <v>175</v>
      </c>
    </row>
    <row r="160" s="15" customFormat="1">
      <c r="A160" s="15"/>
      <c r="B160" s="268"/>
      <c r="C160" s="269"/>
      <c r="D160" s="243" t="s">
        <v>197</v>
      </c>
      <c r="E160" s="270" t="s">
        <v>1</v>
      </c>
      <c r="F160" s="271" t="s">
        <v>1955</v>
      </c>
      <c r="G160" s="269"/>
      <c r="H160" s="270" t="s">
        <v>1</v>
      </c>
      <c r="I160" s="272"/>
      <c r="J160" s="269"/>
      <c r="K160" s="269"/>
      <c r="L160" s="273"/>
      <c r="M160" s="274"/>
      <c r="N160" s="275"/>
      <c r="O160" s="275"/>
      <c r="P160" s="275"/>
      <c r="Q160" s="275"/>
      <c r="R160" s="275"/>
      <c r="S160" s="275"/>
      <c r="T160" s="276"/>
      <c r="U160" s="15"/>
      <c r="V160" s="15"/>
      <c r="W160" s="15"/>
      <c r="X160" s="15"/>
      <c r="Y160" s="15"/>
      <c r="Z160" s="15"/>
      <c r="AA160" s="15"/>
      <c r="AB160" s="15"/>
      <c r="AC160" s="15"/>
      <c r="AD160" s="15"/>
      <c r="AE160" s="15"/>
      <c r="AT160" s="277" t="s">
        <v>197</v>
      </c>
      <c r="AU160" s="277" t="s">
        <v>85</v>
      </c>
      <c r="AV160" s="15" t="s">
        <v>83</v>
      </c>
      <c r="AW160" s="15" t="s">
        <v>32</v>
      </c>
      <c r="AX160" s="15" t="s">
        <v>76</v>
      </c>
      <c r="AY160" s="277" t="s">
        <v>175</v>
      </c>
    </row>
    <row r="161" s="13" customFormat="1">
      <c r="A161" s="13"/>
      <c r="B161" s="241"/>
      <c r="C161" s="242"/>
      <c r="D161" s="243" t="s">
        <v>197</v>
      </c>
      <c r="E161" s="244" t="s">
        <v>1</v>
      </c>
      <c r="F161" s="245" t="s">
        <v>1961</v>
      </c>
      <c r="G161" s="242"/>
      <c r="H161" s="246">
        <v>2.3999999999999999</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197</v>
      </c>
      <c r="AU161" s="252" t="s">
        <v>85</v>
      </c>
      <c r="AV161" s="13" t="s">
        <v>85</v>
      </c>
      <c r="AW161" s="13" t="s">
        <v>32</v>
      </c>
      <c r="AX161" s="13" t="s">
        <v>76</v>
      </c>
      <c r="AY161" s="252" t="s">
        <v>175</v>
      </c>
    </row>
    <row r="162" s="14" customFormat="1">
      <c r="A162" s="14"/>
      <c r="B162" s="253"/>
      <c r="C162" s="254"/>
      <c r="D162" s="243" t="s">
        <v>197</v>
      </c>
      <c r="E162" s="255" t="s">
        <v>1</v>
      </c>
      <c r="F162" s="256" t="s">
        <v>199</v>
      </c>
      <c r="G162" s="254"/>
      <c r="H162" s="257">
        <v>2.3999999999999999</v>
      </c>
      <c r="I162" s="258"/>
      <c r="J162" s="254"/>
      <c r="K162" s="254"/>
      <c r="L162" s="259"/>
      <c r="M162" s="260"/>
      <c r="N162" s="261"/>
      <c r="O162" s="261"/>
      <c r="P162" s="261"/>
      <c r="Q162" s="261"/>
      <c r="R162" s="261"/>
      <c r="S162" s="261"/>
      <c r="T162" s="262"/>
      <c r="U162" s="14"/>
      <c r="V162" s="14"/>
      <c r="W162" s="14"/>
      <c r="X162" s="14"/>
      <c r="Y162" s="14"/>
      <c r="Z162" s="14"/>
      <c r="AA162" s="14"/>
      <c r="AB162" s="14"/>
      <c r="AC162" s="14"/>
      <c r="AD162" s="14"/>
      <c r="AE162" s="14"/>
      <c r="AT162" s="263" t="s">
        <v>197</v>
      </c>
      <c r="AU162" s="263" t="s">
        <v>85</v>
      </c>
      <c r="AV162" s="14" t="s">
        <v>182</v>
      </c>
      <c r="AW162" s="14" t="s">
        <v>32</v>
      </c>
      <c r="AX162" s="14" t="s">
        <v>76</v>
      </c>
      <c r="AY162" s="263" t="s">
        <v>175</v>
      </c>
    </row>
    <row r="163" s="13" customFormat="1">
      <c r="A163" s="13"/>
      <c r="B163" s="241"/>
      <c r="C163" s="242"/>
      <c r="D163" s="243" t="s">
        <v>197</v>
      </c>
      <c r="E163" s="244" t="s">
        <v>1</v>
      </c>
      <c r="F163" s="245" t="s">
        <v>1962</v>
      </c>
      <c r="G163" s="242"/>
      <c r="H163" s="246">
        <v>2.5</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197</v>
      </c>
      <c r="AU163" s="252" t="s">
        <v>85</v>
      </c>
      <c r="AV163" s="13" t="s">
        <v>85</v>
      </c>
      <c r="AW163" s="13" t="s">
        <v>32</v>
      </c>
      <c r="AX163" s="13" t="s">
        <v>76</v>
      </c>
      <c r="AY163" s="252" t="s">
        <v>175</v>
      </c>
    </row>
    <row r="164" s="14" customFormat="1">
      <c r="A164" s="14"/>
      <c r="B164" s="253"/>
      <c r="C164" s="254"/>
      <c r="D164" s="243" t="s">
        <v>197</v>
      </c>
      <c r="E164" s="255" t="s">
        <v>1</v>
      </c>
      <c r="F164" s="256" t="s">
        <v>199</v>
      </c>
      <c r="G164" s="254"/>
      <c r="H164" s="257">
        <v>2.5</v>
      </c>
      <c r="I164" s="258"/>
      <c r="J164" s="254"/>
      <c r="K164" s="254"/>
      <c r="L164" s="259"/>
      <c r="M164" s="260"/>
      <c r="N164" s="261"/>
      <c r="O164" s="261"/>
      <c r="P164" s="261"/>
      <c r="Q164" s="261"/>
      <c r="R164" s="261"/>
      <c r="S164" s="261"/>
      <c r="T164" s="262"/>
      <c r="U164" s="14"/>
      <c r="V164" s="14"/>
      <c r="W164" s="14"/>
      <c r="X164" s="14"/>
      <c r="Y164" s="14"/>
      <c r="Z164" s="14"/>
      <c r="AA164" s="14"/>
      <c r="AB164" s="14"/>
      <c r="AC164" s="14"/>
      <c r="AD164" s="14"/>
      <c r="AE164" s="14"/>
      <c r="AT164" s="263" t="s">
        <v>197</v>
      </c>
      <c r="AU164" s="263" t="s">
        <v>85</v>
      </c>
      <c r="AV164" s="14" t="s">
        <v>182</v>
      </c>
      <c r="AW164" s="14" t="s">
        <v>32</v>
      </c>
      <c r="AX164" s="14" t="s">
        <v>83</v>
      </c>
      <c r="AY164" s="263" t="s">
        <v>175</v>
      </c>
    </row>
    <row r="165" s="2" customFormat="1" ht="16.5" customHeight="1">
      <c r="A165" s="39"/>
      <c r="B165" s="40"/>
      <c r="C165" s="289" t="s">
        <v>210</v>
      </c>
      <c r="D165" s="289" t="s">
        <v>411</v>
      </c>
      <c r="E165" s="290" t="s">
        <v>1963</v>
      </c>
      <c r="F165" s="291" t="s">
        <v>1964</v>
      </c>
      <c r="G165" s="292" t="s">
        <v>221</v>
      </c>
      <c r="H165" s="293">
        <v>18</v>
      </c>
      <c r="I165" s="294"/>
      <c r="J165" s="295">
        <f>ROUND(I165*H165,2)</f>
        <v>0</v>
      </c>
      <c r="K165" s="291" t="s">
        <v>181</v>
      </c>
      <c r="L165" s="296"/>
      <c r="M165" s="297" t="s">
        <v>1</v>
      </c>
      <c r="N165" s="298" t="s">
        <v>41</v>
      </c>
      <c r="O165" s="92"/>
      <c r="P165" s="237">
        <f>O165*H165</f>
        <v>0</v>
      </c>
      <c r="Q165" s="237">
        <v>0.00092000000000000003</v>
      </c>
      <c r="R165" s="237">
        <f>Q165*H165</f>
        <v>0.016560000000000002</v>
      </c>
      <c r="S165" s="237">
        <v>0</v>
      </c>
      <c r="T165" s="238">
        <f>S165*H165</f>
        <v>0</v>
      </c>
      <c r="U165" s="39"/>
      <c r="V165" s="39"/>
      <c r="W165" s="39"/>
      <c r="X165" s="39"/>
      <c r="Y165" s="39"/>
      <c r="Z165" s="39"/>
      <c r="AA165" s="39"/>
      <c r="AB165" s="39"/>
      <c r="AC165" s="39"/>
      <c r="AD165" s="39"/>
      <c r="AE165" s="39"/>
      <c r="AR165" s="239" t="s">
        <v>347</v>
      </c>
      <c r="AT165" s="239" t="s">
        <v>411</v>
      </c>
      <c r="AU165" s="239" t="s">
        <v>85</v>
      </c>
      <c r="AY165" s="18" t="s">
        <v>175</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255</v>
      </c>
      <c r="BM165" s="239" t="s">
        <v>1965</v>
      </c>
    </row>
    <row r="166" s="15" customFormat="1">
      <c r="A166" s="15"/>
      <c r="B166" s="268"/>
      <c r="C166" s="269"/>
      <c r="D166" s="243" t="s">
        <v>197</v>
      </c>
      <c r="E166" s="270" t="s">
        <v>1</v>
      </c>
      <c r="F166" s="271" t="s">
        <v>1954</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197</v>
      </c>
      <c r="AU166" s="277" t="s">
        <v>85</v>
      </c>
      <c r="AV166" s="15" t="s">
        <v>83</v>
      </c>
      <c r="AW166" s="15" t="s">
        <v>32</v>
      </c>
      <c r="AX166" s="15" t="s">
        <v>76</v>
      </c>
      <c r="AY166" s="277" t="s">
        <v>175</v>
      </c>
    </row>
    <row r="167" s="15" customFormat="1">
      <c r="A167" s="15"/>
      <c r="B167" s="268"/>
      <c r="C167" s="269"/>
      <c r="D167" s="243" t="s">
        <v>197</v>
      </c>
      <c r="E167" s="270" t="s">
        <v>1</v>
      </c>
      <c r="F167" s="271" t="s">
        <v>1955</v>
      </c>
      <c r="G167" s="269"/>
      <c r="H167" s="270" t="s">
        <v>1</v>
      </c>
      <c r="I167" s="272"/>
      <c r="J167" s="269"/>
      <c r="K167" s="269"/>
      <c r="L167" s="273"/>
      <c r="M167" s="274"/>
      <c r="N167" s="275"/>
      <c r="O167" s="275"/>
      <c r="P167" s="275"/>
      <c r="Q167" s="275"/>
      <c r="R167" s="275"/>
      <c r="S167" s="275"/>
      <c r="T167" s="276"/>
      <c r="U167" s="15"/>
      <c r="V167" s="15"/>
      <c r="W167" s="15"/>
      <c r="X167" s="15"/>
      <c r="Y167" s="15"/>
      <c r="Z167" s="15"/>
      <c r="AA167" s="15"/>
      <c r="AB167" s="15"/>
      <c r="AC167" s="15"/>
      <c r="AD167" s="15"/>
      <c r="AE167" s="15"/>
      <c r="AT167" s="277" t="s">
        <v>197</v>
      </c>
      <c r="AU167" s="277" t="s">
        <v>85</v>
      </c>
      <c r="AV167" s="15" t="s">
        <v>83</v>
      </c>
      <c r="AW167" s="15" t="s">
        <v>32</v>
      </c>
      <c r="AX167" s="15" t="s">
        <v>76</v>
      </c>
      <c r="AY167" s="277" t="s">
        <v>175</v>
      </c>
    </row>
    <row r="168" s="15" customFormat="1">
      <c r="A168" s="15"/>
      <c r="B168" s="268"/>
      <c r="C168" s="269"/>
      <c r="D168" s="243" t="s">
        <v>197</v>
      </c>
      <c r="E168" s="270" t="s">
        <v>1</v>
      </c>
      <c r="F168" s="271" t="s">
        <v>1956</v>
      </c>
      <c r="G168" s="269"/>
      <c r="H168" s="270" t="s">
        <v>1</v>
      </c>
      <c r="I168" s="272"/>
      <c r="J168" s="269"/>
      <c r="K168" s="269"/>
      <c r="L168" s="273"/>
      <c r="M168" s="274"/>
      <c r="N168" s="275"/>
      <c r="O168" s="275"/>
      <c r="P168" s="275"/>
      <c r="Q168" s="275"/>
      <c r="R168" s="275"/>
      <c r="S168" s="275"/>
      <c r="T168" s="276"/>
      <c r="U168" s="15"/>
      <c r="V168" s="15"/>
      <c r="W168" s="15"/>
      <c r="X168" s="15"/>
      <c r="Y168" s="15"/>
      <c r="Z168" s="15"/>
      <c r="AA168" s="15"/>
      <c r="AB168" s="15"/>
      <c r="AC168" s="15"/>
      <c r="AD168" s="15"/>
      <c r="AE168" s="15"/>
      <c r="AT168" s="277" t="s">
        <v>197</v>
      </c>
      <c r="AU168" s="277" t="s">
        <v>85</v>
      </c>
      <c r="AV168" s="15" t="s">
        <v>83</v>
      </c>
      <c r="AW168" s="15" t="s">
        <v>32</v>
      </c>
      <c r="AX168" s="15" t="s">
        <v>76</v>
      </c>
      <c r="AY168" s="277" t="s">
        <v>175</v>
      </c>
    </row>
    <row r="169" s="13" customFormat="1">
      <c r="A169" s="13"/>
      <c r="B169" s="241"/>
      <c r="C169" s="242"/>
      <c r="D169" s="243" t="s">
        <v>197</v>
      </c>
      <c r="E169" s="244" t="s">
        <v>1</v>
      </c>
      <c r="F169" s="245" t="s">
        <v>1966</v>
      </c>
      <c r="G169" s="242"/>
      <c r="H169" s="246">
        <v>15</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197</v>
      </c>
      <c r="AU169" s="252" t="s">
        <v>85</v>
      </c>
      <c r="AV169" s="13" t="s">
        <v>85</v>
      </c>
      <c r="AW169" s="13" t="s">
        <v>32</v>
      </c>
      <c r="AX169" s="13" t="s">
        <v>76</v>
      </c>
      <c r="AY169" s="252" t="s">
        <v>175</v>
      </c>
    </row>
    <row r="170" s="14" customFormat="1">
      <c r="A170" s="14"/>
      <c r="B170" s="253"/>
      <c r="C170" s="254"/>
      <c r="D170" s="243" t="s">
        <v>197</v>
      </c>
      <c r="E170" s="255" t="s">
        <v>1</v>
      </c>
      <c r="F170" s="256" t="s">
        <v>199</v>
      </c>
      <c r="G170" s="254"/>
      <c r="H170" s="257">
        <v>15</v>
      </c>
      <c r="I170" s="258"/>
      <c r="J170" s="254"/>
      <c r="K170" s="254"/>
      <c r="L170" s="259"/>
      <c r="M170" s="260"/>
      <c r="N170" s="261"/>
      <c r="O170" s="261"/>
      <c r="P170" s="261"/>
      <c r="Q170" s="261"/>
      <c r="R170" s="261"/>
      <c r="S170" s="261"/>
      <c r="T170" s="262"/>
      <c r="U170" s="14"/>
      <c r="V170" s="14"/>
      <c r="W170" s="14"/>
      <c r="X170" s="14"/>
      <c r="Y170" s="14"/>
      <c r="Z170" s="14"/>
      <c r="AA170" s="14"/>
      <c r="AB170" s="14"/>
      <c r="AC170" s="14"/>
      <c r="AD170" s="14"/>
      <c r="AE170" s="14"/>
      <c r="AT170" s="263" t="s">
        <v>197</v>
      </c>
      <c r="AU170" s="263" t="s">
        <v>85</v>
      </c>
      <c r="AV170" s="14" t="s">
        <v>182</v>
      </c>
      <c r="AW170" s="14" t="s">
        <v>32</v>
      </c>
      <c r="AX170" s="14" t="s">
        <v>76</v>
      </c>
      <c r="AY170" s="263" t="s">
        <v>175</v>
      </c>
    </row>
    <row r="171" s="13" customFormat="1">
      <c r="A171" s="13"/>
      <c r="B171" s="241"/>
      <c r="C171" s="242"/>
      <c r="D171" s="243" t="s">
        <v>197</v>
      </c>
      <c r="E171" s="244" t="s">
        <v>1</v>
      </c>
      <c r="F171" s="245" t="s">
        <v>1967</v>
      </c>
      <c r="G171" s="242"/>
      <c r="H171" s="246">
        <v>18</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197</v>
      </c>
      <c r="AU171" s="252" t="s">
        <v>85</v>
      </c>
      <c r="AV171" s="13" t="s">
        <v>85</v>
      </c>
      <c r="AW171" s="13" t="s">
        <v>32</v>
      </c>
      <c r="AX171" s="13" t="s">
        <v>76</v>
      </c>
      <c r="AY171" s="252" t="s">
        <v>175</v>
      </c>
    </row>
    <row r="172" s="14" customFormat="1">
      <c r="A172" s="14"/>
      <c r="B172" s="253"/>
      <c r="C172" s="254"/>
      <c r="D172" s="243" t="s">
        <v>197</v>
      </c>
      <c r="E172" s="255" t="s">
        <v>1</v>
      </c>
      <c r="F172" s="256" t="s">
        <v>199</v>
      </c>
      <c r="G172" s="254"/>
      <c r="H172" s="257">
        <v>18</v>
      </c>
      <c r="I172" s="258"/>
      <c r="J172" s="254"/>
      <c r="K172" s="254"/>
      <c r="L172" s="259"/>
      <c r="M172" s="260"/>
      <c r="N172" s="261"/>
      <c r="O172" s="261"/>
      <c r="P172" s="261"/>
      <c r="Q172" s="261"/>
      <c r="R172" s="261"/>
      <c r="S172" s="261"/>
      <c r="T172" s="262"/>
      <c r="U172" s="14"/>
      <c r="V172" s="14"/>
      <c r="W172" s="14"/>
      <c r="X172" s="14"/>
      <c r="Y172" s="14"/>
      <c r="Z172" s="14"/>
      <c r="AA172" s="14"/>
      <c r="AB172" s="14"/>
      <c r="AC172" s="14"/>
      <c r="AD172" s="14"/>
      <c r="AE172" s="14"/>
      <c r="AT172" s="263" t="s">
        <v>197</v>
      </c>
      <c r="AU172" s="263" t="s">
        <v>85</v>
      </c>
      <c r="AV172" s="14" t="s">
        <v>182</v>
      </c>
      <c r="AW172" s="14" t="s">
        <v>32</v>
      </c>
      <c r="AX172" s="14" t="s">
        <v>83</v>
      </c>
      <c r="AY172" s="263" t="s">
        <v>175</v>
      </c>
    </row>
    <row r="173" s="2" customFormat="1" ht="16.5" customHeight="1">
      <c r="A173" s="39"/>
      <c r="B173" s="40"/>
      <c r="C173" s="289" t="s">
        <v>214</v>
      </c>
      <c r="D173" s="289" t="s">
        <v>411</v>
      </c>
      <c r="E173" s="290" t="s">
        <v>1968</v>
      </c>
      <c r="F173" s="291" t="s">
        <v>1969</v>
      </c>
      <c r="G173" s="292" t="s">
        <v>221</v>
      </c>
      <c r="H173" s="293">
        <v>2</v>
      </c>
      <c r="I173" s="294"/>
      <c r="J173" s="295">
        <f>ROUND(I173*H173,2)</f>
        <v>0</v>
      </c>
      <c r="K173" s="291" t="s">
        <v>181</v>
      </c>
      <c r="L173" s="296"/>
      <c r="M173" s="297" t="s">
        <v>1</v>
      </c>
      <c r="N173" s="298" t="s">
        <v>41</v>
      </c>
      <c r="O173" s="92"/>
      <c r="P173" s="237">
        <f>O173*H173</f>
        <v>0</v>
      </c>
      <c r="Q173" s="237">
        <v>0.00036999999999999999</v>
      </c>
      <c r="R173" s="237">
        <f>Q173*H173</f>
        <v>0.00073999999999999999</v>
      </c>
      <c r="S173" s="237">
        <v>0</v>
      </c>
      <c r="T173" s="238">
        <f>S173*H173</f>
        <v>0</v>
      </c>
      <c r="U173" s="39"/>
      <c r="V173" s="39"/>
      <c r="W173" s="39"/>
      <c r="X173" s="39"/>
      <c r="Y173" s="39"/>
      <c r="Z173" s="39"/>
      <c r="AA173" s="39"/>
      <c r="AB173" s="39"/>
      <c r="AC173" s="39"/>
      <c r="AD173" s="39"/>
      <c r="AE173" s="39"/>
      <c r="AR173" s="239" t="s">
        <v>347</v>
      </c>
      <c r="AT173" s="239" t="s">
        <v>411</v>
      </c>
      <c r="AU173" s="239" t="s">
        <v>85</v>
      </c>
      <c r="AY173" s="18" t="s">
        <v>175</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255</v>
      </c>
      <c r="BM173" s="239" t="s">
        <v>1970</v>
      </c>
    </row>
    <row r="174" s="15" customFormat="1">
      <c r="A174" s="15"/>
      <c r="B174" s="268"/>
      <c r="C174" s="269"/>
      <c r="D174" s="243" t="s">
        <v>197</v>
      </c>
      <c r="E174" s="270" t="s">
        <v>1</v>
      </c>
      <c r="F174" s="271" t="s">
        <v>1960</v>
      </c>
      <c r="G174" s="269"/>
      <c r="H174" s="270" t="s">
        <v>1</v>
      </c>
      <c r="I174" s="272"/>
      <c r="J174" s="269"/>
      <c r="K174" s="269"/>
      <c r="L174" s="273"/>
      <c r="M174" s="274"/>
      <c r="N174" s="275"/>
      <c r="O174" s="275"/>
      <c r="P174" s="275"/>
      <c r="Q174" s="275"/>
      <c r="R174" s="275"/>
      <c r="S174" s="275"/>
      <c r="T174" s="276"/>
      <c r="U174" s="15"/>
      <c r="V174" s="15"/>
      <c r="W174" s="15"/>
      <c r="X174" s="15"/>
      <c r="Y174" s="15"/>
      <c r="Z174" s="15"/>
      <c r="AA174" s="15"/>
      <c r="AB174" s="15"/>
      <c r="AC174" s="15"/>
      <c r="AD174" s="15"/>
      <c r="AE174" s="15"/>
      <c r="AT174" s="277" t="s">
        <v>197</v>
      </c>
      <c r="AU174" s="277" t="s">
        <v>85</v>
      </c>
      <c r="AV174" s="15" t="s">
        <v>83</v>
      </c>
      <c r="AW174" s="15" t="s">
        <v>32</v>
      </c>
      <c r="AX174" s="15" t="s">
        <v>76</v>
      </c>
      <c r="AY174" s="277" t="s">
        <v>175</v>
      </c>
    </row>
    <row r="175" s="15" customFormat="1">
      <c r="A175" s="15"/>
      <c r="B175" s="268"/>
      <c r="C175" s="269"/>
      <c r="D175" s="243" t="s">
        <v>197</v>
      </c>
      <c r="E175" s="270" t="s">
        <v>1</v>
      </c>
      <c r="F175" s="271" t="s">
        <v>1955</v>
      </c>
      <c r="G175" s="269"/>
      <c r="H175" s="270" t="s">
        <v>1</v>
      </c>
      <c r="I175" s="272"/>
      <c r="J175" s="269"/>
      <c r="K175" s="269"/>
      <c r="L175" s="273"/>
      <c r="M175" s="274"/>
      <c r="N175" s="275"/>
      <c r="O175" s="275"/>
      <c r="P175" s="275"/>
      <c r="Q175" s="275"/>
      <c r="R175" s="275"/>
      <c r="S175" s="275"/>
      <c r="T175" s="276"/>
      <c r="U175" s="15"/>
      <c r="V175" s="15"/>
      <c r="W175" s="15"/>
      <c r="X175" s="15"/>
      <c r="Y175" s="15"/>
      <c r="Z175" s="15"/>
      <c r="AA175" s="15"/>
      <c r="AB175" s="15"/>
      <c r="AC175" s="15"/>
      <c r="AD175" s="15"/>
      <c r="AE175" s="15"/>
      <c r="AT175" s="277" t="s">
        <v>197</v>
      </c>
      <c r="AU175" s="277" t="s">
        <v>85</v>
      </c>
      <c r="AV175" s="15" t="s">
        <v>83</v>
      </c>
      <c r="AW175" s="15" t="s">
        <v>32</v>
      </c>
      <c r="AX175" s="15" t="s">
        <v>76</v>
      </c>
      <c r="AY175" s="277" t="s">
        <v>175</v>
      </c>
    </row>
    <row r="176" s="13" customFormat="1">
      <c r="A176" s="13"/>
      <c r="B176" s="241"/>
      <c r="C176" s="242"/>
      <c r="D176" s="243" t="s">
        <v>197</v>
      </c>
      <c r="E176" s="244" t="s">
        <v>1</v>
      </c>
      <c r="F176" s="245" t="s">
        <v>1971</v>
      </c>
      <c r="G176" s="242"/>
      <c r="H176" s="246">
        <v>1.8</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197</v>
      </c>
      <c r="AU176" s="252" t="s">
        <v>85</v>
      </c>
      <c r="AV176" s="13" t="s">
        <v>85</v>
      </c>
      <c r="AW176" s="13" t="s">
        <v>32</v>
      </c>
      <c r="AX176" s="13" t="s">
        <v>76</v>
      </c>
      <c r="AY176" s="252" t="s">
        <v>175</v>
      </c>
    </row>
    <row r="177" s="14" customFormat="1">
      <c r="A177" s="14"/>
      <c r="B177" s="253"/>
      <c r="C177" s="254"/>
      <c r="D177" s="243" t="s">
        <v>197</v>
      </c>
      <c r="E177" s="255" t="s">
        <v>1</v>
      </c>
      <c r="F177" s="256" t="s">
        <v>199</v>
      </c>
      <c r="G177" s="254"/>
      <c r="H177" s="257">
        <v>1.8</v>
      </c>
      <c r="I177" s="258"/>
      <c r="J177" s="254"/>
      <c r="K177" s="254"/>
      <c r="L177" s="259"/>
      <c r="M177" s="260"/>
      <c r="N177" s="261"/>
      <c r="O177" s="261"/>
      <c r="P177" s="261"/>
      <c r="Q177" s="261"/>
      <c r="R177" s="261"/>
      <c r="S177" s="261"/>
      <c r="T177" s="262"/>
      <c r="U177" s="14"/>
      <c r="V177" s="14"/>
      <c r="W177" s="14"/>
      <c r="X177" s="14"/>
      <c r="Y177" s="14"/>
      <c r="Z177" s="14"/>
      <c r="AA177" s="14"/>
      <c r="AB177" s="14"/>
      <c r="AC177" s="14"/>
      <c r="AD177" s="14"/>
      <c r="AE177" s="14"/>
      <c r="AT177" s="263" t="s">
        <v>197</v>
      </c>
      <c r="AU177" s="263" t="s">
        <v>85</v>
      </c>
      <c r="AV177" s="14" t="s">
        <v>182</v>
      </c>
      <c r="AW177" s="14" t="s">
        <v>32</v>
      </c>
      <c r="AX177" s="14" t="s">
        <v>76</v>
      </c>
      <c r="AY177" s="263" t="s">
        <v>175</v>
      </c>
    </row>
    <row r="178" s="13" customFormat="1">
      <c r="A178" s="13"/>
      <c r="B178" s="241"/>
      <c r="C178" s="242"/>
      <c r="D178" s="243" t="s">
        <v>197</v>
      </c>
      <c r="E178" s="244" t="s">
        <v>1</v>
      </c>
      <c r="F178" s="245" t="s">
        <v>85</v>
      </c>
      <c r="G178" s="242"/>
      <c r="H178" s="246">
        <v>2</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197</v>
      </c>
      <c r="AU178" s="252" t="s">
        <v>85</v>
      </c>
      <c r="AV178" s="13" t="s">
        <v>85</v>
      </c>
      <c r="AW178" s="13" t="s">
        <v>32</v>
      </c>
      <c r="AX178" s="13" t="s">
        <v>76</v>
      </c>
      <c r="AY178" s="252" t="s">
        <v>175</v>
      </c>
    </row>
    <row r="179" s="14" customFormat="1">
      <c r="A179" s="14"/>
      <c r="B179" s="253"/>
      <c r="C179" s="254"/>
      <c r="D179" s="243" t="s">
        <v>197</v>
      </c>
      <c r="E179" s="255" t="s">
        <v>1</v>
      </c>
      <c r="F179" s="256" t="s">
        <v>199</v>
      </c>
      <c r="G179" s="254"/>
      <c r="H179" s="257">
        <v>2</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197</v>
      </c>
      <c r="AU179" s="263" t="s">
        <v>85</v>
      </c>
      <c r="AV179" s="14" t="s">
        <v>182</v>
      </c>
      <c r="AW179" s="14" t="s">
        <v>32</v>
      </c>
      <c r="AX179" s="14" t="s">
        <v>83</v>
      </c>
      <c r="AY179" s="263" t="s">
        <v>175</v>
      </c>
    </row>
    <row r="180" s="2" customFormat="1" ht="16.5" customHeight="1">
      <c r="A180" s="39"/>
      <c r="B180" s="40"/>
      <c r="C180" s="289" t="s">
        <v>218</v>
      </c>
      <c r="D180" s="289" t="s">
        <v>411</v>
      </c>
      <c r="E180" s="290" t="s">
        <v>1972</v>
      </c>
      <c r="F180" s="291" t="s">
        <v>1973</v>
      </c>
      <c r="G180" s="292" t="s">
        <v>221</v>
      </c>
      <c r="H180" s="293">
        <v>17</v>
      </c>
      <c r="I180" s="294"/>
      <c r="J180" s="295">
        <f>ROUND(I180*H180,2)</f>
        <v>0</v>
      </c>
      <c r="K180" s="291" t="s">
        <v>181</v>
      </c>
      <c r="L180" s="296"/>
      <c r="M180" s="297" t="s">
        <v>1</v>
      </c>
      <c r="N180" s="298" t="s">
        <v>41</v>
      </c>
      <c r="O180" s="92"/>
      <c r="P180" s="237">
        <f>O180*H180</f>
        <v>0</v>
      </c>
      <c r="Q180" s="237">
        <v>0.0010100000000000001</v>
      </c>
      <c r="R180" s="237">
        <f>Q180*H180</f>
        <v>0.017170000000000001</v>
      </c>
      <c r="S180" s="237">
        <v>0</v>
      </c>
      <c r="T180" s="238">
        <f>S180*H180</f>
        <v>0</v>
      </c>
      <c r="U180" s="39"/>
      <c r="V180" s="39"/>
      <c r="W180" s="39"/>
      <c r="X180" s="39"/>
      <c r="Y180" s="39"/>
      <c r="Z180" s="39"/>
      <c r="AA180" s="39"/>
      <c r="AB180" s="39"/>
      <c r="AC180" s="39"/>
      <c r="AD180" s="39"/>
      <c r="AE180" s="39"/>
      <c r="AR180" s="239" t="s">
        <v>347</v>
      </c>
      <c r="AT180" s="239" t="s">
        <v>411</v>
      </c>
      <c r="AU180" s="239" t="s">
        <v>85</v>
      </c>
      <c r="AY180" s="18" t="s">
        <v>175</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255</v>
      </c>
      <c r="BM180" s="239" t="s">
        <v>1974</v>
      </c>
    </row>
    <row r="181" s="15" customFormat="1">
      <c r="A181" s="15"/>
      <c r="B181" s="268"/>
      <c r="C181" s="269"/>
      <c r="D181" s="243" t="s">
        <v>197</v>
      </c>
      <c r="E181" s="270" t="s">
        <v>1</v>
      </c>
      <c r="F181" s="271" t="s">
        <v>1954</v>
      </c>
      <c r="G181" s="269"/>
      <c r="H181" s="270" t="s">
        <v>1</v>
      </c>
      <c r="I181" s="272"/>
      <c r="J181" s="269"/>
      <c r="K181" s="269"/>
      <c r="L181" s="273"/>
      <c r="M181" s="274"/>
      <c r="N181" s="275"/>
      <c r="O181" s="275"/>
      <c r="P181" s="275"/>
      <c r="Q181" s="275"/>
      <c r="R181" s="275"/>
      <c r="S181" s="275"/>
      <c r="T181" s="276"/>
      <c r="U181" s="15"/>
      <c r="V181" s="15"/>
      <c r="W181" s="15"/>
      <c r="X181" s="15"/>
      <c r="Y181" s="15"/>
      <c r="Z181" s="15"/>
      <c r="AA181" s="15"/>
      <c r="AB181" s="15"/>
      <c r="AC181" s="15"/>
      <c r="AD181" s="15"/>
      <c r="AE181" s="15"/>
      <c r="AT181" s="277" t="s">
        <v>197</v>
      </c>
      <c r="AU181" s="277" t="s">
        <v>85</v>
      </c>
      <c r="AV181" s="15" t="s">
        <v>83</v>
      </c>
      <c r="AW181" s="15" t="s">
        <v>32</v>
      </c>
      <c r="AX181" s="15" t="s">
        <v>76</v>
      </c>
      <c r="AY181" s="277" t="s">
        <v>175</v>
      </c>
    </row>
    <row r="182" s="15" customFormat="1">
      <c r="A182" s="15"/>
      <c r="B182" s="268"/>
      <c r="C182" s="269"/>
      <c r="D182" s="243" t="s">
        <v>197</v>
      </c>
      <c r="E182" s="270" t="s">
        <v>1</v>
      </c>
      <c r="F182" s="271" t="s">
        <v>1955</v>
      </c>
      <c r="G182" s="269"/>
      <c r="H182" s="270" t="s">
        <v>1</v>
      </c>
      <c r="I182" s="272"/>
      <c r="J182" s="269"/>
      <c r="K182" s="269"/>
      <c r="L182" s="273"/>
      <c r="M182" s="274"/>
      <c r="N182" s="275"/>
      <c r="O182" s="275"/>
      <c r="P182" s="275"/>
      <c r="Q182" s="275"/>
      <c r="R182" s="275"/>
      <c r="S182" s="275"/>
      <c r="T182" s="276"/>
      <c r="U182" s="15"/>
      <c r="V182" s="15"/>
      <c r="W182" s="15"/>
      <c r="X182" s="15"/>
      <c r="Y182" s="15"/>
      <c r="Z182" s="15"/>
      <c r="AA182" s="15"/>
      <c r="AB182" s="15"/>
      <c r="AC182" s="15"/>
      <c r="AD182" s="15"/>
      <c r="AE182" s="15"/>
      <c r="AT182" s="277" t="s">
        <v>197</v>
      </c>
      <c r="AU182" s="277" t="s">
        <v>85</v>
      </c>
      <c r="AV182" s="15" t="s">
        <v>83</v>
      </c>
      <c r="AW182" s="15" t="s">
        <v>32</v>
      </c>
      <c r="AX182" s="15" t="s">
        <v>76</v>
      </c>
      <c r="AY182" s="277" t="s">
        <v>175</v>
      </c>
    </row>
    <row r="183" s="15" customFormat="1">
      <c r="A183" s="15"/>
      <c r="B183" s="268"/>
      <c r="C183" s="269"/>
      <c r="D183" s="243" t="s">
        <v>197</v>
      </c>
      <c r="E183" s="270" t="s">
        <v>1</v>
      </c>
      <c r="F183" s="271" t="s">
        <v>1956</v>
      </c>
      <c r="G183" s="269"/>
      <c r="H183" s="270" t="s">
        <v>1</v>
      </c>
      <c r="I183" s="272"/>
      <c r="J183" s="269"/>
      <c r="K183" s="269"/>
      <c r="L183" s="273"/>
      <c r="M183" s="274"/>
      <c r="N183" s="275"/>
      <c r="O183" s="275"/>
      <c r="P183" s="275"/>
      <c r="Q183" s="275"/>
      <c r="R183" s="275"/>
      <c r="S183" s="275"/>
      <c r="T183" s="276"/>
      <c r="U183" s="15"/>
      <c r="V183" s="15"/>
      <c r="W183" s="15"/>
      <c r="X183" s="15"/>
      <c r="Y183" s="15"/>
      <c r="Z183" s="15"/>
      <c r="AA183" s="15"/>
      <c r="AB183" s="15"/>
      <c r="AC183" s="15"/>
      <c r="AD183" s="15"/>
      <c r="AE183" s="15"/>
      <c r="AT183" s="277" t="s">
        <v>197</v>
      </c>
      <c r="AU183" s="277" t="s">
        <v>85</v>
      </c>
      <c r="AV183" s="15" t="s">
        <v>83</v>
      </c>
      <c r="AW183" s="15" t="s">
        <v>32</v>
      </c>
      <c r="AX183" s="15" t="s">
        <v>76</v>
      </c>
      <c r="AY183" s="277" t="s">
        <v>175</v>
      </c>
    </row>
    <row r="184" s="13" customFormat="1">
      <c r="A184" s="13"/>
      <c r="B184" s="241"/>
      <c r="C184" s="242"/>
      <c r="D184" s="243" t="s">
        <v>197</v>
      </c>
      <c r="E184" s="244" t="s">
        <v>1</v>
      </c>
      <c r="F184" s="245" t="s">
        <v>1975</v>
      </c>
      <c r="G184" s="242"/>
      <c r="H184" s="246">
        <v>14</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197</v>
      </c>
      <c r="AU184" s="252" t="s">
        <v>85</v>
      </c>
      <c r="AV184" s="13" t="s">
        <v>85</v>
      </c>
      <c r="AW184" s="13" t="s">
        <v>32</v>
      </c>
      <c r="AX184" s="13" t="s">
        <v>76</v>
      </c>
      <c r="AY184" s="252" t="s">
        <v>175</v>
      </c>
    </row>
    <row r="185" s="14" customFormat="1">
      <c r="A185" s="14"/>
      <c r="B185" s="253"/>
      <c r="C185" s="254"/>
      <c r="D185" s="243" t="s">
        <v>197</v>
      </c>
      <c r="E185" s="255" t="s">
        <v>1</v>
      </c>
      <c r="F185" s="256" t="s">
        <v>199</v>
      </c>
      <c r="G185" s="254"/>
      <c r="H185" s="257">
        <v>14</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197</v>
      </c>
      <c r="AU185" s="263" t="s">
        <v>85</v>
      </c>
      <c r="AV185" s="14" t="s">
        <v>182</v>
      </c>
      <c r="AW185" s="14" t="s">
        <v>32</v>
      </c>
      <c r="AX185" s="14" t="s">
        <v>76</v>
      </c>
      <c r="AY185" s="263" t="s">
        <v>175</v>
      </c>
    </row>
    <row r="186" s="13" customFormat="1">
      <c r="A186" s="13"/>
      <c r="B186" s="241"/>
      <c r="C186" s="242"/>
      <c r="D186" s="243" t="s">
        <v>197</v>
      </c>
      <c r="E186" s="244" t="s">
        <v>1</v>
      </c>
      <c r="F186" s="245" t="s">
        <v>1976</v>
      </c>
      <c r="G186" s="242"/>
      <c r="H186" s="246">
        <v>16.800000000000001</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197</v>
      </c>
      <c r="AU186" s="252" t="s">
        <v>85</v>
      </c>
      <c r="AV186" s="13" t="s">
        <v>85</v>
      </c>
      <c r="AW186" s="13" t="s">
        <v>32</v>
      </c>
      <c r="AX186" s="13" t="s">
        <v>76</v>
      </c>
      <c r="AY186" s="252" t="s">
        <v>175</v>
      </c>
    </row>
    <row r="187" s="14" customFormat="1">
      <c r="A187" s="14"/>
      <c r="B187" s="253"/>
      <c r="C187" s="254"/>
      <c r="D187" s="243" t="s">
        <v>197</v>
      </c>
      <c r="E187" s="255" t="s">
        <v>1</v>
      </c>
      <c r="F187" s="256" t="s">
        <v>199</v>
      </c>
      <c r="G187" s="254"/>
      <c r="H187" s="257">
        <v>16.800000000000001</v>
      </c>
      <c r="I187" s="258"/>
      <c r="J187" s="254"/>
      <c r="K187" s="254"/>
      <c r="L187" s="259"/>
      <c r="M187" s="260"/>
      <c r="N187" s="261"/>
      <c r="O187" s="261"/>
      <c r="P187" s="261"/>
      <c r="Q187" s="261"/>
      <c r="R187" s="261"/>
      <c r="S187" s="261"/>
      <c r="T187" s="262"/>
      <c r="U187" s="14"/>
      <c r="V187" s="14"/>
      <c r="W187" s="14"/>
      <c r="X187" s="14"/>
      <c r="Y187" s="14"/>
      <c r="Z187" s="14"/>
      <c r="AA187" s="14"/>
      <c r="AB187" s="14"/>
      <c r="AC187" s="14"/>
      <c r="AD187" s="14"/>
      <c r="AE187" s="14"/>
      <c r="AT187" s="263" t="s">
        <v>197</v>
      </c>
      <c r="AU187" s="263" t="s">
        <v>85</v>
      </c>
      <c r="AV187" s="14" t="s">
        <v>182</v>
      </c>
      <c r="AW187" s="14" t="s">
        <v>32</v>
      </c>
      <c r="AX187" s="14" t="s">
        <v>76</v>
      </c>
      <c r="AY187" s="263" t="s">
        <v>175</v>
      </c>
    </row>
    <row r="188" s="13" customFormat="1">
      <c r="A188" s="13"/>
      <c r="B188" s="241"/>
      <c r="C188" s="242"/>
      <c r="D188" s="243" t="s">
        <v>197</v>
      </c>
      <c r="E188" s="244" t="s">
        <v>1</v>
      </c>
      <c r="F188" s="245" t="s">
        <v>259</v>
      </c>
      <c r="G188" s="242"/>
      <c r="H188" s="246">
        <v>17</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197</v>
      </c>
      <c r="AU188" s="252" t="s">
        <v>85</v>
      </c>
      <c r="AV188" s="13" t="s">
        <v>85</v>
      </c>
      <c r="AW188" s="13" t="s">
        <v>32</v>
      </c>
      <c r="AX188" s="13" t="s">
        <v>76</v>
      </c>
      <c r="AY188" s="252" t="s">
        <v>175</v>
      </c>
    </row>
    <row r="189" s="14" customFormat="1">
      <c r="A189" s="14"/>
      <c r="B189" s="253"/>
      <c r="C189" s="254"/>
      <c r="D189" s="243" t="s">
        <v>197</v>
      </c>
      <c r="E189" s="255" t="s">
        <v>1</v>
      </c>
      <c r="F189" s="256" t="s">
        <v>199</v>
      </c>
      <c r="G189" s="254"/>
      <c r="H189" s="257">
        <v>17</v>
      </c>
      <c r="I189" s="258"/>
      <c r="J189" s="254"/>
      <c r="K189" s="254"/>
      <c r="L189" s="259"/>
      <c r="M189" s="260"/>
      <c r="N189" s="261"/>
      <c r="O189" s="261"/>
      <c r="P189" s="261"/>
      <c r="Q189" s="261"/>
      <c r="R189" s="261"/>
      <c r="S189" s="261"/>
      <c r="T189" s="262"/>
      <c r="U189" s="14"/>
      <c r="V189" s="14"/>
      <c r="W189" s="14"/>
      <c r="X189" s="14"/>
      <c r="Y189" s="14"/>
      <c r="Z189" s="14"/>
      <c r="AA189" s="14"/>
      <c r="AB189" s="14"/>
      <c r="AC189" s="14"/>
      <c r="AD189" s="14"/>
      <c r="AE189" s="14"/>
      <c r="AT189" s="263" t="s">
        <v>197</v>
      </c>
      <c r="AU189" s="263" t="s">
        <v>85</v>
      </c>
      <c r="AV189" s="14" t="s">
        <v>182</v>
      </c>
      <c r="AW189" s="14" t="s">
        <v>32</v>
      </c>
      <c r="AX189" s="14" t="s">
        <v>83</v>
      </c>
      <c r="AY189" s="263" t="s">
        <v>175</v>
      </c>
    </row>
    <row r="190" s="2" customFormat="1" ht="16.5" customHeight="1">
      <c r="A190" s="39"/>
      <c r="B190" s="40"/>
      <c r="C190" s="289" t="s">
        <v>223</v>
      </c>
      <c r="D190" s="289" t="s">
        <v>411</v>
      </c>
      <c r="E190" s="290" t="s">
        <v>1977</v>
      </c>
      <c r="F190" s="291" t="s">
        <v>1978</v>
      </c>
      <c r="G190" s="292" t="s">
        <v>221</v>
      </c>
      <c r="H190" s="293">
        <v>16</v>
      </c>
      <c r="I190" s="294"/>
      <c r="J190" s="295">
        <f>ROUND(I190*H190,2)</f>
        <v>0</v>
      </c>
      <c r="K190" s="291" t="s">
        <v>181</v>
      </c>
      <c r="L190" s="296"/>
      <c r="M190" s="297" t="s">
        <v>1</v>
      </c>
      <c r="N190" s="298" t="s">
        <v>41</v>
      </c>
      <c r="O190" s="92"/>
      <c r="P190" s="237">
        <f>O190*H190</f>
        <v>0</v>
      </c>
      <c r="Q190" s="237">
        <v>0.00044999999999999999</v>
      </c>
      <c r="R190" s="237">
        <f>Q190*H190</f>
        <v>0.0071999999999999998</v>
      </c>
      <c r="S190" s="237">
        <v>0</v>
      </c>
      <c r="T190" s="238">
        <f>S190*H190</f>
        <v>0</v>
      </c>
      <c r="U190" s="39"/>
      <c r="V190" s="39"/>
      <c r="W190" s="39"/>
      <c r="X190" s="39"/>
      <c r="Y190" s="39"/>
      <c r="Z190" s="39"/>
      <c r="AA190" s="39"/>
      <c r="AB190" s="39"/>
      <c r="AC190" s="39"/>
      <c r="AD190" s="39"/>
      <c r="AE190" s="39"/>
      <c r="AR190" s="239" t="s">
        <v>347</v>
      </c>
      <c r="AT190" s="239" t="s">
        <v>411</v>
      </c>
      <c r="AU190" s="239" t="s">
        <v>85</v>
      </c>
      <c r="AY190" s="18" t="s">
        <v>175</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255</v>
      </c>
      <c r="BM190" s="239" t="s">
        <v>1979</v>
      </c>
    </row>
    <row r="191" s="15" customFormat="1">
      <c r="A191" s="15"/>
      <c r="B191" s="268"/>
      <c r="C191" s="269"/>
      <c r="D191" s="243" t="s">
        <v>197</v>
      </c>
      <c r="E191" s="270" t="s">
        <v>1</v>
      </c>
      <c r="F191" s="271" t="s">
        <v>1960</v>
      </c>
      <c r="G191" s="269"/>
      <c r="H191" s="270" t="s">
        <v>1</v>
      </c>
      <c r="I191" s="272"/>
      <c r="J191" s="269"/>
      <c r="K191" s="269"/>
      <c r="L191" s="273"/>
      <c r="M191" s="274"/>
      <c r="N191" s="275"/>
      <c r="O191" s="275"/>
      <c r="P191" s="275"/>
      <c r="Q191" s="275"/>
      <c r="R191" s="275"/>
      <c r="S191" s="275"/>
      <c r="T191" s="276"/>
      <c r="U191" s="15"/>
      <c r="V191" s="15"/>
      <c r="W191" s="15"/>
      <c r="X191" s="15"/>
      <c r="Y191" s="15"/>
      <c r="Z191" s="15"/>
      <c r="AA191" s="15"/>
      <c r="AB191" s="15"/>
      <c r="AC191" s="15"/>
      <c r="AD191" s="15"/>
      <c r="AE191" s="15"/>
      <c r="AT191" s="277" t="s">
        <v>197</v>
      </c>
      <c r="AU191" s="277" t="s">
        <v>85</v>
      </c>
      <c r="AV191" s="15" t="s">
        <v>83</v>
      </c>
      <c r="AW191" s="15" t="s">
        <v>32</v>
      </c>
      <c r="AX191" s="15" t="s">
        <v>76</v>
      </c>
      <c r="AY191" s="277" t="s">
        <v>175</v>
      </c>
    </row>
    <row r="192" s="15" customFormat="1">
      <c r="A192" s="15"/>
      <c r="B192" s="268"/>
      <c r="C192" s="269"/>
      <c r="D192" s="243" t="s">
        <v>197</v>
      </c>
      <c r="E192" s="270" t="s">
        <v>1</v>
      </c>
      <c r="F192" s="271" t="s">
        <v>1955</v>
      </c>
      <c r="G192" s="269"/>
      <c r="H192" s="270" t="s">
        <v>1</v>
      </c>
      <c r="I192" s="272"/>
      <c r="J192" s="269"/>
      <c r="K192" s="269"/>
      <c r="L192" s="273"/>
      <c r="M192" s="274"/>
      <c r="N192" s="275"/>
      <c r="O192" s="275"/>
      <c r="P192" s="275"/>
      <c r="Q192" s="275"/>
      <c r="R192" s="275"/>
      <c r="S192" s="275"/>
      <c r="T192" s="276"/>
      <c r="U192" s="15"/>
      <c r="V192" s="15"/>
      <c r="W192" s="15"/>
      <c r="X192" s="15"/>
      <c r="Y192" s="15"/>
      <c r="Z192" s="15"/>
      <c r="AA192" s="15"/>
      <c r="AB192" s="15"/>
      <c r="AC192" s="15"/>
      <c r="AD192" s="15"/>
      <c r="AE192" s="15"/>
      <c r="AT192" s="277" t="s">
        <v>197</v>
      </c>
      <c r="AU192" s="277" t="s">
        <v>85</v>
      </c>
      <c r="AV192" s="15" t="s">
        <v>83</v>
      </c>
      <c r="AW192" s="15" t="s">
        <v>32</v>
      </c>
      <c r="AX192" s="15" t="s">
        <v>76</v>
      </c>
      <c r="AY192" s="277" t="s">
        <v>175</v>
      </c>
    </row>
    <row r="193" s="13" customFormat="1">
      <c r="A193" s="13"/>
      <c r="B193" s="241"/>
      <c r="C193" s="242"/>
      <c r="D193" s="243" t="s">
        <v>197</v>
      </c>
      <c r="E193" s="244" t="s">
        <v>1</v>
      </c>
      <c r="F193" s="245" t="s">
        <v>1980</v>
      </c>
      <c r="G193" s="242"/>
      <c r="H193" s="246">
        <v>13</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197</v>
      </c>
      <c r="AU193" s="252" t="s">
        <v>85</v>
      </c>
      <c r="AV193" s="13" t="s">
        <v>85</v>
      </c>
      <c r="AW193" s="13" t="s">
        <v>32</v>
      </c>
      <c r="AX193" s="13" t="s">
        <v>76</v>
      </c>
      <c r="AY193" s="252" t="s">
        <v>175</v>
      </c>
    </row>
    <row r="194" s="14" customFormat="1">
      <c r="A194" s="14"/>
      <c r="B194" s="253"/>
      <c r="C194" s="254"/>
      <c r="D194" s="243" t="s">
        <v>197</v>
      </c>
      <c r="E194" s="255" t="s">
        <v>1</v>
      </c>
      <c r="F194" s="256" t="s">
        <v>199</v>
      </c>
      <c r="G194" s="254"/>
      <c r="H194" s="257">
        <v>13</v>
      </c>
      <c r="I194" s="258"/>
      <c r="J194" s="254"/>
      <c r="K194" s="254"/>
      <c r="L194" s="259"/>
      <c r="M194" s="260"/>
      <c r="N194" s="261"/>
      <c r="O194" s="261"/>
      <c r="P194" s="261"/>
      <c r="Q194" s="261"/>
      <c r="R194" s="261"/>
      <c r="S194" s="261"/>
      <c r="T194" s="262"/>
      <c r="U194" s="14"/>
      <c r="V194" s="14"/>
      <c r="W194" s="14"/>
      <c r="X194" s="14"/>
      <c r="Y194" s="14"/>
      <c r="Z194" s="14"/>
      <c r="AA194" s="14"/>
      <c r="AB194" s="14"/>
      <c r="AC194" s="14"/>
      <c r="AD194" s="14"/>
      <c r="AE194" s="14"/>
      <c r="AT194" s="263" t="s">
        <v>197</v>
      </c>
      <c r="AU194" s="263" t="s">
        <v>85</v>
      </c>
      <c r="AV194" s="14" t="s">
        <v>182</v>
      </c>
      <c r="AW194" s="14" t="s">
        <v>32</v>
      </c>
      <c r="AX194" s="14" t="s">
        <v>76</v>
      </c>
      <c r="AY194" s="263" t="s">
        <v>175</v>
      </c>
    </row>
    <row r="195" s="13" customFormat="1">
      <c r="A195" s="13"/>
      <c r="B195" s="241"/>
      <c r="C195" s="242"/>
      <c r="D195" s="243" t="s">
        <v>197</v>
      </c>
      <c r="E195" s="244" t="s">
        <v>1</v>
      </c>
      <c r="F195" s="245" t="s">
        <v>1981</v>
      </c>
      <c r="G195" s="242"/>
      <c r="H195" s="246">
        <v>15.6</v>
      </c>
      <c r="I195" s="247"/>
      <c r="J195" s="242"/>
      <c r="K195" s="242"/>
      <c r="L195" s="248"/>
      <c r="M195" s="249"/>
      <c r="N195" s="250"/>
      <c r="O195" s="250"/>
      <c r="P195" s="250"/>
      <c r="Q195" s="250"/>
      <c r="R195" s="250"/>
      <c r="S195" s="250"/>
      <c r="T195" s="251"/>
      <c r="U195" s="13"/>
      <c r="V195" s="13"/>
      <c r="W195" s="13"/>
      <c r="X195" s="13"/>
      <c r="Y195" s="13"/>
      <c r="Z195" s="13"/>
      <c r="AA195" s="13"/>
      <c r="AB195" s="13"/>
      <c r="AC195" s="13"/>
      <c r="AD195" s="13"/>
      <c r="AE195" s="13"/>
      <c r="AT195" s="252" t="s">
        <v>197</v>
      </c>
      <c r="AU195" s="252" t="s">
        <v>85</v>
      </c>
      <c r="AV195" s="13" t="s">
        <v>85</v>
      </c>
      <c r="AW195" s="13" t="s">
        <v>32</v>
      </c>
      <c r="AX195" s="13" t="s">
        <v>76</v>
      </c>
      <c r="AY195" s="252" t="s">
        <v>175</v>
      </c>
    </row>
    <row r="196" s="14" customFormat="1">
      <c r="A196" s="14"/>
      <c r="B196" s="253"/>
      <c r="C196" s="254"/>
      <c r="D196" s="243" t="s">
        <v>197</v>
      </c>
      <c r="E196" s="255" t="s">
        <v>1</v>
      </c>
      <c r="F196" s="256" t="s">
        <v>199</v>
      </c>
      <c r="G196" s="254"/>
      <c r="H196" s="257">
        <v>15.6</v>
      </c>
      <c r="I196" s="258"/>
      <c r="J196" s="254"/>
      <c r="K196" s="254"/>
      <c r="L196" s="259"/>
      <c r="M196" s="260"/>
      <c r="N196" s="261"/>
      <c r="O196" s="261"/>
      <c r="P196" s="261"/>
      <c r="Q196" s="261"/>
      <c r="R196" s="261"/>
      <c r="S196" s="261"/>
      <c r="T196" s="262"/>
      <c r="U196" s="14"/>
      <c r="V196" s="14"/>
      <c r="W196" s="14"/>
      <c r="X196" s="14"/>
      <c r="Y196" s="14"/>
      <c r="Z196" s="14"/>
      <c r="AA196" s="14"/>
      <c r="AB196" s="14"/>
      <c r="AC196" s="14"/>
      <c r="AD196" s="14"/>
      <c r="AE196" s="14"/>
      <c r="AT196" s="263" t="s">
        <v>197</v>
      </c>
      <c r="AU196" s="263" t="s">
        <v>85</v>
      </c>
      <c r="AV196" s="14" t="s">
        <v>182</v>
      </c>
      <c r="AW196" s="14" t="s">
        <v>32</v>
      </c>
      <c r="AX196" s="14" t="s">
        <v>76</v>
      </c>
      <c r="AY196" s="263" t="s">
        <v>175</v>
      </c>
    </row>
    <row r="197" s="13" customFormat="1">
      <c r="A197" s="13"/>
      <c r="B197" s="241"/>
      <c r="C197" s="242"/>
      <c r="D197" s="243" t="s">
        <v>197</v>
      </c>
      <c r="E197" s="244" t="s">
        <v>1</v>
      </c>
      <c r="F197" s="245" t="s">
        <v>255</v>
      </c>
      <c r="G197" s="242"/>
      <c r="H197" s="246">
        <v>16</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197</v>
      </c>
      <c r="AU197" s="252" t="s">
        <v>85</v>
      </c>
      <c r="AV197" s="13" t="s">
        <v>85</v>
      </c>
      <c r="AW197" s="13" t="s">
        <v>32</v>
      </c>
      <c r="AX197" s="13" t="s">
        <v>76</v>
      </c>
      <c r="AY197" s="252" t="s">
        <v>175</v>
      </c>
    </row>
    <row r="198" s="14" customFormat="1">
      <c r="A198" s="14"/>
      <c r="B198" s="253"/>
      <c r="C198" s="254"/>
      <c r="D198" s="243" t="s">
        <v>197</v>
      </c>
      <c r="E198" s="255" t="s">
        <v>1</v>
      </c>
      <c r="F198" s="256" t="s">
        <v>199</v>
      </c>
      <c r="G198" s="254"/>
      <c r="H198" s="257">
        <v>16</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197</v>
      </c>
      <c r="AU198" s="263" t="s">
        <v>85</v>
      </c>
      <c r="AV198" s="14" t="s">
        <v>182</v>
      </c>
      <c r="AW198" s="14" t="s">
        <v>32</v>
      </c>
      <c r="AX198" s="14" t="s">
        <v>83</v>
      </c>
      <c r="AY198" s="263" t="s">
        <v>175</v>
      </c>
    </row>
    <row r="199" s="2" customFormat="1" ht="16.5" customHeight="1">
      <c r="A199" s="39"/>
      <c r="B199" s="40"/>
      <c r="C199" s="228" t="s">
        <v>230</v>
      </c>
      <c r="D199" s="228" t="s">
        <v>177</v>
      </c>
      <c r="E199" s="229" t="s">
        <v>1982</v>
      </c>
      <c r="F199" s="230" t="s">
        <v>1983</v>
      </c>
      <c r="G199" s="231" t="s">
        <v>350</v>
      </c>
      <c r="H199" s="232">
        <v>0.048000000000000001</v>
      </c>
      <c r="I199" s="233"/>
      <c r="J199" s="234">
        <f>ROUND(I199*H199,2)</f>
        <v>0</v>
      </c>
      <c r="K199" s="230" t="s">
        <v>181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255</v>
      </c>
      <c r="AT199" s="239" t="s">
        <v>177</v>
      </c>
      <c r="AU199" s="239" t="s">
        <v>85</v>
      </c>
      <c r="AY199" s="18" t="s">
        <v>175</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255</v>
      </c>
      <c r="BM199" s="239" t="s">
        <v>1984</v>
      </c>
    </row>
    <row r="200" s="2" customFormat="1" ht="16.5" customHeight="1">
      <c r="A200" s="39"/>
      <c r="B200" s="40"/>
      <c r="C200" s="228" t="s">
        <v>8</v>
      </c>
      <c r="D200" s="228" t="s">
        <v>177</v>
      </c>
      <c r="E200" s="229" t="s">
        <v>894</v>
      </c>
      <c r="F200" s="230" t="s">
        <v>895</v>
      </c>
      <c r="G200" s="231" t="s">
        <v>350</v>
      </c>
      <c r="H200" s="232">
        <v>0.048000000000000001</v>
      </c>
      <c r="I200" s="233"/>
      <c r="J200" s="234">
        <f>ROUND(I200*H200,2)</f>
        <v>0</v>
      </c>
      <c r="K200" s="230" t="s">
        <v>181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255</v>
      </c>
      <c r="AT200" s="239" t="s">
        <v>177</v>
      </c>
      <c r="AU200" s="239" t="s">
        <v>85</v>
      </c>
      <c r="AY200" s="18" t="s">
        <v>175</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255</v>
      </c>
      <c r="BM200" s="239" t="s">
        <v>1985</v>
      </c>
    </row>
    <row r="201" s="12" customFormat="1" ht="22.8" customHeight="1">
      <c r="A201" s="12"/>
      <c r="B201" s="212"/>
      <c r="C201" s="213"/>
      <c r="D201" s="214" t="s">
        <v>75</v>
      </c>
      <c r="E201" s="226" t="s">
        <v>1766</v>
      </c>
      <c r="F201" s="226" t="s">
        <v>1767</v>
      </c>
      <c r="G201" s="213"/>
      <c r="H201" s="213"/>
      <c r="I201" s="216"/>
      <c r="J201" s="227">
        <f>BK201</f>
        <v>0</v>
      </c>
      <c r="K201" s="213"/>
      <c r="L201" s="218"/>
      <c r="M201" s="219"/>
      <c r="N201" s="220"/>
      <c r="O201" s="220"/>
      <c r="P201" s="221">
        <f>SUM(P202:P276)</f>
        <v>0</v>
      </c>
      <c r="Q201" s="220"/>
      <c r="R201" s="221">
        <f>SUM(R202:R276)</f>
        <v>0.23264039999999997</v>
      </c>
      <c r="S201" s="220"/>
      <c r="T201" s="222">
        <f>SUM(T202:T276)</f>
        <v>0.32639999999999997</v>
      </c>
      <c r="U201" s="12"/>
      <c r="V201" s="12"/>
      <c r="W201" s="12"/>
      <c r="X201" s="12"/>
      <c r="Y201" s="12"/>
      <c r="Z201" s="12"/>
      <c r="AA201" s="12"/>
      <c r="AB201" s="12"/>
      <c r="AC201" s="12"/>
      <c r="AD201" s="12"/>
      <c r="AE201" s="12"/>
      <c r="AR201" s="223" t="s">
        <v>85</v>
      </c>
      <c r="AT201" s="224" t="s">
        <v>75</v>
      </c>
      <c r="AU201" s="224" t="s">
        <v>83</v>
      </c>
      <c r="AY201" s="223" t="s">
        <v>175</v>
      </c>
      <c r="BK201" s="225">
        <f>SUM(BK202:BK276)</f>
        <v>0</v>
      </c>
    </row>
    <row r="202" s="2" customFormat="1" ht="16.5" customHeight="1">
      <c r="A202" s="39"/>
      <c r="B202" s="40"/>
      <c r="C202" s="228" t="s">
        <v>239</v>
      </c>
      <c r="D202" s="228" t="s">
        <v>177</v>
      </c>
      <c r="E202" s="229" t="s">
        <v>1986</v>
      </c>
      <c r="F202" s="230" t="s">
        <v>1987</v>
      </c>
      <c r="G202" s="231" t="s">
        <v>221</v>
      </c>
      <c r="H202" s="232">
        <v>80</v>
      </c>
      <c r="I202" s="233"/>
      <c r="J202" s="234">
        <f>ROUND(I202*H202,2)</f>
        <v>0</v>
      </c>
      <c r="K202" s="230" t="s">
        <v>181</v>
      </c>
      <c r="L202" s="45"/>
      <c r="M202" s="235" t="s">
        <v>1</v>
      </c>
      <c r="N202" s="236" t="s">
        <v>41</v>
      </c>
      <c r="O202" s="92"/>
      <c r="P202" s="237">
        <f>O202*H202</f>
        <v>0</v>
      </c>
      <c r="Q202" s="237">
        <v>0</v>
      </c>
      <c r="R202" s="237">
        <f>Q202*H202</f>
        <v>0</v>
      </c>
      <c r="S202" s="237">
        <v>0.0020999999999999999</v>
      </c>
      <c r="T202" s="238">
        <f>S202*H202</f>
        <v>0.16799999999999998</v>
      </c>
      <c r="U202" s="39"/>
      <c r="V202" s="39"/>
      <c r="W202" s="39"/>
      <c r="X202" s="39"/>
      <c r="Y202" s="39"/>
      <c r="Z202" s="39"/>
      <c r="AA202" s="39"/>
      <c r="AB202" s="39"/>
      <c r="AC202" s="39"/>
      <c r="AD202" s="39"/>
      <c r="AE202" s="39"/>
      <c r="AR202" s="239" t="s">
        <v>255</v>
      </c>
      <c r="AT202" s="239" t="s">
        <v>177</v>
      </c>
      <c r="AU202" s="239" t="s">
        <v>85</v>
      </c>
      <c r="AY202" s="18" t="s">
        <v>175</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255</v>
      </c>
      <c r="BM202" s="239" t="s">
        <v>1988</v>
      </c>
    </row>
    <row r="203" s="13" customFormat="1">
      <c r="A203" s="13"/>
      <c r="B203" s="241"/>
      <c r="C203" s="242"/>
      <c r="D203" s="243" t="s">
        <v>197</v>
      </c>
      <c r="E203" s="244" t="s">
        <v>1</v>
      </c>
      <c r="F203" s="245" t="s">
        <v>578</v>
      </c>
      <c r="G203" s="242"/>
      <c r="H203" s="246">
        <v>80</v>
      </c>
      <c r="I203" s="247"/>
      <c r="J203" s="242"/>
      <c r="K203" s="242"/>
      <c r="L203" s="248"/>
      <c r="M203" s="249"/>
      <c r="N203" s="250"/>
      <c r="O203" s="250"/>
      <c r="P203" s="250"/>
      <c r="Q203" s="250"/>
      <c r="R203" s="250"/>
      <c r="S203" s="250"/>
      <c r="T203" s="251"/>
      <c r="U203" s="13"/>
      <c r="V203" s="13"/>
      <c r="W203" s="13"/>
      <c r="X203" s="13"/>
      <c r="Y203" s="13"/>
      <c r="Z203" s="13"/>
      <c r="AA203" s="13"/>
      <c r="AB203" s="13"/>
      <c r="AC203" s="13"/>
      <c r="AD203" s="13"/>
      <c r="AE203" s="13"/>
      <c r="AT203" s="252" t="s">
        <v>197</v>
      </c>
      <c r="AU203" s="252" t="s">
        <v>85</v>
      </c>
      <c r="AV203" s="13" t="s">
        <v>85</v>
      </c>
      <c r="AW203" s="13" t="s">
        <v>32</v>
      </c>
      <c r="AX203" s="13" t="s">
        <v>83</v>
      </c>
      <c r="AY203" s="252" t="s">
        <v>175</v>
      </c>
    </row>
    <row r="204" s="2" customFormat="1" ht="16.5" customHeight="1">
      <c r="A204" s="39"/>
      <c r="B204" s="40"/>
      <c r="C204" s="228" t="s">
        <v>243</v>
      </c>
      <c r="D204" s="228" t="s">
        <v>177</v>
      </c>
      <c r="E204" s="229" t="s">
        <v>1989</v>
      </c>
      <c r="F204" s="230" t="s">
        <v>1990</v>
      </c>
      <c r="G204" s="231" t="s">
        <v>221</v>
      </c>
      <c r="H204" s="232">
        <v>80</v>
      </c>
      <c r="I204" s="233"/>
      <c r="J204" s="234">
        <f>ROUND(I204*H204,2)</f>
        <v>0</v>
      </c>
      <c r="K204" s="230" t="s">
        <v>181</v>
      </c>
      <c r="L204" s="45"/>
      <c r="M204" s="235" t="s">
        <v>1</v>
      </c>
      <c r="N204" s="236" t="s">
        <v>41</v>
      </c>
      <c r="O204" s="92"/>
      <c r="P204" s="237">
        <f>O204*H204</f>
        <v>0</v>
      </c>
      <c r="Q204" s="237">
        <v>0</v>
      </c>
      <c r="R204" s="237">
        <f>Q204*H204</f>
        <v>0</v>
      </c>
      <c r="S204" s="237">
        <v>0.00198</v>
      </c>
      <c r="T204" s="238">
        <f>S204*H204</f>
        <v>0.15839999999999999</v>
      </c>
      <c r="U204" s="39"/>
      <c r="V204" s="39"/>
      <c r="W204" s="39"/>
      <c r="X204" s="39"/>
      <c r="Y204" s="39"/>
      <c r="Z204" s="39"/>
      <c r="AA204" s="39"/>
      <c r="AB204" s="39"/>
      <c r="AC204" s="39"/>
      <c r="AD204" s="39"/>
      <c r="AE204" s="39"/>
      <c r="AR204" s="239" t="s">
        <v>255</v>
      </c>
      <c r="AT204" s="239" t="s">
        <v>177</v>
      </c>
      <c r="AU204" s="239" t="s">
        <v>85</v>
      </c>
      <c r="AY204" s="18" t="s">
        <v>175</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255</v>
      </c>
      <c r="BM204" s="239" t="s">
        <v>1991</v>
      </c>
    </row>
    <row r="205" s="13" customFormat="1">
      <c r="A205" s="13"/>
      <c r="B205" s="241"/>
      <c r="C205" s="242"/>
      <c r="D205" s="243" t="s">
        <v>197</v>
      </c>
      <c r="E205" s="244" t="s">
        <v>1</v>
      </c>
      <c r="F205" s="245" t="s">
        <v>578</v>
      </c>
      <c r="G205" s="242"/>
      <c r="H205" s="246">
        <v>80</v>
      </c>
      <c r="I205" s="247"/>
      <c r="J205" s="242"/>
      <c r="K205" s="242"/>
      <c r="L205" s="248"/>
      <c r="M205" s="249"/>
      <c r="N205" s="250"/>
      <c r="O205" s="250"/>
      <c r="P205" s="250"/>
      <c r="Q205" s="250"/>
      <c r="R205" s="250"/>
      <c r="S205" s="250"/>
      <c r="T205" s="251"/>
      <c r="U205" s="13"/>
      <c r="V205" s="13"/>
      <c r="W205" s="13"/>
      <c r="X205" s="13"/>
      <c r="Y205" s="13"/>
      <c r="Z205" s="13"/>
      <c r="AA205" s="13"/>
      <c r="AB205" s="13"/>
      <c r="AC205" s="13"/>
      <c r="AD205" s="13"/>
      <c r="AE205" s="13"/>
      <c r="AT205" s="252" t="s">
        <v>197</v>
      </c>
      <c r="AU205" s="252" t="s">
        <v>85</v>
      </c>
      <c r="AV205" s="13" t="s">
        <v>85</v>
      </c>
      <c r="AW205" s="13" t="s">
        <v>32</v>
      </c>
      <c r="AX205" s="13" t="s">
        <v>83</v>
      </c>
      <c r="AY205" s="252" t="s">
        <v>175</v>
      </c>
    </row>
    <row r="206" s="2" customFormat="1" ht="16.5" customHeight="1">
      <c r="A206" s="39"/>
      <c r="B206" s="40"/>
      <c r="C206" s="228" t="s">
        <v>249</v>
      </c>
      <c r="D206" s="228" t="s">
        <v>177</v>
      </c>
      <c r="E206" s="229" t="s">
        <v>1992</v>
      </c>
      <c r="F206" s="230" t="s">
        <v>1993</v>
      </c>
      <c r="G206" s="231" t="s">
        <v>316</v>
      </c>
      <c r="H206" s="232">
        <v>2</v>
      </c>
      <c r="I206" s="233"/>
      <c r="J206" s="234">
        <f>ROUND(I206*H206,2)</f>
        <v>0</v>
      </c>
      <c r="K206" s="230" t="s">
        <v>181</v>
      </c>
      <c r="L206" s="45"/>
      <c r="M206" s="235" t="s">
        <v>1</v>
      </c>
      <c r="N206" s="236" t="s">
        <v>41</v>
      </c>
      <c r="O206" s="92"/>
      <c r="P206" s="237">
        <f>O206*H206</f>
        <v>0</v>
      </c>
      <c r="Q206" s="237">
        <v>0.00051999999999999995</v>
      </c>
      <c r="R206" s="237">
        <f>Q206*H206</f>
        <v>0.0010399999999999999</v>
      </c>
      <c r="S206" s="237">
        <v>0</v>
      </c>
      <c r="T206" s="238">
        <f>S206*H206</f>
        <v>0</v>
      </c>
      <c r="U206" s="39"/>
      <c r="V206" s="39"/>
      <c r="W206" s="39"/>
      <c r="X206" s="39"/>
      <c r="Y206" s="39"/>
      <c r="Z206" s="39"/>
      <c r="AA206" s="39"/>
      <c r="AB206" s="39"/>
      <c r="AC206" s="39"/>
      <c r="AD206" s="39"/>
      <c r="AE206" s="39"/>
      <c r="AR206" s="239" t="s">
        <v>255</v>
      </c>
      <c r="AT206" s="239" t="s">
        <v>177</v>
      </c>
      <c r="AU206" s="239" t="s">
        <v>85</v>
      </c>
      <c r="AY206" s="18" t="s">
        <v>175</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255</v>
      </c>
      <c r="BM206" s="239" t="s">
        <v>1994</v>
      </c>
    </row>
    <row r="207" s="15" customFormat="1">
      <c r="A207" s="15"/>
      <c r="B207" s="268"/>
      <c r="C207" s="269"/>
      <c r="D207" s="243" t="s">
        <v>197</v>
      </c>
      <c r="E207" s="270" t="s">
        <v>1</v>
      </c>
      <c r="F207" s="271" t="s">
        <v>1995</v>
      </c>
      <c r="G207" s="269"/>
      <c r="H207" s="270" t="s">
        <v>1</v>
      </c>
      <c r="I207" s="272"/>
      <c r="J207" s="269"/>
      <c r="K207" s="269"/>
      <c r="L207" s="273"/>
      <c r="M207" s="274"/>
      <c r="N207" s="275"/>
      <c r="O207" s="275"/>
      <c r="P207" s="275"/>
      <c r="Q207" s="275"/>
      <c r="R207" s="275"/>
      <c r="S207" s="275"/>
      <c r="T207" s="276"/>
      <c r="U207" s="15"/>
      <c r="V207" s="15"/>
      <c r="W207" s="15"/>
      <c r="X207" s="15"/>
      <c r="Y207" s="15"/>
      <c r="Z207" s="15"/>
      <c r="AA207" s="15"/>
      <c r="AB207" s="15"/>
      <c r="AC207" s="15"/>
      <c r="AD207" s="15"/>
      <c r="AE207" s="15"/>
      <c r="AT207" s="277" t="s">
        <v>197</v>
      </c>
      <c r="AU207" s="277" t="s">
        <v>85</v>
      </c>
      <c r="AV207" s="15" t="s">
        <v>83</v>
      </c>
      <c r="AW207" s="15" t="s">
        <v>32</v>
      </c>
      <c r="AX207" s="15" t="s">
        <v>76</v>
      </c>
      <c r="AY207" s="277" t="s">
        <v>175</v>
      </c>
    </row>
    <row r="208" s="13" customFormat="1">
      <c r="A208" s="13"/>
      <c r="B208" s="241"/>
      <c r="C208" s="242"/>
      <c r="D208" s="243" t="s">
        <v>197</v>
      </c>
      <c r="E208" s="244" t="s">
        <v>1</v>
      </c>
      <c r="F208" s="245" t="s">
        <v>83</v>
      </c>
      <c r="G208" s="242"/>
      <c r="H208" s="246">
        <v>1</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197</v>
      </c>
      <c r="AU208" s="252" t="s">
        <v>85</v>
      </c>
      <c r="AV208" s="13" t="s">
        <v>85</v>
      </c>
      <c r="AW208" s="13" t="s">
        <v>32</v>
      </c>
      <c r="AX208" s="13" t="s">
        <v>76</v>
      </c>
      <c r="AY208" s="252" t="s">
        <v>175</v>
      </c>
    </row>
    <row r="209" s="15" customFormat="1">
      <c r="A209" s="15"/>
      <c r="B209" s="268"/>
      <c r="C209" s="269"/>
      <c r="D209" s="243" t="s">
        <v>197</v>
      </c>
      <c r="E209" s="270" t="s">
        <v>1</v>
      </c>
      <c r="F209" s="271" t="s">
        <v>1996</v>
      </c>
      <c r="G209" s="269"/>
      <c r="H209" s="270" t="s">
        <v>1</v>
      </c>
      <c r="I209" s="272"/>
      <c r="J209" s="269"/>
      <c r="K209" s="269"/>
      <c r="L209" s="273"/>
      <c r="M209" s="274"/>
      <c r="N209" s="275"/>
      <c r="O209" s="275"/>
      <c r="P209" s="275"/>
      <c r="Q209" s="275"/>
      <c r="R209" s="275"/>
      <c r="S209" s="275"/>
      <c r="T209" s="276"/>
      <c r="U209" s="15"/>
      <c r="V209" s="15"/>
      <c r="W209" s="15"/>
      <c r="X209" s="15"/>
      <c r="Y209" s="15"/>
      <c r="Z209" s="15"/>
      <c r="AA209" s="15"/>
      <c r="AB209" s="15"/>
      <c r="AC209" s="15"/>
      <c r="AD209" s="15"/>
      <c r="AE209" s="15"/>
      <c r="AT209" s="277" t="s">
        <v>197</v>
      </c>
      <c r="AU209" s="277" t="s">
        <v>85</v>
      </c>
      <c r="AV209" s="15" t="s">
        <v>83</v>
      </c>
      <c r="AW209" s="15" t="s">
        <v>32</v>
      </c>
      <c r="AX209" s="15" t="s">
        <v>76</v>
      </c>
      <c r="AY209" s="277" t="s">
        <v>175</v>
      </c>
    </row>
    <row r="210" s="13" customFormat="1">
      <c r="A210" s="13"/>
      <c r="B210" s="241"/>
      <c r="C210" s="242"/>
      <c r="D210" s="243" t="s">
        <v>197</v>
      </c>
      <c r="E210" s="244" t="s">
        <v>1</v>
      </c>
      <c r="F210" s="245" t="s">
        <v>83</v>
      </c>
      <c r="G210" s="242"/>
      <c r="H210" s="246">
        <v>1</v>
      </c>
      <c r="I210" s="247"/>
      <c r="J210" s="242"/>
      <c r="K210" s="242"/>
      <c r="L210" s="248"/>
      <c r="M210" s="249"/>
      <c r="N210" s="250"/>
      <c r="O210" s="250"/>
      <c r="P210" s="250"/>
      <c r="Q210" s="250"/>
      <c r="R210" s="250"/>
      <c r="S210" s="250"/>
      <c r="T210" s="251"/>
      <c r="U210" s="13"/>
      <c r="V210" s="13"/>
      <c r="W210" s="13"/>
      <c r="X210" s="13"/>
      <c r="Y210" s="13"/>
      <c r="Z210" s="13"/>
      <c r="AA210" s="13"/>
      <c r="AB210" s="13"/>
      <c r="AC210" s="13"/>
      <c r="AD210" s="13"/>
      <c r="AE210" s="13"/>
      <c r="AT210" s="252" t="s">
        <v>197</v>
      </c>
      <c r="AU210" s="252" t="s">
        <v>85</v>
      </c>
      <c r="AV210" s="13" t="s">
        <v>85</v>
      </c>
      <c r="AW210" s="13" t="s">
        <v>32</v>
      </c>
      <c r="AX210" s="13" t="s">
        <v>76</v>
      </c>
      <c r="AY210" s="252" t="s">
        <v>175</v>
      </c>
    </row>
    <row r="211" s="14" customFormat="1">
      <c r="A211" s="14"/>
      <c r="B211" s="253"/>
      <c r="C211" s="254"/>
      <c r="D211" s="243" t="s">
        <v>197</v>
      </c>
      <c r="E211" s="255" t="s">
        <v>1</v>
      </c>
      <c r="F211" s="256" t="s">
        <v>199</v>
      </c>
      <c r="G211" s="254"/>
      <c r="H211" s="257">
        <v>2</v>
      </c>
      <c r="I211" s="258"/>
      <c r="J211" s="254"/>
      <c r="K211" s="254"/>
      <c r="L211" s="259"/>
      <c r="M211" s="260"/>
      <c r="N211" s="261"/>
      <c r="O211" s="261"/>
      <c r="P211" s="261"/>
      <c r="Q211" s="261"/>
      <c r="R211" s="261"/>
      <c r="S211" s="261"/>
      <c r="T211" s="262"/>
      <c r="U211" s="14"/>
      <c r="V211" s="14"/>
      <c r="W211" s="14"/>
      <c r="X211" s="14"/>
      <c r="Y211" s="14"/>
      <c r="Z211" s="14"/>
      <c r="AA211" s="14"/>
      <c r="AB211" s="14"/>
      <c r="AC211" s="14"/>
      <c r="AD211" s="14"/>
      <c r="AE211" s="14"/>
      <c r="AT211" s="263" t="s">
        <v>197</v>
      </c>
      <c r="AU211" s="263" t="s">
        <v>85</v>
      </c>
      <c r="AV211" s="14" t="s">
        <v>182</v>
      </c>
      <c r="AW211" s="14" t="s">
        <v>32</v>
      </c>
      <c r="AX211" s="14" t="s">
        <v>83</v>
      </c>
      <c r="AY211" s="263" t="s">
        <v>175</v>
      </c>
    </row>
    <row r="212" s="2" customFormat="1" ht="16.5" customHeight="1">
      <c r="A212" s="39"/>
      <c r="B212" s="40"/>
      <c r="C212" s="228" t="s">
        <v>255</v>
      </c>
      <c r="D212" s="228" t="s">
        <v>177</v>
      </c>
      <c r="E212" s="229" t="s">
        <v>1997</v>
      </c>
      <c r="F212" s="230" t="s">
        <v>1998</v>
      </c>
      <c r="G212" s="231" t="s">
        <v>316</v>
      </c>
      <c r="H212" s="232">
        <v>10</v>
      </c>
      <c r="I212" s="233"/>
      <c r="J212" s="234">
        <f>ROUND(I212*H212,2)</f>
        <v>0</v>
      </c>
      <c r="K212" s="230" t="s">
        <v>181</v>
      </c>
      <c r="L212" s="45"/>
      <c r="M212" s="235" t="s">
        <v>1</v>
      </c>
      <c r="N212" s="236" t="s">
        <v>41</v>
      </c>
      <c r="O212" s="92"/>
      <c r="P212" s="237">
        <f>O212*H212</f>
        <v>0</v>
      </c>
      <c r="Q212" s="237">
        <v>0.001</v>
      </c>
      <c r="R212" s="237">
        <f>Q212*H212</f>
        <v>0.01</v>
      </c>
      <c r="S212" s="237">
        <v>0</v>
      </c>
      <c r="T212" s="238">
        <f>S212*H212</f>
        <v>0</v>
      </c>
      <c r="U212" s="39"/>
      <c r="V212" s="39"/>
      <c r="W212" s="39"/>
      <c r="X212" s="39"/>
      <c r="Y212" s="39"/>
      <c r="Z212" s="39"/>
      <c r="AA212" s="39"/>
      <c r="AB212" s="39"/>
      <c r="AC212" s="39"/>
      <c r="AD212" s="39"/>
      <c r="AE212" s="39"/>
      <c r="AR212" s="239" t="s">
        <v>255</v>
      </c>
      <c r="AT212" s="239" t="s">
        <v>177</v>
      </c>
      <c r="AU212" s="239" t="s">
        <v>85</v>
      </c>
      <c r="AY212" s="18" t="s">
        <v>175</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255</v>
      </c>
      <c r="BM212" s="239" t="s">
        <v>1999</v>
      </c>
    </row>
    <row r="213" s="15" customFormat="1">
      <c r="A213" s="15"/>
      <c r="B213" s="268"/>
      <c r="C213" s="269"/>
      <c r="D213" s="243" t="s">
        <v>197</v>
      </c>
      <c r="E213" s="270" t="s">
        <v>1</v>
      </c>
      <c r="F213" s="271" t="s">
        <v>1995</v>
      </c>
      <c r="G213" s="269"/>
      <c r="H213" s="270" t="s">
        <v>1</v>
      </c>
      <c r="I213" s="272"/>
      <c r="J213" s="269"/>
      <c r="K213" s="269"/>
      <c r="L213" s="273"/>
      <c r="M213" s="274"/>
      <c r="N213" s="275"/>
      <c r="O213" s="275"/>
      <c r="P213" s="275"/>
      <c r="Q213" s="275"/>
      <c r="R213" s="275"/>
      <c r="S213" s="275"/>
      <c r="T213" s="276"/>
      <c r="U213" s="15"/>
      <c r="V213" s="15"/>
      <c r="W213" s="15"/>
      <c r="X213" s="15"/>
      <c r="Y213" s="15"/>
      <c r="Z213" s="15"/>
      <c r="AA213" s="15"/>
      <c r="AB213" s="15"/>
      <c r="AC213" s="15"/>
      <c r="AD213" s="15"/>
      <c r="AE213" s="15"/>
      <c r="AT213" s="277" t="s">
        <v>197</v>
      </c>
      <c r="AU213" s="277" t="s">
        <v>85</v>
      </c>
      <c r="AV213" s="15" t="s">
        <v>83</v>
      </c>
      <c r="AW213" s="15" t="s">
        <v>32</v>
      </c>
      <c r="AX213" s="15" t="s">
        <v>76</v>
      </c>
      <c r="AY213" s="277" t="s">
        <v>175</v>
      </c>
    </row>
    <row r="214" s="13" customFormat="1">
      <c r="A214" s="13"/>
      <c r="B214" s="241"/>
      <c r="C214" s="242"/>
      <c r="D214" s="243" t="s">
        <v>197</v>
      </c>
      <c r="E214" s="244" t="s">
        <v>1</v>
      </c>
      <c r="F214" s="245" t="s">
        <v>200</v>
      </c>
      <c r="G214" s="242"/>
      <c r="H214" s="246">
        <v>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197</v>
      </c>
      <c r="AU214" s="252" t="s">
        <v>85</v>
      </c>
      <c r="AV214" s="13" t="s">
        <v>85</v>
      </c>
      <c r="AW214" s="13" t="s">
        <v>32</v>
      </c>
      <c r="AX214" s="13" t="s">
        <v>76</v>
      </c>
      <c r="AY214" s="252" t="s">
        <v>175</v>
      </c>
    </row>
    <row r="215" s="15" customFormat="1">
      <c r="A215" s="15"/>
      <c r="B215" s="268"/>
      <c r="C215" s="269"/>
      <c r="D215" s="243" t="s">
        <v>197</v>
      </c>
      <c r="E215" s="270" t="s">
        <v>1</v>
      </c>
      <c r="F215" s="271" t="s">
        <v>1996</v>
      </c>
      <c r="G215" s="269"/>
      <c r="H215" s="270" t="s">
        <v>1</v>
      </c>
      <c r="I215" s="272"/>
      <c r="J215" s="269"/>
      <c r="K215" s="269"/>
      <c r="L215" s="273"/>
      <c r="M215" s="274"/>
      <c r="N215" s="275"/>
      <c r="O215" s="275"/>
      <c r="P215" s="275"/>
      <c r="Q215" s="275"/>
      <c r="R215" s="275"/>
      <c r="S215" s="275"/>
      <c r="T215" s="276"/>
      <c r="U215" s="15"/>
      <c r="V215" s="15"/>
      <c r="W215" s="15"/>
      <c r="X215" s="15"/>
      <c r="Y215" s="15"/>
      <c r="Z215" s="15"/>
      <c r="AA215" s="15"/>
      <c r="AB215" s="15"/>
      <c r="AC215" s="15"/>
      <c r="AD215" s="15"/>
      <c r="AE215" s="15"/>
      <c r="AT215" s="277" t="s">
        <v>197</v>
      </c>
      <c r="AU215" s="277" t="s">
        <v>85</v>
      </c>
      <c r="AV215" s="15" t="s">
        <v>83</v>
      </c>
      <c r="AW215" s="15" t="s">
        <v>32</v>
      </c>
      <c r="AX215" s="15" t="s">
        <v>76</v>
      </c>
      <c r="AY215" s="277" t="s">
        <v>175</v>
      </c>
    </row>
    <row r="216" s="13" customFormat="1">
      <c r="A216" s="13"/>
      <c r="B216" s="241"/>
      <c r="C216" s="242"/>
      <c r="D216" s="243" t="s">
        <v>197</v>
      </c>
      <c r="E216" s="244" t="s">
        <v>1</v>
      </c>
      <c r="F216" s="245" t="s">
        <v>200</v>
      </c>
      <c r="G216" s="242"/>
      <c r="H216" s="246">
        <v>5</v>
      </c>
      <c r="I216" s="247"/>
      <c r="J216" s="242"/>
      <c r="K216" s="242"/>
      <c r="L216" s="248"/>
      <c r="M216" s="249"/>
      <c r="N216" s="250"/>
      <c r="O216" s="250"/>
      <c r="P216" s="250"/>
      <c r="Q216" s="250"/>
      <c r="R216" s="250"/>
      <c r="S216" s="250"/>
      <c r="T216" s="251"/>
      <c r="U216" s="13"/>
      <c r="V216" s="13"/>
      <c r="W216" s="13"/>
      <c r="X216" s="13"/>
      <c r="Y216" s="13"/>
      <c r="Z216" s="13"/>
      <c r="AA216" s="13"/>
      <c r="AB216" s="13"/>
      <c r="AC216" s="13"/>
      <c r="AD216" s="13"/>
      <c r="AE216" s="13"/>
      <c r="AT216" s="252" t="s">
        <v>197</v>
      </c>
      <c r="AU216" s="252" t="s">
        <v>85</v>
      </c>
      <c r="AV216" s="13" t="s">
        <v>85</v>
      </c>
      <c r="AW216" s="13" t="s">
        <v>32</v>
      </c>
      <c r="AX216" s="13" t="s">
        <v>76</v>
      </c>
      <c r="AY216" s="252" t="s">
        <v>175</v>
      </c>
    </row>
    <row r="217" s="14" customFormat="1">
      <c r="A217" s="14"/>
      <c r="B217" s="253"/>
      <c r="C217" s="254"/>
      <c r="D217" s="243" t="s">
        <v>197</v>
      </c>
      <c r="E217" s="255" t="s">
        <v>1</v>
      </c>
      <c r="F217" s="256" t="s">
        <v>199</v>
      </c>
      <c r="G217" s="254"/>
      <c r="H217" s="257">
        <v>10</v>
      </c>
      <c r="I217" s="258"/>
      <c r="J217" s="254"/>
      <c r="K217" s="254"/>
      <c r="L217" s="259"/>
      <c r="M217" s="260"/>
      <c r="N217" s="261"/>
      <c r="O217" s="261"/>
      <c r="P217" s="261"/>
      <c r="Q217" s="261"/>
      <c r="R217" s="261"/>
      <c r="S217" s="261"/>
      <c r="T217" s="262"/>
      <c r="U217" s="14"/>
      <c r="V217" s="14"/>
      <c r="W217" s="14"/>
      <c r="X217" s="14"/>
      <c r="Y217" s="14"/>
      <c r="Z217" s="14"/>
      <c r="AA217" s="14"/>
      <c r="AB217" s="14"/>
      <c r="AC217" s="14"/>
      <c r="AD217" s="14"/>
      <c r="AE217" s="14"/>
      <c r="AT217" s="263" t="s">
        <v>197</v>
      </c>
      <c r="AU217" s="263" t="s">
        <v>85</v>
      </c>
      <c r="AV217" s="14" t="s">
        <v>182</v>
      </c>
      <c r="AW217" s="14" t="s">
        <v>32</v>
      </c>
      <c r="AX217" s="14" t="s">
        <v>83</v>
      </c>
      <c r="AY217" s="263" t="s">
        <v>175</v>
      </c>
    </row>
    <row r="218" s="2" customFormat="1" ht="16.5" customHeight="1">
      <c r="A218" s="39"/>
      <c r="B218" s="40"/>
      <c r="C218" s="228" t="s">
        <v>259</v>
      </c>
      <c r="D218" s="228" t="s">
        <v>177</v>
      </c>
      <c r="E218" s="229" t="s">
        <v>2000</v>
      </c>
      <c r="F218" s="230" t="s">
        <v>2001</v>
      </c>
      <c r="G218" s="231" t="s">
        <v>221</v>
      </c>
      <c r="H218" s="232">
        <v>17</v>
      </c>
      <c r="I218" s="233"/>
      <c r="J218" s="234">
        <f>ROUND(I218*H218,2)</f>
        <v>0</v>
      </c>
      <c r="K218" s="230" t="s">
        <v>181</v>
      </c>
      <c r="L218" s="45"/>
      <c r="M218" s="235" t="s">
        <v>1</v>
      </c>
      <c r="N218" s="236" t="s">
        <v>41</v>
      </c>
      <c r="O218" s="92"/>
      <c r="P218" s="237">
        <f>O218*H218</f>
        <v>0</v>
      </c>
      <c r="Q218" s="237">
        <v>0.00058679999999999995</v>
      </c>
      <c r="R218" s="237">
        <f>Q218*H218</f>
        <v>0.0099755999999999994</v>
      </c>
      <c r="S218" s="237">
        <v>0</v>
      </c>
      <c r="T218" s="238">
        <f>S218*H218</f>
        <v>0</v>
      </c>
      <c r="U218" s="39"/>
      <c r="V218" s="39"/>
      <c r="W218" s="39"/>
      <c r="X218" s="39"/>
      <c r="Y218" s="39"/>
      <c r="Z218" s="39"/>
      <c r="AA218" s="39"/>
      <c r="AB218" s="39"/>
      <c r="AC218" s="39"/>
      <c r="AD218" s="39"/>
      <c r="AE218" s="39"/>
      <c r="AR218" s="239" t="s">
        <v>255</v>
      </c>
      <c r="AT218" s="239" t="s">
        <v>177</v>
      </c>
      <c r="AU218" s="239" t="s">
        <v>85</v>
      </c>
      <c r="AY218" s="18" t="s">
        <v>175</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255</v>
      </c>
      <c r="BM218" s="239" t="s">
        <v>2002</v>
      </c>
    </row>
    <row r="219" s="13" customFormat="1">
      <c r="A219" s="13"/>
      <c r="B219" s="241"/>
      <c r="C219" s="242"/>
      <c r="D219" s="243" t="s">
        <v>197</v>
      </c>
      <c r="E219" s="244" t="s">
        <v>1</v>
      </c>
      <c r="F219" s="245" t="s">
        <v>2003</v>
      </c>
      <c r="G219" s="242"/>
      <c r="H219" s="246">
        <v>16.920000000000002</v>
      </c>
      <c r="I219" s="247"/>
      <c r="J219" s="242"/>
      <c r="K219" s="242"/>
      <c r="L219" s="248"/>
      <c r="M219" s="249"/>
      <c r="N219" s="250"/>
      <c r="O219" s="250"/>
      <c r="P219" s="250"/>
      <c r="Q219" s="250"/>
      <c r="R219" s="250"/>
      <c r="S219" s="250"/>
      <c r="T219" s="251"/>
      <c r="U219" s="13"/>
      <c r="V219" s="13"/>
      <c r="W219" s="13"/>
      <c r="X219" s="13"/>
      <c r="Y219" s="13"/>
      <c r="Z219" s="13"/>
      <c r="AA219" s="13"/>
      <c r="AB219" s="13"/>
      <c r="AC219" s="13"/>
      <c r="AD219" s="13"/>
      <c r="AE219" s="13"/>
      <c r="AT219" s="252" t="s">
        <v>197</v>
      </c>
      <c r="AU219" s="252" t="s">
        <v>85</v>
      </c>
      <c r="AV219" s="13" t="s">
        <v>85</v>
      </c>
      <c r="AW219" s="13" t="s">
        <v>32</v>
      </c>
      <c r="AX219" s="13" t="s">
        <v>76</v>
      </c>
      <c r="AY219" s="252" t="s">
        <v>175</v>
      </c>
    </row>
    <row r="220" s="14" customFormat="1">
      <c r="A220" s="14"/>
      <c r="B220" s="253"/>
      <c r="C220" s="254"/>
      <c r="D220" s="243" t="s">
        <v>197</v>
      </c>
      <c r="E220" s="255" t="s">
        <v>1</v>
      </c>
      <c r="F220" s="256" t="s">
        <v>199</v>
      </c>
      <c r="G220" s="254"/>
      <c r="H220" s="257">
        <v>16.920000000000002</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197</v>
      </c>
      <c r="AU220" s="263" t="s">
        <v>85</v>
      </c>
      <c r="AV220" s="14" t="s">
        <v>182</v>
      </c>
      <c r="AW220" s="14" t="s">
        <v>32</v>
      </c>
      <c r="AX220" s="14" t="s">
        <v>76</v>
      </c>
      <c r="AY220" s="263" t="s">
        <v>175</v>
      </c>
    </row>
    <row r="221" s="13" customFormat="1">
      <c r="A221" s="13"/>
      <c r="B221" s="241"/>
      <c r="C221" s="242"/>
      <c r="D221" s="243" t="s">
        <v>197</v>
      </c>
      <c r="E221" s="244" t="s">
        <v>1</v>
      </c>
      <c r="F221" s="245" t="s">
        <v>259</v>
      </c>
      <c r="G221" s="242"/>
      <c r="H221" s="246">
        <v>17</v>
      </c>
      <c r="I221" s="247"/>
      <c r="J221" s="242"/>
      <c r="K221" s="242"/>
      <c r="L221" s="248"/>
      <c r="M221" s="249"/>
      <c r="N221" s="250"/>
      <c r="O221" s="250"/>
      <c r="P221" s="250"/>
      <c r="Q221" s="250"/>
      <c r="R221" s="250"/>
      <c r="S221" s="250"/>
      <c r="T221" s="251"/>
      <c r="U221" s="13"/>
      <c r="V221" s="13"/>
      <c r="W221" s="13"/>
      <c r="X221" s="13"/>
      <c r="Y221" s="13"/>
      <c r="Z221" s="13"/>
      <c r="AA221" s="13"/>
      <c r="AB221" s="13"/>
      <c r="AC221" s="13"/>
      <c r="AD221" s="13"/>
      <c r="AE221" s="13"/>
      <c r="AT221" s="252" t="s">
        <v>197</v>
      </c>
      <c r="AU221" s="252" t="s">
        <v>85</v>
      </c>
      <c r="AV221" s="13" t="s">
        <v>85</v>
      </c>
      <c r="AW221" s="13" t="s">
        <v>32</v>
      </c>
      <c r="AX221" s="13" t="s">
        <v>76</v>
      </c>
      <c r="AY221" s="252" t="s">
        <v>175</v>
      </c>
    </row>
    <row r="222" s="14" customFormat="1">
      <c r="A222" s="14"/>
      <c r="B222" s="253"/>
      <c r="C222" s="254"/>
      <c r="D222" s="243" t="s">
        <v>197</v>
      </c>
      <c r="E222" s="255" t="s">
        <v>1</v>
      </c>
      <c r="F222" s="256" t="s">
        <v>199</v>
      </c>
      <c r="G222" s="254"/>
      <c r="H222" s="257">
        <v>17</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197</v>
      </c>
      <c r="AU222" s="263" t="s">
        <v>85</v>
      </c>
      <c r="AV222" s="14" t="s">
        <v>182</v>
      </c>
      <c r="AW222" s="14" t="s">
        <v>32</v>
      </c>
      <c r="AX222" s="14" t="s">
        <v>83</v>
      </c>
      <c r="AY222" s="263" t="s">
        <v>175</v>
      </c>
    </row>
    <row r="223" s="2" customFormat="1" ht="16.5" customHeight="1">
      <c r="A223" s="39"/>
      <c r="B223" s="40"/>
      <c r="C223" s="228" t="s">
        <v>264</v>
      </c>
      <c r="D223" s="228" t="s">
        <v>177</v>
      </c>
      <c r="E223" s="229" t="s">
        <v>2004</v>
      </c>
      <c r="F223" s="230" t="s">
        <v>2005</v>
      </c>
      <c r="G223" s="231" t="s">
        <v>221</v>
      </c>
      <c r="H223" s="232">
        <v>85</v>
      </c>
      <c r="I223" s="233"/>
      <c r="J223" s="234">
        <f>ROUND(I223*H223,2)</f>
        <v>0</v>
      </c>
      <c r="K223" s="230" t="s">
        <v>181</v>
      </c>
      <c r="L223" s="45"/>
      <c r="M223" s="235" t="s">
        <v>1</v>
      </c>
      <c r="N223" s="236" t="s">
        <v>41</v>
      </c>
      <c r="O223" s="92"/>
      <c r="P223" s="237">
        <f>O223*H223</f>
        <v>0</v>
      </c>
      <c r="Q223" s="237">
        <v>0.0020098999999999998</v>
      </c>
      <c r="R223" s="237">
        <f>Q223*H223</f>
        <v>0.17084149999999998</v>
      </c>
      <c r="S223" s="237">
        <v>0</v>
      </c>
      <c r="T223" s="238">
        <f>S223*H223</f>
        <v>0</v>
      </c>
      <c r="U223" s="39"/>
      <c r="V223" s="39"/>
      <c r="W223" s="39"/>
      <c r="X223" s="39"/>
      <c r="Y223" s="39"/>
      <c r="Z223" s="39"/>
      <c r="AA223" s="39"/>
      <c r="AB223" s="39"/>
      <c r="AC223" s="39"/>
      <c r="AD223" s="39"/>
      <c r="AE223" s="39"/>
      <c r="AR223" s="239" t="s">
        <v>255</v>
      </c>
      <c r="AT223" s="239" t="s">
        <v>177</v>
      </c>
      <c r="AU223" s="239" t="s">
        <v>85</v>
      </c>
      <c r="AY223" s="18" t="s">
        <v>175</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255</v>
      </c>
      <c r="BM223" s="239" t="s">
        <v>2006</v>
      </c>
    </row>
    <row r="224" s="13" customFormat="1">
      <c r="A224" s="13"/>
      <c r="B224" s="241"/>
      <c r="C224" s="242"/>
      <c r="D224" s="243" t="s">
        <v>197</v>
      </c>
      <c r="E224" s="244" t="s">
        <v>1</v>
      </c>
      <c r="F224" s="245" t="s">
        <v>2007</v>
      </c>
      <c r="G224" s="242"/>
      <c r="H224" s="246">
        <v>70.5</v>
      </c>
      <c r="I224" s="247"/>
      <c r="J224" s="242"/>
      <c r="K224" s="242"/>
      <c r="L224" s="248"/>
      <c r="M224" s="249"/>
      <c r="N224" s="250"/>
      <c r="O224" s="250"/>
      <c r="P224" s="250"/>
      <c r="Q224" s="250"/>
      <c r="R224" s="250"/>
      <c r="S224" s="250"/>
      <c r="T224" s="251"/>
      <c r="U224" s="13"/>
      <c r="V224" s="13"/>
      <c r="W224" s="13"/>
      <c r="X224" s="13"/>
      <c r="Y224" s="13"/>
      <c r="Z224" s="13"/>
      <c r="AA224" s="13"/>
      <c r="AB224" s="13"/>
      <c r="AC224" s="13"/>
      <c r="AD224" s="13"/>
      <c r="AE224" s="13"/>
      <c r="AT224" s="252" t="s">
        <v>197</v>
      </c>
      <c r="AU224" s="252" t="s">
        <v>85</v>
      </c>
      <c r="AV224" s="13" t="s">
        <v>85</v>
      </c>
      <c r="AW224" s="13" t="s">
        <v>32</v>
      </c>
      <c r="AX224" s="13" t="s">
        <v>76</v>
      </c>
      <c r="AY224" s="252" t="s">
        <v>175</v>
      </c>
    </row>
    <row r="225" s="14" customFormat="1">
      <c r="A225" s="14"/>
      <c r="B225" s="253"/>
      <c r="C225" s="254"/>
      <c r="D225" s="243" t="s">
        <v>197</v>
      </c>
      <c r="E225" s="255" t="s">
        <v>1</v>
      </c>
      <c r="F225" s="256" t="s">
        <v>199</v>
      </c>
      <c r="G225" s="254"/>
      <c r="H225" s="257">
        <v>70.5</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197</v>
      </c>
      <c r="AU225" s="263" t="s">
        <v>85</v>
      </c>
      <c r="AV225" s="14" t="s">
        <v>182</v>
      </c>
      <c r="AW225" s="14" t="s">
        <v>32</v>
      </c>
      <c r="AX225" s="14" t="s">
        <v>76</v>
      </c>
      <c r="AY225" s="263" t="s">
        <v>175</v>
      </c>
    </row>
    <row r="226" s="13" customFormat="1">
      <c r="A226" s="13"/>
      <c r="B226" s="241"/>
      <c r="C226" s="242"/>
      <c r="D226" s="243" t="s">
        <v>197</v>
      </c>
      <c r="E226" s="244" t="s">
        <v>1</v>
      </c>
      <c r="F226" s="245" t="s">
        <v>2008</v>
      </c>
      <c r="G226" s="242"/>
      <c r="H226" s="246">
        <v>84.599999999999994</v>
      </c>
      <c r="I226" s="247"/>
      <c r="J226" s="242"/>
      <c r="K226" s="242"/>
      <c r="L226" s="248"/>
      <c r="M226" s="249"/>
      <c r="N226" s="250"/>
      <c r="O226" s="250"/>
      <c r="P226" s="250"/>
      <c r="Q226" s="250"/>
      <c r="R226" s="250"/>
      <c r="S226" s="250"/>
      <c r="T226" s="251"/>
      <c r="U226" s="13"/>
      <c r="V226" s="13"/>
      <c r="W226" s="13"/>
      <c r="X226" s="13"/>
      <c r="Y226" s="13"/>
      <c r="Z226" s="13"/>
      <c r="AA226" s="13"/>
      <c r="AB226" s="13"/>
      <c r="AC226" s="13"/>
      <c r="AD226" s="13"/>
      <c r="AE226" s="13"/>
      <c r="AT226" s="252" t="s">
        <v>197</v>
      </c>
      <c r="AU226" s="252" t="s">
        <v>85</v>
      </c>
      <c r="AV226" s="13" t="s">
        <v>85</v>
      </c>
      <c r="AW226" s="13" t="s">
        <v>32</v>
      </c>
      <c r="AX226" s="13" t="s">
        <v>76</v>
      </c>
      <c r="AY226" s="252" t="s">
        <v>175</v>
      </c>
    </row>
    <row r="227" s="14" customFormat="1">
      <c r="A227" s="14"/>
      <c r="B227" s="253"/>
      <c r="C227" s="254"/>
      <c r="D227" s="243" t="s">
        <v>197</v>
      </c>
      <c r="E227" s="255" t="s">
        <v>1</v>
      </c>
      <c r="F227" s="256" t="s">
        <v>199</v>
      </c>
      <c r="G227" s="254"/>
      <c r="H227" s="257">
        <v>84.599999999999994</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197</v>
      </c>
      <c r="AU227" s="263" t="s">
        <v>85</v>
      </c>
      <c r="AV227" s="14" t="s">
        <v>182</v>
      </c>
      <c r="AW227" s="14" t="s">
        <v>32</v>
      </c>
      <c r="AX227" s="14" t="s">
        <v>76</v>
      </c>
      <c r="AY227" s="263" t="s">
        <v>175</v>
      </c>
    </row>
    <row r="228" s="13" customFormat="1">
      <c r="A228" s="13"/>
      <c r="B228" s="241"/>
      <c r="C228" s="242"/>
      <c r="D228" s="243" t="s">
        <v>197</v>
      </c>
      <c r="E228" s="244" t="s">
        <v>1</v>
      </c>
      <c r="F228" s="245" t="s">
        <v>598</v>
      </c>
      <c r="G228" s="242"/>
      <c r="H228" s="246">
        <v>85</v>
      </c>
      <c r="I228" s="247"/>
      <c r="J228" s="242"/>
      <c r="K228" s="242"/>
      <c r="L228" s="248"/>
      <c r="M228" s="249"/>
      <c r="N228" s="250"/>
      <c r="O228" s="250"/>
      <c r="P228" s="250"/>
      <c r="Q228" s="250"/>
      <c r="R228" s="250"/>
      <c r="S228" s="250"/>
      <c r="T228" s="251"/>
      <c r="U228" s="13"/>
      <c r="V228" s="13"/>
      <c r="W228" s="13"/>
      <c r="X228" s="13"/>
      <c r="Y228" s="13"/>
      <c r="Z228" s="13"/>
      <c r="AA228" s="13"/>
      <c r="AB228" s="13"/>
      <c r="AC228" s="13"/>
      <c r="AD228" s="13"/>
      <c r="AE228" s="13"/>
      <c r="AT228" s="252" t="s">
        <v>197</v>
      </c>
      <c r="AU228" s="252" t="s">
        <v>85</v>
      </c>
      <c r="AV228" s="13" t="s">
        <v>85</v>
      </c>
      <c r="AW228" s="13" t="s">
        <v>32</v>
      </c>
      <c r="AX228" s="13" t="s">
        <v>76</v>
      </c>
      <c r="AY228" s="252" t="s">
        <v>175</v>
      </c>
    </row>
    <row r="229" s="14" customFormat="1">
      <c r="A229" s="14"/>
      <c r="B229" s="253"/>
      <c r="C229" s="254"/>
      <c r="D229" s="243" t="s">
        <v>197</v>
      </c>
      <c r="E229" s="255" t="s">
        <v>1</v>
      </c>
      <c r="F229" s="256" t="s">
        <v>199</v>
      </c>
      <c r="G229" s="254"/>
      <c r="H229" s="257">
        <v>85</v>
      </c>
      <c r="I229" s="258"/>
      <c r="J229" s="254"/>
      <c r="K229" s="254"/>
      <c r="L229" s="259"/>
      <c r="M229" s="260"/>
      <c r="N229" s="261"/>
      <c r="O229" s="261"/>
      <c r="P229" s="261"/>
      <c r="Q229" s="261"/>
      <c r="R229" s="261"/>
      <c r="S229" s="261"/>
      <c r="T229" s="262"/>
      <c r="U229" s="14"/>
      <c r="V229" s="14"/>
      <c r="W229" s="14"/>
      <c r="X229" s="14"/>
      <c r="Y229" s="14"/>
      <c r="Z229" s="14"/>
      <c r="AA229" s="14"/>
      <c r="AB229" s="14"/>
      <c r="AC229" s="14"/>
      <c r="AD229" s="14"/>
      <c r="AE229" s="14"/>
      <c r="AT229" s="263" t="s">
        <v>197</v>
      </c>
      <c r="AU229" s="263" t="s">
        <v>85</v>
      </c>
      <c r="AV229" s="14" t="s">
        <v>182</v>
      </c>
      <c r="AW229" s="14" t="s">
        <v>32</v>
      </c>
      <c r="AX229" s="14" t="s">
        <v>83</v>
      </c>
      <c r="AY229" s="263" t="s">
        <v>175</v>
      </c>
    </row>
    <row r="230" s="2" customFormat="1" ht="16.5" customHeight="1">
      <c r="A230" s="39"/>
      <c r="B230" s="40"/>
      <c r="C230" s="228" t="s">
        <v>269</v>
      </c>
      <c r="D230" s="228" t="s">
        <v>177</v>
      </c>
      <c r="E230" s="229" t="s">
        <v>2009</v>
      </c>
      <c r="F230" s="230" t="s">
        <v>2010</v>
      </c>
      <c r="G230" s="231" t="s">
        <v>221</v>
      </c>
      <c r="H230" s="232">
        <v>2.5</v>
      </c>
      <c r="I230" s="233"/>
      <c r="J230" s="234">
        <f>ROUND(I230*H230,2)</f>
        <v>0</v>
      </c>
      <c r="K230" s="230" t="s">
        <v>181</v>
      </c>
      <c r="L230" s="45"/>
      <c r="M230" s="235" t="s">
        <v>1</v>
      </c>
      <c r="N230" s="236" t="s">
        <v>41</v>
      </c>
      <c r="O230" s="92"/>
      <c r="P230" s="237">
        <f>O230*H230</f>
        <v>0</v>
      </c>
      <c r="Q230" s="237">
        <v>0.00041189999999999998</v>
      </c>
      <c r="R230" s="237">
        <f>Q230*H230</f>
        <v>0.0010297499999999999</v>
      </c>
      <c r="S230" s="237">
        <v>0</v>
      </c>
      <c r="T230" s="238">
        <f>S230*H230</f>
        <v>0</v>
      </c>
      <c r="U230" s="39"/>
      <c r="V230" s="39"/>
      <c r="W230" s="39"/>
      <c r="X230" s="39"/>
      <c r="Y230" s="39"/>
      <c r="Z230" s="39"/>
      <c r="AA230" s="39"/>
      <c r="AB230" s="39"/>
      <c r="AC230" s="39"/>
      <c r="AD230" s="39"/>
      <c r="AE230" s="39"/>
      <c r="AR230" s="239" t="s">
        <v>255</v>
      </c>
      <c r="AT230" s="239" t="s">
        <v>177</v>
      </c>
      <c r="AU230" s="239" t="s">
        <v>85</v>
      </c>
      <c r="AY230" s="18" t="s">
        <v>175</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255</v>
      </c>
      <c r="BM230" s="239" t="s">
        <v>2011</v>
      </c>
    </row>
    <row r="231" s="14" customFormat="1">
      <c r="A231" s="14"/>
      <c r="B231" s="253"/>
      <c r="C231" s="254"/>
      <c r="D231" s="243" t="s">
        <v>197</v>
      </c>
      <c r="E231" s="255" t="s">
        <v>1</v>
      </c>
      <c r="F231" s="256" t="s">
        <v>199</v>
      </c>
      <c r="G231" s="254"/>
      <c r="H231" s="257">
        <v>0</v>
      </c>
      <c r="I231" s="258"/>
      <c r="J231" s="254"/>
      <c r="K231" s="254"/>
      <c r="L231" s="259"/>
      <c r="M231" s="260"/>
      <c r="N231" s="261"/>
      <c r="O231" s="261"/>
      <c r="P231" s="261"/>
      <c r="Q231" s="261"/>
      <c r="R231" s="261"/>
      <c r="S231" s="261"/>
      <c r="T231" s="262"/>
      <c r="U231" s="14"/>
      <c r="V231" s="14"/>
      <c r="W231" s="14"/>
      <c r="X231" s="14"/>
      <c r="Y231" s="14"/>
      <c r="Z231" s="14"/>
      <c r="AA231" s="14"/>
      <c r="AB231" s="14"/>
      <c r="AC231" s="14"/>
      <c r="AD231" s="14"/>
      <c r="AE231" s="14"/>
      <c r="AT231" s="263" t="s">
        <v>197</v>
      </c>
      <c r="AU231" s="263" t="s">
        <v>85</v>
      </c>
      <c r="AV231" s="14" t="s">
        <v>182</v>
      </c>
      <c r="AW231" s="14" t="s">
        <v>32</v>
      </c>
      <c r="AX231" s="14" t="s">
        <v>76</v>
      </c>
      <c r="AY231" s="263" t="s">
        <v>175</v>
      </c>
    </row>
    <row r="232" s="13" customFormat="1">
      <c r="A232" s="13"/>
      <c r="B232" s="241"/>
      <c r="C232" s="242"/>
      <c r="D232" s="243" t="s">
        <v>197</v>
      </c>
      <c r="E232" s="244" t="s">
        <v>1</v>
      </c>
      <c r="F232" s="245" t="s">
        <v>2012</v>
      </c>
      <c r="G232" s="242"/>
      <c r="H232" s="246">
        <v>2.3999999999999999</v>
      </c>
      <c r="I232" s="247"/>
      <c r="J232" s="242"/>
      <c r="K232" s="242"/>
      <c r="L232" s="248"/>
      <c r="M232" s="249"/>
      <c r="N232" s="250"/>
      <c r="O232" s="250"/>
      <c r="P232" s="250"/>
      <c r="Q232" s="250"/>
      <c r="R232" s="250"/>
      <c r="S232" s="250"/>
      <c r="T232" s="251"/>
      <c r="U232" s="13"/>
      <c r="V232" s="13"/>
      <c r="W232" s="13"/>
      <c r="X232" s="13"/>
      <c r="Y232" s="13"/>
      <c r="Z232" s="13"/>
      <c r="AA232" s="13"/>
      <c r="AB232" s="13"/>
      <c r="AC232" s="13"/>
      <c r="AD232" s="13"/>
      <c r="AE232" s="13"/>
      <c r="AT232" s="252" t="s">
        <v>197</v>
      </c>
      <c r="AU232" s="252" t="s">
        <v>85</v>
      </c>
      <c r="AV232" s="13" t="s">
        <v>85</v>
      </c>
      <c r="AW232" s="13" t="s">
        <v>32</v>
      </c>
      <c r="AX232" s="13" t="s">
        <v>76</v>
      </c>
      <c r="AY232" s="252" t="s">
        <v>175</v>
      </c>
    </row>
    <row r="233" s="14" customFormat="1">
      <c r="A233" s="14"/>
      <c r="B233" s="253"/>
      <c r="C233" s="254"/>
      <c r="D233" s="243" t="s">
        <v>197</v>
      </c>
      <c r="E233" s="255" t="s">
        <v>1</v>
      </c>
      <c r="F233" s="256" t="s">
        <v>199</v>
      </c>
      <c r="G233" s="254"/>
      <c r="H233" s="257">
        <v>2.3999999999999999</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197</v>
      </c>
      <c r="AU233" s="263" t="s">
        <v>85</v>
      </c>
      <c r="AV233" s="14" t="s">
        <v>182</v>
      </c>
      <c r="AW233" s="14" t="s">
        <v>32</v>
      </c>
      <c r="AX233" s="14" t="s">
        <v>76</v>
      </c>
      <c r="AY233" s="263" t="s">
        <v>175</v>
      </c>
    </row>
    <row r="234" s="13" customFormat="1">
      <c r="A234" s="13"/>
      <c r="B234" s="241"/>
      <c r="C234" s="242"/>
      <c r="D234" s="243" t="s">
        <v>197</v>
      </c>
      <c r="E234" s="244" t="s">
        <v>1</v>
      </c>
      <c r="F234" s="245" t="s">
        <v>1962</v>
      </c>
      <c r="G234" s="242"/>
      <c r="H234" s="246">
        <v>2.5</v>
      </c>
      <c r="I234" s="247"/>
      <c r="J234" s="242"/>
      <c r="K234" s="242"/>
      <c r="L234" s="248"/>
      <c r="M234" s="249"/>
      <c r="N234" s="250"/>
      <c r="O234" s="250"/>
      <c r="P234" s="250"/>
      <c r="Q234" s="250"/>
      <c r="R234" s="250"/>
      <c r="S234" s="250"/>
      <c r="T234" s="251"/>
      <c r="U234" s="13"/>
      <c r="V234" s="13"/>
      <c r="W234" s="13"/>
      <c r="X234" s="13"/>
      <c r="Y234" s="13"/>
      <c r="Z234" s="13"/>
      <c r="AA234" s="13"/>
      <c r="AB234" s="13"/>
      <c r="AC234" s="13"/>
      <c r="AD234" s="13"/>
      <c r="AE234" s="13"/>
      <c r="AT234" s="252" t="s">
        <v>197</v>
      </c>
      <c r="AU234" s="252" t="s">
        <v>85</v>
      </c>
      <c r="AV234" s="13" t="s">
        <v>85</v>
      </c>
      <c r="AW234" s="13" t="s">
        <v>32</v>
      </c>
      <c r="AX234" s="13" t="s">
        <v>76</v>
      </c>
      <c r="AY234" s="252" t="s">
        <v>175</v>
      </c>
    </row>
    <row r="235" s="14" customFormat="1">
      <c r="A235" s="14"/>
      <c r="B235" s="253"/>
      <c r="C235" s="254"/>
      <c r="D235" s="243" t="s">
        <v>197</v>
      </c>
      <c r="E235" s="255" t="s">
        <v>1</v>
      </c>
      <c r="F235" s="256" t="s">
        <v>199</v>
      </c>
      <c r="G235" s="254"/>
      <c r="H235" s="257">
        <v>2.5</v>
      </c>
      <c r="I235" s="258"/>
      <c r="J235" s="254"/>
      <c r="K235" s="254"/>
      <c r="L235" s="259"/>
      <c r="M235" s="260"/>
      <c r="N235" s="261"/>
      <c r="O235" s="261"/>
      <c r="P235" s="261"/>
      <c r="Q235" s="261"/>
      <c r="R235" s="261"/>
      <c r="S235" s="261"/>
      <c r="T235" s="262"/>
      <c r="U235" s="14"/>
      <c r="V235" s="14"/>
      <c r="W235" s="14"/>
      <c r="X235" s="14"/>
      <c r="Y235" s="14"/>
      <c r="Z235" s="14"/>
      <c r="AA235" s="14"/>
      <c r="AB235" s="14"/>
      <c r="AC235" s="14"/>
      <c r="AD235" s="14"/>
      <c r="AE235" s="14"/>
      <c r="AT235" s="263" t="s">
        <v>197</v>
      </c>
      <c r="AU235" s="263" t="s">
        <v>85</v>
      </c>
      <c r="AV235" s="14" t="s">
        <v>182</v>
      </c>
      <c r="AW235" s="14" t="s">
        <v>32</v>
      </c>
      <c r="AX235" s="14" t="s">
        <v>83</v>
      </c>
      <c r="AY235" s="263" t="s">
        <v>175</v>
      </c>
    </row>
    <row r="236" s="2" customFormat="1" ht="16.5" customHeight="1">
      <c r="A236" s="39"/>
      <c r="B236" s="40"/>
      <c r="C236" s="228" t="s">
        <v>282</v>
      </c>
      <c r="D236" s="228" t="s">
        <v>177</v>
      </c>
      <c r="E236" s="229" t="s">
        <v>2013</v>
      </c>
      <c r="F236" s="230" t="s">
        <v>2014</v>
      </c>
      <c r="G236" s="231" t="s">
        <v>221</v>
      </c>
      <c r="H236" s="232">
        <v>29.5</v>
      </c>
      <c r="I236" s="233"/>
      <c r="J236" s="234">
        <f>ROUND(I236*H236,2)</f>
        <v>0</v>
      </c>
      <c r="K236" s="230" t="s">
        <v>181</v>
      </c>
      <c r="L236" s="45"/>
      <c r="M236" s="235" t="s">
        <v>1</v>
      </c>
      <c r="N236" s="236" t="s">
        <v>41</v>
      </c>
      <c r="O236" s="92"/>
      <c r="P236" s="237">
        <f>O236*H236</f>
        <v>0</v>
      </c>
      <c r="Q236" s="237">
        <v>0.00047649999999999998</v>
      </c>
      <c r="R236" s="237">
        <f>Q236*H236</f>
        <v>0.01405675</v>
      </c>
      <c r="S236" s="237">
        <v>0</v>
      </c>
      <c r="T236" s="238">
        <f>S236*H236</f>
        <v>0</v>
      </c>
      <c r="U236" s="39"/>
      <c r="V236" s="39"/>
      <c r="W236" s="39"/>
      <c r="X236" s="39"/>
      <c r="Y236" s="39"/>
      <c r="Z236" s="39"/>
      <c r="AA236" s="39"/>
      <c r="AB236" s="39"/>
      <c r="AC236" s="39"/>
      <c r="AD236" s="39"/>
      <c r="AE236" s="39"/>
      <c r="AR236" s="239" t="s">
        <v>255</v>
      </c>
      <c r="AT236" s="239" t="s">
        <v>177</v>
      </c>
      <c r="AU236" s="239" t="s">
        <v>85</v>
      </c>
      <c r="AY236" s="18" t="s">
        <v>175</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255</v>
      </c>
      <c r="BM236" s="239" t="s">
        <v>2015</v>
      </c>
    </row>
    <row r="237" s="13" customFormat="1">
      <c r="A237" s="13"/>
      <c r="B237" s="241"/>
      <c r="C237" s="242"/>
      <c r="D237" s="243" t="s">
        <v>197</v>
      </c>
      <c r="E237" s="244" t="s">
        <v>1</v>
      </c>
      <c r="F237" s="245" t="s">
        <v>2016</v>
      </c>
      <c r="G237" s="242"/>
      <c r="H237" s="246">
        <v>24.199999999999999</v>
      </c>
      <c r="I237" s="247"/>
      <c r="J237" s="242"/>
      <c r="K237" s="242"/>
      <c r="L237" s="248"/>
      <c r="M237" s="249"/>
      <c r="N237" s="250"/>
      <c r="O237" s="250"/>
      <c r="P237" s="250"/>
      <c r="Q237" s="250"/>
      <c r="R237" s="250"/>
      <c r="S237" s="250"/>
      <c r="T237" s="251"/>
      <c r="U237" s="13"/>
      <c r="V237" s="13"/>
      <c r="W237" s="13"/>
      <c r="X237" s="13"/>
      <c r="Y237" s="13"/>
      <c r="Z237" s="13"/>
      <c r="AA237" s="13"/>
      <c r="AB237" s="13"/>
      <c r="AC237" s="13"/>
      <c r="AD237" s="13"/>
      <c r="AE237" s="13"/>
      <c r="AT237" s="252" t="s">
        <v>197</v>
      </c>
      <c r="AU237" s="252" t="s">
        <v>85</v>
      </c>
      <c r="AV237" s="13" t="s">
        <v>85</v>
      </c>
      <c r="AW237" s="13" t="s">
        <v>32</v>
      </c>
      <c r="AX237" s="13" t="s">
        <v>76</v>
      </c>
      <c r="AY237" s="252" t="s">
        <v>175</v>
      </c>
    </row>
    <row r="238" s="14" customFormat="1">
      <c r="A238" s="14"/>
      <c r="B238" s="253"/>
      <c r="C238" s="254"/>
      <c r="D238" s="243" t="s">
        <v>197</v>
      </c>
      <c r="E238" s="255" t="s">
        <v>1</v>
      </c>
      <c r="F238" s="256" t="s">
        <v>199</v>
      </c>
      <c r="G238" s="254"/>
      <c r="H238" s="257">
        <v>24.199999999999999</v>
      </c>
      <c r="I238" s="258"/>
      <c r="J238" s="254"/>
      <c r="K238" s="254"/>
      <c r="L238" s="259"/>
      <c r="M238" s="260"/>
      <c r="N238" s="261"/>
      <c r="O238" s="261"/>
      <c r="P238" s="261"/>
      <c r="Q238" s="261"/>
      <c r="R238" s="261"/>
      <c r="S238" s="261"/>
      <c r="T238" s="262"/>
      <c r="U238" s="14"/>
      <c r="V238" s="14"/>
      <c r="W238" s="14"/>
      <c r="X238" s="14"/>
      <c r="Y238" s="14"/>
      <c r="Z238" s="14"/>
      <c r="AA238" s="14"/>
      <c r="AB238" s="14"/>
      <c r="AC238" s="14"/>
      <c r="AD238" s="14"/>
      <c r="AE238" s="14"/>
      <c r="AT238" s="263" t="s">
        <v>197</v>
      </c>
      <c r="AU238" s="263" t="s">
        <v>85</v>
      </c>
      <c r="AV238" s="14" t="s">
        <v>182</v>
      </c>
      <c r="AW238" s="14" t="s">
        <v>32</v>
      </c>
      <c r="AX238" s="14" t="s">
        <v>76</v>
      </c>
      <c r="AY238" s="263" t="s">
        <v>175</v>
      </c>
    </row>
    <row r="239" s="13" customFormat="1">
      <c r="A239" s="13"/>
      <c r="B239" s="241"/>
      <c r="C239" s="242"/>
      <c r="D239" s="243" t="s">
        <v>197</v>
      </c>
      <c r="E239" s="244" t="s">
        <v>1</v>
      </c>
      <c r="F239" s="245" t="s">
        <v>2017</v>
      </c>
      <c r="G239" s="242"/>
      <c r="H239" s="246">
        <v>29.039999999999999</v>
      </c>
      <c r="I239" s="247"/>
      <c r="J239" s="242"/>
      <c r="K239" s="242"/>
      <c r="L239" s="248"/>
      <c r="M239" s="249"/>
      <c r="N239" s="250"/>
      <c r="O239" s="250"/>
      <c r="P239" s="250"/>
      <c r="Q239" s="250"/>
      <c r="R239" s="250"/>
      <c r="S239" s="250"/>
      <c r="T239" s="251"/>
      <c r="U239" s="13"/>
      <c r="V239" s="13"/>
      <c r="W239" s="13"/>
      <c r="X239" s="13"/>
      <c r="Y239" s="13"/>
      <c r="Z239" s="13"/>
      <c r="AA239" s="13"/>
      <c r="AB239" s="13"/>
      <c r="AC239" s="13"/>
      <c r="AD239" s="13"/>
      <c r="AE239" s="13"/>
      <c r="AT239" s="252" t="s">
        <v>197</v>
      </c>
      <c r="AU239" s="252" t="s">
        <v>85</v>
      </c>
      <c r="AV239" s="13" t="s">
        <v>85</v>
      </c>
      <c r="AW239" s="13" t="s">
        <v>32</v>
      </c>
      <c r="AX239" s="13" t="s">
        <v>76</v>
      </c>
      <c r="AY239" s="252" t="s">
        <v>175</v>
      </c>
    </row>
    <row r="240" s="14" customFormat="1">
      <c r="A240" s="14"/>
      <c r="B240" s="253"/>
      <c r="C240" s="254"/>
      <c r="D240" s="243" t="s">
        <v>197</v>
      </c>
      <c r="E240" s="255" t="s">
        <v>1</v>
      </c>
      <c r="F240" s="256" t="s">
        <v>199</v>
      </c>
      <c r="G240" s="254"/>
      <c r="H240" s="257">
        <v>29.039999999999999</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197</v>
      </c>
      <c r="AU240" s="263" t="s">
        <v>85</v>
      </c>
      <c r="AV240" s="14" t="s">
        <v>182</v>
      </c>
      <c r="AW240" s="14" t="s">
        <v>32</v>
      </c>
      <c r="AX240" s="14" t="s">
        <v>76</v>
      </c>
      <c r="AY240" s="263" t="s">
        <v>175</v>
      </c>
    </row>
    <row r="241" s="13" customFormat="1">
      <c r="A241" s="13"/>
      <c r="B241" s="241"/>
      <c r="C241" s="242"/>
      <c r="D241" s="243" t="s">
        <v>197</v>
      </c>
      <c r="E241" s="244" t="s">
        <v>1</v>
      </c>
      <c r="F241" s="245" t="s">
        <v>2018</v>
      </c>
      <c r="G241" s="242"/>
      <c r="H241" s="246">
        <v>29.5</v>
      </c>
      <c r="I241" s="247"/>
      <c r="J241" s="242"/>
      <c r="K241" s="242"/>
      <c r="L241" s="248"/>
      <c r="M241" s="249"/>
      <c r="N241" s="250"/>
      <c r="O241" s="250"/>
      <c r="P241" s="250"/>
      <c r="Q241" s="250"/>
      <c r="R241" s="250"/>
      <c r="S241" s="250"/>
      <c r="T241" s="251"/>
      <c r="U241" s="13"/>
      <c r="V241" s="13"/>
      <c r="W241" s="13"/>
      <c r="X241" s="13"/>
      <c r="Y241" s="13"/>
      <c r="Z241" s="13"/>
      <c r="AA241" s="13"/>
      <c r="AB241" s="13"/>
      <c r="AC241" s="13"/>
      <c r="AD241" s="13"/>
      <c r="AE241" s="13"/>
      <c r="AT241" s="252" t="s">
        <v>197</v>
      </c>
      <c r="AU241" s="252" t="s">
        <v>85</v>
      </c>
      <c r="AV241" s="13" t="s">
        <v>85</v>
      </c>
      <c r="AW241" s="13" t="s">
        <v>32</v>
      </c>
      <c r="AX241" s="13" t="s">
        <v>76</v>
      </c>
      <c r="AY241" s="252" t="s">
        <v>175</v>
      </c>
    </row>
    <row r="242" s="14" customFormat="1">
      <c r="A242" s="14"/>
      <c r="B242" s="253"/>
      <c r="C242" s="254"/>
      <c r="D242" s="243" t="s">
        <v>197</v>
      </c>
      <c r="E242" s="255" t="s">
        <v>1</v>
      </c>
      <c r="F242" s="256" t="s">
        <v>199</v>
      </c>
      <c r="G242" s="254"/>
      <c r="H242" s="257">
        <v>29.5</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197</v>
      </c>
      <c r="AU242" s="263" t="s">
        <v>85</v>
      </c>
      <c r="AV242" s="14" t="s">
        <v>182</v>
      </c>
      <c r="AW242" s="14" t="s">
        <v>32</v>
      </c>
      <c r="AX242" s="14" t="s">
        <v>83</v>
      </c>
      <c r="AY242" s="263" t="s">
        <v>175</v>
      </c>
    </row>
    <row r="243" s="2" customFormat="1" ht="16.5" customHeight="1">
      <c r="A243" s="39"/>
      <c r="B243" s="40"/>
      <c r="C243" s="228" t="s">
        <v>7</v>
      </c>
      <c r="D243" s="228" t="s">
        <v>177</v>
      </c>
      <c r="E243" s="229" t="s">
        <v>2019</v>
      </c>
      <c r="F243" s="230" t="s">
        <v>2020</v>
      </c>
      <c r="G243" s="231" t="s">
        <v>221</v>
      </c>
      <c r="H243" s="232">
        <v>13</v>
      </c>
      <c r="I243" s="233"/>
      <c r="J243" s="234">
        <f>ROUND(I243*H243,2)</f>
        <v>0</v>
      </c>
      <c r="K243" s="230" t="s">
        <v>181</v>
      </c>
      <c r="L243" s="45"/>
      <c r="M243" s="235" t="s">
        <v>1</v>
      </c>
      <c r="N243" s="236" t="s">
        <v>41</v>
      </c>
      <c r="O243" s="92"/>
      <c r="P243" s="237">
        <f>O243*H243</f>
        <v>0</v>
      </c>
      <c r="Q243" s="237">
        <v>0.0007092</v>
      </c>
      <c r="R243" s="237">
        <f>Q243*H243</f>
        <v>0.0092195999999999997</v>
      </c>
      <c r="S243" s="237">
        <v>0</v>
      </c>
      <c r="T243" s="238">
        <f>S243*H243</f>
        <v>0</v>
      </c>
      <c r="U243" s="39"/>
      <c r="V243" s="39"/>
      <c r="W243" s="39"/>
      <c r="X243" s="39"/>
      <c r="Y243" s="39"/>
      <c r="Z243" s="39"/>
      <c r="AA243" s="39"/>
      <c r="AB243" s="39"/>
      <c r="AC243" s="39"/>
      <c r="AD243" s="39"/>
      <c r="AE243" s="39"/>
      <c r="AR243" s="239" t="s">
        <v>255</v>
      </c>
      <c r="AT243" s="239" t="s">
        <v>177</v>
      </c>
      <c r="AU243" s="239" t="s">
        <v>85</v>
      </c>
      <c r="AY243" s="18" t="s">
        <v>175</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255</v>
      </c>
      <c r="BM243" s="239" t="s">
        <v>2021</v>
      </c>
    </row>
    <row r="244" s="13" customFormat="1">
      <c r="A244" s="13"/>
      <c r="B244" s="241"/>
      <c r="C244" s="242"/>
      <c r="D244" s="243" t="s">
        <v>197</v>
      </c>
      <c r="E244" s="244" t="s">
        <v>1</v>
      </c>
      <c r="F244" s="245" t="s">
        <v>2022</v>
      </c>
      <c r="G244" s="242"/>
      <c r="H244" s="246">
        <v>10.800000000000001</v>
      </c>
      <c r="I244" s="247"/>
      <c r="J244" s="242"/>
      <c r="K244" s="242"/>
      <c r="L244" s="248"/>
      <c r="M244" s="249"/>
      <c r="N244" s="250"/>
      <c r="O244" s="250"/>
      <c r="P244" s="250"/>
      <c r="Q244" s="250"/>
      <c r="R244" s="250"/>
      <c r="S244" s="250"/>
      <c r="T244" s="251"/>
      <c r="U244" s="13"/>
      <c r="V244" s="13"/>
      <c r="W244" s="13"/>
      <c r="X244" s="13"/>
      <c r="Y244" s="13"/>
      <c r="Z244" s="13"/>
      <c r="AA244" s="13"/>
      <c r="AB244" s="13"/>
      <c r="AC244" s="13"/>
      <c r="AD244" s="13"/>
      <c r="AE244" s="13"/>
      <c r="AT244" s="252" t="s">
        <v>197</v>
      </c>
      <c r="AU244" s="252" t="s">
        <v>85</v>
      </c>
      <c r="AV244" s="13" t="s">
        <v>85</v>
      </c>
      <c r="AW244" s="13" t="s">
        <v>32</v>
      </c>
      <c r="AX244" s="13" t="s">
        <v>76</v>
      </c>
      <c r="AY244" s="252" t="s">
        <v>175</v>
      </c>
    </row>
    <row r="245" s="14" customFormat="1">
      <c r="A245" s="14"/>
      <c r="B245" s="253"/>
      <c r="C245" s="254"/>
      <c r="D245" s="243" t="s">
        <v>197</v>
      </c>
      <c r="E245" s="255" t="s">
        <v>1</v>
      </c>
      <c r="F245" s="256" t="s">
        <v>199</v>
      </c>
      <c r="G245" s="254"/>
      <c r="H245" s="257">
        <v>10.800000000000001</v>
      </c>
      <c r="I245" s="258"/>
      <c r="J245" s="254"/>
      <c r="K245" s="254"/>
      <c r="L245" s="259"/>
      <c r="M245" s="260"/>
      <c r="N245" s="261"/>
      <c r="O245" s="261"/>
      <c r="P245" s="261"/>
      <c r="Q245" s="261"/>
      <c r="R245" s="261"/>
      <c r="S245" s="261"/>
      <c r="T245" s="262"/>
      <c r="U245" s="14"/>
      <c r="V245" s="14"/>
      <c r="W245" s="14"/>
      <c r="X245" s="14"/>
      <c r="Y245" s="14"/>
      <c r="Z245" s="14"/>
      <c r="AA245" s="14"/>
      <c r="AB245" s="14"/>
      <c r="AC245" s="14"/>
      <c r="AD245" s="14"/>
      <c r="AE245" s="14"/>
      <c r="AT245" s="263" t="s">
        <v>197</v>
      </c>
      <c r="AU245" s="263" t="s">
        <v>85</v>
      </c>
      <c r="AV245" s="14" t="s">
        <v>182</v>
      </c>
      <c r="AW245" s="14" t="s">
        <v>32</v>
      </c>
      <c r="AX245" s="14" t="s">
        <v>76</v>
      </c>
      <c r="AY245" s="263" t="s">
        <v>175</v>
      </c>
    </row>
    <row r="246" s="13" customFormat="1">
      <c r="A246" s="13"/>
      <c r="B246" s="241"/>
      <c r="C246" s="242"/>
      <c r="D246" s="243" t="s">
        <v>197</v>
      </c>
      <c r="E246" s="244" t="s">
        <v>1</v>
      </c>
      <c r="F246" s="245" t="s">
        <v>2023</v>
      </c>
      <c r="G246" s="242"/>
      <c r="H246" s="246">
        <v>12.960000000000001</v>
      </c>
      <c r="I246" s="247"/>
      <c r="J246" s="242"/>
      <c r="K246" s="242"/>
      <c r="L246" s="248"/>
      <c r="M246" s="249"/>
      <c r="N246" s="250"/>
      <c r="O246" s="250"/>
      <c r="P246" s="250"/>
      <c r="Q246" s="250"/>
      <c r="R246" s="250"/>
      <c r="S246" s="250"/>
      <c r="T246" s="251"/>
      <c r="U246" s="13"/>
      <c r="V246" s="13"/>
      <c r="W246" s="13"/>
      <c r="X246" s="13"/>
      <c r="Y246" s="13"/>
      <c r="Z246" s="13"/>
      <c r="AA246" s="13"/>
      <c r="AB246" s="13"/>
      <c r="AC246" s="13"/>
      <c r="AD246" s="13"/>
      <c r="AE246" s="13"/>
      <c r="AT246" s="252" t="s">
        <v>197</v>
      </c>
      <c r="AU246" s="252" t="s">
        <v>85</v>
      </c>
      <c r="AV246" s="13" t="s">
        <v>85</v>
      </c>
      <c r="AW246" s="13" t="s">
        <v>32</v>
      </c>
      <c r="AX246" s="13" t="s">
        <v>76</v>
      </c>
      <c r="AY246" s="252" t="s">
        <v>175</v>
      </c>
    </row>
    <row r="247" s="14" customFormat="1">
      <c r="A247" s="14"/>
      <c r="B247" s="253"/>
      <c r="C247" s="254"/>
      <c r="D247" s="243" t="s">
        <v>197</v>
      </c>
      <c r="E247" s="255" t="s">
        <v>1</v>
      </c>
      <c r="F247" s="256" t="s">
        <v>199</v>
      </c>
      <c r="G247" s="254"/>
      <c r="H247" s="257">
        <v>12.960000000000001</v>
      </c>
      <c r="I247" s="258"/>
      <c r="J247" s="254"/>
      <c r="K247" s="254"/>
      <c r="L247" s="259"/>
      <c r="M247" s="260"/>
      <c r="N247" s="261"/>
      <c r="O247" s="261"/>
      <c r="P247" s="261"/>
      <c r="Q247" s="261"/>
      <c r="R247" s="261"/>
      <c r="S247" s="261"/>
      <c r="T247" s="262"/>
      <c r="U247" s="14"/>
      <c r="V247" s="14"/>
      <c r="W247" s="14"/>
      <c r="X247" s="14"/>
      <c r="Y247" s="14"/>
      <c r="Z247" s="14"/>
      <c r="AA247" s="14"/>
      <c r="AB247" s="14"/>
      <c r="AC247" s="14"/>
      <c r="AD247" s="14"/>
      <c r="AE247" s="14"/>
      <c r="AT247" s="263" t="s">
        <v>197</v>
      </c>
      <c r="AU247" s="263" t="s">
        <v>85</v>
      </c>
      <c r="AV247" s="14" t="s">
        <v>182</v>
      </c>
      <c r="AW247" s="14" t="s">
        <v>32</v>
      </c>
      <c r="AX247" s="14" t="s">
        <v>76</v>
      </c>
      <c r="AY247" s="263" t="s">
        <v>175</v>
      </c>
    </row>
    <row r="248" s="13" customFormat="1">
      <c r="A248" s="13"/>
      <c r="B248" s="241"/>
      <c r="C248" s="242"/>
      <c r="D248" s="243" t="s">
        <v>197</v>
      </c>
      <c r="E248" s="244" t="s">
        <v>1</v>
      </c>
      <c r="F248" s="245" t="s">
        <v>239</v>
      </c>
      <c r="G248" s="242"/>
      <c r="H248" s="246">
        <v>13</v>
      </c>
      <c r="I248" s="247"/>
      <c r="J248" s="242"/>
      <c r="K248" s="242"/>
      <c r="L248" s="248"/>
      <c r="M248" s="249"/>
      <c r="N248" s="250"/>
      <c r="O248" s="250"/>
      <c r="P248" s="250"/>
      <c r="Q248" s="250"/>
      <c r="R248" s="250"/>
      <c r="S248" s="250"/>
      <c r="T248" s="251"/>
      <c r="U248" s="13"/>
      <c r="V248" s="13"/>
      <c r="W248" s="13"/>
      <c r="X248" s="13"/>
      <c r="Y248" s="13"/>
      <c r="Z248" s="13"/>
      <c r="AA248" s="13"/>
      <c r="AB248" s="13"/>
      <c r="AC248" s="13"/>
      <c r="AD248" s="13"/>
      <c r="AE248" s="13"/>
      <c r="AT248" s="252" t="s">
        <v>197</v>
      </c>
      <c r="AU248" s="252" t="s">
        <v>85</v>
      </c>
      <c r="AV248" s="13" t="s">
        <v>85</v>
      </c>
      <c r="AW248" s="13" t="s">
        <v>32</v>
      </c>
      <c r="AX248" s="13" t="s">
        <v>76</v>
      </c>
      <c r="AY248" s="252" t="s">
        <v>175</v>
      </c>
    </row>
    <row r="249" s="14" customFormat="1">
      <c r="A249" s="14"/>
      <c r="B249" s="253"/>
      <c r="C249" s="254"/>
      <c r="D249" s="243" t="s">
        <v>197</v>
      </c>
      <c r="E249" s="255" t="s">
        <v>1</v>
      </c>
      <c r="F249" s="256" t="s">
        <v>199</v>
      </c>
      <c r="G249" s="254"/>
      <c r="H249" s="257">
        <v>13</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197</v>
      </c>
      <c r="AU249" s="263" t="s">
        <v>85</v>
      </c>
      <c r="AV249" s="14" t="s">
        <v>182</v>
      </c>
      <c r="AW249" s="14" t="s">
        <v>32</v>
      </c>
      <c r="AX249" s="14" t="s">
        <v>83</v>
      </c>
      <c r="AY249" s="263" t="s">
        <v>175</v>
      </c>
    </row>
    <row r="250" s="2" customFormat="1" ht="16.5" customHeight="1">
      <c r="A250" s="39"/>
      <c r="B250" s="40"/>
      <c r="C250" s="228" t="s">
        <v>289</v>
      </c>
      <c r="D250" s="228" t="s">
        <v>177</v>
      </c>
      <c r="E250" s="229" t="s">
        <v>2024</v>
      </c>
      <c r="F250" s="230" t="s">
        <v>2025</v>
      </c>
      <c r="G250" s="231" t="s">
        <v>221</v>
      </c>
      <c r="H250" s="232">
        <v>6</v>
      </c>
      <c r="I250" s="233"/>
      <c r="J250" s="234">
        <f>ROUND(I250*H250,2)</f>
        <v>0</v>
      </c>
      <c r="K250" s="230" t="s">
        <v>181</v>
      </c>
      <c r="L250" s="45"/>
      <c r="M250" s="235" t="s">
        <v>1</v>
      </c>
      <c r="N250" s="236" t="s">
        <v>41</v>
      </c>
      <c r="O250" s="92"/>
      <c r="P250" s="237">
        <f>O250*H250</f>
        <v>0</v>
      </c>
      <c r="Q250" s="237">
        <v>0.0022361999999999998</v>
      </c>
      <c r="R250" s="237">
        <f>Q250*H250</f>
        <v>0.013417199999999999</v>
      </c>
      <c r="S250" s="237">
        <v>0</v>
      </c>
      <c r="T250" s="238">
        <f>S250*H250</f>
        <v>0</v>
      </c>
      <c r="U250" s="39"/>
      <c r="V250" s="39"/>
      <c r="W250" s="39"/>
      <c r="X250" s="39"/>
      <c r="Y250" s="39"/>
      <c r="Z250" s="39"/>
      <c r="AA250" s="39"/>
      <c r="AB250" s="39"/>
      <c r="AC250" s="39"/>
      <c r="AD250" s="39"/>
      <c r="AE250" s="39"/>
      <c r="AR250" s="239" t="s">
        <v>255</v>
      </c>
      <c r="AT250" s="239" t="s">
        <v>177</v>
      </c>
      <c r="AU250" s="239" t="s">
        <v>85</v>
      </c>
      <c r="AY250" s="18" t="s">
        <v>175</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255</v>
      </c>
      <c r="BM250" s="239" t="s">
        <v>2026</v>
      </c>
    </row>
    <row r="251" s="13" customFormat="1">
      <c r="A251" s="13"/>
      <c r="B251" s="241"/>
      <c r="C251" s="242"/>
      <c r="D251" s="243" t="s">
        <v>197</v>
      </c>
      <c r="E251" s="244" t="s">
        <v>1</v>
      </c>
      <c r="F251" s="245" t="s">
        <v>2027</v>
      </c>
      <c r="G251" s="242"/>
      <c r="H251" s="246">
        <v>5</v>
      </c>
      <c r="I251" s="247"/>
      <c r="J251" s="242"/>
      <c r="K251" s="242"/>
      <c r="L251" s="248"/>
      <c r="M251" s="249"/>
      <c r="N251" s="250"/>
      <c r="O251" s="250"/>
      <c r="P251" s="250"/>
      <c r="Q251" s="250"/>
      <c r="R251" s="250"/>
      <c r="S251" s="250"/>
      <c r="T251" s="251"/>
      <c r="U251" s="13"/>
      <c r="V251" s="13"/>
      <c r="W251" s="13"/>
      <c r="X251" s="13"/>
      <c r="Y251" s="13"/>
      <c r="Z251" s="13"/>
      <c r="AA251" s="13"/>
      <c r="AB251" s="13"/>
      <c r="AC251" s="13"/>
      <c r="AD251" s="13"/>
      <c r="AE251" s="13"/>
      <c r="AT251" s="252" t="s">
        <v>197</v>
      </c>
      <c r="AU251" s="252" t="s">
        <v>85</v>
      </c>
      <c r="AV251" s="13" t="s">
        <v>85</v>
      </c>
      <c r="AW251" s="13" t="s">
        <v>32</v>
      </c>
      <c r="AX251" s="13" t="s">
        <v>76</v>
      </c>
      <c r="AY251" s="252" t="s">
        <v>175</v>
      </c>
    </row>
    <row r="252" s="14" customFormat="1">
      <c r="A252" s="14"/>
      <c r="B252" s="253"/>
      <c r="C252" s="254"/>
      <c r="D252" s="243" t="s">
        <v>197</v>
      </c>
      <c r="E252" s="255" t="s">
        <v>1</v>
      </c>
      <c r="F252" s="256" t="s">
        <v>199</v>
      </c>
      <c r="G252" s="254"/>
      <c r="H252" s="257">
        <v>5</v>
      </c>
      <c r="I252" s="258"/>
      <c r="J252" s="254"/>
      <c r="K252" s="254"/>
      <c r="L252" s="259"/>
      <c r="M252" s="260"/>
      <c r="N252" s="261"/>
      <c r="O252" s="261"/>
      <c r="P252" s="261"/>
      <c r="Q252" s="261"/>
      <c r="R252" s="261"/>
      <c r="S252" s="261"/>
      <c r="T252" s="262"/>
      <c r="U252" s="14"/>
      <c r="V252" s="14"/>
      <c r="W252" s="14"/>
      <c r="X252" s="14"/>
      <c r="Y252" s="14"/>
      <c r="Z252" s="14"/>
      <c r="AA252" s="14"/>
      <c r="AB252" s="14"/>
      <c r="AC252" s="14"/>
      <c r="AD252" s="14"/>
      <c r="AE252" s="14"/>
      <c r="AT252" s="263" t="s">
        <v>197</v>
      </c>
      <c r="AU252" s="263" t="s">
        <v>85</v>
      </c>
      <c r="AV252" s="14" t="s">
        <v>182</v>
      </c>
      <c r="AW252" s="14" t="s">
        <v>32</v>
      </c>
      <c r="AX252" s="14" t="s">
        <v>76</v>
      </c>
      <c r="AY252" s="263" t="s">
        <v>175</v>
      </c>
    </row>
    <row r="253" s="13" customFormat="1">
      <c r="A253" s="13"/>
      <c r="B253" s="241"/>
      <c r="C253" s="242"/>
      <c r="D253" s="243" t="s">
        <v>197</v>
      </c>
      <c r="E253" s="244" t="s">
        <v>1</v>
      </c>
      <c r="F253" s="245" t="s">
        <v>2028</v>
      </c>
      <c r="G253" s="242"/>
      <c r="H253" s="246">
        <v>6</v>
      </c>
      <c r="I253" s="247"/>
      <c r="J253" s="242"/>
      <c r="K253" s="242"/>
      <c r="L253" s="248"/>
      <c r="M253" s="249"/>
      <c r="N253" s="250"/>
      <c r="O253" s="250"/>
      <c r="P253" s="250"/>
      <c r="Q253" s="250"/>
      <c r="R253" s="250"/>
      <c r="S253" s="250"/>
      <c r="T253" s="251"/>
      <c r="U253" s="13"/>
      <c r="V253" s="13"/>
      <c r="W253" s="13"/>
      <c r="X253" s="13"/>
      <c r="Y253" s="13"/>
      <c r="Z253" s="13"/>
      <c r="AA253" s="13"/>
      <c r="AB253" s="13"/>
      <c r="AC253" s="13"/>
      <c r="AD253" s="13"/>
      <c r="AE253" s="13"/>
      <c r="AT253" s="252" t="s">
        <v>197</v>
      </c>
      <c r="AU253" s="252" t="s">
        <v>85</v>
      </c>
      <c r="AV253" s="13" t="s">
        <v>85</v>
      </c>
      <c r="AW253" s="13" t="s">
        <v>32</v>
      </c>
      <c r="AX253" s="13" t="s">
        <v>76</v>
      </c>
      <c r="AY253" s="252" t="s">
        <v>175</v>
      </c>
    </row>
    <row r="254" s="14" customFormat="1">
      <c r="A254" s="14"/>
      <c r="B254" s="253"/>
      <c r="C254" s="254"/>
      <c r="D254" s="243" t="s">
        <v>197</v>
      </c>
      <c r="E254" s="255" t="s">
        <v>1</v>
      </c>
      <c r="F254" s="256" t="s">
        <v>199</v>
      </c>
      <c r="G254" s="254"/>
      <c r="H254" s="257">
        <v>6</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197</v>
      </c>
      <c r="AU254" s="263" t="s">
        <v>85</v>
      </c>
      <c r="AV254" s="14" t="s">
        <v>182</v>
      </c>
      <c r="AW254" s="14" t="s">
        <v>32</v>
      </c>
      <c r="AX254" s="14" t="s">
        <v>76</v>
      </c>
      <c r="AY254" s="263" t="s">
        <v>175</v>
      </c>
    </row>
    <row r="255" s="13" customFormat="1">
      <c r="A255" s="13"/>
      <c r="B255" s="241"/>
      <c r="C255" s="242"/>
      <c r="D255" s="243" t="s">
        <v>197</v>
      </c>
      <c r="E255" s="244" t="s">
        <v>1</v>
      </c>
      <c r="F255" s="245" t="s">
        <v>189</v>
      </c>
      <c r="G255" s="242"/>
      <c r="H255" s="246">
        <v>6</v>
      </c>
      <c r="I255" s="247"/>
      <c r="J255" s="242"/>
      <c r="K255" s="242"/>
      <c r="L255" s="248"/>
      <c r="M255" s="249"/>
      <c r="N255" s="250"/>
      <c r="O255" s="250"/>
      <c r="P255" s="250"/>
      <c r="Q255" s="250"/>
      <c r="R255" s="250"/>
      <c r="S255" s="250"/>
      <c r="T255" s="251"/>
      <c r="U255" s="13"/>
      <c r="V255" s="13"/>
      <c r="W255" s="13"/>
      <c r="X255" s="13"/>
      <c r="Y255" s="13"/>
      <c r="Z255" s="13"/>
      <c r="AA255" s="13"/>
      <c r="AB255" s="13"/>
      <c r="AC255" s="13"/>
      <c r="AD255" s="13"/>
      <c r="AE255" s="13"/>
      <c r="AT255" s="252" t="s">
        <v>197</v>
      </c>
      <c r="AU255" s="252" t="s">
        <v>85</v>
      </c>
      <c r="AV255" s="13" t="s">
        <v>85</v>
      </c>
      <c r="AW255" s="13" t="s">
        <v>32</v>
      </c>
      <c r="AX255" s="13" t="s">
        <v>76</v>
      </c>
      <c r="AY255" s="252" t="s">
        <v>175</v>
      </c>
    </row>
    <row r="256" s="14" customFormat="1">
      <c r="A256" s="14"/>
      <c r="B256" s="253"/>
      <c r="C256" s="254"/>
      <c r="D256" s="243" t="s">
        <v>197</v>
      </c>
      <c r="E256" s="255" t="s">
        <v>1</v>
      </c>
      <c r="F256" s="256" t="s">
        <v>199</v>
      </c>
      <c r="G256" s="254"/>
      <c r="H256" s="257">
        <v>6</v>
      </c>
      <c r="I256" s="258"/>
      <c r="J256" s="254"/>
      <c r="K256" s="254"/>
      <c r="L256" s="259"/>
      <c r="M256" s="260"/>
      <c r="N256" s="261"/>
      <c r="O256" s="261"/>
      <c r="P256" s="261"/>
      <c r="Q256" s="261"/>
      <c r="R256" s="261"/>
      <c r="S256" s="261"/>
      <c r="T256" s="262"/>
      <c r="U256" s="14"/>
      <c r="V256" s="14"/>
      <c r="W256" s="14"/>
      <c r="X256" s="14"/>
      <c r="Y256" s="14"/>
      <c r="Z256" s="14"/>
      <c r="AA256" s="14"/>
      <c r="AB256" s="14"/>
      <c r="AC256" s="14"/>
      <c r="AD256" s="14"/>
      <c r="AE256" s="14"/>
      <c r="AT256" s="263" t="s">
        <v>197</v>
      </c>
      <c r="AU256" s="263" t="s">
        <v>85</v>
      </c>
      <c r="AV256" s="14" t="s">
        <v>182</v>
      </c>
      <c r="AW256" s="14" t="s">
        <v>32</v>
      </c>
      <c r="AX256" s="14" t="s">
        <v>83</v>
      </c>
      <c r="AY256" s="263" t="s">
        <v>175</v>
      </c>
    </row>
    <row r="257" s="2" customFormat="1" ht="16.5" customHeight="1">
      <c r="A257" s="39"/>
      <c r="B257" s="40"/>
      <c r="C257" s="228" t="s">
        <v>295</v>
      </c>
      <c r="D257" s="228" t="s">
        <v>177</v>
      </c>
      <c r="E257" s="229" t="s">
        <v>2029</v>
      </c>
      <c r="F257" s="230" t="s">
        <v>2030</v>
      </c>
      <c r="G257" s="231" t="s">
        <v>316</v>
      </c>
      <c r="H257" s="232">
        <v>16</v>
      </c>
      <c r="I257" s="233"/>
      <c r="J257" s="234">
        <f>ROUND(I257*H257,2)</f>
        <v>0</v>
      </c>
      <c r="K257" s="230" t="s">
        <v>181</v>
      </c>
      <c r="L257" s="45"/>
      <c r="M257" s="235" t="s">
        <v>1</v>
      </c>
      <c r="N257" s="236" t="s">
        <v>41</v>
      </c>
      <c r="O257" s="92"/>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255</v>
      </c>
      <c r="AT257" s="239" t="s">
        <v>177</v>
      </c>
      <c r="AU257" s="239" t="s">
        <v>85</v>
      </c>
      <c r="AY257" s="18" t="s">
        <v>175</v>
      </c>
      <c r="BE257" s="240">
        <f>IF(N257="základní",J257,0)</f>
        <v>0</v>
      </c>
      <c r="BF257" s="240">
        <f>IF(N257="snížená",J257,0)</f>
        <v>0</v>
      </c>
      <c r="BG257" s="240">
        <f>IF(N257="zákl. přenesená",J257,0)</f>
        <v>0</v>
      </c>
      <c r="BH257" s="240">
        <f>IF(N257="sníž. přenesená",J257,0)</f>
        <v>0</v>
      </c>
      <c r="BI257" s="240">
        <f>IF(N257="nulová",J257,0)</f>
        <v>0</v>
      </c>
      <c r="BJ257" s="18" t="s">
        <v>83</v>
      </c>
      <c r="BK257" s="240">
        <f>ROUND(I257*H257,2)</f>
        <v>0</v>
      </c>
      <c r="BL257" s="18" t="s">
        <v>255</v>
      </c>
      <c r="BM257" s="239" t="s">
        <v>2031</v>
      </c>
    </row>
    <row r="258" s="13" customFormat="1">
      <c r="A258" s="13"/>
      <c r="B258" s="241"/>
      <c r="C258" s="242"/>
      <c r="D258" s="243" t="s">
        <v>197</v>
      </c>
      <c r="E258" s="244" t="s">
        <v>1</v>
      </c>
      <c r="F258" s="245" t="s">
        <v>255</v>
      </c>
      <c r="G258" s="242"/>
      <c r="H258" s="246">
        <v>16</v>
      </c>
      <c r="I258" s="247"/>
      <c r="J258" s="242"/>
      <c r="K258" s="242"/>
      <c r="L258" s="248"/>
      <c r="M258" s="249"/>
      <c r="N258" s="250"/>
      <c r="O258" s="250"/>
      <c r="P258" s="250"/>
      <c r="Q258" s="250"/>
      <c r="R258" s="250"/>
      <c r="S258" s="250"/>
      <c r="T258" s="251"/>
      <c r="U258" s="13"/>
      <c r="V258" s="13"/>
      <c r="W258" s="13"/>
      <c r="X258" s="13"/>
      <c r="Y258" s="13"/>
      <c r="Z258" s="13"/>
      <c r="AA258" s="13"/>
      <c r="AB258" s="13"/>
      <c r="AC258" s="13"/>
      <c r="AD258" s="13"/>
      <c r="AE258" s="13"/>
      <c r="AT258" s="252" t="s">
        <v>197</v>
      </c>
      <c r="AU258" s="252" t="s">
        <v>85</v>
      </c>
      <c r="AV258" s="13" t="s">
        <v>85</v>
      </c>
      <c r="AW258" s="13" t="s">
        <v>32</v>
      </c>
      <c r="AX258" s="13" t="s">
        <v>83</v>
      </c>
      <c r="AY258" s="252" t="s">
        <v>175</v>
      </c>
    </row>
    <row r="259" s="2" customFormat="1" ht="16.5" customHeight="1">
      <c r="A259" s="39"/>
      <c r="B259" s="40"/>
      <c r="C259" s="228" t="s">
        <v>301</v>
      </c>
      <c r="D259" s="228" t="s">
        <v>177</v>
      </c>
      <c r="E259" s="229" t="s">
        <v>2032</v>
      </c>
      <c r="F259" s="230" t="s">
        <v>2033</v>
      </c>
      <c r="G259" s="231" t="s">
        <v>316</v>
      </c>
      <c r="H259" s="232">
        <v>24</v>
      </c>
      <c r="I259" s="233"/>
      <c r="J259" s="234">
        <f>ROUND(I259*H259,2)</f>
        <v>0</v>
      </c>
      <c r="K259" s="230" t="s">
        <v>181</v>
      </c>
      <c r="L259" s="45"/>
      <c r="M259" s="235" t="s">
        <v>1</v>
      </c>
      <c r="N259" s="236" t="s">
        <v>41</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255</v>
      </c>
      <c r="AT259" s="239" t="s">
        <v>177</v>
      </c>
      <c r="AU259" s="239" t="s">
        <v>85</v>
      </c>
      <c r="AY259" s="18" t="s">
        <v>175</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255</v>
      </c>
      <c r="BM259" s="239" t="s">
        <v>2034</v>
      </c>
    </row>
    <row r="260" s="13" customFormat="1">
      <c r="A260" s="13"/>
      <c r="B260" s="241"/>
      <c r="C260" s="242"/>
      <c r="D260" s="243" t="s">
        <v>197</v>
      </c>
      <c r="E260" s="244" t="s">
        <v>1</v>
      </c>
      <c r="F260" s="245" t="s">
        <v>2035</v>
      </c>
      <c r="G260" s="242"/>
      <c r="H260" s="246">
        <v>24</v>
      </c>
      <c r="I260" s="247"/>
      <c r="J260" s="242"/>
      <c r="K260" s="242"/>
      <c r="L260" s="248"/>
      <c r="M260" s="249"/>
      <c r="N260" s="250"/>
      <c r="O260" s="250"/>
      <c r="P260" s="250"/>
      <c r="Q260" s="250"/>
      <c r="R260" s="250"/>
      <c r="S260" s="250"/>
      <c r="T260" s="251"/>
      <c r="U260" s="13"/>
      <c r="V260" s="13"/>
      <c r="W260" s="13"/>
      <c r="X260" s="13"/>
      <c r="Y260" s="13"/>
      <c r="Z260" s="13"/>
      <c r="AA260" s="13"/>
      <c r="AB260" s="13"/>
      <c r="AC260" s="13"/>
      <c r="AD260" s="13"/>
      <c r="AE260" s="13"/>
      <c r="AT260" s="252" t="s">
        <v>197</v>
      </c>
      <c r="AU260" s="252" t="s">
        <v>85</v>
      </c>
      <c r="AV260" s="13" t="s">
        <v>85</v>
      </c>
      <c r="AW260" s="13" t="s">
        <v>32</v>
      </c>
      <c r="AX260" s="13" t="s">
        <v>83</v>
      </c>
      <c r="AY260" s="252" t="s">
        <v>175</v>
      </c>
    </row>
    <row r="261" s="2" customFormat="1" ht="16.5" customHeight="1">
      <c r="A261" s="39"/>
      <c r="B261" s="40"/>
      <c r="C261" s="228" t="s">
        <v>307</v>
      </c>
      <c r="D261" s="228" t="s">
        <v>177</v>
      </c>
      <c r="E261" s="229" t="s">
        <v>2036</v>
      </c>
      <c r="F261" s="230" t="s">
        <v>2037</v>
      </c>
      <c r="G261" s="231" t="s">
        <v>316</v>
      </c>
      <c r="H261" s="232">
        <v>16</v>
      </c>
      <c r="I261" s="233"/>
      <c r="J261" s="234">
        <f>ROUND(I261*H261,2)</f>
        <v>0</v>
      </c>
      <c r="K261" s="230" t="s">
        <v>181</v>
      </c>
      <c r="L261" s="45"/>
      <c r="M261" s="235" t="s">
        <v>1</v>
      </c>
      <c r="N261" s="236" t="s">
        <v>41</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255</v>
      </c>
      <c r="AT261" s="239" t="s">
        <v>177</v>
      </c>
      <c r="AU261" s="239" t="s">
        <v>85</v>
      </c>
      <c r="AY261" s="18" t="s">
        <v>175</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255</v>
      </c>
      <c r="BM261" s="239" t="s">
        <v>2038</v>
      </c>
    </row>
    <row r="262" s="13" customFormat="1">
      <c r="A262" s="13"/>
      <c r="B262" s="241"/>
      <c r="C262" s="242"/>
      <c r="D262" s="243" t="s">
        <v>197</v>
      </c>
      <c r="E262" s="244" t="s">
        <v>1</v>
      </c>
      <c r="F262" s="245" t="s">
        <v>2039</v>
      </c>
      <c r="G262" s="242"/>
      <c r="H262" s="246">
        <v>16</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197</v>
      </c>
      <c r="AU262" s="252" t="s">
        <v>85</v>
      </c>
      <c r="AV262" s="13" t="s">
        <v>85</v>
      </c>
      <c r="AW262" s="13" t="s">
        <v>32</v>
      </c>
      <c r="AX262" s="13" t="s">
        <v>83</v>
      </c>
      <c r="AY262" s="252" t="s">
        <v>175</v>
      </c>
    </row>
    <row r="263" s="2" customFormat="1" ht="16.5" customHeight="1">
      <c r="A263" s="39"/>
      <c r="B263" s="40"/>
      <c r="C263" s="228" t="s">
        <v>313</v>
      </c>
      <c r="D263" s="228" t="s">
        <v>177</v>
      </c>
      <c r="E263" s="229" t="s">
        <v>2040</v>
      </c>
      <c r="F263" s="230" t="s">
        <v>2041</v>
      </c>
      <c r="G263" s="231" t="s">
        <v>316</v>
      </c>
      <c r="H263" s="232">
        <v>4</v>
      </c>
      <c r="I263" s="233"/>
      <c r="J263" s="234">
        <f>ROUND(I263*H263,2)</f>
        <v>0</v>
      </c>
      <c r="K263" s="230" t="s">
        <v>181</v>
      </c>
      <c r="L263" s="45"/>
      <c r="M263" s="235" t="s">
        <v>1</v>
      </c>
      <c r="N263" s="236" t="s">
        <v>41</v>
      </c>
      <c r="O263" s="92"/>
      <c r="P263" s="237">
        <f>O263*H263</f>
        <v>0</v>
      </c>
      <c r="Q263" s="237">
        <v>0.00014999999999999999</v>
      </c>
      <c r="R263" s="237">
        <f>Q263*H263</f>
        <v>0.00059999999999999995</v>
      </c>
      <c r="S263" s="237">
        <v>0</v>
      </c>
      <c r="T263" s="238">
        <f>S263*H263</f>
        <v>0</v>
      </c>
      <c r="U263" s="39"/>
      <c r="V263" s="39"/>
      <c r="W263" s="39"/>
      <c r="X263" s="39"/>
      <c r="Y263" s="39"/>
      <c r="Z263" s="39"/>
      <c r="AA263" s="39"/>
      <c r="AB263" s="39"/>
      <c r="AC263" s="39"/>
      <c r="AD263" s="39"/>
      <c r="AE263" s="39"/>
      <c r="AR263" s="239" t="s">
        <v>255</v>
      </c>
      <c r="AT263" s="239" t="s">
        <v>177</v>
      </c>
      <c r="AU263" s="239" t="s">
        <v>85</v>
      </c>
      <c r="AY263" s="18" t="s">
        <v>175</v>
      </c>
      <c r="BE263" s="240">
        <f>IF(N263="základní",J263,0)</f>
        <v>0</v>
      </c>
      <c r="BF263" s="240">
        <f>IF(N263="snížená",J263,0)</f>
        <v>0</v>
      </c>
      <c r="BG263" s="240">
        <f>IF(N263="zákl. přenesená",J263,0)</f>
        <v>0</v>
      </c>
      <c r="BH263" s="240">
        <f>IF(N263="sníž. přenesená",J263,0)</f>
        <v>0</v>
      </c>
      <c r="BI263" s="240">
        <f>IF(N263="nulová",J263,0)</f>
        <v>0</v>
      </c>
      <c r="BJ263" s="18" t="s">
        <v>83</v>
      </c>
      <c r="BK263" s="240">
        <f>ROUND(I263*H263,2)</f>
        <v>0</v>
      </c>
      <c r="BL263" s="18" t="s">
        <v>255</v>
      </c>
      <c r="BM263" s="239" t="s">
        <v>2042</v>
      </c>
    </row>
    <row r="264" s="13" customFormat="1">
      <c r="A264" s="13"/>
      <c r="B264" s="241"/>
      <c r="C264" s="242"/>
      <c r="D264" s="243" t="s">
        <v>197</v>
      </c>
      <c r="E264" s="244" t="s">
        <v>1</v>
      </c>
      <c r="F264" s="245" t="s">
        <v>2043</v>
      </c>
      <c r="G264" s="242"/>
      <c r="H264" s="246">
        <v>4</v>
      </c>
      <c r="I264" s="247"/>
      <c r="J264" s="242"/>
      <c r="K264" s="242"/>
      <c r="L264" s="248"/>
      <c r="M264" s="249"/>
      <c r="N264" s="250"/>
      <c r="O264" s="250"/>
      <c r="P264" s="250"/>
      <c r="Q264" s="250"/>
      <c r="R264" s="250"/>
      <c r="S264" s="250"/>
      <c r="T264" s="251"/>
      <c r="U264" s="13"/>
      <c r="V264" s="13"/>
      <c r="W264" s="13"/>
      <c r="X264" s="13"/>
      <c r="Y264" s="13"/>
      <c r="Z264" s="13"/>
      <c r="AA264" s="13"/>
      <c r="AB264" s="13"/>
      <c r="AC264" s="13"/>
      <c r="AD264" s="13"/>
      <c r="AE264" s="13"/>
      <c r="AT264" s="252" t="s">
        <v>197</v>
      </c>
      <c r="AU264" s="252" t="s">
        <v>85</v>
      </c>
      <c r="AV264" s="13" t="s">
        <v>85</v>
      </c>
      <c r="AW264" s="13" t="s">
        <v>32</v>
      </c>
      <c r="AX264" s="13" t="s">
        <v>83</v>
      </c>
      <c r="AY264" s="252" t="s">
        <v>175</v>
      </c>
    </row>
    <row r="265" s="2" customFormat="1" ht="24.15" customHeight="1">
      <c r="A265" s="39"/>
      <c r="B265" s="40"/>
      <c r="C265" s="289" t="s">
        <v>318</v>
      </c>
      <c r="D265" s="289" t="s">
        <v>411</v>
      </c>
      <c r="E265" s="290" t="s">
        <v>2044</v>
      </c>
      <c r="F265" s="291" t="s">
        <v>2045</v>
      </c>
      <c r="G265" s="292" t="s">
        <v>316</v>
      </c>
      <c r="H265" s="293">
        <v>4</v>
      </c>
      <c r="I265" s="294"/>
      <c r="J265" s="295">
        <f>ROUND(I265*H265,2)</f>
        <v>0</v>
      </c>
      <c r="K265" s="291" t="s">
        <v>1</v>
      </c>
      <c r="L265" s="296"/>
      <c r="M265" s="297" t="s">
        <v>1</v>
      </c>
      <c r="N265" s="298" t="s">
        <v>41</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347</v>
      </c>
      <c r="AT265" s="239" t="s">
        <v>411</v>
      </c>
      <c r="AU265" s="239" t="s">
        <v>85</v>
      </c>
      <c r="AY265" s="18" t="s">
        <v>175</v>
      </c>
      <c r="BE265" s="240">
        <f>IF(N265="základní",J265,0)</f>
        <v>0</v>
      </c>
      <c r="BF265" s="240">
        <f>IF(N265="snížená",J265,0)</f>
        <v>0</v>
      </c>
      <c r="BG265" s="240">
        <f>IF(N265="zákl. přenesená",J265,0)</f>
        <v>0</v>
      </c>
      <c r="BH265" s="240">
        <f>IF(N265="sníž. přenesená",J265,0)</f>
        <v>0</v>
      </c>
      <c r="BI265" s="240">
        <f>IF(N265="nulová",J265,0)</f>
        <v>0</v>
      </c>
      <c r="BJ265" s="18" t="s">
        <v>83</v>
      </c>
      <c r="BK265" s="240">
        <f>ROUND(I265*H265,2)</f>
        <v>0</v>
      </c>
      <c r="BL265" s="18" t="s">
        <v>255</v>
      </c>
      <c r="BM265" s="239" t="s">
        <v>2046</v>
      </c>
    </row>
    <row r="266" s="13" customFormat="1">
      <c r="A266" s="13"/>
      <c r="B266" s="241"/>
      <c r="C266" s="242"/>
      <c r="D266" s="243" t="s">
        <v>197</v>
      </c>
      <c r="E266" s="244" t="s">
        <v>1</v>
      </c>
      <c r="F266" s="245" t="s">
        <v>2043</v>
      </c>
      <c r="G266" s="242"/>
      <c r="H266" s="246">
        <v>4</v>
      </c>
      <c r="I266" s="247"/>
      <c r="J266" s="242"/>
      <c r="K266" s="242"/>
      <c r="L266" s="248"/>
      <c r="M266" s="249"/>
      <c r="N266" s="250"/>
      <c r="O266" s="250"/>
      <c r="P266" s="250"/>
      <c r="Q266" s="250"/>
      <c r="R266" s="250"/>
      <c r="S266" s="250"/>
      <c r="T266" s="251"/>
      <c r="U266" s="13"/>
      <c r="V266" s="13"/>
      <c r="W266" s="13"/>
      <c r="X266" s="13"/>
      <c r="Y266" s="13"/>
      <c r="Z266" s="13"/>
      <c r="AA266" s="13"/>
      <c r="AB266" s="13"/>
      <c r="AC266" s="13"/>
      <c r="AD266" s="13"/>
      <c r="AE266" s="13"/>
      <c r="AT266" s="252" t="s">
        <v>197</v>
      </c>
      <c r="AU266" s="252" t="s">
        <v>85</v>
      </c>
      <c r="AV266" s="13" t="s">
        <v>85</v>
      </c>
      <c r="AW266" s="13" t="s">
        <v>32</v>
      </c>
      <c r="AX266" s="13" t="s">
        <v>83</v>
      </c>
      <c r="AY266" s="252" t="s">
        <v>175</v>
      </c>
    </row>
    <row r="267" s="2" customFormat="1" ht="16.5" customHeight="1">
      <c r="A267" s="39"/>
      <c r="B267" s="40"/>
      <c r="C267" s="228" t="s">
        <v>324</v>
      </c>
      <c r="D267" s="228" t="s">
        <v>177</v>
      </c>
      <c r="E267" s="229" t="s">
        <v>2047</v>
      </c>
      <c r="F267" s="230" t="s">
        <v>2048</v>
      </c>
      <c r="G267" s="231" t="s">
        <v>316</v>
      </c>
      <c r="H267" s="232">
        <v>3</v>
      </c>
      <c r="I267" s="233"/>
      <c r="J267" s="234">
        <f>ROUND(I267*H267,2)</f>
        <v>0</v>
      </c>
      <c r="K267" s="230" t="s">
        <v>181</v>
      </c>
      <c r="L267" s="45"/>
      <c r="M267" s="235" t="s">
        <v>1</v>
      </c>
      <c r="N267" s="236" t="s">
        <v>41</v>
      </c>
      <c r="O267" s="92"/>
      <c r="P267" s="237">
        <f>O267*H267</f>
        <v>0</v>
      </c>
      <c r="Q267" s="237">
        <v>6.0000000000000002E-05</v>
      </c>
      <c r="R267" s="237">
        <f>Q267*H267</f>
        <v>0.00018000000000000001</v>
      </c>
      <c r="S267" s="237">
        <v>0</v>
      </c>
      <c r="T267" s="238">
        <f>S267*H267</f>
        <v>0</v>
      </c>
      <c r="U267" s="39"/>
      <c r="V267" s="39"/>
      <c r="W267" s="39"/>
      <c r="X267" s="39"/>
      <c r="Y267" s="39"/>
      <c r="Z267" s="39"/>
      <c r="AA267" s="39"/>
      <c r="AB267" s="39"/>
      <c r="AC267" s="39"/>
      <c r="AD267" s="39"/>
      <c r="AE267" s="39"/>
      <c r="AR267" s="239" t="s">
        <v>255</v>
      </c>
      <c r="AT267" s="239" t="s">
        <v>177</v>
      </c>
      <c r="AU267" s="239" t="s">
        <v>85</v>
      </c>
      <c r="AY267" s="18" t="s">
        <v>175</v>
      </c>
      <c r="BE267" s="240">
        <f>IF(N267="základní",J267,0)</f>
        <v>0</v>
      </c>
      <c r="BF267" s="240">
        <f>IF(N267="snížená",J267,0)</f>
        <v>0</v>
      </c>
      <c r="BG267" s="240">
        <f>IF(N267="zákl. přenesená",J267,0)</f>
        <v>0</v>
      </c>
      <c r="BH267" s="240">
        <f>IF(N267="sníž. přenesená",J267,0)</f>
        <v>0</v>
      </c>
      <c r="BI267" s="240">
        <f>IF(N267="nulová",J267,0)</f>
        <v>0</v>
      </c>
      <c r="BJ267" s="18" t="s">
        <v>83</v>
      </c>
      <c r="BK267" s="240">
        <f>ROUND(I267*H267,2)</f>
        <v>0</v>
      </c>
      <c r="BL267" s="18" t="s">
        <v>255</v>
      </c>
      <c r="BM267" s="239" t="s">
        <v>2049</v>
      </c>
    </row>
    <row r="268" s="13" customFormat="1">
      <c r="A268" s="13"/>
      <c r="B268" s="241"/>
      <c r="C268" s="242"/>
      <c r="D268" s="243" t="s">
        <v>197</v>
      </c>
      <c r="E268" s="244" t="s">
        <v>1</v>
      </c>
      <c r="F268" s="245" t="s">
        <v>98</v>
      </c>
      <c r="G268" s="242"/>
      <c r="H268" s="246">
        <v>3</v>
      </c>
      <c r="I268" s="247"/>
      <c r="J268" s="242"/>
      <c r="K268" s="242"/>
      <c r="L268" s="248"/>
      <c r="M268" s="249"/>
      <c r="N268" s="250"/>
      <c r="O268" s="250"/>
      <c r="P268" s="250"/>
      <c r="Q268" s="250"/>
      <c r="R268" s="250"/>
      <c r="S268" s="250"/>
      <c r="T268" s="251"/>
      <c r="U268" s="13"/>
      <c r="V268" s="13"/>
      <c r="W268" s="13"/>
      <c r="X268" s="13"/>
      <c r="Y268" s="13"/>
      <c r="Z268" s="13"/>
      <c r="AA268" s="13"/>
      <c r="AB268" s="13"/>
      <c r="AC268" s="13"/>
      <c r="AD268" s="13"/>
      <c r="AE268" s="13"/>
      <c r="AT268" s="252" t="s">
        <v>197</v>
      </c>
      <c r="AU268" s="252" t="s">
        <v>85</v>
      </c>
      <c r="AV268" s="13" t="s">
        <v>85</v>
      </c>
      <c r="AW268" s="13" t="s">
        <v>32</v>
      </c>
      <c r="AX268" s="13" t="s">
        <v>76</v>
      </c>
      <c r="AY268" s="252" t="s">
        <v>175</v>
      </c>
    </row>
    <row r="269" s="14" customFormat="1">
      <c r="A269" s="14"/>
      <c r="B269" s="253"/>
      <c r="C269" s="254"/>
      <c r="D269" s="243" t="s">
        <v>197</v>
      </c>
      <c r="E269" s="255" t="s">
        <v>1</v>
      </c>
      <c r="F269" s="256" t="s">
        <v>199</v>
      </c>
      <c r="G269" s="254"/>
      <c r="H269" s="257">
        <v>3</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197</v>
      </c>
      <c r="AU269" s="263" t="s">
        <v>85</v>
      </c>
      <c r="AV269" s="14" t="s">
        <v>182</v>
      </c>
      <c r="AW269" s="14" t="s">
        <v>32</v>
      </c>
      <c r="AX269" s="14" t="s">
        <v>83</v>
      </c>
      <c r="AY269" s="263" t="s">
        <v>175</v>
      </c>
    </row>
    <row r="270" s="2" customFormat="1" ht="16.5" customHeight="1">
      <c r="A270" s="39"/>
      <c r="B270" s="40"/>
      <c r="C270" s="289" t="s">
        <v>329</v>
      </c>
      <c r="D270" s="289" t="s">
        <v>411</v>
      </c>
      <c r="E270" s="290" t="s">
        <v>2050</v>
      </c>
      <c r="F270" s="291" t="s">
        <v>2051</v>
      </c>
      <c r="G270" s="292" t="s">
        <v>316</v>
      </c>
      <c r="H270" s="293">
        <v>3</v>
      </c>
      <c r="I270" s="294"/>
      <c r="J270" s="295">
        <f>ROUND(I270*H270,2)</f>
        <v>0</v>
      </c>
      <c r="K270" s="291" t="s">
        <v>1</v>
      </c>
      <c r="L270" s="296"/>
      <c r="M270" s="297" t="s">
        <v>1</v>
      </c>
      <c r="N270" s="298" t="s">
        <v>41</v>
      </c>
      <c r="O270" s="92"/>
      <c r="P270" s="237">
        <f>O270*H270</f>
        <v>0</v>
      </c>
      <c r="Q270" s="237">
        <v>0.00038000000000000002</v>
      </c>
      <c r="R270" s="237">
        <f>Q270*H270</f>
        <v>0.00114</v>
      </c>
      <c r="S270" s="237">
        <v>0</v>
      </c>
      <c r="T270" s="238">
        <f>S270*H270</f>
        <v>0</v>
      </c>
      <c r="U270" s="39"/>
      <c r="V270" s="39"/>
      <c r="W270" s="39"/>
      <c r="X270" s="39"/>
      <c r="Y270" s="39"/>
      <c r="Z270" s="39"/>
      <c r="AA270" s="39"/>
      <c r="AB270" s="39"/>
      <c r="AC270" s="39"/>
      <c r="AD270" s="39"/>
      <c r="AE270" s="39"/>
      <c r="AR270" s="239" t="s">
        <v>347</v>
      </c>
      <c r="AT270" s="239" t="s">
        <v>411</v>
      </c>
      <c r="AU270" s="239" t="s">
        <v>85</v>
      </c>
      <c r="AY270" s="18" t="s">
        <v>175</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255</v>
      </c>
      <c r="BM270" s="239" t="s">
        <v>2052</v>
      </c>
    </row>
    <row r="271" s="13" customFormat="1">
      <c r="A271" s="13"/>
      <c r="B271" s="241"/>
      <c r="C271" s="242"/>
      <c r="D271" s="243" t="s">
        <v>197</v>
      </c>
      <c r="E271" s="244" t="s">
        <v>1</v>
      </c>
      <c r="F271" s="245" t="s">
        <v>98</v>
      </c>
      <c r="G271" s="242"/>
      <c r="H271" s="246">
        <v>3</v>
      </c>
      <c r="I271" s="247"/>
      <c r="J271" s="242"/>
      <c r="K271" s="242"/>
      <c r="L271" s="248"/>
      <c r="M271" s="249"/>
      <c r="N271" s="250"/>
      <c r="O271" s="250"/>
      <c r="P271" s="250"/>
      <c r="Q271" s="250"/>
      <c r="R271" s="250"/>
      <c r="S271" s="250"/>
      <c r="T271" s="251"/>
      <c r="U271" s="13"/>
      <c r="V271" s="13"/>
      <c r="W271" s="13"/>
      <c r="X271" s="13"/>
      <c r="Y271" s="13"/>
      <c r="Z271" s="13"/>
      <c r="AA271" s="13"/>
      <c r="AB271" s="13"/>
      <c r="AC271" s="13"/>
      <c r="AD271" s="13"/>
      <c r="AE271" s="13"/>
      <c r="AT271" s="252" t="s">
        <v>197</v>
      </c>
      <c r="AU271" s="252" t="s">
        <v>85</v>
      </c>
      <c r="AV271" s="13" t="s">
        <v>85</v>
      </c>
      <c r="AW271" s="13" t="s">
        <v>32</v>
      </c>
      <c r="AX271" s="13" t="s">
        <v>83</v>
      </c>
      <c r="AY271" s="252" t="s">
        <v>175</v>
      </c>
    </row>
    <row r="272" s="2" customFormat="1" ht="16.5" customHeight="1">
      <c r="A272" s="39"/>
      <c r="B272" s="40"/>
      <c r="C272" s="289" t="s">
        <v>336</v>
      </c>
      <c r="D272" s="289" t="s">
        <v>411</v>
      </c>
      <c r="E272" s="290" t="s">
        <v>2053</v>
      </c>
      <c r="F272" s="291" t="s">
        <v>2054</v>
      </c>
      <c r="G272" s="292" t="s">
        <v>316</v>
      </c>
      <c r="H272" s="293">
        <v>3</v>
      </c>
      <c r="I272" s="294"/>
      <c r="J272" s="295">
        <f>ROUND(I272*H272,2)</f>
        <v>0</v>
      </c>
      <c r="K272" s="291" t="s">
        <v>1</v>
      </c>
      <c r="L272" s="296"/>
      <c r="M272" s="297" t="s">
        <v>1</v>
      </c>
      <c r="N272" s="298" t="s">
        <v>41</v>
      </c>
      <c r="O272" s="92"/>
      <c r="P272" s="237">
        <f>O272*H272</f>
        <v>0</v>
      </c>
      <c r="Q272" s="237">
        <v>0.00038000000000000002</v>
      </c>
      <c r="R272" s="237">
        <f>Q272*H272</f>
        <v>0.00114</v>
      </c>
      <c r="S272" s="237">
        <v>0</v>
      </c>
      <c r="T272" s="238">
        <f>S272*H272</f>
        <v>0</v>
      </c>
      <c r="U272" s="39"/>
      <c r="V272" s="39"/>
      <c r="W272" s="39"/>
      <c r="X272" s="39"/>
      <c r="Y272" s="39"/>
      <c r="Z272" s="39"/>
      <c r="AA272" s="39"/>
      <c r="AB272" s="39"/>
      <c r="AC272" s="39"/>
      <c r="AD272" s="39"/>
      <c r="AE272" s="39"/>
      <c r="AR272" s="239" t="s">
        <v>347</v>
      </c>
      <c r="AT272" s="239" t="s">
        <v>411</v>
      </c>
      <c r="AU272" s="239" t="s">
        <v>85</v>
      </c>
      <c r="AY272" s="18" t="s">
        <v>175</v>
      </c>
      <c r="BE272" s="240">
        <f>IF(N272="základní",J272,0)</f>
        <v>0</v>
      </c>
      <c r="BF272" s="240">
        <f>IF(N272="snížená",J272,0)</f>
        <v>0</v>
      </c>
      <c r="BG272" s="240">
        <f>IF(N272="zákl. přenesená",J272,0)</f>
        <v>0</v>
      </c>
      <c r="BH272" s="240">
        <f>IF(N272="sníž. přenesená",J272,0)</f>
        <v>0</v>
      </c>
      <c r="BI272" s="240">
        <f>IF(N272="nulová",J272,0)</f>
        <v>0</v>
      </c>
      <c r="BJ272" s="18" t="s">
        <v>83</v>
      </c>
      <c r="BK272" s="240">
        <f>ROUND(I272*H272,2)</f>
        <v>0</v>
      </c>
      <c r="BL272" s="18" t="s">
        <v>255</v>
      </c>
      <c r="BM272" s="239" t="s">
        <v>2055</v>
      </c>
    </row>
    <row r="273" s="13" customFormat="1">
      <c r="A273" s="13"/>
      <c r="B273" s="241"/>
      <c r="C273" s="242"/>
      <c r="D273" s="243" t="s">
        <v>197</v>
      </c>
      <c r="E273" s="244" t="s">
        <v>1</v>
      </c>
      <c r="F273" s="245" t="s">
        <v>98</v>
      </c>
      <c r="G273" s="242"/>
      <c r="H273" s="246">
        <v>3</v>
      </c>
      <c r="I273" s="247"/>
      <c r="J273" s="242"/>
      <c r="K273" s="242"/>
      <c r="L273" s="248"/>
      <c r="M273" s="249"/>
      <c r="N273" s="250"/>
      <c r="O273" s="250"/>
      <c r="P273" s="250"/>
      <c r="Q273" s="250"/>
      <c r="R273" s="250"/>
      <c r="S273" s="250"/>
      <c r="T273" s="251"/>
      <c r="U273" s="13"/>
      <c r="V273" s="13"/>
      <c r="W273" s="13"/>
      <c r="X273" s="13"/>
      <c r="Y273" s="13"/>
      <c r="Z273" s="13"/>
      <c r="AA273" s="13"/>
      <c r="AB273" s="13"/>
      <c r="AC273" s="13"/>
      <c r="AD273" s="13"/>
      <c r="AE273" s="13"/>
      <c r="AT273" s="252" t="s">
        <v>197</v>
      </c>
      <c r="AU273" s="252" t="s">
        <v>85</v>
      </c>
      <c r="AV273" s="13" t="s">
        <v>85</v>
      </c>
      <c r="AW273" s="13" t="s">
        <v>32</v>
      </c>
      <c r="AX273" s="13" t="s">
        <v>83</v>
      </c>
      <c r="AY273" s="252" t="s">
        <v>175</v>
      </c>
    </row>
    <row r="274" s="2" customFormat="1" ht="16.5" customHeight="1">
      <c r="A274" s="39"/>
      <c r="B274" s="40"/>
      <c r="C274" s="228" t="s">
        <v>340</v>
      </c>
      <c r="D274" s="228" t="s">
        <v>177</v>
      </c>
      <c r="E274" s="229" t="s">
        <v>2056</v>
      </c>
      <c r="F274" s="230" t="s">
        <v>2057</v>
      </c>
      <c r="G274" s="231" t="s">
        <v>221</v>
      </c>
      <c r="H274" s="232">
        <v>50</v>
      </c>
      <c r="I274" s="233"/>
      <c r="J274" s="234">
        <f>ROUND(I274*H274,2)</f>
        <v>0</v>
      </c>
      <c r="K274" s="230" t="s">
        <v>181</v>
      </c>
      <c r="L274" s="45"/>
      <c r="M274" s="235" t="s">
        <v>1</v>
      </c>
      <c r="N274" s="236" t="s">
        <v>41</v>
      </c>
      <c r="O274" s="92"/>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255</v>
      </c>
      <c r="AT274" s="239" t="s">
        <v>177</v>
      </c>
      <c r="AU274" s="239" t="s">
        <v>85</v>
      </c>
      <c r="AY274" s="18" t="s">
        <v>175</v>
      </c>
      <c r="BE274" s="240">
        <f>IF(N274="základní",J274,0)</f>
        <v>0</v>
      </c>
      <c r="BF274" s="240">
        <f>IF(N274="snížená",J274,0)</f>
        <v>0</v>
      </c>
      <c r="BG274" s="240">
        <f>IF(N274="zákl. přenesená",J274,0)</f>
        <v>0</v>
      </c>
      <c r="BH274" s="240">
        <f>IF(N274="sníž. přenesená",J274,0)</f>
        <v>0</v>
      </c>
      <c r="BI274" s="240">
        <f>IF(N274="nulová",J274,0)</f>
        <v>0</v>
      </c>
      <c r="BJ274" s="18" t="s">
        <v>83</v>
      </c>
      <c r="BK274" s="240">
        <f>ROUND(I274*H274,2)</f>
        <v>0</v>
      </c>
      <c r="BL274" s="18" t="s">
        <v>255</v>
      </c>
      <c r="BM274" s="239" t="s">
        <v>2058</v>
      </c>
    </row>
    <row r="275" s="2" customFormat="1" ht="16.5" customHeight="1">
      <c r="A275" s="39"/>
      <c r="B275" s="40"/>
      <c r="C275" s="228" t="s">
        <v>347</v>
      </c>
      <c r="D275" s="228" t="s">
        <v>177</v>
      </c>
      <c r="E275" s="229" t="s">
        <v>2059</v>
      </c>
      <c r="F275" s="230" t="s">
        <v>2060</v>
      </c>
      <c r="G275" s="231" t="s">
        <v>350</v>
      </c>
      <c r="H275" s="232">
        <v>0.23300000000000001</v>
      </c>
      <c r="I275" s="233"/>
      <c r="J275" s="234">
        <f>ROUND(I275*H275,2)</f>
        <v>0</v>
      </c>
      <c r="K275" s="230" t="s">
        <v>181</v>
      </c>
      <c r="L275" s="45"/>
      <c r="M275" s="235" t="s">
        <v>1</v>
      </c>
      <c r="N275" s="236" t="s">
        <v>41</v>
      </c>
      <c r="O275" s="92"/>
      <c r="P275" s="237">
        <f>O275*H275</f>
        <v>0</v>
      </c>
      <c r="Q275" s="237">
        <v>0</v>
      </c>
      <c r="R275" s="237">
        <f>Q275*H275</f>
        <v>0</v>
      </c>
      <c r="S275" s="237">
        <v>0</v>
      </c>
      <c r="T275" s="238">
        <f>S275*H275</f>
        <v>0</v>
      </c>
      <c r="U275" s="39"/>
      <c r="V275" s="39"/>
      <c r="W275" s="39"/>
      <c r="X275" s="39"/>
      <c r="Y275" s="39"/>
      <c r="Z275" s="39"/>
      <c r="AA275" s="39"/>
      <c r="AB275" s="39"/>
      <c r="AC275" s="39"/>
      <c r="AD275" s="39"/>
      <c r="AE275" s="39"/>
      <c r="AR275" s="239" t="s">
        <v>255</v>
      </c>
      <c r="AT275" s="239" t="s">
        <v>177</v>
      </c>
      <c r="AU275" s="239" t="s">
        <v>85</v>
      </c>
      <c r="AY275" s="18" t="s">
        <v>175</v>
      </c>
      <c r="BE275" s="240">
        <f>IF(N275="základní",J275,0)</f>
        <v>0</v>
      </c>
      <c r="BF275" s="240">
        <f>IF(N275="snížená",J275,0)</f>
        <v>0</v>
      </c>
      <c r="BG275" s="240">
        <f>IF(N275="zákl. přenesená",J275,0)</f>
        <v>0</v>
      </c>
      <c r="BH275" s="240">
        <f>IF(N275="sníž. přenesená",J275,0)</f>
        <v>0</v>
      </c>
      <c r="BI275" s="240">
        <f>IF(N275="nulová",J275,0)</f>
        <v>0</v>
      </c>
      <c r="BJ275" s="18" t="s">
        <v>83</v>
      </c>
      <c r="BK275" s="240">
        <f>ROUND(I275*H275,2)</f>
        <v>0</v>
      </c>
      <c r="BL275" s="18" t="s">
        <v>255</v>
      </c>
      <c r="BM275" s="239" t="s">
        <v>2061</v>
      </c>
    </row>
    <row r="276" s="2" customFormat="1" ht="16.5" customHeight="1">
      <c r="A276" s="39"/>
      <c r="B276" s="40"/>
      <c r="C276" s="228" t="s">
        <v>353</v>
      </c>
      <c r="D276" s="228" t="s">
        <v>177</v>
      </c>
      <c r="E276" s="229" t="s">
        <v>2062</v>
      </c>
      <c r="F276" s="230" t="s">
        <v>2063</v>
      </c>
      <c r="G276" s="231" t="s">
        <v>350</v>
      </c>
      <c r="H276" s="232">
        <v>0.23300000000000001</v>
      </c>
      <c r="I276" s="233"/>
      <c r="J276" s="234">
        <f>ROUND(I276*H276,2)</f>
        <v>0</v>
      </c>
      <c r="K276" s="230" t="s">
        <v>181</v>
      </c>
      <c r="L276" s="45"/>
      <c r="M276" s="235" t="s">
        <v>1</v>
      </c>
      <c r="N276" s="236" t="s">
        <v>41</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255</v>
      </c>
      <c r="AT276" s="239" t="s">
        <v>177</v>
      </c>
      <c r="AU276" s="239" t="s">
        <v>85</v>
      </c>
      <c r="AY276" s="18" t="s">
        <v>175</v>
      </c>
      <c r="BE276" s="240">
        <f>IF(N276="základní",J276,0)</f>
        <v>0</v>
      </c>
      <c r="BF276" s="240">
        <f>IF(N276="snížená",J276,0)</f>
        <v>0</v>
      </c>
      <c r="BG276" s="240">
        <f>IF(N276="zákl. přenesená",J276,0)</f>
        <v>0</v>
      </c>
      <c r="BH276" s="240">
        <f>IF(N276="sníž. přenesená",J276,0)</f>
        <v>0</v>
      </c>
      <c r="BI276" s="240">
        <f>IF(N276="nulová",J276,0)</f>
        <v>0</v>
      </c>
      <c r="BJ276" s="18" t="s">
        <v>83</v>
      </c>
      <c r="BK276" s="240">
        <f>ROUND(I276*H276,2)</f>
        <v>0</v>
      </c>
      <c r="BL276" s="18" t="s">
        <v>255</v>
      </c>
      <c r="BM276" s="239" t="s">
        <v>2064</v>
      </c>
    </row>
    <row r="277" s="12" customFormat="1" ht="22.8" customHeight="1">
      <c r="A277" s="12"/>
      <c r="B277" s="212"/>
      <c r="C277" s="213"/>
      <c r="D277" s="214" t="s">
        <v>75</v>
      </c>
      <c r="E277" s="226" t="s">
        <v>897</v>
      </c>
      <c r="F277" s="226" t="s">
        <v>898</v>
      </c>
      <c r="G277" s="213"/>
      <c r="H277" s="213"/>
      <c r="I277" s="216"/>
      <c r="J277" s="227">
        <f>BK277</f>
        <v>0</v>
      </c>
      <c r="K277" s="213"/>
      <c r="L277" s="218"/>
      <c r="M277" s="219"/>
      <c r="N277" s="220"/>
      <c r="O277" s="220"/>
      <c r="P277" s="221">
        <f>SUM(P278:P507)</f>
        <v>0</v>
      </c>
      <c r="Q277" s="220"/>
      <c r="R277" s="221">
        <f>SUM(R278:R507)</f>
        <v>0.59085112849999999</v>
      </c>
      <c r="S277" s="220"/>
      <c r="T277" s="222">
        <f>SUM(T278:T507)</f>
        <v>0.90254999999999996</v>
      </c>
      <c r="U277" s="12"/>
      <c r="V277" s="12"/>
      <c r="W277" s="12"/>
      <c r="X277" s="12"/>
      <c r="Y277" s="12"/>
      <c r="Z277" s="12"/>
      <c r="AA277" s="12"/>
      <c r="AB277" s="12"/>
      <c r="AC277" s="12"/>
      <c r="AD277" s="12"/>
      <c r="AE277" s="12"/>
      <c r="AR277" s="223" t="s">
        <v>85</v>
      </c>
      <c r="AT277" s="224" t="s">
        <v>75</v>
      </c>
      <c r="AU277" s="224" t="s">
        <v>83</v>
      </c>
      <c r="AY277" s="223" t="s">
        <v>175</v>
      </c>
      <c r="BK277" s="225">
        <f>SUM(BK278:BK507)</f>
        <v>0</v>
      </c>
    </row>
    <row r="278" s="2" customFormat="1" ht="16.5" customHeight="1">
      <c r="A278" s="39"/>
      <c r="B278" s="40"/>
      <c r="C278" s="228" t="s">
        <v>358</v>
      </c>
      <c r="D278" s="228" t="s">
        <v>177</v>
      </c>
      <c r="E278" s="229" t="s">
        <v>2065</v>
      </c>
      <c r="F278" s="230" t="s">
        <v>2066</v>
      </c>
      <c r="G278" s="231" t="s">
        <v>221</v>
      </c>
      <c r="H278" s="232">
        <v>230</v>
      </c>
      <c r="I278" s="233"/>
      <c r="J278" s="234">
        <f>ROUND(I278*H278,2)</f>
        <v>0</v>
      </c>
      <c r="K278" s="230" t="s">
        <v>181</v>
      </c>
      <c r="L278" s="45"/>
      <c r="M278" s="235" t="s">
        <v>1</v>
      </c>
      <c r="N278" s="236" t="s">
        <v>41</v>
      </c>
      <c r="O278" s="92"/>
      <c r="P278" s="237">
        <f>O278*H278</f>
        <v>0</v>
      </c>
      <c r="Q278" s="237">
        <v>0</v>
      </c>
      <c r="R278" s="237">
        <f>Q278*H278</f>
        <v>0</v>
      </c>
      <c r="S278" s="237">
        <v>0.0021299999999999999</v>
      </c>
      <c r="T278" s="238">
        <f>S278*H278</f>
        <v>0.4899</v>
      </c>
      <c r="U278" s="39"/>
      <c r="V278" s="39"/>
      <c r="W278" s="39"/>
      <c r="X278" s="39"/>
      <c r="Y278" s="39"/>
      <c r="Z278" s="39"/>
      <c r="AA278" s="39"/>
      <c r="AB278" s="39"/>
      <c r="AC278" s="39"/>
      <c r="AD278" s="39"/>
      <c r="AE278" s="39"/>
      <c r="AR278" s="239" t="s">
        <v>255</v>
      </c>
      <c r="AT278" s="239" t="s">
        <v>177</v>
      </c>
      <c r="AU278" s="239" t="s">
        <v>85</v>
      </c>
      <c r="AY278" s="18" t="s">
        <v>175</v>
      </c>
      <c r="BE278" s="240">
        <f>IF(N278="základní",J278,0)</f>
        <v>0</v>
      </c>
      <c r="BF278" s="240">
        <f>IF(N278="snížená",J278,0)</f>
        <v>0</v>
      </c>
      <c r="BG278" s="240">
        <f>IF(N278="zákl. přenesená",J278,0)</f>
        <v>0</v>
      </c>
      <c r="BH278" s="240">
        <f>IF(N278="sníž. přenesená",J278,0)</f>
        <v>0</v>
      </c>
      <c r="BI278" s="240">
        <f>IF(N278="nulová",J278,0)</f>
        <v>0</v>
      </c>
      <c r="BJ278" s="18" t="s">
        <v>83</v>
      </c>
      <c r="BK278" s="240">
        <f>ROUND(I278*H278,2)</f>
        <v>0</v>
      </c>
      <c r="BL278" s="18" t="s">
        <v>255</v>
      </c>
      <c r="BM278" s="239" t="s">
        <v>2067</v>
      </c>
    </row>
    <row r="279" s="13" customFormat="1">
      <c r="A279" s="13"/>
      <c r="B279" s="241"/>
      <c r="C279" s="242"/>
      <c r="D279" s="243" t="s">
        <v>197</v>
      </c>
      <c r="E279" s="244" t="s">
        <v>1</v>
      </c>
      <c r="F279" s="245" t="s">
        <v>2068</v>
      </c>
      <c r="G279" s="242"/>
      <c r="H279" s="246">
        <v>230</v>
      </c>
      <c r="I279" s="247"/>
      <c r="J279" s="242"/>
      <c r="K279" s="242"/>
      <c r="L279" s="248"/>
      <c r="M279" s="249"/>
      <c r="N279" s="250"/>
      <c r="O279" s="250"/>
      <c r="P279" s="250"/>
      <c r="Q279" s="250"/>
      <c r="R279" s="250"/>
      <c r="S279" s="250"/>
      <c r="T279" s="251"/>
      <c r="U279" s="13"/>
      <c r="V279" s="13"/>
      <c r="W279" s="13"/>
      <c r="X279" s="13"/>
      <c r="Y279" s="13"/>
      <c r="Z279" s="13"/>
      <c r="AA279" s="13"/>
      <c r="AB279" s="13"/>
      <c r="AC279" s="13"/>
      <c r="AD279" s="13"/>
      <c r="AE279" s="13"/>
      <c r="AT279" s="252" t="s">
        <v>197</v>
      </c>
      <c r="AU279" s="252" t="s">
        <v>85</v>
      </c>
      <c r="AV279" s="13" t="s">
        <v>85</v>
      </c>
      <c r="AW279" s="13" t="s">
        <v>32</v>
      </c>
      <c r="AX279" s="13" t="s">
        <v>83</v>
      </c>
      <c r="AY279" s="252" t="s">
        <v>175</v>
      </c>
    </row>
    <row r="280" s="2" customFormat="1" ht="16.5" customHeight="1">
      <c r="A280" s="39"/>
      <c r="B280" s="40"/>
      <c r="C280" s="228" t="s">
        <v>363</v>
      </c>
      <c r="D280" s="228" t="s">
        <v>177</v>
      </c>
      <c r="E280" s="229" t="s">
        <v>2069</v>
      </c>
      <c r="F280" s="230" t="s">
        <v>2070</v>
      </c>
      <c r="G280" s="231" t="s">
        <v>221</v>
      </c>
      <c r="H280" s="232">
        <v>80</v>
      </c>
      <c r="I280" s="233"/>
      <c r="J280" s="234">
        <f>ROUND(I280*H280,2)</f>
        <v>0</v>
      </c>
      <c r="K280" s="230" t="s">
        <v>181</v>
      </c>
      <c r="L280" s="45"/>
      <c r="M280" s="235" t="s">
        <v>1</v>
      </c>
      <c r="N280" s="236" t="s">
        <v>41</v>
      </c>
      <c r="O280" s="92"/>
      <c r="P280" s="237">
        <f>O280*H280</f>
        <v>0</v>
      </c>
      <c r="Q280" s="237">
        <v>0</v>
      </c>
      <c r="R280" s="237">
        <f>Q280*H280</f>
        <v>0</v>
      </c>
      <c r="S280" s="237">
        <v>0.0049699999999999996</v>
      </c>
      <c r="T280" s="238">
        <f>S280*H280</f>
        <v>0.39759999999999995</v>
      </c>
      <c r="U280" s="39"/>
      <c r="V280" s="39"/>
      <c r="W280" s="39"/>
      <c r="X280" s="39"/>
      <c r="Y280" s="39"/>
      <c r="Z280" s="39"/>
      <c r="AA280" s="39"/>
      <c r="AB280" s="39"/>
      <c r="AC280" s="39"/>
      <c r="AD280" s="39"/>
      <c r="AE280" s="39"/>
      <c r="AR280" s="239" t="s">
        <v>255</v>
      </c>
      <c r="AT280" s="239" t="s">
        <v>177</v>
      </c>
      <c r="AU280" s="239" t="s">
        <v>85</v>
      </c>
      <c r="AY280" s="18" t="s">
        <v>175</v>
      </c>
      <c r="BE280" s="240">
        <f>IF(N280="základní",J280,0)</f>
        <v>0</v>
      </c>
      <c r="BF280" s="240">
        <f>IF(N280="snížená",J280,0)</f>
        <v>0</v>
      </c>
      <c r="BG280" s="240">
        <f>IF(N280="zákl. přenesená",J280,0)</f>
        <v>0</v>
      </c>
      <c r="BH280" s="240">
        <f>IF(N280="sníž. přenesená",J280,0)</f>
        <v>0</v>
      </c>
      <c r="BI280" s="240">
        <f>IF(N280="nulová",J280,0)</f>
        <v>0</v>
      </c>
      <c r="BJ280" s="18" t="s">
        <v>83</v>
      </c>
      <c r="BK280" s="240">
        <f>ROUND(I280*H280,2)</f>
        <v>0</v>
      </c>
      <c r="BL280" s="18" t="s">
        <v>255</v>
      </c>
      <c r="BM280" s="239" t="s">
        <v>2071</v>
      </c>
    </row>
    <row r="281" s="13" customFormat="1">
      <c r="A281" s="13"/>
      <c r="B281" s="241"/>
      <c r="C281" s="242"/>
      <c r="D281" s="243" t="s">
        <v>197</v>
      </c>
      <c r="E281" s="244" t="s">
        <v>1</v>
      </c>
      <c r="F281" s="245" t="s">
        <v>578</v>
      </c>
      <c r="G281" s="242"/>
      <c r="H281" s="246">
        <v>80</v>
      </c>
      <c r="I281" s="247"/>
      <c r="J281" s="242"/>
      <c r="K281" s="242"/>
      <c r="L281" s="248"/>
      <c r="M281" s="249"/>
      <c r="N281" s="250"/>
      <c r="O281" s="250"/>
      <c r="P281" s="250"/>
      <c r="Q281" s="250"/>
      <c r="R281" s="250"/>
      <c r="S281" s="250"/>
      <c r="T281" s="251"/>
      <c r="U281" s="13"/>
      <c r="V281" s="13"/>
      <c r="W281" s="13"/>
      <c r="X281" s="13"/>
      <c r="Y281" s="13"/>
      <c r="Z281" s="13"/>
      <c r="AA281" s="13"/>
      <c r="AB281" s="13"/>
      <c r="AC281" s="13"/>
      <c r="AD281" s="13"/>
      <c r="AE281" s="13"/>
      <c r="AT281" s="252" t="s">
        <v>197</v>
      </c>
      <c r="AU281" s="252" t="s">
        <v>85</v>
      </c>
      <c r="AV281" s="13" t="s">
        <v>85</v>
      </c>
      <c r="AW281" s="13" t="s">
        <v>32</v>
      </c>
      <c r="AX281" s="13" t="s">
        <v>83</v>
      </c>
      <c r="AY281" s="252" t="s">
        <v>175</v>
      </c>
    </row>
    <row r="282" s="2" customFormat="1" ht="16.5" customHeight="1">
      <c r="A282" s="39"/>
      <c r="B282" s="40"/>
      <c r="C282" s="228" t="s">
        <v>367</v>
      </c>
      <c r="D282" s="228" t="s">
        <v>177</v>
      </c>
      <c r="E282" s="229" t="s">
        <v>2072</v>
      </c>
      <c r="F282" s="230" t="s">
        <v>2073</v>
      </c>
      <c r="G282" s="231" t="s">
        <v>221</v>
      </c>
      <c r="H282" s="232">
        <v>137.5</v>
      </c>
      <c r="I282" s="233"/>
      <c r="J282" s="234">
        <f>ROUND(I282*H282,2)</f>
        <v>0</v>
      </c>
      <c r="K282" s="230" t="s">
        <v>181</v>
      </c>
      <c r="L282" s="45"/>
      <c r="M282" s="235" t="s">
        <v>1</v>
      </c>
      <c r="N282" s="236" t="s">
        <v>41</v>
      </c>
      <c r="O282" s="92"/>
      <c r="P282" s="237">
        <f>O282*H282</f>
        <v>0</v>
      </c>
      <c r="Q282" s="237">
        <v>0.00072900000000000005</v>
      </c>
      <c r="R282" s="237">
        <f>Q282*H282</f>
        <v>0.10023750000000001</v>
      </c>
      <c r="S282" s="237">
        <v>0</v>
      </c>
      <c r="T282" s="238">
        <f>S282*H282</f>
        <v>0</v>
      </c>
      <c r="U282" s="39"/>
      <c r="V282" s="39"/>
      <c r="W282" s="39"/>
      <c r="X282" s="39"/>
      <c r="Y282" s="39"/>
      <c r="Z282" s="39"/>
      <c r="AA282" s="39"/>
      <c r="AB282" s="39"/>
      <c r="AC282" s="39"/>
      <c r="AD282" s="39"/>
      <c r="AE282" s="39"/>
      <c r="AR282" s="239" t="s">
        <v>255</v>
      </c>
      <c r="AT282" s="239" t="s">
        <v>177</v>
      </c>
      <c r="AU282" s="239" t="s">
        <v>85</v>
      </c>
      <c r="AY282" s="18" t="s">
        <v>175</v>
      </c>
      <c r="BE282" s="240">
        <f>IF(N282="základní",J282,0)</f>
        <v>0</v>
      </c>
      <c r="BF282" s="240">
        <f>IF(N282="snížená",J282,0)</f>
        <v>0</v>
      </c>
      <c r="BG282" s="240">
        <f>IF(N282="zákl. přenesená",J282,0)</f>
        <v>0</v>
      </c>
      <c r="BH282" s="240">
        <f>IF(N282="sníž. přenesená",J282,0)</f>
        <v>0</v>
      </c>
      <c r="BI282" s="240">
        <f>IF(N282="nulová",J282,0)</f>
        <v>0</v>
      </c>
      <c r="BJ282" s="18" t="s">
        <v>83</v>
      </c>
      <c r="BK282" s="240">
        <f>ROUND(I282*H282,2)</f>
        <v>0</v>
      </c>
      <c r="BL282" s="18" t="s">
        <v>255</v>
      </c>
      <c r="BM282" s="239" t="s">
        <v>2074</v>
      </c>
    </row>
    <row r="283" s="15" customFormat="1">
      <c r="A283" s="15"/>
      <c r="B283" s="268"/>
      <c r="C283" s="269"/>
      <c r="D283" s="243" t="s">
        <v>197</v>
      </c>
      <c r="E283" s="270" t="s">
        <v>1</v>
      </c>
      <c r="F283" s="271" t="s">
        <v>2075</v>
      </c>
      <c r="G283" s="269"/>
      <c r="H283" s="270" t="s">
        <v>1</v>
      </c>
      <c r="I283" s="272"/>
      <c r="J283" s="269"/>
      <c r="K283" s="269"/>
      <c r="L283" s="273"/>
      <c r="M283" s="274"/>
      <c r="N283" s="275"/>
      <c r="O283" s="275"/>
      <c r="P283" s="275"/>
      <c r="Q283" s="275"/>
      <c r="R283" s="275"/>
      <c r="S283" s="275"/>
      <c r="T283" s="276"/>
      <c r="U283" s="15"/>
      <c r="V283" s="15"/>
      <c r="W283" s="15"/>
      <c r="X283" s="15"/>
      <c r="Y283" s="15"/>
      <c r="Z283" s="15"/>
      <c r="AA283" s="15"/>
      <c r="AB283" s="15"/>
      <c r="AC283" s="15"/>
      <c r="AD283" s="15"/>
      <c r="AE283" s="15"/>
      <c r="AT283" s="277" t="s">
        <v>197</v>
      </c>
      <c r="AU283" s="277" t="s">
        <v>85</v>
      </c>
      <c r="AV283" s="15" t="s">
        <v>83</v>
      </c>
      <c r="AW283" s="15" t="s">
        <v>32</v>
      </c>
      <c r="AX283" s="15" t="s">
        <v>76</v>
      </c>
      <c r="AY283" s="277" t="s">
        <v>175</v>
      </c>
    </row>
    <row r="284" s="15" customFormat="1">
      <c r="A284" s="15"/>
      <c r="B284" s="268"/>
      <c r="C284" s="269"/>
      <c r="D284" s="243" t="s">
        <v>197</v>
      </c>
      <c r="E284" s="270" t="s">
        <v>1</v>
      </c>
      <c r="F284" s="271" t="s">
        <v>2076</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197</v>
      </c>
      <c r="AU284" s="277" t="s">
        <v>85</v>
      </c>
      <c r="AV284" s="15" t="s">
        <v>83</v>
      </c>
      <c r="AW284" s="15" t="s">
        <v>32</v>
      </c>
      <c r="AX284" s="15" t="s">
        <v>76</v>
      </c>
      <c r="AY284" s="277" t="s">
        <v>175</v>
      </c>
    </row>
    <row r="285" s="15" customFormat="1">
      <c r="A285" s="15"/>
      <c r="B285" s="268"/>
      <c r="C285" s="269"/>
      <c r="D285" s="243" t="s">
        <v>197</v>
      </c>
      <c r="E285" s="270" t="s">
        <v>1</v>
      </c>
      <c r="F285" s="271" t="s">
        <v>2077</v>
      </c>
      <c r="G285" s="269"/>
      <c r="H285" s="270" t="s">
        <v>1</v>
      </c>
      <c r="I285" s="272"/>
      <c r="J285" s="269"/>
      <c r="K285" s="269"/>
      <c r="L285" s="273"/>
      <c r="M285" s="274"/>
      <c r="N285" s="275"/>
      <c r="O285" s="275"/>
      <c r="P285" s="275"/>
      <c r="Q285" s="275"/>
      <c r="R285" s="275"/>
      <c r="S285" s="275"/>
      <c r="T285" s="276"/>
      <c r="U285" s="15"/>
      <c r="V285" s="15"/>
      <c r="W285" s="15"/>
      <c r="X285" s="15"/>
      <c r="Y285" s="15"/>
      <c r="Z285" s="15"/>
      <c r="AA285" s="15"/>
      <c r="AB285" s="15"/>
      <c r="AC285" s="15"/>
      <c r="AD285" s="15"/>
      <c r="AE285" s="15"/>
      <c r="AT285" s="277" t="s">
        <v>197</v>
      </c>
      <c r="AU285" s="277" t="s">
        <v>85</v>
      </c>
      <c r="AV285" s="15" t="s">
        <v>83</v>
      </c>
      <c r="AW285" s="15" t="s">
        <v>32</v>
      </c>
      <c r="AX285" s="15" t="s">
        <v>76</v>
      </c>
      <c r="AY285" s="277" t="s">
        <v>175</v>
      </c>
    </row>
    <row r="286" s="15" customFormat="1">
      <c r="A286" s="15"/>
      <c r="B286" s="268"/>
      <c r="C286" s="269"/>
      <c r="D286" s="243" t="s">
        <v>197</v>
      </c>
      <c r="E286" s="270" t="s">
        <v>1</v>
      </c>
      <c r="F286" s="271" t="s">
        <v>2078</v>
      </c>
      <c r="G286" s="269"/>
      <c r="H286" s="270" t="s">
        <v>1</v>
      </c>
      <c r="I286" s="272"/>
      <c r="J286" s="269"/>
      <c r="K286" s="269"/>
      <c r="L286" s="273"/>
      <c r="M286" s="274"/>
      <c r="N286" s="275"/>
      <c r="O286" s="275"/>
      <c r="P286" s="275"/>
      <c r="Q286" s="275"/>
      <c r="R286" s="275"/>
      <c r="S286" s="275"/>
      <c r="T286" s="276"/>
      <c r="U286" s="15"/>
      <c r="V286" s="15"/>
      <c r="W286" s="15"/>
      <c r="X286" s="15"/>
      <c r="Y286" s="15"/>
      <c r="Z286" s="15"/>
      <c r="AA286" s="15"/>
      <c r="AB286" s="15"/>
      <c r="AC286" s="15"/>
      <c r="AD286" s="15"/>
      <c r="AE286" s="15"/>
      <c r="AT286" s="277" t="s">
        <v>197</v>
      </c>
      <c r="AU286" s="277" t="s">
        <v>85</v>
      </c>
      <c r="AV286" s="15" t="s">
        <v>83</v>
      </c>
      <c r="AW286" s="15" t="s">
        <v>32</v>
      </c>
      <c r="AX286" s="15" t="s">
        <v>76</v>
      </c>
      <c r="AY286" s="277" t="s">
        <v>175</v>
      </c>
    </row>
    <row r="287" s="13" customFormat="1">
      <c r="A287" s="13"/>
      <c r="B287" s="241"/>
      <c r="C287" s="242"/>
      <c r="D287" s="243" t="s">
        <v>197</v>
      </c>
      <c r="E287" s="244" t="s">
        <v>1</v>
      </c>
      <c r="F287" s="245" t="s">
        <v>2079</v>
      </c>
      <c r="G287" s="242"/>
      <c r="H287" s="246">
        <v>30.199999999999999</v>
      </c>
      <c r="I287" s="247"/>
      <c r="J287" s="242"/>
      <c r="K287" s="242"/>
      <c r="L287" s="248"/>
      <c r="M287" s="249"/>
      <c r="N287" s="250"/>
      <c r="O287" s="250"/>
      <c r="P287" s="250"/>
      <c r="Q287" s="250"/>
      <c r="R287" s="250"/>
      <c r="S287" s="250"/>
      <c r="T287" s="251"/>
      <c r="U287" s="13"/>
      <c r="V287" s="13"/>
      <c r="W287" s="13"/>
      <c r="X287" s="13"/>
      <c r="Y287" s="13"/>
      <c r="Z287" s="13"/>
      <c r="AA287" s="13"/>
      <c r="AB287" s="13"/>
      <c r="AC287" s="13"/>
      <c r="AD287" s="13"/>
      <c r="AE287" s="13"/>
      <c r="AT287" s="252" t="s">
        <v>197</v>
      </c>
      <c r="AU287" s="252" t="s">
        <v>85</v>
      </c>
      <c r="AV287" s="13" t="s">
        <v>85</v>
      </c>
      <c r="AW287" s="13" t="s">
        <v>32</v>
      </c>
      <c r="AX287" s="13" t="s">
        <v>76</v>
      </c>
      <c r="AY287" s="252" t="s">
        <v>175</v>
      </c>
    </row>
    <row r="288" s="16" customFormat="1">
      <c r="A288" s="16"/>
      <c r="B288" s="278"/>
      <c r="C288" s="279"/>
      <c r="D288" s="243" t="s">
        <v>197</v>
      </c>
      <c r="E288" s="280" t="s">
        <v>1</v>
      </c>
      <c r="F288" s="281" t="s">
        <v>274</v>
      </c>
      <c r="G288" s="279"/>
      <c r="H288" s="282">
        <v>30.199999999999999</v>
      </c>
      <c r="I288" s="283"/>
      <c r="J288" s="279"/>
      <c r="K288" s="279"/>
      <c r="L288" s="284"/>
      <c r="M288" s="285"/>
      <c r="N288" s="286"/>
      <c r="O288" s="286"/>
      <c r="P288" s="286"/>
      <c r="Q288" s="286"/>
      <c r="R288" s="286"/>
      <c r="S288" s="286"/>
      <c r="T288" s="287"/>
      <c r="U288" s="16"/>
      <c r="V288" s="16"/>
      <c r="W288" s="16"/>
      <c r="X288" s="16"/>
      <c r="Y288" s="16"/>
      <c r="Z288" s="16"/>
      <c r="AA288" s="16"/>
      <c r="AB288" s="16"/>
      <c r="AC288" s="16"/>
      <c r="AD288" s="16"/>
      <c r="AE288" s="16"/>
      <c r="AT288" s="288" t="s">
        <v>197</v>
      </c>
      <c r="AU288" s="288" t="s">
        <v>85</v>
      </c>
      <c r="AV288" s="16" t="s">
        <v>98</v>
      </c>
      <c r="AW288" s="16" t="s">
        <v>32</v>
      </c>
      <c r="AX288" s="16" t="s">
        <v>76</v>
      </c>
      <c r="AY288" s="288" t="s">
        <v>175</v>
      </c>
    </row>
    <row r="289" s="15" customFormat="1">
      <c r="A289" s="15"/>
      <c r="B289" s="268"/>
      <c r="C289" s="269"/>
      <c r="D289" s="243" t="s">
        <v>197</v>
      </c>
      <c r="E289" s="270" t="s">
        <v>1</v>
      </c>
      <c r="F289" s="271" t="s">
        <v>2080</v>
      </c>
      <c r="G289" s="269"/>
      <c r="H289" s="270" t="s">
        <v>1</v>
      </c>
      <c r="I289" s="272"/>
      <c r="J289" s="269"/>
      <c r="K289" s="269"/>
      <c r="L289" s="273"/>
      <c r="M289" s="274"/>
      <c r="N289" s="275"/>
      <c r="O289" s="275"/>
      <c r="P289" s="275"/>
      <c r="Q289" s="275"/>
      <c r="R289" s="275"/>
      <c r="S289" s="275"/>
      <c r="T289" s="276"/>
      <c r="U289" s="15"/>
      <c r="V289" s="15"/>
      <c r="W289" s="15"/>
      <c r="X289" s="15"/>
      <c r="Y289" s="15"/>
      <c r="Z289" s="15"/>
      <c r="AA289" s="15"/>
      <c r="AB289" s="15"/>
      <c r="AC289" s="15"/>
      <c r="AD289" s="15"/>
      <c r="AE289" s="15"/>
      <c r="AT289" s="277" t="s">
        <v>197</v>
      </c>
      <c r="AU289" s="277" t="s">
        <v>85</v>
      </c>
      <c r="AV289" s="15" t="s">
        <v>83</v>
      </c>
      <c r="AW289" s="15" t="s">
        <v>32</v>
      </c>
      <c r="AX289" s="15" t="s">
        <v>76</v>
      </c>
      <c r="AY289" s="277" t="s">
        <v>175</v>
      </c>
    </row>
    <row r="290" s="13" customFormat="1">
      <c r="A290" s="13"/>
      <c r="B290" s="241"/>
      <c r="C290" s="242"/>
      <c r="D290" s="243" t="s">
        <v>197</v>
      </c>
      <c r="E290" s="244" t="s">
        <v>1</v>
      </c>
      <c r="F290" s="245" t="s">
        <v>2081</v>
      </c>
      <c r="G290" s="242"/>
      <c r="H290" s="246">
        <v>23.079999999999998</v>
      </c>
      <c r="I290" s="247"/>
      <c r="J290" s="242"/>
      <c r="K290" s="242"/>
      <c r="L290" s="248"/>
      <c r="M290" s="249"/>
      <c r="N290" s="250"/>
      <c r="O290" s="250"/>
      <c r="P290" s="250"/>
      <c r="Q290" s="250"/>
      <c r="R290" s="250"/>
      <c r="S290" s="250"/>
      <c r="T290" s="251"/>
      <c r="U290" s="13"/>
      <c r="V290" s="13"/>
      <c r="W290" s="13"/>
      <c r="X290" s="13"/>
      <c r="Y290" s="13"/>
      <c r="Z290" s="13"/>
      <c r="AA290" s="13"/>
      <c r="AB290" s="13"/>
      <c r="AC290" s="13"/>
      <c r="AD290" s="13"/>
      <c r="AE290" s="13"/>
      <c r="AT290" s="252" t="s">
        <v>197</v>
      </c>
      <c r="AU290" s="252" t="s">
        <v>85</v>
      </c>
      <c r="AV290" s="13" t="s">
        <v>85</v>
      </c>
      <c r="AW290" s="13" t="s">
        <v>32</v>
      </c>
      <c r="AX290" s="13" t="s">
        <v>76</v>
      </c>
      <c r="AY290" s="252" t="s">
        <v>175</v>
      </c>
    </row>
    <row r="291" s="16" customFormat="1">
      <c r="A291" s="16"/>
      <c r="B291" s="278"/>
      <c r="C291" s="279"/>
      <c r="D291" s="243" t="s">
        <v>197</v>
      </c>
      <c r="E291" s="280" t="s">
        <v>1</v>
      </c>
      <c r="F291" s="281" t="s">
        <v>274</v>
      </c>
      <c r="G291" s="279"/>
      <c r="H291" s="282">
        <v>23.079999999999998</v>
      </c>
      <c r="I291" s="283"/>
      <c r="J291" s="279"/>
      <c r="K291" s="279"/>
      <c r="L291" s="284"/>
      <c r="M291" s="285"/>
      <c r="N291" s="286"/>
      <c r="O291" s="286"/>
      <c r="P291" s="286"/>
      <c r="Q291" s="286"/>
      <c r="R291" s="286"/>
      <c r="S291" s="286"/>
      <c r="T291" s="287"/>
      <c r="U291" s="16"/>
      <c r="V291" s="16"/>
      <c r="W291" s="16"/>
      <c r="X291" s="16"/>
      <c r="Y291" s="16"/>
      <c r="Z291" s="16"/>
      <c r="AA291" s="16"/>
      <c r="AB291" s="16"/>
      <c r="AC291" s="16"/>
      <c r="AD291" s="16"/>
      <c r="AE291" s="16"/>
      <c r="AT291" s="288" t="s">
        <v>197</v>
      </c>
      <c r="AU291" s="288" t="s">
        <v>85</v>
      </c>
      <c r="AV291" s="16" t="s">
        <v>98</v>
      </c>
      <c r="AW291" s="16" t="s">
        <v>32</v>
      </c>
      <c r="AX291" s="16" t="s">
        <v>76</v>
      </c>
      <c r="AY291" s="288" t="s">
        <v>175</v>
      </c>
    </row>
    <row r="292" s="15" customFormat="1">
      <c r="A292" s="15"/>
      <c r="B292" s="268"/>
      <c r="C292" s="269"/>
      <c r="D292" s="243" t="s">
        <v>197</v>
      </c>
      <c r="E292" s="270" t="s">
        <v>1</v>
      </c>
      <c r="F292" s="271" t="s">
        <v>2082</v>
      </c>
      <c r="G292" s="269"/>
      <c r="H292" s="270" t="s">
        <v>1</v>
      </c>
      <c r="I292" s="272"/>
      <c r="J292" s="269"/>
      <c r="K292" s="269"/>
      <c r="L292" s="273"/>
      <c r="M292" s="274"/>
      <c r="N292" s="275"/>
      <c r="O292" s="275"/>
      <c r="P292" s="275"/>
      <c r="Q292" s="275"/>
      <c r="R292" s="275"/>
      <c r="S292" s="275"/>
      <c r="T292" s="276"/>
      <c r="U292" s="15"/>
      <c r="V292" s="15"/>
      <c r="W292" s="15"/>
      <c r="X292" s="15"/>
      <c r="Y292" s="15"/>
      <c r="Z292" s="15"/>
      <c r="AA292" s="15"/>
      <c r="AB292" s="15"/>
      <c r="AC292" s="15"/>
      <c r="AD292" s="15"/>
      <c r="AE292" s="15"/>
      <c r="AT292" s="277" t="s">
        <v>197</v>
      </c>
      <c r="AU292" s="277" t="s">
        <v>85</v>
      </c>
      <c r="AV292" s="15" t="s">
        <v>83</v>
      </c>
      <c r="AW292" s="15" t="s">
        <v>32</v>
      </c>
      <c r="AX292" s="15" t="s">
        <v>76</v>
      </c>
      <c r="AY292" s="277" t="s">
        <v>175</v>
      </c>
    </row>
    <row r="293" s="15" customFormat="1">
      <c r="A293" s="15"/>
      <c r="B293" s="268"/>
      <c r="C293" s="269"/>
      <c r="D293" s="243" t="s">
        <v>197</v>
      </c>
      <c r="E293" s="270" t="s">
        <v>1</v>
      </c>
      <c r="F293" s="271" t="s">
        <v>2078</v>
      </c>
      <c r="G293" s="269"/>
      <c r="H293" s="270" t="s">
        <v>1</v>
      </c>
      <c r="I293" s="272"/>
      <c r="J293" s="269"/>
      <c r="K293" s="269"/>
      <c r="L293" s="273"/>
      <c r="M293" s="274"/>
      <c r="N293" s="275"/>
      <c r="O293" s="275"/>
      <c r="P293" s="275"/>
      <c r="Q293" s="275"/>
      <c r="R293" s="275"/>
      <c r="S293" s="275"/>
      <c r="T293" s="276"/>
      <c r="U293" s="15"/>
      <c r="V293" s="15"/>
      <c r="W293" s="15"/>
      <c r="X293" s="15"/>
      <c r="Y293" s="15"/>
      <c r="Z293" s="15"/>
      <c r="AA293" s="15"/>
      <c r="AB293" s="15"/>
      <c r="AC293" s="15"/>
      <c r="AD293" s="15"/>
      <c r="AE293" s="15"/>
      <c r="AT293" s="277" t="s">
        <v>197</v>
      </c>
      <c r="AU293" s="277" t="s">
        <v>85</v>
      </c>
      <c r="AV293" s="15" t="s">
        <v>83</v>
      </c>
      <c r="AW293" s="15" t="s">
        <v>32</v>
      </c>
      <c r="AX293" s="15" t="s">
        <v>76</v>
      </c>
      <c r="AY293" s="277" t="s">
        <v>175</v>
      </c>
    </row>
    <row r="294" s="13" customFormat="1">
      <c r="A294" s="13"/>
      <c r="B294" s="241"/>
      <c r="C294" s="242"/>
      <c r="D294" s="243" t="s">
        <v>197</v>
      </c>
      <c r="E294" s="244" t="s">
        <v>1</v>
      </c>
      <c r="F294" s="245" t="s">
        <v>2083</v>
      </c>
      <c r="G294" s="242"/>
      <c r="H294" s="246">
        <v>34.799999999999997</v>
      </c>
      <c r="I294" s="247"/>
      <c r="J294" s="242"/>
      <c r="K294" s="242"/>
      <c r="L294" s="248"/>
      <c r="M294" s="249"/>
      <c r="N294" s="250"/>
      <c r="O294" s="250"/>
      <c r="P294" s="250"/>
      <c r="Q294" s="250"/>
      <c r="R294" s="250"/>
      <c r="S294" s="250"/>
      <c r="T294" s="251"/>
      <c r="U294" s="13"/>
      <c r="V294" s="13"/>
      <c r="W294" s="13"/>
      <c r="X294" s="13"/>
      <c r="Y294" s="13"/>
      <c r="Z294" s="13"/>
      <c r="AA294" s="13"/>
      <c r="AB294" s="13"/>
      <c r="AC294" s="13"/>
      <c r="AD294" s="13"/>
      <c r="AE294" s="13"/>
      <c r="AT294" s="252" t="s">
        <v>197</v>
      </c>
      <c r="AU294" s="252" t="s">
        <v>85</v>
      </c>
      <c r="AV294" s="13" t="s">
        <v>85</v>
      </c>
      <c r="AW294" s="13" t="s">
        <v>32</v>
      </c>
      <c r="AX294" s="13" t="s">
        <v>76</v>
      </c>
      <c r="AY294" s="252" t="s">
        <v>175</v>
      </c>
    </row>
    <row r="295" s="16" customFormat="1">
      <c r="A295" s="16"/>
      <c r="B295" s="278"/>
      <c r="C295" s="279"/>
      <c r="D295" s="243" t="s">
        <v>197</v>
      </c>
      <c r="E295" s="280" t="s">
        <v>1</v>
      </c>
      <c r="F295" s="281" t="s">
        <v>274</v>
      </c>
      <c r="G295" s="279"/>
      <c r="H295" s="282">
        <v>34.799999999999997</v>
      </c>
      <c r="I295" s="283"/>
      <c r="J295" s="279"/>
      <c r="K295" s="279"/>
      <c r="L295" s="284"/>
      <c r="M295" s="285"/>
      <c r="N295" s="286"/>
      <c r="O295" s="286"/>
      <c r="P295" s="286"/>
      <c r="Q295" s="286"/>
      <c r="R295" s="286"/>
      <c r="S295" s="286"/>
      <c r="T295" s="287"/>
      <c r="U295" s="16"/>
      <c r="V295" s="16"/>
      <c r="W295" s="16"/>
      <c r="X295" s="16"/>
      <c r="Y295" s="16"/>
      <c r="Z295" s="16"/>
      <c r="AA295" s="16"/>
      <c r="AB295" s="16"/>
      <c r="AC295" s="16"/>
      <c r="AD295" s="16"/>
      <c r="AE295" s="16"/>
      <c r="AT295" s="288" t="s">
        <v>197</v>
      </c>
      <c r="AU295" s="288" t="s">
        <v>85</v>
      </c>
      <c r="AV295" s="16" t="s">
        <v>98</v>
      </c>
      <c r="AW295" s="16" t="s">
        <v>32</v>
      </c>
      <c r="AX295" s="16" t="s">
        <v>76</v>
      </c>
      <c r="AY295" s="288" t="s">
        <v>175</v>
      </c>
    </row>
    <row r="296" s="15" customFormat="1">
      <c r="A296" s="15"/>
      <c r="B296" s="268"/>
      <c r="C296" s="269"/>
      <c r="D296" s="243" t="s">
        <v>197</v>
      </c>
      <c r="E296" s="270" t="s">
        <v>1</v>
      </c>
      <c r="F296" s="271" t="s">
        <v>2080</v>
      </c>
      <c r="G296" s="269"/>
      <c r="H296" s="270" t="s">
        <v>1</v>
      </c>
      <c r="I296" s="272"/>
      <c r="J296" s="269"/>
      <c r="K296" s="269"/>
      <c r="L296" s="273"/>
      <c r="M296" s="274"/>
      <c r="N296" s="275"/>
      <c r="O296" s="275"/>
      <c r="P296" s="275"/>
      <c r="Q296" s="275"/>
      <c r="R296" s="275"/>
      <c r="S296" s="275"/>
      <c r="T296" s="276"/>
      <c r="U296" s="15"/>
      <c r="V296" s="15"/>
      <c r="W296" s="15"/>
      <c r="X296" s="15"/>
      <c r="Y296" s="15"/>
      <c r="Z296" s="15"/>
      <c r="AA296" s="15"/>
      <c r="AB296" s="15"/>
      <c r="AC296" s="15"/>
      <c r="AD296" s="15"/>
      <c r="AE296" s="15"/>
      <c r="AT296" s="277" t="s">
        <v>197</v>
      </c>
      <c r="AU296" s="277" t="s">
        <v>85</v>
      </c>
      <c r="AV296" s="15" t="s">
        <v>83</v>
      </c>
      <c r="AW296" s="15" t="s">
        <v>32</v>
      </c>
      <c r="AX296" s="15" t="s">
        <v>76</v>
      </c>
      <c r="AY296" s="277" t="s">
        <v>175</v>
      </c>
    </row>
    <row r="297" s="13" customFormat="1">
      <c r="A297" s="13"/>
      <c r="B297" s="241"/>
      <c r="C297" s="242"/>
      <c r="D297" s="243" t="s">
        <v>197</v>
      </c>
      <c r="E297" s="244" t="s">
        <v>1</v>
      </c>
      <c r="F297" s="245" t="s">
        <v>2084</v>
      </c>
      <c r="G297" s="242"/>
      <c r="H297" s="246">
        <v>26.300000000000001</v>
      </c>
      <c r="I297" s="247"/>
      <c r="J297" s="242"/>
      <c r="K297" s="242"/>
      <c r="L297" s="248"/>
      <c r="M297" s="249"/>
      <c r="N297" s="250"/>
      <c r="O297" s="250"/>
      <c r="P297" s="250"/>
      <c r="Q297" s="250"/>
      <c r="R297" s="250"/>
      <c r="S297" s="250"/>
      <c r="T297" s="251"/>
      <c r="U297" s="13"/>
      <c r="V297" s="13"/>
      <c r="W297" s="13"/>
      <c r="X297" s="13"/>
      <c r="Y297" s="13"/>
      <c r="Z297" s="13"/>
      <c r="AA297" s="13"/>
      <c r="AB297" s="13"/>
      <c r="AC297" s="13"/>
      <c r="AD297" s="13"/>
      <c r="AE297" s="13"/>
      <c r="AT297" s="252" t="s">
        <v>197</v>
      </c>
      <c r="AU297" s="252" t="s">
        <v>85</v>
      </c>
      <c r="AV297" s="13" t="s">
        <v>85</v>
      </c>
      <c r="AW297" s="13" t="s">
        <v>32</v>
      </c>
      <c r="AX297" s="13" t="s">
        <v>76</v>
      </c>
      <c r="AY297" s="252" t="s">
        <v>175</v>
      </c>
    </row>
    <row r="298" s="16" customFormat="1">
      <c r="A298" s="16"/>
      <c r="B298" s="278"/>
      <c r="C298" s="279"/>
      <c r="D298" s="243" t="s">
        <v>197</v>
      </c>
      <c r="E298" s="280" t="s">
        <v>1</v>
      </c>
      <c r="F298" s="281" t="s">
        <v>274</v>
      </c>
      <c r="G298" s="279"/>
      <c r="H298" s="282">
        <v>26.300000000000001</v>
      </c>
      <c r="I298" s="283"/>
      <c r="J298" s="279"/>
      <c r="K298" s="279"/>
      <c r="L298" s="284"/>
      <c r="M298" s="285"/>
      <c r="N298" s="286"/>
      <c r="O298" s="286"/>
      <c r="P298" s="286"/>
      <c r="Q298" s="286"/>
      <c r="R298" s="286"/>
      <c r="S298" s="286"/>
      <c r="T298" s="287"/>
      <c r="U298" s="16"/>
      <c r="V298" s="16"/>
      <c r="W298" s="16"/>
      <c r="X298" s="16"/>
      <c r="Y298" s="16"/>
      <c r="Z298" s="16"/>
      <c r="AA298" s="16"/>
      <c r="AB298" s="16"/>
      <c r="AC298" s="16"/>
      <c r="AD298" s="16"/>
      <c r="AE298" s="16"/>
      <c r="AT298" s="288" t="s">
        <v>197</v>
      </c>
      <c r="AU298" s="288" t="s">
        <v>85</v>
      </c>
      <c r="AV298" s="16" t="s">
        <v>98</v>
      </c>
      <c r="AW298" s="16" t="s">
        <v>32</v>
      </c>
      <c r="AX298" s="16" t="s">
        <v>76</v>
      </c>
      <c r="AY298" s="288" t="s">
        <v>175</v>
      </c>
    </row>
    <row r="299" s="14" customFormat="1">
      <c r="A299" s="14"/>
      <c r="B299" s="253"/>
      <c r="C299" s="254"/>
      <c r="D299" s="243" t="s">
        <v>197</v>
      </c>
      <c r="E299" s="255" t="s">
        <v>1</v>
      </c>
      <c r="F299" s="256" t="s">
        <v>199</v>
      </c>
      <c r="G299" s="254"/>
      <c r="H299" s="257">
        <v>114.38</v>
      </c>
      <c r="I299" s="258"/>
      <c r="J299" s="254"/>
      <c r="K299" s="254"/>
      <c r="L299" s="259"/>
      <c r="M299" s="260"/>
      <c r="N299" s="261"/>
      <c r="O299" s="261"/>
      <c r="P299" s="261"/>
      <c r="Q299" s="261"/>
      <c r="R299" s="261"/>
      <c r="S299" s="261"/>
      <c r="T299" s="262"/>
      <c r="U299" s="14"/>
      <c r="V299" s="14"/>
      <c r="W299" s="14"/>
      <c r="X299" s="14"/>
      <c r="Y299" s="14"/>
      <c r="Z299" s="14"/>
      <c r="AA299" s="14"/>
      <c r="AB299" s="14"/>
      <c r="AC299" s="14"/>
      <c r="AD299" s="14"/>
      <c r="AE299" s="14"/>
      <c r="AT299" s="263" t="s">
        <v>197</v>
      </c>
      <c r="AU299" s="263" t="s">
        <v>85</v>
      </c>
      <c r="AV299" s="14" t="s">
        <v>182</v>
      </c>
      <c r="AW299" s="14" t="s">
        <v>32</v>
      </c>
      <c r="AX299" s="14" t="s">
        <v>76</v>
      </c>
      <c r="AY299" s="263" t="s">
        <v>175</v>
      </c>
    </row>
    <row r="300" s="13" customFormat="1">
      <c r="A300" s="13"/>
      <c r="B300" s="241"/>
      <c r="C300" s="242"/>
      <c r="D300" s="243" t="s">
        <v>197</v>
      </c>
      <c r="E300" s="244" t="s">
        <v>1</v>
      </c>
      <c r="F300" s="245" t="s">
        <v>2085</v>
      </c>
      <c r="G300" s="242"/>
      <c r="H300" s="246">
        <v>137.256</v>
      </c>
      <c r="I300" s="247"/>
      <c r="J300" s="242"/>
      <c r="K300" s="242"/>
      <c r="L300" s="248"/>
      <c r="M300" s="249"/>
      <c r="N300" s="250"/>
      <c r="O300" s="250"/>
      <c r="P300" s="250"/>
      <c r="Q300" s="250"/>
      <c r="R300" s="250"/>
      <c r="S300" s="250"/>
      <c r="T300" s="251"/>
      <c r="U300" s="13"/>
      <c r="V300" s="13"/>
      <c r="W300" s="13"/>
      <c r="X300" s="13"/>
      <c r="Y300" s="13"/>
      <c r="Z300" s="13"/>
      <c r="AA300" s="13"/>
      <c r="AB300" s="13"/>
      <c r="AC300" s="13"/>
      <c r="AD300" s="13"/>
      <c r="AE300" s="13"/>
      <c r="AT300" s="252" t="s">
        <v>197</v>
      </c>
      <c r="AU300" s="252" t="s">
        <v>85</v>
      </c>
      <c r="AV300" s="13" t="s">
        <v>85</v>
      </c>
      <c r="AW300" s="13" t="s">
        <v>32</v>
      </c>
      <c r="AX300" s="13" t="s">
        <v>76</v>
      </c>
      <c r="AY300" s="252" t="s">
        <v>175</v>
      </c>
    </row>
    <row r="301" s="14" customFormat="1">
      <c r="A301" s="14"/>
      <c r="B301" s="253"/>
      <c r="C301" s="254"/>
      <c r="D301" s="243" t="s">
        <v>197</v>
      </c>
      <c r="E301" s="255" t="s">
        <v>1</v>
      </c>
      <c r="F301" s="256" t="s">
        <v>199</v>
      </c>
      <c r="G301" s="254"/>
      <c r="H301" s="257">
        <v>137.256</v>
      </c>
      <c r="I301" s="258"/>
      <c r="J301" s="254"/>
      <c r="K301" s="254"/>
      <c r="L301" s="259"/>
      <c r="M301" s="260"/>
      <c r="N301" s="261"/>
      <c r="O301" s="261"/>
      <c r="P301" s="261"/>
      <c r="Q301" s="261"/>
      <c r="R301" s="261"/>
      <c r="S301" s="261"/>
      <c r="T301" s="262"/>
      <c r="U301" s="14"/>
      <c r="V301" s="14"/>
      <c r="W301" s="14"/>
      <c r="X301" s="14"/>
      <c r="Y301" s="14"/>
      <c r="Z301" s="14"/>
      <c r="AA301" s="14"/>
      <c r="AB301" s="14"/>
      <c r="AC301" s="14"/>
      <c r="AD301" s="14"/>
      <c r="AE301" s="14"/>
      <c r="AT301" s="263" t="s">
        <v>197</v>
      </c>
      <c r="AU301" s="263" t="s">
        <v>85</v>
      </c>
      <c r="AV301" s="14" t="s">
        <v>182</v>
      </c>
      <c r="AW301" s="14" t="s">
        <v>32</v>
      </c>
      <c r="AX301" s="14" t="s">
        <v>76</v>
      </c>
      <c r="AY301" s="263" t="s">
        <v>175</v>
      </c>
    </row>
    <row r="302" s="13" customFormat="1">
      <c r="A302" s="13"/>
      <c r="B302" s="241"/>
      <c r="C302" s="242"/>
      <c r="D302" s="243" t="s">
        <v>197</v>
      </c>
      <c r="E302" s="244" t="s">
        <v>1</v>
      </c>
      <c r="F302" s="245" t="s">
        <v>2086</v>
      </c>
      <c r="G302" s="242"/>
      <c r="H302" s="246">
        <v>137.5</v>
      </c>
      <c r="I302" s="247"/>
      <c r="J302" s="242"/>
      <c r="K302" s="242"/>
      <c r="L302" s="248"/>
      <c r="M302" s="249"/>
      <c r="N302" s="250"/>
      <c r="O302" s="250"/>
      <c r="P302" s="250"/>
      <c r="Q302" s="250"/>
      <c r="R302" s="250"/>
      <c r="S302" s="250"/>
      <c r="T302" s="251"/>
      <c r="U302" s="13"/>
      <c r="V302" s="13"/>
      <c r="W302" s="13"/>
      <c r="X302" s="13"/>
      <c r="Y302" s="13"/>
      <c r="Z302" s="13"/>
      <c r="AA302" s="13"/>
      <c r="AB302" s="13"/>
      <c r="AC302" s="13"/>
      <c r="AD302" s="13"/>
      <c r="AE302" s="13"/>
      <c r="AT302" s="252" t="s">
        <v>197</v>
      </c>
      <c r="AU302" s="252" t="s">
        <v>85</v>
      </c>
      <c r="AV302" s="13" t="s">
        <v>85</v>
      </c>
      <c r="AW302" s="13" t="s">
        <v>32</v>
      </c>
      <c r="AX302" s="13" t="s">
        <v>76</v>
      </c>
      <c r="AY302" s="252" t="s">
        <v>175</v>
      </c>
    </row>
    <row r="303" s="14" customFormat="1">
      <c r="A303" s="14"/>
      <c r="B303" s="253"/>
      <c r="C303" s="254"/>
      <c r="D303" s="243" t="s">
        <v>197</v>
      </c>
      <c r="E303" s="255" t="s">
        <v>1</v>
      </c>
      <c r="F303" s="256" t="s">
        <v>199</v>
      </c>
      <c r="G303" s="254"/>
      <c r="H303" s="257">
        <v>137.5</v>
      </c>
      <c r="I303" s="258"/>
      <c r="J303" s="254"/>
      <c r="K303" s="254"/>
      <c r="L303" s="259"/>
      <c r="M303" s="260"/>
      <c r="N303" s="261"/>
      <c r="O303" s="261"/>
      <c r="P303" s="261"/>
      <c r="Q303" s="261"/>
      <c r="R303" s="261"/>
      <c r="S303" s="261"/>
      <c r="T303" s="262"/>
      <c r="U303" s="14"/>
      <c r="V303" s="14"/>
      <c r="W303" s="14"/>
      <c r="X303" s="14"/>
      <c r="Y303" s="14"/>
      <c r="Z303" s="14"/>
      <c r="AA303" s="14"/>
      <c r="AB303" s="14"/>
      <c r="AC303" s="14"/>
      <c r="AD303" s="14"/>
      <c r="AE303" s="14"/>
      <c r="AT303" s="263" t="s">
        <v>197</v>
      </c>
      <c r="AU303" s="263" t="s">
        <v>85</v>
      </c>
      <c r="AV303" s="14" t="s">
        <v>182</v>
      </c>
      <c r="AW303" s="14" t="s">
        <v>32</v>
      </c>
      <c r="AX303" s="14" t="s">
        <v>83</v>
      </c>
      <c r="AY303" s="263" t="s">
        <v>175</v>
      </c>
    </row>
    <row r="304" s="2" customFormat="1" ht="16.5" customHeight="1">
      <c r="A304" s="39"/>
      <c r="B304" s="40"/>
      <c r="C304" s="228" t="s">
        <v>372</v>
      </c>
      <c r="D304" s="228" t="s">
        <v>177</v>
      </c>
      <c r="E304" s="229" t="s">
        <v>2087</v>
      </c>
      <c r="F304" s="230" t="s">
        <v>2088</v>
      </c>
      <c r="G304" s="231" t="s">
        <v>221</v>
      </c>
      <c r="H304" s="232">
        <v>147</v>
      </c>
      <c r="I304" s="233"/>
      <c r="J304" s="234">
        <f>ROUND(I304*H304,2)</f>
        <v>0</v>
      </c>
      <c r="K304" s="230" t="s">
        <v>181</v>
      </c>
      <c r="L304" s="45"/>
      <c r="M304" s="235" t="s">
        <v>1</v>
      </c>
      <c r="N304" s="236" t="s">
        <v>41</v>
      </c>
      <c r="O304" s="92"/>
      <c r="P304" s="237">
        <f>O304*H304</f>
        <v>0</v>
      </c>
      <c r="Q304" s="237">
        <v>0.00098400000000000007</v>
      </c>
      <c r="R304" s="237">
        <f>Q304*H304</f>
        <v>0.144648</v>
      </c>
      <c r="S304" s="237">
        <v>0</v>
      </c>
      <c r="T304" s="238">
        <f>S304*H304</f>
        <v>0</v>
      </c>
      <c r="U304" s="39"/>
      <c r="V304" s="39"/>
      <c r="W304" s="39"/>
      <c r="X304" s="39"/>
      <c r="Y304" s="39"/>
      <c r="Z304" s="39"/>
      <c r="AA304" s="39"/>
      <c r="AB304" s="39"/>
      <c r="AC304" s="39"/>
      <c r="AD304" s="39"/>
      <c r="AE304" s="39"/>
      <c r="AR304" s="239" t="s">
        <v>255</v>
      </c>
      <c r="AT304" s="239" t="s">
        <v>177</v>
      </c>
      <c r="AU304" s="239" t="s">
        <v>85</v>
      </c>
      <c r="AY304" s="18" t="s">
        <v>175</v>
      </c>
      <c r="BE304" s="240">
        <f>IF(N304="základní",J304,0)</f>
        <v>0</v>
      </c>
      <c r="BF304" s="240">
        <f>IF(N304="snížená",J304,0)</f>
        <v>0</v>
      </c>
      <c r="BG304" s="240">
        <f>IF(N304="zákl. přenesená",J304,0)</f>
        <v>0</v>
      </c>
      <c r="BH304" s="240">
        <f>IF(N304="sníž. přenesená",J304,0)</f>
        <v>0</v>
      </c>
      <c r="BI304" s="240">
        <f>IF(N304="nulová",J304,0)</f>
        <v>0</v>
      </c>
      <c r="BJ304" s="18" t="s">
        <v>83</v>
      </c>
      <c r="BK304" s="240">
        <f>ROUND(I304*H304,2)</f>
        <v>0</v>
      </c>
      <c r="BL304" s="18" t="s">
        <v>255</v>
      </c>
      <c r="BM304" s="239" t="s">
        <v>2089</v>
      </c>
    </row>
    <row r="305" s="15" customFormat="1">
      <c r="A305" s="15"/>
      <c r="B305" s="268"/>
      <c r="C305" s="269"/>
      <c r="D305" s="243" t="s">
        <v>197</v>
      </c>
      <c r="E305" s="270" t="s">
        <v>1</v>
      </c>
      <c r="F305" s="271" t="s">
        <v>2075</v>
      </c>
      <c r="G305" s="269"/>
      <c r="H305" s="270" t="s">
        <v>1</v>
      </c>
      <c r="I305" s="272"/>
      <c r="J305" s="269"/>
      <c r="K305" s="269"/>
      <c r="L305" s="273"/>
      <c r="M305" s="274"/>
      <c r="N305" s="275"/>
      <c r="O305" s="275"/>
      <c r="P305" s="275"/>
      <c r="Q305" s="275"/>
      <c r="R305" s="275"/>
      <c r="S305" s="275"/>
      <c r="T305" s="276"/>
      <c r="U305" s="15"/>
      <c r="V305" s="15"/>
      <c r="W305" s="15"/>
      <c r="X305" s="15"/>
      <c r="Y305" s="15"/>
      <c r="Z305" s="15"/>
      <c r="AA305" s="15"/>
      <c r="AB305" s="15"/>
      <c r="AC305" s="15"/>
      <c r="AD305" s="15"/>
      <c r="AE305" s="15"/>
      <c r="AT305" s="277" t="s">
        <v>197</v>
      </c>
      <c r="AU305" s="277" t="s">
        <v>85</v>
      </c>
      <c r="AV305" s="15" t="s">
        <v>83</v>
      </c>
      <c r="AW305" s="15" t="s">
        <v>32</v>
      </c>
      <c r="AX305" s="15" t="s">
        <v>76</v>
      </c>
      <c r="AY305" s="277" t="s">
        <v>175</v>
      </c>
    </row>
    <row r="306" s="15" customFormat="1">
      <c r="A306" s="15"/>
      <c r="B306" s="268"/>
      <c r="C306" s="269"/>
      <c r="D306" s="243" t="s">
        <v>197</v>
      </c>
      <c r="E306" s="270" t="s">
        <v>1</v>
      </c>
      <c r="F306" s="271" t="s">
        <v>2076</v>
      </c>
      <c r="G306" s="269"/>
      <c r="H306" s="270" t="s">
        <v>1</v>
      </c>
      <c r="I306" s="272"/>
      <c r="J306" s="269"/>
      <c r="K306" s="269"/>
      <c r="L306" s="273"/>
      <c r="M306" s="274"/>
      <c r="N306" s="275"/>
      <c r="O306" s="275"/>
      <c r="P306" s="275"/>
      <c r="Q306" s="275"/>
      <c r="R306" s="275"/>
      <c r="S306" s="275"/>
      <c r="T306" s="276"/>
      <c r="U306" s="15"/>
      <c r="V306" s="15"/>
      <c r="W306" s="15"/>
      <c r="X306" s="15"/>
      <c r="Y306" s="15"/>
      <c r="Z306" s="15"/>
      <c r="AA306" s="15"/>
      <c r="AB306" s="15"/>
      <c r="AC306" s="15"/>
      <c r="AD306" s="15"/>
      <c r="AE306" s="15"/>
      <c r="AT306" s="277" t="s">
        <v>197</v>
      </c>
      <c r="AU306" s="277" t="s">
        <v>85</v>
      </c>
      <c r="AV306" s="15" t="s">
        <v>83</v>
      </c>
      <c r="AW306" s="15" t="s">
        <v>32</v>
      </c>
      <c r="AX306" s="15" t="s">
        <v>76</v>
      </c>
      <c r="AY306" s="277" t="s">
        <v>175</v>
      </c>
    </row>
    <row r="307" s="15" customFormat="1">
      <c r="A307" s="15"/>
      <c r="B307" s="268"/>
      <c r="C307" s="269"/>
      <c r="D307" s="243" t="s">
        <v>197</v>
      </c>
      <c r="E307" s="270" t="s">
        <v>1</v>
      </c>
      <c r="F307" s="271" t="s">
        <v>2077</v>
      </c>
      <c r="G307" s="269"/>
      <c r="H307" s="270" t="s">
        <v>1</v>
      </c>
      <c r="I307" s="272"/>
      <c r="J307" s="269"/>
      <c r="K307" s="269"/>
      <c r="L307" s="273"/>
      <c r="M307" s="274"/>
      <c r="N307" s="275"/>
      <c r="O307" s="275"/>
      <c r="P307" s="275"/>
      <c r="Q307" s="275"/>
      <c r="R307" s="275"/>
      <c r="S307" s="275"/>
      <c r="T307" s="276"/>
      <c r="U307" s="15"/>
      <c r="V307" s="15"/>
      <c r="W307" s="15"/>
      <c r="X307" s="15"/>
      <c r="Y307" s="15"/>
      <c r="Z307" s="15"/>
      <c r="AA307" s="15"/>
      <c r="AB307" s="15"/>
      <c r="AC307" s="15"/>
      <c r="AD307" s="15"/>
      <c r="AE307" s="15"/>
      <c r="AT307" s="277" t="s">
        <v>197</v>
      </c>
      <c r="AU307" s="277" t="s">
        <v>85</v>
      </c>
      <c r="AV307" s="15" t="s">
        <v>83</v>
      </c>
      <c r="AW307" s="15" t="s">
        <v>32</v>
      </c>
      <c r="AX307" s="15" t="s">
        <v>76</v>
      </c>
      <c r="AY307" s="277" t="s">
        <v>175</v>
      </c>
    </row>
    <row r="308" s="15" customFormat="1">
      <c r="A308" s="15"/>
      <c r="B308" s="268"/>
      <c r="C308" s="269"/>
      <c r="D308" s="243" t="s">
        <v>197</v>
      </c>
      <c r="E308" s="270" t="s">
        <v>1</v>
      </c>
      <c r="F308" s="271" t="s">
        <v>2078</v>
      </c>
      <c r="G308" s="269"/>
      <c r="H308" s="270" t="s">
        <v>1</v>
      </c>
      <c r="I308" s="272"/>
      <c r="J308" s="269"/>
      <c r="K308" s="269"/>
      <c r="L308" s="273"/>
      <c r="M308" s="274"/>
      <c r="N308" s="275"/>
      <c r="O308" s="275"/>
      <c r="P308" s="275"/>
      <c r="Q308" s="275"/>
      <c r="R308" s="275"/>
      <c r="S308" s="275"/>
      <c r="T308" s="276"/>
      <c r="U308" s="15"/>
      <c r="V308" s="15"/>
      <c r="W308" s="15"/>
      <c r="X308" s="15"/>
      <c r="Y308" s="15"/>
      <c r="Z308" s="15"/>
      <c r="AA308" s="15"/>
      <c r="AB308" s="15"/>
      <c r="AC308" s="15"/>
      <c r="AD308" s="15"/>
      <c r="AE308" s="15"/>
      <c r="AT308" s="277" t="s">
        <v>197</v>
      </c>
      <c r="AU308" s="277" t="s">
        <v>85</v>
      </c>
      <c r="AV308" s="15" t="s">
        <v>83</v>
      </c>
      <c r="AW308" s="15" t="s">
        <v>32</v>
      </c>
      <c r="AX308" s="15" t="s">
        <v>76</v>
      </c>
      <c r="AY308" s="277" t="s">
        <v>175</v>
      </c>
    </row>
    <row r="309" s="13" customFormat="1">
      <c r="A309" s="13"/>
      <c r="B309" s="241"/>
      <c r="C309" s="242"/>
      <c r="D309" s="243" t="s">
        <v>197</v>
      </c>
      <c r="E309" s="244" t="s">
        <v>1</v>
      </c>
      <c r="F309" s="245" t="s">
        <v>2090</v>
      </c>
      <c r="G309" s="242"/>
      <c r="H309" s="246">
        <v>37.799999999999997</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197</v>
      </c>
      <c r="AU309" s="252" t="s">
        <v>85</v>
      </c>
      <c r="AV309" s="13" t="s">
        <v>85</v>
      </c>
      <c r="AW309" s="13" t="s">
        <v>32</v>
      </c>
      <c r="AX309" s="13" t="s">
        <v>76</v>
      </c>
      <c r="AY309" s="252" t="s">
        <v>175</v>
      </c>
    </row>
    <row r="310" s="16" customFormat="1">
      <c r="A310" s="16"/>
      <c r="B310" s="278"/>
      <c r="C310" s="279"/>
      <c r="D310" s="243" t="s">
        <v>197</v>
      </c>
      <c r="E310" s="280" t="s">
        <v>1</v>
      </c>
      <c r="F310" s="281" t="s">
        <v>274</v>
      </c>
      <c r="G310" s="279"/>
      <c r="H310" s="282">
        <v>37.799999999999997</v>
      </c>
      <c r="I310" s="283"/>
      <c r="J310" s="279"/>
      <c r="K310" s="279"/>
      <c r="L310" s="284"/>
      <c r="M310" s="285"/>
      <c r="N310" s="286"/>
      <c r="O310" s="286"/>
      <c r="P310" s="286"/>
      <c r="Q310" s="286"/>
      <c r="R310" s="286"/>
      <c r="S310" s="286"/>
      <c r="T310" s="287"/>
      <c r="U310" s="16"/>
      <c r="V310" s="16"/>
      <c r="W310" s="16"/>
      <c r="X310" s="16"/>
      <c r="Y310" s="16"/>
      <c r="Z310" s="16"/>
      <c r="AA310" s="16"/>
      <c r="AB310" s="16"/>
      <c r="AC310" s="16"/>
      <c r="AD310" s="16"/>
      <c r="AE310" s="16"/>
      <c r="AT310" s="288" t="s">
        <v>197</v>
      </c>
      <c r="AU310" s="288" t="s">
        <v>85</v>
      </c>
      <c r="AV310" s="16" t="s">
        <v>98</v>
      </c>
      <c r="AW310" s="16" t="s">
        <v>32</v>
      </c>
      <c r="AX310" s="16" t="s">
        <v>76</v>
      </c>
      <c r="AY310" s="288" t="s">
        <v>175</v>
      </c>
    </row>
    <row r="311" s="15" customFormat="1">
      <c r="A311" s="15"/>
      <c r="B311" s="268"/>
      <c r="C311" s="269"/>
      <c r="D311" s="243" t="s">
        <v>197</v>
      </c>
      <c r="E311" s="270" t="s">
        <v>1</v>
      </c>
      <c r="F311" s="271" t="s">
        <v>2080</v>
      </c>
      <c r="G311" s="269"/>
      <c r="H311" s="270" t="s">
        <v>1</v>
      </c>
      <c r="I311" s="272"/>
      <c r="J311" s="269"/>
      <c r="K311" s="269"/>
      <c r="L311" s="273"/>
      <c r="M311" s="274"/>
      <c r="N311" s="275"/>
      <c r="O311" s="275"/>
      <c r="P311" s="275"/>
      <c r="Q311" s="275"/>
      <c r="R311" s="275"/>
      <c r="S311" s="275"/>
      <c r="T311" s="276"/>
      <c r="U311" s="15"/>
      <c r="V311" s="15"/>
      <c r="W311" s="15"/>
      <c r="X311" s="15"/>
      <c r="Y311" s="15"/>
      <c r="Z311" s="15"/>
      <c r="AA311" s="15"/>
      <c r="AB311" s="15"/>
      <c r="AC311" s="15"/>
      <c r="AD311" s="15"/>
      <c r="AE311" s="15"/>
      <c r="AT311" s="277" t="s">
        <v>197</v>
      </c>
      <c r="AU311" s="277" t="s">
        <v>85</v>
      </c>
      <c r="AV311" s="15" t="s">
        <v>83</v>
      </c>
      <c r="AW311" s="15" t="s">
        <v>32</v>
      </c>
      <c r="AX311" s="15" t="s">
        <v>76</v>
      </c>
      <c r="AY311" s="277" t="s">
        <v>175</v>
      </c>
    </row>
    <row r="312" s="13" customFormat="1">
      <c r="A312" s="13"/>
      <c r="B312" s="241"/>
      <c r="C312" s="242"/>
      <c r="D312" s="243" t="s">
        <v>197</v>
      </c>
      <c r="E312" s="244" t="s">
        <v>1</v>
      </c>
      <c r="F312" s="245" t="s">
        <v>2091</v>
      </c>
      <c r="G312" s="242"/>
      <c r="H312" s="246">
        <v>14.199999999999999</v>
      </c>
      <c r="I312" s="247"/>
      <c r="J312" s="242"/>
      <c r="K312" s="242"/>
      <c r="L312" s="248"/>
      <c r="M312" s="249"/>
      <c r="N312" s="250"/>
      <c r="O312" s="250"/>
      <c r="P312" s="250"/>
      <c r="Q312" s="250"/>
      <c r="R312" s="250"/>
      <c r="S312" s="250"/>
      <c r="T312" s="251"/>
      <c r="U312" s="13"/>
      <c r="V312" s="13"/>
      <c r="W312" s="13"/>
      <c r="X312" s="13"/>
      <c r="Y312" s="13"/>
      <c r="Z312" s="13"/>
      <c r="AA312" s="13"/>
      <c r="AB312" s="13"/>
      <c r="AC312" s="13"/>
      <c r="AD312" s="13"/>
      <c r="AE312" s="13"/>
      <c r="AT312" s="252" t="s">
        <v>197</v>
      </c>
      <c r="AU312" s="252" t="s">
        <v>85</v>
      </c>
      <c r="AV312" s="13" t="s">
        <v>85</v>
      </c>
      <c r="AW312" s="13" t="s">
        <v>32</v>
      </c>
      <c r="AX312" s="13" t="s">
        <v>76</v>
      </c>
      <c r="AY312" s="252" t="s">
        <v>175</v>
      </c>
    </row>
    <row r="313" s="13" customFormat="1">
      <c r="A313" s="13"/>
      <c r="B313" s="241"/>
      <c r="C313" s="242"/>
      <c r="D313" s="243" t="s">
        <v>197</v>
      </c>
      <c r="E313" s="244" t="s">
        <v>1</v>
      </c>
      <c r="F313" s="245" t="s">
        <v>255</v>
      </c>
      <c r="G313" s="242"/>
      <c r="H313" s="246">
        <v>16</v>
      </c>
      <c r="I313" s="247"/>
      <c r="J313" s="242"/>
      <c r="K313" s="242"/>
      <c r="L313" s="248"/>
      <c r="M313" s="249"/>
      <c r="N313" s="250"/>
      <c r="O313" s="250"/>
      <c r="P313" s="250"/>
      <c r="Q313" s="250"/>
      <c r="R313" s="250"/>
      <c r="S313" s="250"/>
      <c r="T313" s="251"/>
      <c r="U313" s="13"/>
      <c r="V313" s="13"/>
      <c r="W313" s="13"/>
      <c r="X313" s="13"/>
      <c r="Y313" s="13"/>
      <c r="Z313" s="13"/>
      <c r="AA313" s="13"/>
      <c r="AB313" s="13"/>
      <c r="AC313" s="13"/>
      <c r="AD313" s="13"/>
      <c r="AE313" s="13"/>
      <c r="AT313" s="252" t="s">
        <v>197</v>
      </c>
      <c r="AU313" s="252" t="s">
        <v>85</v>
      </c>
      <c r="AV313" s="13" t="s">
        <v>85</v>
      </c>
      <c r="AW313" s="13" t="s">
        <v>32</v>
      </c>
      <c r="AX313" s="13" t="s">
        <v>76</v>
      </c>
      <c r="AY313" s="252" t="s">
        <v>175</v>
      </c>
    </row>
    <row r="314" s="16" customFormat="1">
      <c r="A314" s="16"/>
      <c r="B314" s="278"/>
      <c r="C314" s="279"/>
      <c r="D314" s="243" t="s">
        <v>197</v>
      </c>
      <c r="E314" s="280" t="s">
        <v>1</v>
      </c>
      <c r="F314" s="281" t="s">
        <v>274</v>
      </c>
      <c r="G314" s="279"/>
      <c r="H314" s="282">
        <v>30.199999999999999</v>
      </c>
      <c r="I314" s="283"/>
      <c r="J314" s="279"/>
      <c r="K314" s="279"/>
      <c r="L314" s="284"/>
      <c r="M314" s="285"/>
      <c r="N314" s="286"/>
      <c r="O314" s="286"/>
      <c r="P314" s="286"/>
      <c r="Q314" s="286"/>
      <c r="R314" s="286"/>
      <c r="S314" s="286"/>
      <c r="T314" s="287"/>
      <c r="U314" s="16"/>
      <c r="V314" s="16"/>
      <c r="W314" s="16"/>
      <c r="X314" s="16"/>
      <c r="Y314" s="16"/>
      <c r="Z314" s="16"/>
      <c r="AA314" s="16"/>
      <c r="AB314" s="16"/>
      <c r="AC314" s="16"/>
      <c r="AD314" s="16"/>
      <c r="AE314" s="16"/>
      <c r="AT314" s="288" t="s">
        <v>197</v>
      </c>
      <c r="AU314" s="288" t="s">
        <v>85</v>
      </c>
      <c r="AV314" s="16" t="s">
        <v>98</v>
      </c>
      <c r="AW314" s="16" t="s">
        <v>32</v>
      </c>
      <c r="AX314" s="16" t="s">
        <v>76</v>
      </c>
      <c r="AY314" s="288" t="s">
        <v>175</v>
      </c>
    </row>
    <row r="315" s="15" customFormat="1">
      <c r="A315" s="15"/>
      <c r="B315" s="268"/>
      <c r="C315" s="269"/>
      <c r="D315" s="243" t="s">
        <v>197</v>
      </c>
      <c r="E315" s="270" t="s">
        <v>1</v>
      </c>
      <c r="F315" s="271" t="s">
        <v>2082</v>
      </c>
      <c r="G315" s="269"/>
      <c r="H315" s="270" t="s">
        <v>1</v>
      </c>
      <c r="I315" s="272"/>
      <c r="J315" s="269"/>
      <c r="K315" s="269"/>
      <c r="L315" s="273"/>
      <c r="M315" s="274"/>
      <c r="N315" s="275"/>
      <c r="O315" s="275"/>
      <c r="P315" s="275"/>
      <c r="Q315" s="275"/>
      <c r="R315" s="275"/>
      <c r="S315" s="275"/>
      <c r="T315" s="276"/>
      <c r="U315" s="15"/>
      <c r="V315" s="15"/>
      <c r="W315" s="15"/>
      <c r="X315" s="15"/>
      <c r="Y315" s="15"/>
      <c r="Z315" s="15"/>
      <c r="AA315" s="15"/>
      <c r="AB315" s="15"/>
      <c r="AC315" s="15"/>
      <c r="AD315" s="15"/>
      <c r="AE315" s="15"/>
      <c r="AT315" s="277" t="s">
        <v>197</v>
      </c>
      <c r="AU315" s="277" t="s">
        <v>85</v>
      </c>
      <c r="AV315" s="15" t="s">
        <v>83</v>
      </c>
      <c r="AW315" s="15" t="s">
        <v>32</v>
      </c>
      <c r="AX315" s="15" t="s">
        <v>76</v>
      </c>
      <c r="AY315" s="277" t="s">
        <v>175</v>
      </c>
    </row>
    <row r="316" s="15" customFormat="1">
      <c r="A316" s="15"/>
      <c r="B316" s="268"/>
      <c r="C316" s="269"/>
      <c r="D316" s="243" t="s">
        <v>197</v>
      </c>
      <c r="E316" s="270" t="s">
        <v>1</v>
      </c>
      <c r="F316" s="271" t="s">
        <v>2078</v>
      </c>
      <c r="G316" s="269"/>
      <c r="H316" s="270" t="s">
        <v>1</v>
      </c>
      <c r="I316" s="272"/>
      <c r="J316" s="269"/>
      <c r="K316" s="269"/>
      <c r="L316" s="273"/>
      <c r="M316" s="274"/>
      <c r="N316" s="275"/>
      <c r="O316" s="275"/>
      <c r="P316" s="275"/>
      <c r="Q316" s="275"/>
      <c r="R316" s="275"/>
      <c r="S316" s="275"/>
      <c r="T316" s="276"/>
      <c r="U316" s="15"/>
      <c r="V316" s="15"/>
      <c r="W316" s="15"/>
      <c r="X316" s="15"/>
      <c r="Y316" s="15"/>
      <c r="Z316" s="15"/>
      <c r="AA316" s="15"/>
      <c r="AB316" s="15"/>
      <c r="AC316" s="15"/>
      <c r="AD316" s="15"/>
      <c r="AE316" s="15"/>
      <c r="AT316" s="277" t="s">
        <v>197</v>
      </c>
      <c r="AU316" s="277" t="s">
        <v>85</v>
      </c>
      <c r="AV316" s="15" t="s">
        <v>83</v>
      </c>
      <c r="AW316" s="15" t="s">
        <v>32</v>
      </c>
      <c r="AX316" s="15" t="s">
        <v>76</v>
      </c>
      <c r="AY316" s="277" t="s">
        <v>175</v>
      </c>
    </row>
    <row r="317" s="13" customFormat="1">
      <c r="A317" s="13"/>
      <c r="B317" s="241"/>
      <c r="C317" s="242"/>
      <c r="D317" s="243" t="s">
        <v>197</v>
      </c>
      <c r="E317" s="244" t="s">
        <v>1</v>
      </c>
      <c r="F317" s="245" t="s">
        <v>2092</v>
      </c>
      <c r="G317" s="242"/>
      <c r="H317" s="246">
        <v>25.199999999999999</v>
      </c>
      <c r="I317" s="247"/>
      <c r="J317" s="242"/>
      <c r="K317" s="242"/>
      <c r="L317" s="248"/>
      <c r="M317" s="249"/>
      <c r="N317" s="250"/>
      <c r="O317" s="250"/>
      <c r="P317" s="250"/>
      <c r="Q317" s="250"/>
      <c r="R317" s="250"/>
      <c r="S317" s="250"/>
      <c r="T317" s="251"/>
      <c r="U317" s="13"/>
      <c r="V317" s="13"/>
      <c r="W317" s="13"/>
      <c r="X317" s="13"/>
      <c r="Y317" s="13"/>
      <c r="Z317" s="13"/>
      <c r="AA317" s="13"/>
      <c r="AB317" s="13"/>
      <c r="AC317" s="13"/>
      <c r="AD317" s="13"/>
      <c r="AE317" s="13"/>
      <c r="AT317" s="252" t="s">
        <v>197</v>
      </c>
      <c r="AU317" s="252" t="s">
        <v>85</v>
      </c>
      <c r="AV317" s="13" t="s">
        <v>85</v>
      </c>
      <c r="AW317" s="13" t="s">
        <v>32</v>
      </c>
      <c r="AX317" s="13" t="s">
        <v>76</v>
      </c>
      <c r="AY317" s="252" t="s">
        <v>175</v>
      </c>
    </row>
    <row r="318" s="16" customFormat="1">
      <c r="A318" s="16"/>
      <c r="B318" s="278"/>
      <c r="C318" s="279"/>
      <c r="D318" s="243" t="s">
        <v>197</v>
      </c>
      <c r="E318" s="280" t="s">
        <v>1</v>
      </c>
      <c r="F318" s="281" t="s">
        <v>274</v>
      </c>
      <c r="G318" s="279"/>
      <c r="H318" s="282">
        <v>25.199999999999999</v>
      </c>
      <c r="I318" s="283"/>
      <c r="J318" s="279"/>
      <c r="K318" s="279"/>
      <c r="L318" s="284"/>
      <c r="M318" s="285"/>
      <c r="N318" s="286"/>
      <c r="O318" s="286"/>
      <c r="P318" s="286"/>
      <c r="Q318" s="286"/>
      <c r="R318" s="286"/>
      <c r="S318" s="286"/>
      <c r="T318" s="287"/>
      <c r="U318" s="16"/>
      <c r="V318" s="16"/>
      <c r="W318" s="16"/>
      <c r="X318" s="16"/>
      <c r="Y318" s="16"/>
      <c r="Z318" s="16"/>
      <c r="AA318" s="16"/>
      <c r="AB318" s="16"/>
      <c r="AC318" s="16"/>
      <c r="AD318" s="16"/>
      <c r="AE318" s="16"/>
      <c r="AT318" s="288" t="s">
        <v>197</v>
      </c>
      <c r="AU318" s="288" t="s">
        <v>85</v>
      </c>
      <c r="AV318" s="16" t="s">
        <v>98</v>
      </c>
      <c r="AW318" s="16" t="s">
        <v>32</v>
      </c>
      <c r="AX318" s="16" t="s">
        <v>76</v>
      </c>
      <c r="AY318" s="288" t="s">
        <v>175</v>
      </c>
    </row>
    <row r="319" s="15" customFormat="1">
      <c r="A319" s="15"/>
      <c r="B319" s="268"/>
      <c r="C319" s="269"/>
      <c r="D319" s="243" t="s">
        <v>197</v>
      </c>
      <c r="E319" s="270" t="s">
        <v>1</v>
      </c>
      <c r="F319" s="271" t="s">
        <v>2080</v>
      </c>
      <c r="G319" s="269"/>
      <c r="H319" s="270" t="s">
        <v>1</v>
      </c>
      <c r="I319" s="272"/>
      <c r="J319" s="269"/>
      <c r="K319" s="269"/>
      <c r="L319" s="273"/>
      <c r="M319" s="274"/>
      <c r="N319" s="275"/>
      <c r="O319" s="275"/>
      <c r="P319" s="275"/>
      <c r="Q319" s="275"/>
      <c r="R319" s="275"/>
      <c r="S319" s="275"/>
      <c r="T319" s="276"/>
      <c r="U319" s="15"/>
      <c r="V319" s="15"/>
      <c r="W319" s="15"/>
      <c r="X319" s="15"/>
      <c r="Y319" s="15"/>
      <c r="Z319" s="15"/>
      <c r="AA319" s="15"/>
      <c r="AB319" s="15"/>
      <c r="AC319" s="15"/>
      <c r="AD319" s="15"/>
      <c r="AE319" s="15"/>
      <c r="AT319" s="277" t="s">
        <v>197</v>
      </c>
      <c r="AU319" s="277" t="s">
        <v>85</v>
      </c>
      <c r="AV319" s="15" t="s">
        <v>83</v>
      </c>
      <c r="AW319" s="15" t="s">
        <v>32</v>
      </c>
      <c r="AX319" s="15" t="s">
        <v>76</v>
      </c>
      <c r="AY319" s="277" t="s">
        <v>175</v>
      </c>
    </row>
    <row r="320" s="13" customFormat="1">
      <c r="A320" s="13"/>
      <c r="B320" s="241"/>
      <c r="C320" s="242"/>
      <c r="D320" s="243" t="s">
        <v>197</v>
      </c>
      <c r="E320" s="244" t="s">
        <v>1</v>
      </c>
      <c r="F320" s="245" t="s">
        <v>2093</v>
      </c>
      <c r="G320" s="242"/>
      <c r="H320" s="246">
        <v>29.300000000000001</v>
      </c>
      <c r="I320" s="247"/>
      <c r="J320" s="242"/>
      <c r="K320" s="242"/>
      <c r="L320" s="248"/>
      <c r="M320" s="249"/>
      <c r="N320" s="250"/>
      <c r="O320" s="250"/>
      <c r="P320" s="250"/>
      <c r="Q320" s="250"/>
      <c r="R320" s="250"/>
      <c r="S320" s="250"/>
      <c r="T320" s="251"/>
      <c r="U320" s="13"/>
      <c r="V320" s="13"/>
      <c r="W320" s="13"/>
      <c r="X320" s="13"/>
      <c r="Y320" s="13"/>
      <c r="Z320" s="13"/>
      <c r="AA320" s="13"/>
      <c r="AB320" s="13"/>
      <c r="AC320" s="13"/>
      <c r="AD320" s="13"/>
      <c r="AE320" s="13"/>
      <c r="AT320" s="252" t="s">
        <v>197</v>
      </c>
      <c r="AU320" s="252" t="s">
        <v>85</v>
      </c>
      <c r="AV320" s="13" t="s">
        <v>85</v>
      </c>
      <c r="AW320" s="13" t="s">
        <v>32</v>
      </c>
      <c r="AX320" s="13" t="s">
        <v>76</v>
      </c>
      <c r="AY320" s="252" t="s">
        <v>175</v>
      </c>
    </row>
    <row r="321" s="16" customFormat="1">
      <c r="A321" s="16"/>
      <c r="B321" s="278"/>
      <c r="C321" s="279"/>
      <c r="D321" s="243" t="s">
        <v>197</v>
      </c>
      <c r="E321" s="280" t="s">
        <v>1</v>
      </c>
      <c r="F321" s="281" t="s">
        <v>274</v>
      </c>
      <c r="G321" s="279"/>
      <c r="H321" s="282">
        <v>29.300000000000001</v>
      </c>
      <c r="I321" s="283"/>
      <c r="J321" s="279"/>
      <c r="K321" s="279"/>
      <c r="L321" s="284"/>
      <c r="M321" s="285"/>
      <c r="N321" s="286"/>
      <c r="O321" s="286"/>
      <c r="P321" s="286"/>
      <c r="Q321" s="286"/>
      <c r="R321" s="286"/>
      <c r="S321" s="286"/>
      <c r="T321" s="287"/>
      <c r="U321" s="16"/>
      <c r="V321" s="16"/>
      <c r="W321" s="16"/>
      <c r="X321" s="16"/>
      <c r="Y321" s="16"/>
      <c r="Z321" s="16"/>
      <c r="AA321" s="16"/>
      <c r="AB321" s="16"/>
      <c r="AC321" s="16"/>
      <c r="AD321" s="16"/>
      <c r="AE321" s="16"/>
      <c r="AT321" s="288" t="s">
        <v>197</v>
      </c>
      <c r="AU321" s="288" t="s">
        <v>85</v>
      </c>
      <c r="AV321" s="16" t="s">
        <v>98</v>
      </c>
      <c r="AW321" s="16" t="s">
        <v>32</v>
      </c>
      <c r="AX321" s="16" t="s">
        <v>76</v>
      </c>
      <c r="AY321" s="288" t="s">
        <v>175</v>
      </c>
    </row>
    <row r="322" s="14" customFormat="1">
      <c r="A322" s="14"/>
      <c r="B322" s="253"/>
      <c r="C322" s="254"/>
      <c r="D322" s="243" t="s">
        <v>197</v>
      </c>
      <c r="E322" s="255" t="s">
        <v>1</v>
      </c>
      <c r="F322" s="256" t="s">
        <v>199</v>
      </c>
      <c r="G322" s="254"/>
      <c r="H322" s="257">
        <v>122.5</v>
      </c>
      <c r="I322" s="258"/>
      <c r="J322" s="254"/>
      <c r="K322" s="254"/>
      <c r="L322" s="259"/>
      <c r="M322" s="260"/>
      <c r="N322" s="261"/>
      <c r="O322" s="261"/>
      <c r="P322" s="261"/>
      <c r="Q322" s="261"/>
      <c r="R322" s="261"/>
      <c r="S322" s="261"/>
      <c r="T322" s="262"/>
      <c r="U322" s="14"/>
      <c r="V322" s="14"/>
      <c r="W322" s="14"/>
      <c r="X322" s="14"/>
      <c r="Y322" s="14"/>
      <c r="Z322" s="14"/>
      <c r="AA322" s="14"/>
      <c r="AB322" s="14"/>
      <c r="AC322" s="14"/>
      <c r="AD322" s="14"/>
      <c r="AE322" s="14"/>
      <c r="AT322" s="263" t="s">
        <v>197</v>
      </c>
      <c r="AU322" s="263" t="s">
        <v>85</v>
      </c>
      <c r="AV322" s="14" t="s">
        <v>182</v>
      </c>
      <c r="AW322" s="14" t="s">
        <v>32</v>
      </c>
      <c r="AX322" s="14" t="s">
        <v>76</v>
      </c>
      <c r="AY322" s="263" t="s">
        <v>175</v>
      </c>
    </row>
    <row r="323" s="13" customFormat="1">
      <c r="A323" s="13"/>
      <c r="B323" s="241"/>
      <c r="C323" s="242"/>
      <c r="D323" s="243" t="s">
        <v>197</v>
      </c>
      <c r="E323" s="244" t="s">
        <v>1</v>
      </c>
      <c r="F323" s="245" t="s">
        <v>2094</v>
      </c>
      <c r="G323" s="242"/>
      <c r="H323" s="246">
        <v>147</v>
      </c>
      <c r="I323" s="247"/>
      <c r="J323" s="242"/>
      <c r="K323" s="242"/>
      <c r="L323" s="248"/>
      <c r="M323" s="249"/>
      <c r="N323" s="250"/>
      <c r="O323" s="250"/>
      <c r="P323" s="250"/>
      <c r="Q323" s="250"/>
      <c r="R323" s="250"/>
      <c r="S323" s="250"/>
      <c r="T323" s="251"/>
      <c r="U323" s="13"/>
      <c r="V323" s="13"/>
      <c r="W323" s="13"/>
      <c r="X323" s="13"/>
      <c r="Y323" s="13"/>
      <c r="Z323" s="13"/>
      <c r="AA323" s="13"/>
      <c r="AB323" s="13"/>
      <c r="AC323" s="13"/>
      <c r="AD323" s="13"/>
      <c r="AE323" s="13"/>
      <c r="AT323" s="252" t="s">
        <v>197</v>
      </c>
      <c r="AU323" s="252" t="s">
        <v>85</v>
      </c>
      <c r="AV323" s="13" t="s">
        <v>85</v>
      </c>
      <c r="AW323" s="13" t="s">
        <v>32</v>
      </c>
      <c r="AX323" s="13" t="s">
        <v>76</v>
      </c>
      <c r="AY323" s="252" t="s">
        <v>175</v>
      </c>
    </row>
    <row r="324" s="14" customFormat="1">
      <c r="A324" s="14"/>
      <c r="B324" s="253"/>
      <c r="C324" s="254"/>
      <c r="D324" s="243" t="s">
        <v>197</v>
      </c>
      <c r="E324" s="255" t="s">
        <v>1</v>
      </c>
      <c r="F324" s="256" t="s">
        <v>199</v>
      </c>
      <c r="G324" s="254"/>
      <c r="H324" s="257">
        <v>147</v>
      </c>
      <c r="I324" s="258"/>
      <c r="J324" s="254"/>
      <c r="K324" s="254"/>
      <c r="L324" s="259"/>
      <c r="M324" s="260"/>
      <c r="N324" s="261"/>
      <c r="O324" s="261"/>
      <c r="P324" s="261"/>
      <c r="Q324" s="261"/>
      <c r="R324" s="261"/>
      <c r="S324" s="261"/>
      <c r="T324" s="262"/>
      <c r="U324" s="14"/>
      <c r="V324" s="14"/>
      <c r="W324" s="14"/>
      <c r="X324" s="14"/>
      <c r="Y324" s="14"/>
      <c r="Z324" s="14"/>
      <c r="AA324" s="14"/>
      <c r="AB324" s="14"/>
      <c r="AC324" s="14"/>
      <c r="AD324" s="14"/>
      <c r="AE324" s="14"/>
      <c r="AT324" s="263" t="s">
        <v>197</v>
      </c>
      <c r="AU324" s="263" t="s">
        <v>85</v>
      </c>
      <c r="AV324" s="14" t="s">
        <v>182</v>
      </c>
      <c r="AW324" s="14" t="s">
        <v>32</v>
      </c>
      <c r="AX324" s="14" t="s">
        <v>76</v>
      </c>
      <c r="AY324" s="263" t="s">
        <v>175</v>
      </c>
    </row>
    <row r="325" s="13" customFormat="1">
      <c r="A325" s="13"/>
      <c r="B325" s="241"/>
      <c r="C325" s="242"/>
      <c r="D325" s="243" t="s">
        <v>197</v>
      </c>
      <c r="E325" s="244" t="s">
        <v>1</v>
      </c>
      <c r="F325" s="245" t="s">
        <v>2095</v>
      </c>
      <c r="G325" s="242"/>
      <c r="H325" s="246">
        <v>147</v>
      </c>
      <c r="I325" s="247"/>
      <c r="J325" s="242"/>
      <c r="K325" s="242"/>
      <c r="L325" s="248"/>
      <c r="M325" s="249"/>
      <c r="N325" s="250"/>
      <c r="O325" s="250"/>
      <c r="P325" s="250"/>
      <c r="Q325" s="250"/>
      <c r="R325" s="250"/>
      <c r="S325" s="250"/>
      <c r="T325" s="251"/>
      <c r="U325" s="13"/>
      <c r="V325" s="13"/>
      <c r="W325" s="13"/>
      <c r="X325" s="13"/>
      <c r="Y325" s="13"/>
      <c r="Z325" s="13"/>
      <c r="AA325" s="13"/>
      <c r="AB325" s="13"/>
      <c r="AC325" s="13"/>
      <c r="AD325" s="13"/>
      <c r="AE325" s="13"/>
      <c r="AT325" s="252" t="s">
        <v>197</v>
      </c>
      <c r="AU325" s="252" t="s">
        <v>85</v>
      </c>
      <c r="AV325" s="13" t="s">
        <v>85</v>
      </c>
      <c r="AW325" s="13" t="s">
        <v>32</v>
      </c>
      <c r="AX325" s="13" t="s">
        <v>76</v>
      </c>
      <c r="AY325" s="252" t="s">
        <v>175</v>
      </c>
    </row>
    <row r="326" s="14" customFormat="1">
      <c r="A326" s="14"/>
      <c r="B326" s="253"/>
      <c r="C326" s="254"/>
      <c r="D326" s="243" t="s">
        <v>197</v>
      </c>
      <c r="E326" s="255" t="s">
        <v>1</v>
      </c>
      <c r="F326" s="256" t="s">
        <v>199</v>
      </c>
      <c r="G326" s="254"/>
      <c r="H326" s="257">
        <v>147</v>
      </c>
      <c r="I326" s="258"/>
      <c r="J326" s="254"/>
      <c r="K326" s="254"/>
      <c r="L326" s="259"/>
      <c r="M326" s="260"/>
      <c r="N326" s="261"/>
      <c r="O326" s="261"/>
      <c r="P326" s="261"/>
      <c r="Q326" s="261"/>
      <c r="R326" s="261"/>
      <c r="S326" s="261"/>
      <c r="T326" s="262"/>
      <c r="U326" s="14"/>
      <c r="V326" s="14"/>
      <c r="W326" s="14"/>
      <c r="X326" s="14"/>
      <c r="Y326" s="14"/>
      <c r="Z326" s="14"/>
      <c r="AA326" s="14"/>
      <c r="AB326" s="14"/>
      <c r="AC326" s="14"/>
      <c r="AD326" s="14"/>
      <c r="AE326" s="14"/>
      <c r="AT326" s="263" t="s">
        <v>197</v>
      </c>
      <c r="AU326" s="263" t="s">
        <v>85</v>
      </c>
      <c r="AV326" s="14" t="s">
        <v>182</v>
      </c>
      <c r="AW326" s="14" t="s">
        <v>32</v>
      </c>
      <c r="AX326" s="14" t="s">
        <v>83</v>
      </c>
      <c r="AY326" s="263" t="s">
        <v>175</v>
      </c>
    </row>
    <row r="327" s="2" customFormat="1" ht="16.5" customHeight="1">
      <c r="A327" s="39"/>
      <c r="B327" s="40"/>
      <c r="C327" s="228" t="s">
        <v>377</v>
      </c>
      <c r="D327" s="228" t="s">
        <v>177</v>
      </c>
      <c r="E327" s="229" t="s">
        <v>2096</v>
      </c>
      <c r="F327" s="230" t="s">
        <v>2097</v>
      </c>
      <c r="G327" s="231" t="s">
        <v>221</v>
      </c>
      <c r="H327" s="232">
        <v>58</v>
      </c>
      <c r="I327" s="233"/>
      <c r="J327" s="234">
        <f>ROUND(I327*H327,2)</f>
        <v>0</v>
      </c>
      <c r="K327" s="230" t="s">
        <v>181</v>
      </c>
      <c r="L327" s="45"/>
      <c r="M327" s="235" t="s">
        <v>1</v>
      </c>
      <c r="N327" s="236" t="s">
        <v>41</v>
      </c>
      <c r="O327" s="92"/>
      <c r="P327" s="237">
        <f>O327*H327</f>
        <v>0</v>
      </c>
      <c r="Q327" s="237">
        <v>0.001297</v>
      </c>
      <c r="R327" s="237">
        <f>Q327*H327</f>
        <v>0.075226000000000001</v>
      </c>
      <c r="S327" s="237">
        <v>0</v>
      </c>
      <c r="T327" s="238">
        <f>S327*H327</f>
        <v>0</v>
      </c>
      <c r="U327" s="39"/>
      <c r="V327" s="39"/>
      <c r="W327" s="39"/>
      <c r="X327" s="39"/>
      <c r="Y327" s="39"/>
      <c r="Z327" s="39"/>
      <c r="AA327" s="39"/>
      <c r="AB327" s="39"/>
      <c r="AC327" s="39"/>
      <c r="AD327" s="39"/>
      <c r="AE327" s="39"/>
      <c r="AR327" s="239" t="s">
        <v>255</v>
      </c>
      <c r="AT327" s="239" t="s">
        <v>177</v>
      </c>
      <c r="AU327" s="239" t="s">
        <v>85</v>
      </c>
      <c r="AY327" s="18" t="s">
        <v>175</v>
      </c>
      <c r="BE327" s="240">
        <f>IF(N327="základní",J327,0)</f>
        <v>0</v>
      </c>
      <c r="BF327" s="240">
        <f>IF(N327="snížená",J327,0)</f>
        <v>0</v>
      </c>
      <c r="BG327" s="240">
        <f>IF(N327="zákl. přenesená",J327,0)</f>
        <v>0</v>
      </c>
      <c r="BH327" s="240">
        <f>IF(N327="sníž. přenesená",J327,0)</f>
        <v>0</v>
      </c>
      <c r="BI327" s="240">
        <f>IF(N327="nulová",J327,0)</f>
        <v>0</v>
      </c>
      <c r="BJ327" s="18" t="s">
        <v>83</v>
      </c>
      <c r="BK327" s="240">
        <f>ROUND(I327*H327,2)</f>
        <v>0</v>
      </c>
      <c r="BL327" s="18" t="s">
        <v>255</v>
      </c>
      <c r="BM327" s="239" t="s">
        <v>2098</v>
      </c>
    </row>
    <row r="328" s="15" customFormat="1">
      <c r="A328" s="15"/>
      <c r="B328" s="268"/>
      <c r="C328" s="269"/>
      <c r="D328" s="243" t="s">
        <v>197</v>
      </c>
      <c r="E328" s="270" t="s">
        <v>1</v>
      </c>
      <c r="F328" s="271" t="s">
        <v>2075</v>
      </c>
      <c r="G328" s="269"/>
      <c r="H328" s="270" t="s">
        <v>1</v>
      </c>
      <c r="I328" s="272"/>
      <c r="J328" s="269"/>
      <c r="K328" s="269"/>
      <c r="L328" s="273"/>
      <c r="M328" s="274"/>
      <c r="N328" s="275"/>
      <c r="O328" s="275"/>
      <c r="P328" s="275"/>
      <c r="Q328" s="275"/>
      <c r="R328" s="275"/>
      <c r="S328" s="275"/>
      <c r="T328" s="276"/>
      <c r="U328" s="15"/>
      <c r="V328" s="15"/>
      <c r="W328" s="15"/>
      <c r="X328" s="15"/>
      <c r="Y328" s="15"/>
      <c r="Z328" s="15"/>
      <c r="AA328" s="15"/>
      <c r="AB328" s="15"/>
      <c r="AC328" s="15"/>
      <c r="AD328" s="15"/>
      <c r="AE328" s="15"/>
      <c r="AT328" s="277" t="s">
        <v>197</v>
      </c>
      <c r="AU328" s="277" t="s">
        <v>85</v>
      </c>
      <c r="AV328" s="15" t="s">
        <v>83</v>
      </c>
      <c r="AW328" s="15" t="s">
        <v>32</v>
      </c>
      <c r="AX328" s="15" t="s">
        <v>76</v>
      </c>
      <c r="AY328" s="277" t="s">
        <v>175</v>
      </c>
    </row>
    <row r="329" s="15" customFormat="1">
      <c r="A329" s="15"/>
      <c r="B329" s="268"/>
      <c r="C329" s="269"/>
      <c r="D329" s="243" t="s">
        <v>197</v>
      </c>
      <c r="E329" s="270" t="s">
        <v>1</v>
      </c>
      <c r="F329" s="271" t="s">
        <v>2076</v>
      </c>
      <c r="G329" s="269"/>
      <c r="H329" s="270" t="s">
        <v>1</v>
      </c>
      <c r="I329" s="272"/>
      <c r="J329" s="269"/>
      <c r="K329" s="269"/>
      <c r="L329" s="273"/>
      <c r="M329" s="274"/>
      <c r="N329" s="275"/>
      <c r="O329" s="275"/>
      <c r="P329" s="275"/>
      <c r="Q329" s="275"/>
      <c r="R329" s="275"/>
      <c r="S329" s="275"/>
      <c r="T329" s="276"/>
      <c r="U329" s="15"/>
      <c r="V329" s="15"/>
      <c r="W329" s="15"/>
      <c r="X329" s="15"/>
      <c r="Y329" s="15"/>
      <c r="Z329" s="15"/>
      <c r="AA329" s="15"/>
      <c r="AB329" s="15"/>
      <c r="AC329" s="15"/>
      <c r="AD329" s="15"/>
      <c r="AE329" s="15"/>
      <c r="AT329" s="277" t="s">
        <v>197</v>
      </c>
      <c r="AU329" s="277" t="s">
        <v>85</v>
      </c>
      <c r="AV329" s="15" t="s">
        <v>83</v>
      </c>
      <c r="AW329" s="15" t="s">
        <v>32</v>
      </c>
      <c r="AX329" s="15" t="s">
        <v>76</v>
      </c>
      <c r="AY329" s="277" t="s">
        <v>175</v>
      </c>
    </row>
    <row r="330" s="15" customFormat="1">
      <c r="A330" s="15"/>
      <c r="B330" s="268"/>
      <c r="C330" s="269"/>
      <c r="D330" s="243" t="s">
        <v>197</v>
      </c>
      <c r="E330" s="270" t="s">
        <v>1</v>
      </c>
      <c r="F330" s="271" t="s">
        <v>2077</v>
      </c>
      <c r="G330" s="269"/>
      <c r="H330" s="270" t="s">
        <v>1</v>
      </c>
      <c r="I330" s="272"/>
      <c r="J330" s="269"/>
      <c r="K330" s="269"/>
      <c r="L330" s="273"/>
      <c r="M330" s="274"/>
      <c r="N330" s="275"/>
      <c r="O330" s="275"/>
      <c r="P330" s="275"/>
      <c r="Q330" s="275"/>
      <c r="R330" s="275"/>
      <c r="S330" s="275"/>
      <c r="T330" s="276"/>
      <c r="U330" s="15"/>
      <c r="V330" s="15"/>
      <c r="W330" s="15"/>
      <c r="X330" s="15"/>
      <c r="Y330" s="15"/>
      <c r="Z330" s="15"/>
      <c r="AA330" s="15"/>
      <c r="AB330" s="15"/>
      <c r="AC330" s="15"/>
      <c r="AD330" s="15"/>
      <c r="AE330" s="15"/>
      <c r="AT330" s="277" t="s">
        <v>197</v>
      </c>
      <c r="AU330" s="277" t="s">
        <v>85</v>
      </c>
      <c r="AV330" s="15" t="s">
        <v>83</v>
      </c>
      <c r="AW330" s="15" t="s">
        <v>32</v>
      </c>
      <c r="AX330" s="15" t="s">
        <v>76</v>
      </c>
      <c r="AY330" s="277" t="s">
        <v>175</v>
      </c>
    </row>
    <row r="331" s="15" customFormat="1">
      <c r="A331" s="15"/>
      <c r="B331" s="268"/>
      <c r="C331" s="269"/>
      <c r="D331" s="243" t="s">
        <v>197</v>
      </c>
      <c r="E331" s="270" t="s">
        <v>1</v>
      </c>
      <c r="F331" s="271" t="s">
        <v>2078</v>
      </c>
      <c r="G331" s="269"/>
      <c r="H331" s="270" t="s">
        <v>1</v>
      </c>
      <c r="I331" s="272"/>
      <c r="J331" s="269"/>
      <c r="K331" s="269"/>
      <c r="L331" s="273"/>
      <c r="M331" s="274"/>
      <c r="N331" s="275"/>
      <c r="O331" s="275"/>
      <c r="P331" s="275"/>
      <c r="Q331" s="275"/>
      <c r="R331" s="275"/>
      <c r="S331" s="275"/>
      <c r="T331" s="276"/>
      <c r="U331" s="15"/>
      <c r="V331" s="15"/>
      <c r="W331" s="15"/>
      <c r="X331" s="15"/>
      <c r="Y331" s="15"/>
      <c r="Z331" s="15"/>
      <c r="AA331" s="15"/>
      <c r="AB331" s="15"/>
      <c r="AC331" s="15"/>
      <c r="AD331" s="15"/>
      <c r="AE331" s="15"/>
      <c r="AT331" s="277" t="s">
        <v>197</v>
      </c>
      <c r="AU331" s="277" t="s">
        <v>85</v>
      </c>
      <c r="AV331" s="15" t="s">
        <v>83</v>
      </c>
      <c r="AW331" s="15" t="s">
        <v>32</v>
      </c>
      <c r="AX331" s="15" t="s">
        <v>76</v>
      </c>
      <c r="AY331" s="277" t="s">
        <v>175</v>
      </c>
    </row>
    <row r="332" s="13" customFormat="1">
      <c r="A332" s="13"/>
      <c r="B332" s="241"/>
      <c r="C332" s="242"/>
      <c r="D332" s="243" t="s">
        <v>197</v>
      </c>
      <c r="E332" s="244" t="s">
        <v>1</v>
      </c>
      <c r="F332" s="245" t="s">
        <v>85</v>
      </c>
      <c r="G332" s="242"/>
      <c r="H332" s="246">
        <v>2</v>
      </c>
      <c r="I332" s="247"/>
      <c r="J332" s="242"/>
      <c r="K332" s="242"/>
      <c r="L332" s="248"/>
      <c r="M332" s="249"/>
      <c r="N332" s="250"/>
      <c r="O332" s="250"/>
      <c r="P332" s="250"/>
      <c r="Q332" s="250"/>
      <c r="R332" s="250"/>
      <c r="S332" s="250"/>
      <c r="T332" s="251"/>
      <c r="U332" s="13"/>
      <c r="V332" s="13"/>
      <c r="W332" s="13"/>
      <c r="X332" s="13"/>
      <c r="Y332" s="13"/>
      <c r="Z332" s="13"/>
      <c r="AA332" s="13"/>
      <c r="AB332" s="13"/>
      <c r="AC332" s="13"/>
      <c r="AD332" s="13"/>
      <c r="AE332" s="13"/>
      <c r="AT332" s="252" t="s">
        <v>197</v>
      </c>
      <c r="AU332" s="252" t="s">
        <v>85</v>
      </c>
      <c r="AV332" s="13" t="s">
        <v>85</v>
      </c>
      <c r="AW332" s="13" t="s">
        <v>32</v>
      </c>
      <c r="AX332" s="13" t="s">
        <v>76</v>
      </c>
      <c r="AY332" s="252" t="s">
        <v>175</v>
      </c>
    </row>
    <row r="333" s="16" customFormat="1">
      <c r="A333" s="16"/>
      <c r="B333" s="278"/>
      <c r="C333" s="279"/>
      <c r="D333" s="243" t="s">
        <v>197</v>
      </c>
      <c r="E333" s="280" t="s">
        <v>1</v>
      </c>
      <c r="F333" s="281" t="s">
        <v>274</v>
      </c>
      <c r="G333" s="279"/>
      <c r="H333" s="282">
        <v>2</v>
      </c>
      <c r="I333" s="283"/>
      <c r="J333" s="279"/>
      <c r="K333" s="279"/>
      <c r="L333" s="284"/>
      <c r="M333" s="285"/>
      <c r="N333" s="286"/>
      <c r="O333" s="286"/>
      <c r="P333" s="286"/>
      <c r="Q333" s="286"/>
      <c r="R333" s="286"/>
      <c r="S333" s="286"/>
      <c r="T333" s="287"/>
      <c r="U333" s="16"/>
      <c r="V333" s="16"/>
      <c r="W333" s="16"/>
      <c r="X333" s="16"/>
      <c r="Y333" s="16"/>
      <c r="Z333" s="16"/>
      <c r="AA333" s="16"/>
      <c r="AB333" s="16"/>
      <c r="AC333" s="16"/>
      <c r="AD333" s="16"/>
      <c r="AE333" s="16"/>
      <c r="AT333" s="288" t="s">
        <v>197</v>
      </c>
      <c r="AU333" s="288" t="s">
        <v>85</v>
      </c>
      <c r="AV333" s="16" t="s">
        <v>98</v>
      </c>
      <c r="AW333" s="16" t="s">
        <v>32</v>
      </c>
      <c r="AX333" s="16" t="s">
        <v>76</v>
      </c>
      <c r="AY333" s="288" t="s">
        <v>175</v>
      </c>
    </row>
    <row r="334" s="15" customFormat="1">
      <c r="A334" s="15"/>
      <c r="B334" s="268"/>
      <c r="C334" s="269"/>
      <c r="D334" s="243" t="s">
        <v>197</v>
      </c>
      <c r="E334" s="270" t="s">
        <v>1</v>
      </c>
      <c r="F334" s="271" t="s">
        <v>2080</v>
      </c>
      <c r="G334" s="269"/>
      <c r="H334" s="270" t="s">
        <v>1</v>
      </c>
      <c r="I334" s="272"/>
      <c r="J334" s="269"/>
      <c r="K334" s="269"/>
      <c r="L334" s="273"/>
      <c r="M334" s="274"/>
      <c r="N334" s="275"/>
      <c r="O334" s="275"/>
      <c r="P334" s="275"/>
      <c r="Q334" s="275"/>
      <c r="R334" s="275"/>
      <c r="S334" s="275"/>
      <c r="T334" s="276"/>
      <c r="U334" s="15"/>
      <c r="V334" s="15"/>
      <c r="W334" s="15"/>
      <c r="X334" s="15"/>
      <c r="Y334" s="15"/>
      <c r="Z334" s="15"/>
      <c r="AA334" s="15"/>
      <c r="AB334" s="15"/>
      <c r="AC334" s="15"/>
      <c r="AD334" s="15"/>
      <c r="AE334" s="15"/>
      <c r="AT334" s="277" t="s">
        <v>197</v>
      </c>
      <c r="AU334" s="277" t="s">
        <v>85</v>
      </c>
      <c r="AV334" s="15" t="s">
        <v>83</v>
      </c>
      <c r="AW334" s="15" t="s">
        <v>32</v>
      </c>
      <c r="AX334" s="15" t="s">
        <v>76</v>
      </c>
      <c r="AY334" s="277" t="s">
        <v>175</v>
      </c>
    </row>
    <row r="335" s="13" customFormat="1">
      <c r="A335" s="13"/>
      <c r="B335" s="241"/>
      <c r="C335" s="242"/>
      <c r="D335" s="243" t="s">
        <v>197</v>
      </c>
      <c r="E335" s="244" t="s">
        <v>1</v>
      </c>
      <c r="F335" s="245" t="s">
        <v>2099</v>
      </c>
      <c r="G335" s="242"/>
      <c r="H335" s="246">
        <v>2.7999999999999998</v>
      </c>
      <c r="I335" s="247"/>
      <c r="J335" s="242"/>
      <c r="K335" s="242"/>
      <c r="L335" s="248"/>
      <c r="M335" s="249"/>
      <c r="N335" s="250"/>
      <c r="O335" s="250"/>
      <c r="P335" s="250"/>
      <c r="Q335" s="250"/>
      <c r="R335" s="250"/>
      <c r="S335" s="250"/>
      <c r="T335" s="251"/>
      <c r="U335" s="13"/>
      <c r="V335" s="13"/>
      <c r="W335" s="13"/>
      <c r="X335" s="13"/>
      <c r="Y335" s="13"/>
      <c r="Z335" s="13"/>
      <c r="AA335" s="13"/>
      <c r="AB335" s="13"/>
      <c r="AC335" s="13"/>
      <c r="AD335" s="13"/>
      <c r="AE335" s="13"/>
      <c r="AT335" s="252" t="s">
        <v>197</v>
      </c>
      <c r="AU335" s="252" t="s">
        <v>85</v>
      </c>
      <c r="AV335" s="13" t="s">
        <v>85</v>
      </c>
      <c r="AW335" s="13" t="s">
        <v>32</v>
      </c>
      <c r="AX335" s="13" t="s">
        <v>76</v>
      </c>
      <c r="AY335" s="252" t="s">
        <v>175</v>
      </c>
    </row>
    <row r="336" s="13" customFormat="1">
      <c r="A336" s="13"/>
      <c r="B336" s="241"/>
      <c r="C336" s="242"/>
      <c r="D336" s="243" t="s">
        <v>197</v>
      </c>
      <c r="E336" s="244" t="s">
        <v>1</v>
      </c>
      <c r="F336" s="245" t="s">
        <v>249</v>
      </c>
      <c r="G336" s="242"/>
      <c r="H336" s="246">
        <v>15</v>
      </c>
      <c r="I336" s="247"/>
      <c r="J336" s="242"/>
      <c r="K336" s="242"/>
      <c r="L336" s="248"/>
      <c r="M336" s="249"/>
      <c r="N336" s="250"/>
      <c r="O336" s="250"/>
      <c r="P336" s="250"/>
      <c r="Q336" s="250"/>
      <c r="R336" s="250"/>
      <c r="S336" s="250"/>
      <c r="T336" s="251"/>
      <c r="U336" s="13"/>
      <c r="V336" s="13"/>
      <c r="W336" s="13"/>
      <c r="X336" s="13"/>
      <c r="Y336" s="13"/>
      <c r="Z336" s="13"/>
      <c r="AA336" s="13"/>
      <c r="AB336" s="13"/>
      <c r="AC336" s="13"/>
      <c r="AD336" s="13"/>
      <c r="AE336" s="13"/>
      <c r="AT336" s="252" t="s">
        <v>197</v>
      </c>
      <c r="AU336" s="252" t="s">
        <v>85</v>
      </c>
      <c r="AV336" s="13" t="s">
        <v>85</v>
      </c>
      <c r="AW336" s="13" t="s">
        <v>32</v>
      </c>
      <c r="AX336" s="13" t="s">
        <v>76</v>
      </c>
      <c r="AY336" s="252" t="s">
        <v>175</v>
      </c>
    </row>
    <row r="337" s="16" customFormat="1">
      <c r="A337" s="16"/>
      <c r="B337" s="278"/>
      <c r="C337" s="279"/>
      <c r="D337" s="243" t="s">
        <v>197</v>
      </c>
      <c r="E337" s="280" t="s">
        <v>1</v>
      </c>
      <c r="F337" s="281" t="s">
        <v>274</v>
      </c>
      <c r="G337" s="279"/>
      <c r="H337" s="282">
        <v>17.800000000000001</v>
      </c>
      <c r="I337" s="283"/>
      <c r="J337" s="279"/>
      <c r="K337" s="279"/>
      <c r="L337" s="284"/>
      <c r="M337" s="285"/>
      <c r="N337" s="286"/>
      <c r="O337" s="286"/>
      <c r="P337" s="286"/>
      <c r="Q337" s="286"/>
      <c r="R337" s="286"/>
      <c r="S337" s="286"/>
      <c r="T337" s="287"/>
      <c r="U337" s="16"/>
      <c r="V337" s="16"/>
      <c r="W337" s="16"/>
      <c r="X337" s="16"/>
      <c r="Y337" s="16"/>
      <c r="Z337" s="16"/>
      <c r="AA337" s="16"/>
      <c r="AB337" s="16"/>
      <c r="AC337" s="16"/>
      <c r="AD337" s="16"/>
      <c r="AE337" s="16"/>
      <c r="AT337" s="288" t="s">
        <v>197</v>
      </c>
      <c r="AU337" s="288" t="s">
        <v>85</v>
      </c>
      <c r="AV337" s="16" t="s">
        <v>98</v>
      </c>
      <c r="AW337" s="16" t="s">
        <v>32</v>
      </c>
      <c r="AX337" s="16" t="s">
        <v>76</v>
      </c>
      <c r="AY337" s="288" t="s">
        <v>175</v>
      </c>
    </row>
    <row r="338" s="15" customFormat="1">
      <c r="A338" s="15"/>
      <c r="B338" s="268"/>
      <c r="C338" s="269"/>
      <c r="D338" s="243" t="s">
        <v>197</v>
      </c>
      <c r="E338" s="270" t="s">
        <v>1</v>
      </c>
      <c r="F338" s="271" t="s">
        <v>2082</v>
      </c>
      <c r="G338" s="269"/>
      <c r="H338" s="270" t="s">
        <v>1</v>
      </c>
      <c r="I338" s="272"/>
      <c r="J338" s="269"/>
      <c r="K338" s="269"/>
      <c r="L338" s="273"/>
      <c r="M338" s="274"/>
      <c r="N338" s="275"/>
      <c r="O338" s="275"/>
      <c r="P338" s="275"/>
      <c r="Q338" s="275"/>
      <c r="R338" s="275"/>
      <c r="S338" s="275"/>
      <c r="T338" s="276"/>
      <c r="U338" s="15"/>
      <c r="V338" s="15"/>
      <c r="W338" s="15"/>
      <c r="X338" s="15"/>
      <c r="Y338" s="15"/>
      <c r="Z338" s="15"/>
      <c r="AA338" s="15"/>
      <c r="AB338" s="15"/>
      <c r="AC338" s="15"/>
      <c r="AD338" s="15"/>
      <c r="AE338" s="15"/>
      <c r="AT338" s="277" t="s">
        <v>197</v>
      </c>
      <c r="AU338" s="277" t="s">
        <v>85</v>
      </c>
      <c r="AV338" s="15" t="s">
        <v>83</v>
      </c>
      <c r="AW338" s="15" t="s">
        <v>32</v>
      </c>
      <c r="AX338" s="15" t="s">
        <v>76</v>
      </c>
      <c r="AY338" s="277" t="s">
        <v>175</v>
      </c>
    </row>
    <row r="339" s="15" customFormat="1">
      <c r="A339" s="15"/>
      <c r="B339" s="268"/>
      <c r="C339" s="269"/>
      <c r="D339" s="243" t="s">
        <v>197</v>
      </c>
      <c r="E339" s="270" t="s">
        <v>1</v>
      </c>
      <c r="F339" s="271" t="s">
        <v>2078</v>
      </c>
      <c r="G339" s="269"/>
      <c r="H339" s="270" t="s">
        <v>1</v>
      </c>
      <c r="I339" s="272"/>
      <c r="J339" s="269"/>
      <c r="K339" s="269"/>
      <c r="L339" s="273"/>
      <c r="M339" s="274"/>
      <c r="N339" s="275"/>
      <c r="O339" s="275"/>
      <c r="P339" s="275"/>
      <c r="Q339" s="275"/>
      <c r="R339" s="275"/>
      <c r="S339" s="275"/>
      <c r="T339" s="276"/>
      <c r="U339" s="15"/>
      <c r="V339" s="15"/>
      <c r="W339" s="15"/>
      <c r="X339" s="15"/>
      <c r="Y339" s="15"/>
      <c r="Z339" s="15"/>
      <c r="AA339" s="15"/>
      <c r="AB339" s="15"/>
      <c r="AC339" s="15"/>
      <c r="AD339" s="15"/>
      <c r="AE339" s="15"/>
      <c r="AT339" s="277" t="s">
        <v>197</v>
      </c>
      <c r="AU339" s="277" t="s">
        <v>85</v>
      </c>
      <c r="AV339" s="15" t="s">
        <v>83</v>
      </c>
      <c r="AW339" s="15" t="s">
        <v>32</v>
      </c>
      <c r="AX339" s="15" t="s">
        <v>76</v>
      </c>
      <c r="AY339" s="277" t="s">
        <v>175</v>
      </c>
    </row>
    <row r="340" s="13" customFormat="1">
      <c r="A340" s="13"/>
      <c r="B340" s="241"/>
      <c r="C340" s="242"/>
      <c r="D340" s="243" t="s">
        <v>197</v>
      </c>
      <c r="E340" s="244" t="s">
        <v>1</v>
      </c>
      <c r="F340" s="245" t="s">
        <v>2100</v>
      </c>
      <c r="G340" s="242"/>
      <c r="H340" s="246">
        <v>19.5</v>
      </c>
      <c r="I340" s="247"/>
      <c r="J340" s="242"/>
      <c r="K340" s="242"/>
      <c r="L340" s="248"/>
      <c r="M340" s="249"/>
      <c r="N340" s="250"/>
      <c r="O340" s="250"/>
      <c r="P340" s="250"/>
      <c r="Q340" s="250"/>
      <c r="R340" s="250"/>
      <c r="S340" s="250"/>
      <c r="T340" s="251"/>
      <c r="U340" s="13"/>
      <c r="V340" s="13"/>
      <c r="W340" s="13"/>
      <c r="X340" s="13"/>
      <c r="Y340" s="13"/>
      <c r="Z340" s="13"/>
      <c r="AA340" s="13"/>
      <c r="AB340" s="13"/>
      <c r="AC340" s="13"/>
      <c r="AD340" s="13"/>
      <c r="AE340" s="13"/>
      <c r="AT340" s="252" t="s">
        <v>197</v>
      </c>
      <c r="AU340" s="252" t="s">
        <v>85</v>
      </c>
      <c r="AV340" s="13" t="s">
        <v>85</v>
      </c>
      <c r="AW340" s="13" t="s">
        <v>32</v>
      </c>
      <c r="AX340" s="13" t="s">
        <v>76</v>
      </c>
      <c r="AY340" s="252" t="s">
        <v>175</v>
      </c>
    </row>
    <row r="341" s="16" customFormat="1">
      <c r="A341" s="16"/>
      <c r="B341" s="278"/>
      <c r="C341" s="279"/>
      <c r="D341" s="243" t="s">
        <v>197</v>
      </c>
      <c r="E341" s="280" t="s">
        <v>1</v>
      </c>
      <c r="F341" s="281" t="s">
        <v>274</v>
      </c>
      <c r="G341" s="279"/>
      <c r="H341" s="282">
        <v>19.5</v>
      </c>
      <c r="I341" s="283"/>
      <c r="J341" s="279"/>
      <c r="K341" s="279"/>
      <c r="L341" s="284"/>
      <c r="M341" s="285"/>
      <c r="N341" s="286"/>
      <c r="O341" s="286"/>
      <c r="P341" s="286"/>
      <c r="Q341" s="286"/>
      <c r="R341" s="286"/>
      <c r="S341" s="286"/>
      <c r="T341" s="287"/>
      <c r="U341" s="16"/>
      <c r="V341" s="16"/>
      <c r="W341" s="16"/>
      <c r="X341" s="16"/>
      <c r="Y341" s="16"/>
      <c r="Z341" s="16"/>
      <c r="AA341" s="16"/>
      <c r="AB341" s="16"/>
      <c r="AC341" s="16"/>
      <c r="AD341" s="16"/>
      <c r="AE341" s="16"/>
      <c r="AT341" s="288" t="s">
        <v>197</v>
      </c>
      <c r="AU341" s="288" t="s">
        <v>85</v>
      </c>
      <c r="AV341" s="16" t="s">
        <v>98</v>
      </c>
      <c r="AW341" s="16" t="s">
        <v>32</v>
      </c>
      <c r="AX341" s="16" t="s">
        <v>76</v>
      </c>
      <c r="AY341" s="288" t="s">
        <v>175</v>
      </c>
    </row>
    <row r="342" s="15" customFormat="1">
      <c r="A342" s="15"/>
      <c r="B342" s="268"/>
      <c r="C342" s="269"/>
      <c r="D342" s="243" t="s">
        <v>197</v>
      </c>
      <c r="E342" s="270" t="s">
        <v>1</v>
      </c>
      <c r="F342" s="271" t="s">
        <v>2080</v>
      </c>
      <c r="G342" s="269"/>
      <c r="H342" s="270" t="s">
        <v>1</v>
      </c>
      <c r="I342" s="272"/>
      <c r="J342" s="269"/>
      <c r="K342" s="269"/>
      <c r="L342" s="273"/>
      <c r="M342" s="274"/>
      <c r="N342" s="275"/>
      <c r="O342" s="275"/>
      <c r="P342" s="275"/>
      <c r="Q342" s="275"/>
      <c r="R342" s="275"/>
      <c r="S342" s="275"/>
      <c r="T342" s="276"/>
      <c r="U342" s="15"/>
      <c r="V342" s="15"/>
      <c r="W342" s="15"/>
      <c r="X342" s="15"/>
      <c r="Y342" s="15"/>
      <c r="Z342" s="15"/>
      <c r="AA342" s="15"/>
      <c r="AB342" s="15"/>
      <c r="AC342" s="15"/>
      <c r="AD342" s="15"/>
      <c r="AE342" s="15"/>
      <c r="AT342" s="277" t="s">
        <v>197</v>
      </c>
      <c r="AU342" s="277" t="s">
        <v>85</v>
      </c>
      <c r="AV342" s="15" t="s">
        <v>83</v>
      </c>
      <c r="AW342" s="15" t="s">
        <v>32</v>
      </c>
      <c r="AX342" s="15" t="s">
        <v>76</v>
      </c>
      <c r="AY342" s="277" t="s">
        <v>175</v>
      </c>
    </row>
    <row r="343" s="13" customFormat="1">
      <c r="A343" s="13"/>
      <c r="B343" s="241"/>
      <c r="C343" s="242"/>
      <c r="D343" s="243" t="s">
        <v>197</v>
      </c>
      <c r="E343" s="244" t="s">
        <v>1</v>
      </c>
      <c r="F343" s="245" t="s">
        <v>2101</v>
      </c>
      <c r="G343" s="242"/>
      <c r="H343" s="246">
        <v>9</v>
      </c>
      <c r="I343" s="247"/>
      <c r="J343" s="242"/>
      <c r="K343" s="242"/>
      <c r="L343" s="248"/>
      <c r="M343" s="249"/>
      <c r="N343" s="250"/>
      <c r="O343" s="250"/>
      <c r="P343" s="250"/>
      <c r="Q343" s="250"/>
      <c r="R343" s="250"/>
      <c r="S343" s="250"/>
      <c r="T343" s="251"/>
      <c r="U343" s="13"/>
      <c r="V343" s="13"/>
      <c r="W343" s="13"/>
      <c r="X343" s="13"/>
      <c r="Y343" s="13"/>
      <c r="Z343" s="13"/>
      <c r="AA343" s="13"/>
      <c r="AB343" s="13"/>
      <c r="AC343" s="13"/>
      <c r="AD343" s="13"/>
      <c r="AE343" s="13"/>
      <c r="AT343" s="252" t="s">
        <v>197</v>
      </c>
      <c r="AU343" s="252" t="s">
        <v>85</v>
      </c>
      <c r="AV343" s="13" t="s">
        <v>85</v>
      </c>
      <c r="AW343" s="13" t="s">
        <v>32</v>
      </c>
      <c r="AX343" s="13" t="s">
        <v>76</v>
      </c>
      <c r="AY343" s="252" t="s">
        <v>175</v>
      </c>
    </row>
    <row r="344" s="16" customFormat="1">
      <c r="A344" s="16"/>
      <c r="B344" s="278"/>
      <c r="C344" s="279"/>
      <c r="D344" s="243" t="s">
        <v>197</v>
      </c>
      <c r="E344" s="280" t="s">
        <v>1</v>
      </c>
      <c r="F344" s="281" t="s">
        <v>274</v>
      </c>
      <c r="G344" s="279"/>
      <c r="H344" s="282">
        <v>9</v>
      </c>
      <c r="I344" s="283"/>
      <c r="J344" s="279"/>
      <c r="K344" s="279"/>
      <c r="L344" s="284"/>
      <c r="M344" s="285"/>
      <c r="N344" s="286"/>
      <c r="O344" s="286"/>
      <c r="P344" s="286"/>
      <c r="Q344" s="286"/>
      <c r="R344" s="286"/>
      <c r="S344" s="286"/>
      <c r="T344" s="287"/>
      <c r="U344" s="16"/>
      <c r="V344" s="16"/>
      <c r="W344" s="16"/>
      <c r="X344" s="16"/>
      <c r="Y344" s="16"/>
      <c r="Z344" s="16"/>
      <c r="AA344" s="16"/>
      <c r="AB344" s="16"/>
      <c r="AC344" s="16"/>
      <c r="AD344" s="16"/>
      <c r="AE344" s="16"/>
      <c r="AT344" s="288" t="s">
        <v>197</v>
      </c>
      <c r="AU344" s="288" t="s">
        <v>85</v>
      </c>
      <c r="AV344" s="16" t="s">
        <v>98</v>
      </c>
      <c r="AW344" s="16" t="s">
        <v>32</v>
      </c>
      <c r="AX344" s="16" t="s">
        <v>76</v>
      </c>
      <c r="AY344" s="288" t="s">
        <v>175</v>
      </c>
    </row>
    <row r="345" s="14" customFormat="1">
      <c r="A345" s="14"/>
      <c r="B345" s="253"/>
      <c r="C345" s="254"/>
      <c r="D345" s="243" t="s">
        <v>197</v>
      </c>
      <c r="E345" s="255" t="s">
        <v>1</v>
      </c>
      <c r="F345" s="256" t="s">
        <v>199</v>
      </c>
      <c r="G345" s="254"/>
      <c r="H345" s="257">
        <v>48.299999999999997</v>
      </c>
      <c r="I345" s="258"/>
      <c r="J345" s="254"/>
      <c r="K345" s="254"/>
      <c r="L345" s="259"/>
      <c r="M345" s="260"/>
      <c r="N345" s="261"/>
      <c r="O345" s="261"/>
      <c r="P345" s="261"/>
      <c r="Q345" s="261"/>
      <c r="R345" s="261"/>
      <c r="S345" s="261"/>
      <c r="T345" s="262"/>
      <c r="U345" s="14"/>
      <c r="V345" s="14"/>
      <c r="W345" s="14"/>
      <c r="X345" s="14"/>
      <c r="Y345" s="14"/>
      <c r="Z345" s="14"/>
      <c r="AA345" s="14"/>
      <c r="AB345" s="14"/>
      <c r="AC345" s="14"/>
      <c r="AD345" s="14"/>
      <c r="AE345" s="14"/>
      <c r="AT345" s="263" t="s">
        <v>197</v>
      </c>
      <c r="AU345" s="263" t="s">
        <v>85</v>
      </c>
      <c r="AV345" s="14" t="s">
        <v>182</v>
      </c>
      <c r="AW345" s="14" t="s">
        <v>32</v>
      </c>
      <c r="AX345" s="14" t="s">
        <v>76</v>
      </c>
      <c r="AY345" s="263" t="s">
        <v>175</v>
      </c>
    </row>
    <row r="346" s="13" customFormat="1">
      <c r="A346" s="13"/>
      <c r="B346" s="241"/>
      <c r="C346" s="242"/>
      <c r="D346" s="243" t="s">
        <v>197</v>
      </c>
      <c r="E346" s="244" t="s">
        <v>1</v>
      </c>
      <c r="F346" s="245" t="s">
        <v>2102</v>
      </c>
      <c r="G346" s="242"/>
      <c r="H346" s="246">
        <v>57.960000000000001</v>
      </c>
      <c r="I346" s="247"/>
      <c r="J346" s="242"/>
      <c r="K346" s="242"/>
      <c r="L346" s="248"/>
      <c r="M346" s="249"/>
      <c r="N346" s="250"/>
      <c r="O346" s="250"/>
      <c r="P346" s="250"/>
      <c r="Q346" s="250"/>
      <c r="R346" s="250"/>
      <c r="S346" s="250"/>
      <c r="T346" s="251"/>
      <c r="U346" s="13"/>
      <c r="V346" s="13"/>
      <c r="W346" s="13"/>
      <c r="X346" s="13"/>
      <c r="Y346" s="13"/>
      <c r="Z346" s="13"/>
      <c r="AA346" s="13"/>
      <c r="AB346" s="13"/>
      <c r="AC346" s="13"/>
      <c r="AD346" s="13"/>
      <c r="AE346" s="13"/>
      <c r="AT346" s="252" t="s">
        <v>197</v>
      </c>
      <c r="AU346" s="252" t="s">
        <v>85</v>
      </c>
      <c r="AV346" s="13" t="s">
        <v>85</v>
      </c>
      <c r="AW346" s="13" t="s">
        <v>32</v>
      </c>
      <c r="AX346" s="13" t="s">
        <v>76</v>
      </c>
      <c r="AY346" s="252" t="s">
        <v>175</v>
      </c>
    </row>
    <row r="347" s="14" customFormat="1">
      <c r="A347" s="14"/>
      <c r="B347" s="253"/>
      <c r="C347" s="254"/>
      <c r="D347" s="243" t="s">
        <v>197</v>
      </c>
      <c r="E347" s="255" t="s">
        <v>1</v>
      </c>
      <c r="F347" s="256" t="s">
        <v>199</v>
      </c>
      <c r="G347" s="254"/>
      <c r="H347" s="257">
        <v>57.960000000000001</v>
      </c>
      <c r="I347" s="258"/>
      <c r="J347" s="254"/>
      <c r="K347" s="254"/>
      <c r="L347" s="259"/>
      <c r="M347" s="260"/>
      <c r="N347" s="261"/>
      <c r="O347" s="261"/>
      <c r="P347" s="261"/>
      <c r="Q347" s="261"/>
      <c r="R347" s="261"/>
      <c r="S347" s="261"/>
      <c r="T347" s="262"/>
      <c r="U347" s="14"/>
      <c r="V347" s="14"/>
      <c r="W347" s="14"/>
      <c r="X347" s="14"/>
      <c r="Y347" s="14"/>
      <c r="Z347" s="14"/>
      <c r="AA347" s="14"/>
      <c r="AB347" s="14"/>
      <c r="AC347" s="14"/>
      <c r="AD347" s="14"/>
      <c r="AE347" s="14"/>
      <c r="AT347" s="263" t="s">
        <v>197</v>
      </c>
      <c r="AU347" s="263" t="s">
        <v>85</v>
      </c>
      <c r="AV347" s="14" t="s">
        <v>182</v>
      </c>
      <c r="AW347" s="14" t="s">
        <v>32</v>
      </c>
      <c r="AX347" s="14" t="s">
        <v>76</v>
      </c>
      <c r="AY347" s="263" t="s">
        <v>175</v>
      </c>
    </row>
    <row r="348" s="13" customFormat="1">
      <c r="A348" s="13"/>
      <c r="B348" s="241"/>
      <c r="C348" s="242"/>
      <c r="D348" s="243" t="s">
        <v>197</v>
      </c>
      <c r="E348" s="244" t="s">
        <v>1</v>
      </c>
      <c r="F348" s="245" t="s">
        <v>481</v>
      </c>
      <c r="G348" s="242"/>
      <c r="H348" s="246">
        <v>58</v>
      </c>
      <c r="I348" s="247"/>
      <c r="J348" s="242"/>
      <c r="K348" s="242"/>
      <c r="L348" s="248"/>
      <c r="M348" s="249"/>
      <c r="N348" s="250"/>
      <c r="O348" s="250"/>
      <c r="P348" s="250"/>
      <c r="Q348" s="250"/>
      <c r="R348" s="250"/>
      <c r="S348" s="250"/>
      <c r="T348" s="251"/>
      <c r="U348" s="13"/>
      <c r="V348" s="13"/>
      <c r="W348" s="13"/>
      <c r="X348" s="13"/>
      <c r="Y348" s="13"/>
      <c r="Z348" s="13"/>
      <c r="AA348" s="13"/>
      <c r="AB348" s="13"/>
      <c r="AC348" s="13"/>
      <c r="AD348" s="13"/>
      <c r="AE348" s="13"/>
      <c r="AT348" s="252" t="s">
        <v>197</v>
      </c>
      <c r="AU348" s="252" t="s">
        <v>85</v>
      </c>
      <c r="AV348" s="13" t="s">
        <v>85</v>
      </c>
      <c r="AW348" s="13" t="s">
        <v>32</v>
      </c>
      <c r="AX348" s="13" t="s">
        <v>76</v>
      </c>
      <c r="AY348" s="252" t="s">
        <v>175</v>
      </c>
    </row>
    <row r="349" s="14" customFormat="1">
      <c r="A349" s="14"/>
      <c r="B349" s="253"/>
      <c r="C349" s="254"/>
      <c r="D349" s="243" t="s">
        <v>197</v>
      </c>
      <c r="E349" s="255" t="s">
        <v>1</v>
      </c>
      <c r="F349" s="256" t="s">
        <v>199</v>
      </c>
      <c r="G349" s="254"/>
      <c r="H349" s="257">
        <v>58</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197</v>
      </c>
      <c r="AU349" s="263" t="s">
        <v>85</v>
      </c>
      <c r="AV349" s="14" t="s">
        <v>182</v>
      </c>
      <c r="AW349" s="14" t="s">
        <v>32</v>
      </c>
      <c r="AX349" s="14" t="s">
        <v>83</v>
      </c>
      <c r="AY349" s="263" t="s">
        <v>175</v>
      </c>
    </row>
    <row r="350" s="2" customFormat="1" ht="16.5" customHeight="1">
      <c r="A350" s="39"/>
      <c r="B350" s="40"/>
      <c r="C350" s="228" t="s">
        <v>381</v>
      </c>
      <c r="D350" s="228" t="s">
        <v>177</v>
      </c>
      <c r="E350" s="229" t="s">
        <v>2103</v>
      </c>
      <c r="F350" s="230" t="s">
        <v>2104</v>
      </c>
      <c r="G350" s="231" t="s">
        <v>221</v>
      </c>
      <c r="H350" s="232">
        <v>32</v>
      </c>
      <c r="I350" s="233"/>
      <c r="J350" s="234">
        <f>ROUND(I350*H350,2)</f>
        <v>0</v>
      </c>
      <c r="K350" s="230" t="s">
        <v>181</v>
      </c>
      <c r="L350" s="45"/>
      <c r="M350" s="235" t="s">
        <v>1</v>
      </c>
      <c r="N350" s="236" t="s">
        <v>41</v>
      </c>
      <c r="O350" s="92"/>
      <c r="P350" s="237">
        <f>O350*H350</f>
        <v>0</v>
      </c>
      <c r="Q350" s="237">
        <v>0.00263094</v>
      </c>
      <c r="R350" s="237">
        <f>Q350*H350</f>
        <v>0.08419008</v>
      </c>
      <c r="S350" s="237">
        <v>0</v>
      </c>
      <c r="T350" s="238">
        <f>S350*H350</f>
        <v>0</v>
      </c>
      <c r="U350" s="39"/>
      <c r="V350" s="39"/>
      <c r="W350" s="39"/>
      <c r="X350" s="39"/>
      <c r="Y350" s="39"/>
      <c r="Z350" s="39"/>
      <c r="AA350" s="39"/>
      <c r="AB350" s="39"/>
      <c r="AC350" s="39"/>
      <c r="AD350" s="39"/>
      <c r="AE350" s="39"/>
      <c r="AR350" s="239" t="s">
        <v>255</v>
      </c>
      <c r="AT350" s="239" t="s">
        <v>177</v>
      </c>
      <c r="AU350" s="239" t="s">
        <v>85</v>
      </c>
      <c r="AY350" s="18" t="s">
        <v>175</v>
      </c>
      <c r="BE350" s="240">
        <f>IF(N350="základní",J350,0)</f>
        <v>0</v>
      </c>
      <c r="BF350" s="240">
        <f>IF(N350="snížená",J350,0)</f>
        <v>0</v>
      </c>
      <c r="BG350" s="240">
        <f>IF(N350="zákl. přenesená",J350,0)</f>
        <v>0</v>
      </c>
      <c r="BH350" s="240">
        <f>IF(N350="sníž. přenesená",J350,0)</f>
        <v>0</v>
      </c>
      <c r="BI350" s="240">
        <f>IF(N350="nulová",J350,0)</f>
        <v>0</v>
      </c>
      <c r="BJ350" s="18" t="s">
        <v>83</v>
      </c>
      <c r="BK350" s="240">
        <f>ROUND(I350*H350,2)</f>
        <v>0</v>
      </c>
      <c r="BL350" s="18" t="s">
        <v>255</v>
      </c>
      <c r="BM350" s="239" t="s">
        <v>2105</v>
      </c>
    </row>
    <row r="351" s="15" customFormat="1">
      <c r="A351" s="15"/>
      <c r="B351" s="268"/>
      <c r="C351" s="269"/>
      <c r="D351" s="243" t="s">
        <v>197</v>
      </c>
      <c r="E351" s="270" t="s">
        <v>1</v>
      </c>
      <c r="F351" s="271" t="s">
        <v>2075</v>
      </c>
      <c r="G351" s="269"/>
      <c r="H351" s="270" t="s">
        <v>1</v>
      </c>
      <c r="I351" s="272"/>
      <c r="J351" s="269"/>
      <c r="K351" s="269"/>
      <c r="L351" s="273"/>
      <c r="M351" s="274"/>
      <c r="N351" s="275"/>
      <c r="O351" s="275"/>
      <c r="P351" s="275"/>
      <c r="Q351" s="275"/>
      <c r="R351" s="275"/>
      <c r="S351" s="275"/>
      <c r="T351" s="276"/>
      <c r="U351" s="15"/>
      <c r="V351" s="15"/>
      <c r="W351" s="15"/>
      <c r="X351" s="15"/>
      <c r="Y351" s="15"/>
      <c r="Z351" s="15"/>
      <c r="AA351" s="15"/>
      <c r="AB351" s="15"/>
      <c r="AC351" s="15"/>
      <c r="AD351" s="15"/>
      <c r="AE351" s="15"/>
      <c r="AT351" s="277" t="s">
        <v>197</v>
      </c>
      <c r="AU351" s="277" t="s">
        <v>85</v>
      </c>
      <c r="AV351" s="15" t="s">
        <v>83</v>
      </c>
      <c r="AW351" s="15" t="s">
        <v>32</v>
      </c>
      <c r="AX351" s="15" t="s">
        <v>76</v>
      </c>
      <c r="AY351" s="277" t="s">
        <v>175</v>
      </c>
    </row>
    <row r="352" s="15" customFormat="1">
      <c r="A352" s="15"/>
      <c r="B352" s="268"/>
      <c r="C352" s="269"/>
      <c r="D352" s="243" t="s">
        <v>197</v>
      </c>
      <c r="E352" s="270" t="s">
        <v>1</v>
      </c>
      <c r="F352" s="271" t="s">
        <v>2076</v>
      </c>
      <c r="G352" s="269"/>
      <c r="H352" s="270" t="s">
        <v>1</v>
      </c>
      <c r="I352" s="272"/>
      <c r="J352" s="269"/>
      <c r="K352" s="269"/>
      <c r="L352" s="273"/>
      <c r="M352" s="274"/>
      <c r="N352" s="275"/>
      <c r="O352" s="275"/>
      <c r="P352" s="275"/>
      <c r="Q352" s="275"/>
      <c r="R352" s="275"/>
      <c r="S352" s="275"/>
      <c r="T352" s="276"/>
      <c r="U352" s="15"/>
      <c r="V352" s="15"/>
      <c r="W352" s="15"/>
      <c r="X352" s="15"/>
      <c r="Y352" s="15"/>
      <c r="Z352" s="15"/>
      <c r="AA352" s="15"/>
      <c r="AB352" s="15"/>
      <c r="AC352" s="15"/>
      <c r="AD352" s="15"/>
      <c r="AE352" s="15"/>
      <c r="AT352" s="277" t="s">
        <v>197</v>
      </c>
      <c r="AU352" s="277" t="s">
        <v>85</v>
      </c>
      <c r="AV352" s="15" t="s">
        <v>83</v>
      </c>
      <c r="AW352" s="15" t="s">
        <v>32</v>
      </c>
      <c r="AX352" s="15" t="s">
        <v>76</v>
      </c>
      <c r="AY352" s="277" t="s">
        <v>175</v>
      </c>
    </row>
    <row r="353" s="15" customFormat="1">
      <c r="A353" s="15"/>
      <c r="B353" s="268"/>
      <c r="C353" s="269"/>
      <c r="D353" s="243" t="s">
        <v>197</v>
      </c>
      <c r="E353" s="270" t="s">
        <v>1</v>
      </c>
      <c r="F353" s="271" t="s">
        <v>2077</v>
      </c>
      <c r="G353" s="269"/>
      <c r="H353" s="270" t="s">
        <v>1</v>
      </c>
      <c r="I353" s="272"/>
      <c r="J353" s="269"/>
      <c r="K353" s="269"/>
      <c r="L353" s="273"/>
      <c r="M353" s="274"/>
      <c r="N353" s="275"/>
      <c r="O353" s="275"/>
      <c r="P353" s="275"/>
      <c r="Q353" s="275"/>
      <c r="R353" s="275"/>
      <c r="S353" s="275"/>
      <c r="T353" s="276"/>
      <c r="U353" s="15"/>
      <c r="V353" s="15"/>
      <c r="W353" s="15"/>
      <c r="X353" s="15"/>
      <c r="Y353" s="15"/>
      <c r="Z353" s="15"/>
      <c r="AA353" s="15"/>
      <c r="AB353" s="15"/>
      <c r="AC353" s="15"/>
      <c r="AD353" s="15"/>
      <c r="AE353" s="15"/>
      <c r="AT353" s="277" t="s">
        <v>197</v>
      </c>
      <c r="AU353" s="277" t="s">
        <v>85</v>
      </c>
      <c r="AV353" s="15" t="s">
        <v>83</v>
      </c>
      <c r="AW353" s="15" t="s">
        <v>32</v>
      </c>
      <c r="AX353" s="15" t="s">
        <v>76</v>
      </c>
      <c r="AY353" s="277" t="s">
        <v>175</v>
      </c>
    </row>
    <row r="354" s="15" customFormat="1">
      <c r="A354" s="15"/>
      <c r="B354" s="268"/>
      <c r="C354" s="269"/>
      <c r="D354" s="243" t="s">
        <v>197</v>
      </c>
      <c r="E354" s="270" t="s">
        <v>1</v>
      </c>
      <c r="F354" s="271" t="s">
        <v>2078</v>
      </c>
      <c r="G354" s="269"/>
      <c r="H354" s="270" t="s">
        <v>1</v>
      </c>
      <c r="I354" s="272"/>
      <c r="J354" s="269"/>
      <c r="K354" s="269"/>
      <c r="L354" s="273"/>
      <c r="M354" s="274"/>
      <c r="N354" s="275"/>
      <c r="O354" s="275"/>
      <c r="P354" s="275"/>
      <c r="Q354" s="275"/>
      <c r="R354" s="275"/>
      <c r="S354" s="275"/>
      <c r="T354" s="276"/>
      <c r="U354" s="15"/>
      <c r="V354" s="15"/>
      <c r="W354" s="15"/>
      <c r="X354" s="15"/>
      <c r="Y354" s="15"/>
      <c r="Z354" s="15"/>
      <c r="AA354" s="15"/>
      <c r="AB354" s="15"/>
      <c r="AC354" s="15"/>
      <c r="AD354" s="15"/>
      <c r="AE354" s="15"/>
      <c r="AT354" s="277" t="s">
        <v>197</v>
      </c>
      <c r="AU354" s="277" t="s">
        <v>85</v>
      </c>
      <c r="AV354" s="15" t="s">
        <v>83</v>
      </c>
      <c r="AW354" s="15" t="s">
        <v>32</v>
      </c>
      <c r="AX354" s="15" t="s">
        <v>76</v>
      </c>
      <c r="AY354" s="277" t="s">
        <v>175</v>
      </c>
    </row>
    <row r="355" s="13" customFormat="1">
      <c r="A355" s="13"/>
      <c r="B355" s="241"/>
      <c r="C355" s="242"/>
      <c r="D355" s="243" t="s">
        <v>197</v>
      </c>
      <c r="E355" s="244" t="s">
        <v>1</v>
      </c>
      <c r="F355" s="245" t="s">
        <v>2106</v>
      </c>
      <c r="G355" s="242"/>
      <c r="H355" s="246">
        <v>1.5</v>
      </c>
      <c r="I355" s="247"/>
      <c r="J355" s="242"/>
      <c r="K355" s="242"/>
      <c r="L355" s="248"/>
      <c r="M355" s="249"/>
      <c r="N355" s="250"/>
      <c r="O355" s="250"/>
      <c r="P355" s="250"/>
      <c r="Q355" s="250"/>
      <c r="R355" s="250"/>
      <c r="S355" s="250"/>
      <c r="T355" s="251"/>
      <c r="U355" s="13"/>
      <c r="V355" s="13"/>
      <c r="W355" s="13"/>
      <c r="X355" s="13"/>
      <c r="Y355" s="13"/>
      <c r="Z355" s="13"/>
      <c r="AA355" s="13"/>
      <c r="AB355" s="13"/>
      <c r="AC355" s="13"/>
      <c r="AD355" s="13"/>
      <c r="AE355" s="13"/>
      <c r="AT355" s="252" t="s">
        <v>197</v>
      </c>
      <c r="AU355" s="252" t="s">
        <v>85</v>
      </c>
      <c r="AV355" s="13" t="s">
        <v>85</v>
      </c>
      <c r="AW355" s="13" t="s">
        <v>32</v>
      </c>
      <c r="AX355" s="13" t="s">
        <v>76</v>
      </c>
      <c r="AY355" s="252" t="s">
        <v>175</v>
      </c>
    </row>
    <row r="356" s="16" customFormat="1">
      <c r="A356" s="16"/>
      <c r="B356" s="278"/>
      <c r="C356" s="279"/>
      <c r="D356" s="243" t="s">
        <v>197</v>
      </c>
      <c r="E356" s="280" t="s">
        <v>1</v>
      </c>
      <c r="F356" s="281" t="s">
        <v>274</v>
      </c>
      <c r="G356" s="279"/>
      <c r="H356" s="282">
        <v>1.5</v>
      </c>
      <c r="I356" s="283"/>
      <c r="J356" s="279"/>
      <c r="K356" s="279"/>
      <c r="L356" s="284"/>
      <c r="M356" s="285"/>
      <c r="N356" s="286"/>
      <c r="O356" s="286"/>
      <c r="P356" s="286"/>
      <c r="Q356" s="286"/>
      <c r="R356" s="286"/>
      <c r="S356" s="286"/>
      <c r="T356" s="287"/>
      <c r="U356" s="16"/>
      <c r="V356" s="16"/>
      <c r="W356" s="16"/>
      <c r="X356" s="16"/>
      <c r="Y356" s="16"/>
      <c r="Z356" s="16"/>
      <c r="AA356" s="16"/>
      <c r="AB356" s="16"/>
      <c r="AC356" s="16"/>
      <c r="AD356" s="16"/>
      <c r="AE356" s="16"/>
      <c r="AT356" s="288" t="s">
        <v>197</v>
      </c>
      <c r="AU356" s="288" t="s">
        <v>85</v>
      </c>
      <c r="AV356" s="16" t="s">
        <v>98</v>
      </c>
      <c r="AW356" s="16" t="s">
        <v>32</v>
      </c>
      <c r="AX356" s="16" t="s">
        <v>76</v>
      </c>
      <c r="AY356" s="288" t="s">
        <v>175</v>
      </c>
    </row>
    <row r="357" s="15" customFormat="1">
      <c r="A357" s="15"/>
      <c r="B357" s="268"/>
      <c r="C357" s="269"/>
      <c r="D357" s="243" t="s">
        <v>197</v>
      </c>
      <c r="E357" s="270" t="s">
        <v>1</v>
      </c>
      <c r="F357" s="271" t="s">
        <v>2080</v>
      </c>
      <c r="G357" s="269"/>
      <c r="H357" s="270" t="s">
        <v>1</v>
      </c>
      <c r="I357" s="272"/>
      <c r="J357" s="269"/>
      <c r="K357" s="269"/>
      <c r="L357" s="273"/>
      <c r="M357" s="274"/>
      <c r="N357" s="275"/>
      <c r="O357" s="275"/>
      <c r="P357" s="275"/>
      <c r="Q357" s="275"/>
      <c r="R357" s="275"/>
      <c r="S357" s="275"/>
      <c r="T357" s="276"/>
      <c r="U357" s="15"/>
      <c r="V357" s="15"/>
      <c r="W357" s="15"/>
      <c r="X357" s="15"/>
      <c r="Y357" s="15"/>
      <c r="Z357" s="15"/>
      <c r="AA357" s="15"/>
      <c r="AB357" s="15"/>
      <c r="AC357" s="15"/>
      <c r="AD357" s="15"/>
      <c r="AE357" s="15"/>
      <c r="AT357" s="277" t="s">
        <v>197</v>
      </c>
      <c r="AU357" s="277" t="s">
        <v>85</v>
      </c>
      <c r="AV357" s="15" t="s">
        <v>83</v>
      </c>
      <c r="AW357" s="15" t="s">
        <v>32</v>
      </c>
      <c r="AX357" s="15" t="s">
        <v>76</v>
      </c>
      <c r="AY357" s="277" t="s">
        <v>175</v>
      </c>
    </row>
    <row r="358" s="13" customFormat="1">
      <c r="A358" s="13"/>
      <c r="B358" s="241"/>
      <c r="C358" s="242"/>
      <c r="D358" s="243" t="s">
        <v>197</v>
      </c>
      <c r="E358" s="244" t="s">
        <v>1</v>
      </c>
      <c r="F358" s="245" t="s">
        <v>243</v>
      </c>
      <c r="G358" s="242"/>
      <c r="H358" s="246">
        <v>14</v>
      </c>
      <c r="I358" s="247"/>
      <c r="J358" s="242"/>
      <c r="K358" s="242"/>
      <c r="L358" s="248"/>
      <c r="M358" s="249"/>
      <c r="N358" s="250"/>
      <c r="O358" s="250"/>
      <c r="P358" s="250"/>
      <c r="Q358" s="250"/>
      <c r="R358" s="250"/>
      <c r="S358" s="250"/>
      <c r="T358" s="251"/>
      <c r="U358" s="13"/>
      <c r="V358" s="13"/>
      <c r="W358" s="13"/>
      <c r="X358" s="13"/>
      <c r="Y358" s="13"/>
      <c r="Z358" s="13"/>
      <c r="AA358" s="13"/>
      <c r="AB358" s="13"/>
      <c r="AC358" s="13"/>
      <c r="AD358" s="13"/>
      <c r="AE358" s="13"/>
      <c r="AT358" s="252" t="s">
        <v>197</v>
      </c>
      <c r="AU358" s="252" t="s">
        <v>85</v>
      </c>
      <c r="AV358" s="13" t="s">
        <v>85</v>
      </c>
      <c r="AW358" s="13" t="s">
        <v>32</v>
      </c>
      <c r="AX358" s="13" t="s">
        <v>76</v>
      </c>
      <c r="AY358" s="252" t="s">
        <v>175</v>
      </c>
    </row>
    <row r="359" s="16" customFormat="1">
      <c r="A359" s="16"/>
      <c r="B359" s="278"/>
      <c r="C359" s="279"/>
      <c r="D359" s="243" t="s">
        <v>197</v>
      </c>
      <c r="E359" s="280" t="s">
        <v>1</v>
      </c>
      <c r="F359" s="281" t="s">
        <v>274</v>
      </c>
      <c r="G359" s="279"/>
      <c r="H359" s="282">
        <v>14</v>
      </c>
      <c r="I359" s="283"/>
      <c r="J359" s="279"/>
      <c r="K359" s="279"/>
      <c r="L359" s="284"/>
      <c r="M359" s="285"/>
      <c r="N359" s="286"/>
      <c r="O359" s="286"/>
      <c r="P359" s="286"/>
      <c r="Q359" s="286"/>
      <c r="R359" s="286"/>
      <c r="S359" s="286"/>
      <c r="T359" s="287"/>
      <c r="U359" s="16"/>
      <c r="V359" s="16"/>
      <c r="W359" s="16"/>
      <c r="X359" s="16"/>
      <c r="Y359" s="16"/>
      <c r="Z359" s="16"/>
      <c r="AA359" s="16"/>
      <c r="AB359" s="16"/>
      <c r="AC359" s="16"/>
      <c r="AD359" s="16"/>
      <c r="AE359" s="16"/>
      <c r="AT359" s="288" t="s">
        <v>197</v>
      </c>
      <c r="AU359" s="288" t="s">
        <v>85</v>
      </c>
      <c r="AV359" s="16" t="s">
        <v>98</v>
      </c>
      <c r="AW359" s="16" t="s">
        <v>32</v>
      </c>
      <c r="AX359" s="16" t="s">
        <v>76</v>
      </c>
      <c r="AY359" s="288" t="s">
        <v>175</v>
      </c>
    </row>
    <row r="360" s="15" customFormat="1">
      <c r="A360" s="15"/>
      <c r="B360" s="268"/>
      <c r="C360" s="269"/>
      <c r="D360" s="243" t="s">
        <v>197</v>
      </c>
      <c r="E360" s="270" t="s">
        <v>1</v>
      </c>
      <c r="F360" s="271" t="s">
        <v>2082</v>
      </c>
      <c r="G360" s="269"/>
      <c r="H360" s="270" t="s">
        <v>1</v>
      </c>
      <c r="I360" s="272"/>
      <c r="J360" s="269"/>
      <c r="K360" s="269"/>
      <c r="L360" s="273"/>
      <c r="M360" s="274"/>
      <c r="N360" s="275"/>
      <c r="O360" s="275"/>
      <c r="P360" s="275"/>
      <c r="Q360" s="275"/>
      <c r="R360" s="275"/>
      <c r="S360" s="275"/>
      <c r="T360" s="276"/>
      <c r="U360" s="15"/>
      <c r="V360" s="15"/>
      <c r="W360" s="15"/>
      <c r="X360" s="15"/>
      <c r="Y360" s="15"/>
      <c r="Z360" s="15"/>
      <c r="AA360" s="15"/>
      <c r="AB360" s="15"/>
      <c r="AC360" s="15"/>
      <c r="AD360" s="15"/>
      <c r="AE360" s="15"/>
      <c r="AT360" s="277" t="s">
        <v>197</v>
      </c>
      <c r="AU360" s="277" t="s">
        <v>85</v>
      </c>
      <c r="AV360" s="15" t="s">
        <v>83</v>
      </c>
      <c r="AW360" s="15" t="s">
        <v>32</v>
      </c>
      <c r="AX360" s="15" t="s">
        <v>76</v>
      </c>
      <c r="AY360" s="277" t="s">
        <v>175</v>
      </c>
    </row>
    <row r="361" s="15" customFormat="1">
      <c r="A361" s="15"/>
      <c r="B361" s="268"/>
      <c r="C361" s="269"/>
      <c r="D361" s="243" t="s">
        <v>197</v>
      </c>
      <c r="E361" s="270" t="s">
        <v>1</v>
      </c>
      <c r="F361" s="271" t="s">
        <v>2078</v>
      </c>
      <c r="G361" s="269"/>
      <c r="H361" s="270" t="s">
        <v>1</v>
      </c>
      <c r="I361" s="272"/>
      <c r="J361" s="269"/>
      <c r="K361" s="269"/>
      <c r="L361" s="273"/>
      <c r="M361" s="274"/>
      <c r="N361" s="275"/>
      <c r="O361" s="275"/>
      <c r="P361" s="275"/>
      <c r="Q361" s="275"/>
      <c r="R361" s="275"/>
      <c r="S361" s="275"/>
      <c r="T361" s="276"/>
      <c r="U361" s="15"/>
      <c r="V361" s="15"/>
      <c r="W361" s="15"/>
      <c r="X361" s="15"/>
      <c r="Y361" s="15"/>
      <c r="Z361" s="15"/>
      <c r="AA361" s="15"/>
      <c r="AB361" s="15"/>
      <c r="AC361" s="15"/>
      <c r="AD361" s="15"/>
      <c r="AE361" s="15"/>
      <c r="AT361" s="277" t="s">
        <v>197</v>
      </c>
      <c r="AU361" s="277" t="s">
        <v>85</v>
      </c>
      <c r="AV361" s="15" t="s">
        <v>83</v>
      </c>
      <c r="AW361" s="15" t="s">
        <v>32</v>
      </c>
      <c r="AX361" s="15" t="s">
        <v>76</v>
      </c>
      <c r="AY361" s="277" t="s">
        <v>175</v>
      </c>
    </row>
    <row r="362" s="13" customFormat="1">
      <c r="A362" s="13"/>
      <c r="B362" s="241"/>
      <c r="C362" s="242"/>
      <c r="D362" s="243" t="s">
        <v>197</v>
      </c>
      <c r="E362" s="244" t="s">
        <v>1</v>
      </c>
      <c r="F362" s="245" t="s">
        <v>189</v>
      </c>
      <c r="G362" s="242"/>
      <c r="H362" s="246">
        <v>6</v>
      </c>
      <c r="I362" s="247"/>
      <c r="J362" s="242"/>
      <c r="K362" s="242"/>
      <c r="L362" s="248"/>
      <c r="M362" s="249"/>
      <c r="N362" s="250"/>
      <c r="O362" s="250"/>
      <c r="P362" s="250"/>
      <c r="Q362" s="250"/>
      <c r="R362" s="250"/>
      <c r="S362" s="250"/>
      <c r="T362" s="251"/>
      <c r="U362" s="13"/>
      <c r="V362" s="13"/>
      <c r="W362" s="13"/>
      <c r="X362" s="13"/>
      <c r="Y362" s="13"/>
      <c r="Z362" s="13"/>
      <c r="AA362" s="13"/>
      <c r="AB362" s="13"/>
      <c r="AC362" s="13"/>
      <c r="AD362" s="13"/>
      <c r="AE362" s="13"/>
      <c r="AT362" s="252" t="s">
        <v>197</v>
      </c>
      <c r="AU362" s="252" t="s">
        <v>85</v>
      </c>
      <c r="AV362" s="13" t="s">
        <v>85</v>
      </c>
      <c r="AW362" s="13" t="s">
        <v>32</v>
      </c>
      <c r="AX362" s="13" t="s">
        <v>76</v>
      </c>
      <c r="AY362" s="252" t="s">
        <v>175</v>
      </c>
    </row>
    <row r="363" s="16" customFormat="1">
      <c r="A363" s="16"/>
      <c r="B363" s="278"/>
      <c r="C363" s="279"/>
      <c r="D363" s="243" t="s">
        <v>197</v>
      </c>
      <c r="E363" s="280" t="s">
        <v>1</v>
      </c>
      <c r="F363" s="281" t="s">
        <v>274</v>
      </c>
      <c r="G363" s="279"/>
      <c r="H363" s="282">
        <v>6</v>
      </c>
      <c r="I363" s="283"/>
      <c r="J363" s="279"/>
      <c r="K363" s="279"/>
      <c r="L363" s="284"/>
      <c r="M363" s="285"/>
      <c r="N363" s="286"/>
      <c r="O363" s="286"/>
      <c r="P363" s="286"/>
      <c r="Q363" s="286"/>
      <c r="R363" s="286"/>
      <c r="S363" s="286"/>
      <c r="T363" s="287"/>
      <c r="U363" s="16"/>
      <c r="V363" s="16"/>
      <c r="W363" s="16"/>
      <c r="X363" s="16"/>
      <c r="Y363" s="16"/>
      <c r="Z363" s="16"/>
      <c r="AA363" s="16"/>
      <c r="AB363" s="16"/>
      <c r="AC363" s="16"/>
      <c r="AD363" s="16"/>
      <c r="AE363" s="16"/>
      <c r="AT363" s="288" t="s">
        <v>197</v>
      </c>
      <c r="AU363" s="288" t="s">
        <v>85</v>
      </c>
      <c r="AV363" s="16" t="s">
        <v>98</v>
      </c>
      <c r="AW363" s="16" t="s">
        <v>32</v>
      </c>
      <c r="AX363" s="16" t="s">
        <v>76</v>
      </c>
      <c r="AY363" s="288" t="s">
        <v>175</v>
      </c>
    </row>
    <row r="364" s="15" customFormat="1">
      <c r="A364" s="15"/>
      <c r="B364" s="268"/>
      <c r="C364" s="269"/>
      <c r="D364" s="243" t="s">
        <v>197</v>
      </c>
      <c r="E364" s="270" t="s">
        <v>1</v>
      </c>
      <c r="F364" s="271" t="s">
        <v>2080</v>
      </c>
      <c r="G364" s="269"/>
      <c r="H364" s="270" t="s">
        <v>1</v>
      </c>
      <c r="I364" s="272"/>
      <c r="J364" s="269"/>
      <c r="K364" s="269"/>
      <c r="L364" s="273"/>
      <c r="M364" s="274"/>
      <c r="N364" s="275"/>
      <c r="O364" s="275"/>
      <c r="P364" s="275"/>
      <c r="Q364" s="275"/>
      <c r="R364" s="275"/>
      <c r="S364" s="275"/>
      <c r="T364" s="276"/>
      <c r="U364" s="15"/>
      <c r="V364" s="15"/>
      <c r="W364" s="15"/>
      <c r="X364" s="15"/>
      <c r="Y364" s="15"/>
      <c r="Z364" s="15"/>
      <c r="AA364" s="15"/>
      <c r="AB364" s="15"/>
      <c r="AC364" s="15"/>
      <c r="AD364" s="15"/>
      <c r="AE364" s="15"/>
      <c r="AT364" s="277" t="s">
        <v>197</v>
      </c>
      <c r="AU364" s="277" t="s">
        <v>85</v>
      </c>
      <c r="AV364" s="15" t="s">
        <v>83</v>
      </c>
      <c r="AW364" s="15" t="s">
        <v>32</v>
      </c>
      <c r="AX364" s="15" t="s">
        <v>76</v>
      </c>
      <c r="AY364" s="277" t="s">
        <v>175</v>
      </c>
    </row>
    <row r="365" s="13" customFormat="1">
      <c r="A365" s="13"/>
      <c r="B365" s="241"/>
      <c r="C365" s="242"/>
      <c r="D365" s="243" t="s">
        <v>197</v>
      </c>
      <c r="E365" s="244" t="s">
        <v>1</v>
      </c>
      <c r="F365" s="245" t="s">
        <v>2107</v>
      </c>
      <c r="G365" s="242"/>
      <c r="H365" s="246">
        <v>5</v>
      </c>
      <c r="I365" s="247"/>
      <c r="J365" s="242"/>
      <c r="K365" s="242"/>
      <c r="L365" s="248"/>
      <c r="M365" s="249"/>
      <c r="N365" s="250"/>
      <c r="O365" s="250"/>
      <c r="P365" s="250"/>
      <c r="Q365" s="250"/>
      <c r="R365" s="250"/>
      <c r="S365" s="250"/>
      <c r="T365" s="251"/>
      <c r="U365" s="13"/>
      <c r="V365" s="13"/>
      <c r="W365" s="13"/>
      <c r="X365" s="13"/>
      <c r="Y365" s="13"/>
      <c r="Z365" s="13"/>
      <c r="AA365" s="13"/>
      <c r="AB365" s="13"/>
      <c r="AC365" s="13"/>
      <c r="AD365" s="13"/>
      <c r="AE365" s="13"/>
      <c r="AT365" s="252" t="s">
        <v>197</v>
      </c>
      <c r="AU365" s="252" t="s">
        <v>85</v>
      </c>
      <c r="AV365" s="13" t="s">
        <v>85</v>
      </c>
      <c r="AW365" s="13" t="s">
        <v>32</v>
      </c>
      <c r="AX365" s="13" t="s">
        <v>76</v>
      </c>
      <c r="AY365" s="252" t="s">
        <v>175</v>
      </c>
    </row>
    <row r="366" s="16" customFormat="1">
      <c r="A366" s="16"/>
      <c r="B366" s="278"/>
      <c r="C366" s="279"/>
      <c r="D366" s="243" t="s">
        <v>197</v>
      </c>
      <c r="E366" s="280" t="s">
        <v>1</v>
      </c>
      <c r="F366" s="281" t="s">
        <v>274</v>
      </c>
      <c r="G366" s="279"/>
      <c r="H366" s="282">
        <v>5</v>
      </c>
      <c r="I366" s="283"/>
      <c r="J366" s="279"/>
      <c r="K366" s="279"/>
      <c r="L366" s="284"/>
      <c r="M366" s="285"/>
      <c r="N366" s="286"/>
      <c r="O366" s="286"/>
      <c r="P366" s="286"/>
      <c r="Q366" s="286"/>
      <c r="R366" s="286"/>
      <c r="S366" s="286"/>
      <c r="T366" s="287"/>
      <c r="U366" s="16"/>
      <c r="V366" s="16"/>
      <c r="W366" s="16"/>
      <c r="X366" s="16"/>
      <c r="Y366" s="16"/>
      <c r="Z366" s="16"/>
      <c r="AA366" s="16"/>
      <c r="AB366" s="16"/>
      <c r="AC366" s="16"/>
      <c r="AD366" s="16"/>
      <c r="AE366" s="16"/>
      <c r="AT366" s="288" t="s">
        <v>197</v>
      </c>
      <c r="AU366" s="288" t="s">
        <v>85</v>
      </c>
      <c r="AV366" s="16" t="s">
        <v>98</v>
      </c>
      <c r="AW366" s="16" t="s">
        <v>32</v>
      </c>
      <c r="AX366" s="16" t="s">
        <v>76</v>
      </c>
      <c r="AY366" s="288" t="s">
        <v>175</v>
      </c>
    </row>
    <row r="367" s="14" customFormat="1">
      <c r="A367" s="14"/>
      <c r="B367" s="253"/>
      <c r="C367" s="254"/>
      <c r="D367" s="243" t="s">
        <v>197</v>
      </c>
      <c r="E367" s="255" t="s">
        <v>1</v>
      </c>
      <c r="F367" s="256" t="s">
        <v>199</v>
      </c>
      <c r="G367" s="254"/>
      <c r="H367" s="257">
        <v>26.5</v>
      </c>
      <c r="I367" s="258"/>
      <c r="J367" s="254"/>
      <c r="K367" s="254"/>
      <c r="L367" s="259"/>
      <c r="M367" s="260"/>
      <c r="N367" s="261"/>
      <c r="O367" s="261"/>
      <c r="P367" s="261"/>
      <c r="Q367" s="261"/>
      <c r="R367" s="261"/>
      <c r="S367" s="261"/>
      <c r="T367" s="262"/>
      <c r="U367" s="14"/>
      <c r="V367" s="14"/>
      <c r="W367" s="14"/>
      <c r="X367" s="14"/>
      <c r="Y367" s="14"/>
      <c r="Z367" s="14"/>
      <c r="AA367" s="14"/>
      <c r="AB367" s="14"/>
      <c r="AC367" s="14"/>
      <c r="AD367" s="14"/>
      <c r="AE367" s="14"/>
      <c r="AT367" s="263" t="s">
        <v>197</v>
      </c>
      <c r="AU367" s="263" t="s">
        <v>85</v>
      </c>
      <c r="AV367" s="14" t="s">
        <v>182</v>
      </c>
      <c r="AW367" s="14" t="s">
        <v>32</v>
      </c>
      <c r="AX367" s="14" t="s">
        <v>76</v>
      </c>
      <c r="AY367" s="263" t="s">
        <v>175</v>
      </c>
    </row>
    <row r="368" s="13" customFormat="1">
      <c r="A368" s="13"/>
      <c r="B368" s="241"/>
      <c r="C368" s="242"/>
      <c r="D368" s="243" t="s">
        <v>197</v>
      </c>
      <c r="E368" s="244" t="s">
        <v>1</v>
      </c>
      <c r="F368" s="245" t="s">
        <v>2108</v>
      </c>
      <c r="G368" s="242"/>
      <c r="H368" s="246">
        <v>31.800000000000001</v>
      </c>
      <c r="I368" s="247"/>
      <c r="J368" s="242"/>
      <c r="K368" s="242"/>
      <c r="L368" s="248"/>
      <c r="M368" s="249"/>
      <c r="N368" s="250"/>
      <c r="O368" s="250"/>
      <c r="P368" s="250"/>
      <c r="Q368" s="250"/>
      <c r="R368" s="250"/>
      <c r="S368" s="250"/>
      <c r="T368" s="251"/>
      <c r="U368" s="13"/>
      <c r="V368" s="13"/>
      <c r="W368" s="13"/>
      <c r="X368" s="13"/>
      <c r="Y368" s="13"/>
      <c r="Z368" s="13"/>
      <c r="AA368" s="13"/>
      <c r="AB368" s="13"/>
      <c r="AC368" s="13"/>
      <c r="AD368" s="13"/>
      <c r="AE368" s="13"/>
      <c r="AT368" s="252" t="s">
        <v>197</v>
      </c>
      <c r="AU368" s="252" t="s">
        <v>85</v>
      </c>
      <c r="AV368" s="13" t="s">
        <v>85</v>
      </c>
      <c r="AW368" s="13" t="s">
        <v>32</v>
      </c>
      <c r="AX368" s="13" t="s">
        <v>76</v>
      </c>
      <c r="AY368" s="252" t="s">
        <v>175</v>
      </c>
    </row>
    <row r="369" s="14" customFormat="1">
      <c r="A369" s="14"/>
      <c r="B369" s="253"/>
      <c r="C369" s="254"/>
      <c r="D369" s="243" t="s">
        <v>197</v>
      </c>
      <c r="E369" s="255" t="s">
        <v>1</v>
      </c>
      <c r="F369" s="256" t="s">
        <v>199</v>
      </c>
      <c r="G369" s="254"/>
      <c r="H369" s="257">
        <v>31.800000000000001</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197</v>
      </c>
      <c r="AU369" s="263" t="s">
        <v>85</v>
      </c>
      <c r="AV369" s="14" t="s">
        <v>182</v>
      </c>
      <c r="AW369" s="14" t="s">
        <v>32</v>
      </c>
      <c r="AX369" s="14" t="s">
        <v>76</v>
      </c>
      <c r="AY369" s="263" t="s">
        <v>175</v>
      </c>
    </row>
    <row r="370" s="13" customFormat="1">
      <c r="A370" s="13"/>
      <c r="B370" s="241"/>
      <c r="C370" s="242"/>
      <c r="D370" s="243" t="s">
        <v>197</v>
      </c>
      <c r="E370" s="244" t="s">
        <v>1</v>
      </c>
      <c r="F370" s="245" t="s">
        <v>347</v>
      </c>
      <c r="G370" s="242"/>
      <c r="H370" s="246">
        <v>32</v>
      </c>
      <c r="I370" s="247"/>
      <c r="J370" s="242"/>
      <c r="K370" s="242"/>
      <c r="L370" s="248"/>
      <c r="M370" s="249"/>
      <c r="N370" s="250"/>
      <c r="O370" s="250"/>
      <c r="P370" s="250"/>
      <c r="Q370" s="250"/>
      <c r="R370" s="250"/>
      <c r="S370" s="250"/>
      <c r="T370" s="251"/>
      <c r="U370" s="13"/>
      <c r="V370" s="13"/>
      <c r="W370" s="13"/>
      <c r="X370" s="13"/>
      <c r="Y370" s="13"/>
      <c r="Z370" s="13"/>
      <c r="AA370" s="13"/>
      <c r="AB370" s="13"/>
      <c r="AC370" s="13"/>
      <c r="AD370" s="13"/>
      <c r="AE370" s="13"/>
      <c r="AT370" s="252" t="s">
        <v>197</v>
      </c>
      <c r="AU370" s="252" t="s">
        <v>85</v>
      </c>
      <c r="AV370" s="13" t="s">
        <v>85</v>
      </c>
      <c r="AW370" s="13" t="s">
        <v>32</v>
      </c>
      <c r="AX370" s="13" t="s">
        <v>76</v>
      </c>
      <c r="AY370" s="252" t="s">
        <v>175</v>
      </c>
    </row>
    <row r="371" s="14" customFormat="1">
      <c r="A371" s="14"/>
      <c r="B371" s="253"/>
      <c r="C371" s="254"/>
      <c r="D371" s="243" t="s">
        <v>197</v>
      </c>
      <c r="E371" s="255" t="s">
        <v>1</v>
      </c>
      <c r="F371" s="256" t="s">
        <v>199</v>
      </c>
      <c r="G371" s="254"/>
      <c r="H371" s="257">
        <v>32</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197</v>
      </c>
      <c r="AU371" s="263" t="s">
        <v>85</v>
      </c>
      <c r="AV371" s="14" t="s">
        <v>182</v>
      </c>
      <c r="AW371" s="14" t="s">
        <v>32</v>
      </c>
      <c r="AX371" s="14" t="s">
        <v>83</v>
      </c>
      <c r="AY371" s="263" t="s">
        <v>175</v>
      </c>
    </row>
    <row r="372" s="2" customFormat="1" ht="16.5" customHeight="1">
      <c r="A372" s="39"/>
      <c r="B372" s="40"/>
      <c r="C372" s="228" t="s">
        <v>386</v>
      </c>
      <c r="D372" s="228" t="s">
        <v>177</v>
      </c>
      <c r="E372" s="229" t="s">
        <v>2109</v>
      </c>
      <c r="F372" s="230" t="s">
        <v>2110</v>
      </c>
      <c r="G372" s="231" t="s">
        <v>221</v>
      </c>
      <c r="H372" s="232">
        <v>22.5</v>
      </c>
      <c r="I372" s="233"/>
      <c r="J372" s="234">
        <f>ROUND(I372*H372,2)</f>
        <v>0</v>
      </c>
      <c r="K372" s="230" t="s">
        <v>181</v>
      </c>
      <c r="L372" s="45"/>
      <c r="M372" s="235" t="s">
        <v>1</v>
      </c>
      <c r="N372" s="236" t="s">
        <v>41</v>
      </c>
      <c r="O372" s="92"/>
      <c r="P372" s="237">
        <f>O372*H372</f>
        <v>0</v>
      </c>
      <c r="Q372" s="237">
        <v>0.0036384</v>
      </c>
      <c r="R372" s="237">
        <f>Q372*H372</f>
        <v>0.081863999999999992</v>
      </c>
      <c r="S372" s="237">
        <v>0</v>
      </c>
      <c r="T372" s="238">
        <f>S372*H372</f>
        <v>0</v>
      </c>
      <c r="U372" s="39"/>
      <c r="V372" s="39"/>
      <c r="W372" s="39"/>
      <c r="X372" s="39"/>
      <c r="Y372" s="39"/>
      <c r="Z372" s="39"/>
      <c r="AA372" s="39"/>
      <c r="AB372" s="39"/>
      <c r="AC372" s="39"/>
      <c r="AD372" s="39"/>
      <c r="AE372" s="39"/>
      <c r="AR372" s="239" t="s">
        <v>255</v>
      </c>
      <c r="AT372" s="239" t="s">
        <v>177</v>
      </c>
      <c r="AU372" s="239" t="s">
        <v>85</v>
      </c>
      <c r="AY372" s="18" t="s">
        <v>175</v>
      </c>
      <c r="BE372" s="240">
        <f>IF(N372="základní",J372,0)</f>
        <v>0</v>
      </c>
      <c r="BF372" s="240">
        <f>IF(N372="snížená",J372,0)</f>
        <v>0</v>
      </c>
      <c r="BG372" s="240">
        <f>IF(N372="zákl. přenesená",J372,0)</f>
        <v>0</v>
      </c>
      <c r="BH372" s="240">
        <f>IF(N372="sníž. přenesená",J372,0)</f>
        <v>0</v>
      </c>
      <c r="BI372" s="240">
        <f>IF(N372="nulová",J372,0)</f>
        <v>0</v>
      </c>
      <c r="BJ372" s="18" t="s">
        <v>83</v>
      </c>
      <c r="BK372" s="240">
        <f>ROUND(I372*H372,2)</f>
        <v>0</v>
      </c>
      <c r="BL372" s="18" t="s">
        <v>255</v>
      </c>
      <c r="BM372" s="239" t="s">
        <v>2111</v>
      </c>
    </row>
    <row r="373" s="15" customFormat="1">
      <c r="A373" s="15"/>
      <c r="B373" s="268"/>
      <c r="C373" s="269"/>
      <c r="D373" s="243" t="s">
        <v>197</v>
      </c>
      <c r="E373" s="270" t="s">
        <v>1</v>
      </c>
      <c r="F373" s="271" t="s">
        <v>2075</v>
      </c>
      <c r="G373" s="269"/>
      <c r="H373" s="270" t="s">
        <v>1</v>
      </c>
      <c r="I373" s="272"/>
      <c r="J373" s="269"/>
      <c r="K373" s="269"/>
      <c r="L373" s="273"/>
      <c r="M373" s="274"/>
      <c r="N373" s="275"/>
      <c r="O373" s="275"/>
      <c r="P373" s="275"/>
      <c r="Q373" s="275"/>
      <c r="R373" s="275"/>
      <c r="S373" s="275"/>
      <c r="T373" s="276"/>
      <c r="U373" s="15"/>
      <c r="V373" s="15"/>
      <c r="W373" s="15"/>
      <c r="X373" s="15"/>
      <c r="Y373" s="15"/>
      <c r="Z373" s="15"/>
      <c r="AA373" s="15"/>
      <c r="AB373" s="15"/>
      <c r="AC373" s="15"/>
      <c r="AD373" s="15"/>
      <c r="AE373" s="15"/>
      <c r="AT373" s="277" t="s">
        <v>197</v>
      </c>
      <c r="AU373" s="277" t="s">
        <v>85</v>
      </c>
      <c r="AV373" s="15" t="s">
        <v>83</v>
      </c>
      <c r="AW373" s="15" t="s">
        <v>32</v>
      </c>
      <c r="AX373" s="15" t="s">
        <v>76</v>
      </c>
      <c r="AY373" s="277" t="s">
        <v>175</v>
      </c>
    </row>
    <row r="374" s="15" customFormat="1">
      <c r="A374" s="15"/>
      <c r="B374" s="268"/>
      <c r="C374" s="269"/>
      <c r="D374" s="243" t="s">
        <v>197</v>
      </c>
      <c r="E374" s="270" t="s">
        <v>1</v>
      </c>
      <c r="F374" s="271" t="s">
        <v>2076</v>
      </c>
      <c r="G374" s="269"/>
      <c r="H374" s="270" t="s">
        <v>1</v>
      </c>
      <c r="I374" s="272"/>
      <c r="J374" s="269"/>
      <c r="K374" s="269"/>
      <c r="L374" s="273"/>
      <c r="M374" s="274"/>
      <c r="N374" s="275"/>
      <c r="O374" s="275"/>
      <c r="P374" s="275"/>
      <c r="Q374" s="275"/>
      <c r="R374" s="275"/>
      <c r="S374" s="275"/>
      <c r="T374" s="276"/>
      <c r="U374" s="15"/>
      <c r="V374" s="15"/>
      <c r="W374" s="15"/>
      <c r="X374" s="15"/>
      <c r="Y374" s="15"/>
      <c r="Z374" s="15"/>
      <c r="AA374" s="15"/>
      <c r="AB374" s="15"/>
      <c r="AC374" s="15"/>
      <c r="AD374" s="15"/>
      <c r="AE374" s="15"/>
      <c r="AT374" s="277" t="s">
        <v>197</v>
      </c>
      <c r="AU374" s="277" t="s">
        <v>85</v>
      </c>
      <c r="AV374" s="15" t="s">
        <v>83</v>
      </c>
      <c r="AW374" s="15" t="s">
        <v>32</v>
      </c>
      <c r="AX374" s="15" t="s">
        <v>76</v>
      </c>
      <c r="AY374" s="277" t="s">
        <v>175</v>
      </c>
    </row>
    <row r="375" s="15" customFormat="1">
      <c r="A375" s="15"/>
      <c r="B375" s="268"/>
      <c r="C375" s="269"/>
      <c r="D375" s="243" t="s">
        <v>197</v>
      </c>
      <c r="E375" s="270" t="s">
        <v>1</v>
      </c>
      <c r="F375" s="271" t="s">
        <v>2077</v>
      </c>
      <c r="G375" s="269"/>
      <c r="H375" s="270" t="s">
        <v>1</v>
      </c>
      <c r="I375" s="272"/>
      <c r="J375" s="269"/>
      <c r="K375" s="269"/>
      <c r="L375" s="273"/>
      <c r="M375" s="274"/>
      <c r="N375" s="275"/>
      <c r="O375" s="275"/>
      <c r="P375" s="275"/>
      <c r="Q375" s="275"/>
      <c r="R375" s="275"/>
      <c r="S375" s="275"/>
      <c r="T375" s="276"/>
      <c r="U375" s="15"/>
      <c r="V375" s="15"/>
      <c r="W375" s="15"/>
      <c r="X375" s="15"/>
      <c r="Y375" s="15"/>
      <c r="Z375" s="15"/>
      <c r="AA375" s="15"/>
      <c r="AB375" s="15"/>
      <c r="AC375" s="15"/>
      <c r="AD375" s="15"/>
      <c r="AE375" s="15"/>
      <c r="AT375" s="277" t="s">
        <v>197</v>
      </c>
      <c r="AU375" s="277" t="s">
        <v>85</v>
      </c>
      <c r="AV375" s="15" t="s">
        <v>83</v>
      </c>
      <c r="AW375" s="15" t="s">
        <v>32</v>
      </c>
      <c r="AX375" s="15" t="s">
        <v>76</v>
      </c>
      <c r="AY375" s="277" t="s">
        <v>175</v>
      </c>
    </row>
    <row r="376" s="15" customFormat="1">
      <c r="A376" s="15"/>
      <c r="B376" s="268"/>
      <c r="C376" s="269"/>
      <c r="D376" s="243" t="s">
        <v>197</v>
      </c>
      <c r="E376" s="270" t="s">
        <v>1</v>
      </c>
      <c r="F376" s="271" t="s">
        <v>2078</v>
      </c>
      <c r="G376" s="269"/>
      <c r="H376" s="270" t="s">
        <v>1</v>
      </c>
      <c r="I376" s="272"/>
      <c r="J376" s="269"/>
      <c r="K376" s="269"/>
      <c r="L376" s="273"/>
      <c r="M376" s="274"/>
      <c r="N376" s="275"/>
      <c r="O376" s="275"/>
      <c r="P376" s="275"/>
      <c r="Q376" s="275"/>
      <c r="R376" s="275"/>
      <c r="S376" s="275"/>
      <c r="T376" s="276"/>
      <c r="U376" s="15"/>
      <c r="V376" s="15"/>
      <c r="W376" s="15"/>
      <c r="X376" s="15"/>
      <c r="Y376" s="15"/>
      <c r="Z376" s="15"/>
      <c r="AA376" s="15"/>
      <c r="AB376" s="15"/>
      <c r="AC376" s="15"/>
      <c r="AD376" s="15"/>
      <c r="AE376" s="15"/>
      <c r="AT376" s="277" t="s">
        <v>197</v>
      </c>
      <c r="AU376" s="277" t="s">
        <v>85</v>
      </c>
      <c r="AV376" s="15" t="s">
        <v>83</v>
      </c>
      <c r="AW376" s="15" t="s">
        <v>32</v>
      </c>
      <c r="AX376" s="15" t="s">
        <v>76</v>
      </c>
      <c r="AY376" s="277" t="s">
        <v>175</v>
      </c>
    </row>
    <row r="377" s="13" customFormat="1">
      <c r="A377" s="13"/>
      <c r="B377" s="241"/>
      <c r="C377" s="242"/>
      <c r="D377" s="243" t="s">
        <v>197</v>
      </c>
      <c r="E377" s="244" t="s">
        <v>1</v>
      </c>
      <c r="F377" s="245" t="s">
        <v>239</v>
      </c>
      <c r="G377" s="242"/>
      <c r="H377" s="246">
        <v>13</v>
      </c>
      <c r="I377" s="247"/>
      <c r="J377" s="242"/>
      <c r="K377" s="242"/>
      <c r="L377" s="248"/>
      <c r="M377" s="249"/>
      <c r="N377" s="250"/>
      <c r="O377" s="250"/>
      <c r="P377" s="250"/>
      <c r="Q377" s="250"/>
      <c r="R377" s="250"/>
      <c r="S377" s="250"/>
      <c r="T377" s="251"/>
      <c r="U377" s="13"/>
      <c r="V377" s="13"/>
      <c r="W377" s="13"/>
      <c r="X377" s="13"/>
      <c r="Y377" s="13"/>
      <c r="Z377" s="13"/>
      <c r="AA377" s="13"/>
      <c r="AB377" s="13"/>
      <c r="AC377" s="13"/>
      <c r="AD377" s="13"/>
      <c r="AE377" s="13"/>
      <c r="AT377" s="252" t="s">
        <v>197</v>
      </c>
      <c r="AU377" s="252" t="s">
        <v>85</v>
      </c>
      <c r="AV377" s="13" t="s">
        <v>85</v>
      </c>
      <c r="AW377" s="13" t="s">
        <v>32</v>
      </c>
      <c r="AX377" s="13" t="s">
        <v>76</v>
      </c>
      <c r="AY377" s="252" t="s">
        <v>175</v>
      </c>
    </row>
    <row r="378" s="16" customFormat="1">
      <c r="A378" s="16"/>
      <c r="B378" s="278"/>
      <c r="C378" s="279"/>
      <c r="D378" s="243" t="s">
        <v>197</v>
      </c>
      <c r="E378" s="280" t="s">
        <v>1</v>
      </c>
      <c r="F378" s="281" t="s">
        <v>274</v>
      </c>
      <c r="G378" s="279"/>
      <c r="H378" s="282">
        <v>13</v>
      </c>
      <c r="I378" s="283"/>
      <c r="J378" s="279"/>
      <c r="K378" s="279"/>
      <c r="L378" s="284"/>
      <c r="M378" s="285"/>
      <c r="N378" s="286"/>
      <c r="O378" s="286"/>
      <c r="P378" s="286"/>
      <c r="Q378" s="286"/>
      <c r="R378" s="286"/>
      <c r="S378" s="286"/>
      <c r="T378" s="287"/>
      <c r="U378" s="16"/>
      <c r="V378" s="16"/>
      <c r="W378" s="16"/>
      <c r="X378" s="16"/>
      <c r="Y378" s="16"/>
      <c r="Z378" s="16"/>
      <c r="AA378" s="16"/>
      <c r="AB378" s="16"/>
      <c r="AC378" s="16"/>
      <c r="AD378" s="16"/>
      <c r="AE378" s="16"/>
      <c r="AT378" s="288" t="s">
        <v>197</v>
      </c>
      <c r="AU378" s="288" t="s">
        <v>85</v>
      </c>
      <c r="AV378" s="16" t="s">
        <v>98</v>
      </c>
      <c r="AW378" s="16" t="s">
        <v>32</v>
      </c>
      <c r="AX378" s="16" t="s">
        <v>76</v>
      </c>
      <c r="AY378" s="288" t="s">
        <v>175</v>
      </c>
    </row>
    <row r="379" s="15" customFormat="1">
      <c r="A379" s="15"/>
      <c r="B379" s="268"/>
      <c r="C379" s="269"/>
      <c r="D379" s="243" t="s">
        <v>197</v>
      </c>
      <c r="E379" s="270" t="s">
        <v>1</v>
      </c>
      <c r="F379" s="271" t="s">
        <v>2082</v>
      </c>
      <c r="G379" s="269"/>
      <c r="H379" s="270" t="s">
        <v>1</v>
      </c>
      <c r="I379" s="272"/>
      <c r="J379" s="269"/>
      <c r="K379" s="269"/>
      <c r="L379" s="273"/>
      <c r="M379" s="274"/>
      <c r="N379" s="275"/>
      <c r="O379" s="275"/>
      <c r="P379" s="275"/>
      <c r="Q379" s="275"/>
      <c r="R379" s="275"/>
      <c r="S379" s="275"/>
      <c r="T379" s="276"/>
      <c r="U379" s="15"/>
      <c r="V379" s="15"/>
      <c r="W379" s="15"/>
      <c r="X379" s="15"/>
      <c r="Y379" s="15"/>
      <c r="Z379" s="15"/>
      <c r="AA379" s="15"/>
      <c r="AB379" s="15"/>
      <c r="AC379" s="15"/>
      <c r="AD379" s="15"/>
      <c r="AE379" s="15"/>
      <c r="AT379" s="277" t="s">
        <v>197</v>
      </c>
      <c r="AU379" s="277" t="s">
        <v>85</v>
      </c>
      <c r="AV379" s="15" t="s">
        <v>83</v>
      </c>
      <c r="AW379" s="15" t="s">
        <v>32</v>
      </c>
      <c r="AX379" s="15" t="s">
        <v>76</v>
      </c>
      <c r="AY379" s="277" t="s">
        <v>175</v>
      </c>
    </row>
    <row r="380" s="15" customFormat="1">
      <c r="A380" s="15"/>
      <c r="B380" s="268"/>
      <c r="C380" s="269"/>
      <c r="D380" s="243" t="s">
        <v>197</v>
      </c>
      <c r="E380" s="270" t="s">
        <v>1</v>
      </c>
      <c r="F380" s="271" t="s">
        <v>2078</v>
      </c>
      <c r="G380" s="269"/>
      <c r="H380" s="270" t="s">
        <v>1</v>
      </c>
      <c r="I380" s="272"/>
      <c r="J380" s="269"/>
      <c r="K380" s="269"/>
      <c r="L380" s="273"/>
      <c r="M380" s="274"/>
      <c r="N380" s="275"/>
      <c r="O380" s="275"/>
      <c r="P380" s="275"/>
      <c r="Q380" s="275"/>
      <c r="R380" s="275"/>
      <c r="S380" s="275"/>
      <c r="T380" s="276"/>
      <c r="U380" s="15"/>
      <c r="V380" s="15"/>
      <c r="W380" s="15"/>
      <c r="X380" s="15"/>
      <c r="Y380" s="15"/>
      <c r="Z380" s="15"/>
      <c r="AA380" s="15"/>
      <c r="AB380" s="15"/>
      <c r="AC380" s="15"/>
      <c r="AD380" s="15"/>
      <c r="AE380" s="15"/>
      <c r="AT380" s="277" t="s">
        <v>197</v>
      </c>
      <c r="AU380" s="277" t="s">
        <v>85</v>
      </c>
      <c r="AV380" s="15" t="s">
        <v>83</v>
      </c>
      <c r="AW380" s="15" t="s">
        <v>32</v>
      </c>
      <c r="AX380" s="15" t="s">
        <v>76</v>
      </c>
      <c r="AY380" s="277" t="s">
        <v>175</v>
      </c>
    </row>
    <row r="381" s="13" customFormat="1">
      <c r="A381" s="13"/>
      <c r="B381" s="241"/>
      <c r="C381" s="242"/>
      <c r="D381" s="243" t="s">
        <v>197</v>
      </c>
      <c r="E381" s="244" t="s">
        <v>1</v>
      </c>
      <c r="F381" s="245" t="s">
        <v>2112</v>
      </c>
      <c r="G381" s="242"/>
      <c r="H381" s="246">
        <v>5.5</v>
      </c>
      <c r="I381" s="247"/>
      <c r="J381" s="242"/>
      <c r="K381" s="242"/>
      <c r="L381" s="248"/>
      <c r="M381" s="249"/>
      <c r="N381" s="250"/>
      <c r="O381" s="250"/>
      <c r="P381" s="250"/>
      <c r="Q381" s="250"/>
      <c r="R381" s="250"/>
      <c r="S381" s="250"/>
      <c r="T381" s="251"/>
      <c r="U381" s="13"/>
      <c r="V381" s="13"/>
      <c r="W381" s="13"/>
      <c r="X381" s="13"/>
      <c r="Y381" s="13"/>
      <c r="Z381" s="13"/>
      <c r="AA381" s="13"/>
      <c r="AB381" s="13"/>
      <c r="AC381" s="13"/>
      <c r="AD381" s="13"/>
      <c r="AE381" s="13"/>
      <c r="AT381" s="252" t="s">
        <v>197</v>
      </c>
      <c r="AU381" s="252" t="s">
        <v>85</v>
      </c>
      <c r="AV381" s="13" t="s">
        <v>85</v>
      </c>
      <c r="AW381" s="13" t="s">
        <v>32</v>
      </c>
      <c r="AX381" s="13" t="s">
        <v>76</v>
      </c>
      <c r="AY381" s="252" t="s">
        <v>175</v>
      </c>
    </row>
    <row r="382" s="16" customFormat="1">
      <c r="A382" s="16"/>
      <c r="B382" s="278"/>
      <c r="C382" s="279"/>
      <c r="D382" s="243" t="s">
        <v>197</v>
      </c>
      <c r="E382" s="280" t="s">
        <v>1</v>
      </c>
      <c r="F382" s="281" t="s">
        <v>274</v>
      </c>
      <c r="G382" s="279"/>
      <c r="H382" s="282">
        <v>5.5</v>
      </c>
      <c r="I382" s="283"/>
      <c r="J382" s="279"/>
      <c r="K382" s="279"/>
      <c r="L382" s="284"/>
      <c r="M382" s="285"/>
      <c r="N382" s="286"/>
      <c r="O382" s="286"/>
      <c r="P382" s="286"/>
      <c r="Q382" s="286"/>
      <c r="R382" s="286"/>
      <c r="S382" s="286"/>
      <c r="T382" s="287"/>
      <c r="U382" s="16"/>
      <c r="V382" s="16"/>
      <c r="W382" s="16"/>
      <c r="X382" s="16"/>
      <c r="Y382" s="16"/>
      <c r="Z382" s="16"/>
      <c r="AA382" s="16"/>
      <c r="AB382" s="16"/>
      <c r="AC382" s="16"/>
      <c r="AD382" s="16"/>
      <c r="AE382" s="16"/>
      <c r="AT382" s="288" t="s">
        <v>197</v>
      </c>
      <c r="AU382" s="288" t="s">
        <v>85</v>
      </c>
      <c r="AV382" s="16" t="s">
        <v>98</v>
      </c>
      <c r="AW382" s="16" t="s">
        <v>32</v>
      </c>
      <c r="AX382" s="16" t="s">
        <v>76</v>
      </c>
      <c r="AY382" s="288" t="s">
        <v>175</v>
      </c>
    </row>
    <row r="383" s="14" customFormat="1">
      <c r="A383" s="14"/>
      <c r="B383" s="253"/>
      <c r="C383" s="254"/>
      <c r="D383" s="243" t="s">
        <v>197</v>
      </c>
      <c r="E383" s="255" t="s">
        <v>1</v>
      </c>
      <c r="F383" s="256" t="s">
        <v>199</v>
      </c>
      <c r="G383" s="254"/>
      <c r="H383" s="257">
        <v>18.5</v>
      </c>
      <c r="I383" s="258"/>
      <c r="J383" s="254"/>
      <c r="K383" s="254"/>
      <c r="L383" s="259"/>
      <c r="M383" s="260"/>
      <c r="N383" s="261"/>
      <c r="O383" s="261"/>
      <c r="P383" s="261"/>
      <c r="Q383" s="261"/>
      <c r="R383" s="261"/>
      <c r="S383" s="261"/>
      <c r="T383" s="262"/>
      <c r="U383" s="14"/>
      <c r="V383" s="14"/>
      <c r="W383" s="14"/>
      <c r="X383" s="14"/>
      <c r="Y383" s="14"/>
      <c r="Z383" s="14"/>
      <c r="AA383" s="14"/>
      <c r="AB383" s="14"/>
      <c r="AC383" s="14"/>
      <c r="AD383" s="14"/>
      <c r="AE383" s="14"/>
      <c r="AT383" s="263" t="s">
        <v>197</v>
      </c>
      <c r="AU383" s="263" t="s">
        <v>85</v>
      </c>
      <c r="AV383" s="14" t="s">
        <v>182</v>
      </c>
      <c r="AW383" s="14" t="s">
        <v>32</v>
      </c>
      <c r="AX383" s="14" t="s">
        <v>76</v>
      </c>
      <c r="AY383" s="263" t="s">
        <v>175</v>
      </c>
    </row>
    <row r="384" s="13" customFormat="1">
      <c r="A384" s="13"/>
      <c r="B384" s="241"/>
      <c r="C384" s="242"/>
      <c r="D384" s="243" t="s">
        <v>197</v>
      </c>
      <c r="E384" s="244" t="s">
        <v>1</v>
      </c>
      <c r="F384" s="245" t="s">
        <v>2113</v>
      </c>
      <c r="G384" s="242"/>
      <c r="H384" s="246">
        <v>22.199999999999999</v>
      </c>
      <c r="I384" s="247"/>
      <c r="J384" s="242"/>
      <c r="K384" s="242"/>
      <c r="L384" s="248"/>
      <c r="M384" s="249"/>
      <c r="N384" s="250"/>
      <c r="O384" s="250"/>
      <c r="P384" s="250"/>
      <c r="Q384" s="250"/>
      <c r="R384" s="250"/>
      <c r="S384" s="250"/>
      <c r="T384" s="251"/>
      <c r="U384" s="13"/>
      <c r="V384" s="13"/>
      <c r="W384" s="13"/>
      <c r="X384" s="13"/>
      <c r="Y384" s="13"/>
      <c r="Z384" s="13"/>
      <c r="AA384" s="13"/>
      <c r="AB384" s="13"/>
      <c r="AC384" s="13"/>
      <c r="AD384" s="13"/>
      <c r="AE384" s="13"/>
      <c r="AT384" s="252" t="s">
        <v>197</v>
      </c>
      <c r="AU384" s="252" t="s">
        <v>85</v>
      </c>
      <c r="AV384" s="13" t="s">
        <v>85</v>
      </c>
      <c r="AW384" s="13" t="s">
        <v>32</v>
      </c>
      <c r="AX384" s="13" t="s">
        <v>76</v>
      </c>
      <c r="AY384" s="252" t="s">
        <v>175</v>
      </c>
    </row>
    <row r="385" s="14" customFormat="1">
      <c r="A385" s="14"/>
      <c r="B385" s="253"/>
      <c r="C385" s="254"/>
      <c r="D385" s="243" t="s">
        <v>197</v>
      </c>
      <c r="E385" s="255" t="s">
        <v>1</v>
      </c>
      <c r="F385" s="256" t="s">
        <v>199</v>
      </c>
      <c r="G385" s="254"/>
      <c r="H385" s="257">
        <v>22.199999999999999</v>
      </c>
      <c r="I385" s="258"/>
      <c r="J385" s="254"/>
      <c r="K385" s="254"/>
      <c r="L385" s="259"/>
      <c r="M385" s="260"/>
      <c r="N385" s="261"/>
      <c r="O385" s="261"/>
      <c r="P385" s="261"/>
      <c r="Q385" s="261"/>
      <c r="R385" s="261"/>
      <c r="S385" s="261"/>
      <c r="T385" s="262"/>
      <c r="U385" s="14"/>
      <c r="V385" s="14"/>
      <c r="W385" s="14"/>
      <c r="X385" s="14"/>
      <c r="Y385" s="14"/>
      <c r="Z385" s="14"/>
      <c r="AA385" s="14"/>
      <c r="AB385" s="14"/>
      <c r="AC385" s="14"/>
      <c r="AD385" s="14"/>
      <c r="AE385" s="14"/>
      <c r="AT385" s="263" t="s">
        <v>197</v>
      </c>
      <c r="AU385" s="263" t="s">
        <v>85</v>
      </c>
      <c r="AV385" s="14" t="s">
        <v>182</v>
      </c>
      <c r="AW385" s="14" t="s">
        <v>32</v>
      </c>
      <c r="AX385" s="14" t="s">
        <v>76</v>
      </c>
      <c r="AY385" s="263" t="s">
        <v>175</v>
      </c>
    </row>
    <row r="386" s="13" customFormat="1">
      <c r="A386" s="13"/>
      <c r="B386" s="241"/>
      <c r="C386" s="242"/>
      <c r="D386" s="243" t="s">
        <v>197</v>
      </c>
      <c r="E386" s="244" t="s">
        <v>1</v>
      </c>
      <c r="F386" s="245" t="s">
        <v>2114</v>
      </c>
      <c r="G386" s="242"/>
      <c r="H386" s="246">
        <v>22.5</v>
      </c>
      <c r="I386" s="247"/>
      <c r="J386" s="242"/>
      <c r="K386" s="242"/>
      <c r="L386" s="248"/>
      <c r="M386" s="249"/>
      <c r="N386" s="250"/>
      <c r="O386" s="250"/>
      <c r="P386" s="250"/>
      <c r="Q386" s="250"/>
      <c r="R386" s="250"/>
      <c r="S386" s="250"/>
      <c r="T386" s="251"/>
      <c r="U386" s="13"/>
      <c r="V386" s="13"/>
      <c r="W386" s="13"/>
      <c r="X386" s="13"/>
      <c r="Y386" s="13"/>
      <c r="Z386" s="13"/>
      <c r="AA386" s="13"/>
      <c r="AB386" s="13"/>
      <c r="AC386" s="13"/>
      <c r="AD386" s="13"/>
      <c r="AE386" s="13"/>
      <c r="AT386" s="252" t="s">
        <v>197</v>
      </c>
      <c r="AU386" s="252" t="s">
        <v>85</v>
      </c>
      <c r="AV386" s="13" t="s">
        <v>85</v>
      </c>
      <c r="AW386" s="13" t="s">
        <v>32</v>
      </c>
      <c r="AX386" s="13" t="s">
        <v>76</v>
      </c>
      <c r="AY386" s="252" t="s">
        <v>175</v>
      </c>
    </row>
    <row r="387" s="14" customFormat="1">
      <c r="A387" s="14"/>
      <c r="B387" s="253"/>
      <c r="C387" s="254"/>
      <c r="D387" s="243" t="s">
        <v>197</v>
      </c>
      <c r="E387" s="255" t="s">
        <v>1</v>
      </c>
      <c r="F387" s="256" t="s">
        <v>199</v>
      </c>
      <c r="G387" s="254"/>
      <c r="H387" s="257">
        <v>22.5</v>
      </c>
      <c r="I387" s="258"/>
      <c r="J387" s="254"/>
      <c r="K387" s="254"/>
      <c r="L387" s="259"/>
      <c r="M387" s="260"/>
      <c r="N387" s="261"/>
      <c r="O387" s="261"/>
      <c r="P387" s="261"/>
      <c r="Q387" s="261"/>
      <c r="R387" s="261"/>
      <c r="S387" s="261"/>
      <c r="T387" s="262"/>
      <c r="U387" s="14"/>
      <c r="V387" s="14"/>
      <c r="W387" s="14"/>
      <c r="X387" s="14"/>
      <c r="Y387" s="14"/>
      <c r="Z387" s="14"/>
      <c r="AA387" s="14"/>
      <c r="AB387" s="14"/>
      <c r="AC387" s="14"/>
      <c r="AD387" s="14"/>
      <c r="AE387" s="14"/>
      <c r="AT387" s="263" t="s">
        <v>197</v>
      </c>
      <c r="AU387" s="263" t="s">
        <v>85</v>
      </c>
      <c r="AV387" s="14" t="s">
        <v>182</v>
      </c>
      <c r="AW387" s="14" t="s">
        <v>32</v>
      </c>
      <c r="AX387" s="14" t="s">
        <v>83</v>
      </c>
      <c r="AY387" s="263" t="s">
        <v>175</v>
      </c>
    </row>
    <row r="388" s="2" customFormat="1" ht="21.75" customHeight="1">
      <c r="A388" s="39"/>
      <c r="B388" s="40"/>
      <c r="C388" s="228" t="s">
        <v>392</v>
      </c>
      <c r="D388" s="228" t="s">
        <v>177</v>
      </c>
      <c r="E388" s="229" t="s">
        <v>2115</v>
      </c>
      <c r="F388" s="230" t="s">
        <v>2116</v>
      </c>
      <c r="G388" s="231" t="s">
        <v>221</v>
      </c>
      <c r="H388" s="232">
        <v>78</v>
      </c>
      <c r="I388" s="233"/>
      <c r="J388" s="234">
        <f>ROUND(I388*H388,2)</f>
        <v>0</v>
      </c>
      <c r="K388" s="230" t="s">
        <v>181</v>
      </c>
      <c r="L388" s="45"/>
      <c r="M388" s="235" t="s">
        <v>1</v>
      </c>
      <c r="N388" s="236" t="s">
        <v>41</v>
      </c>
      <c r="O388" s="92"/>
      <c r="P388" s="237">
        <f>O388*H388</f>
        <v>0</v>
      </c>
      <c r="Q388" s="237">
        <v>7.3860000000000001E-05</v>
      </c>
      <c r="R388" s="237">
        <f>Q388*H388</f>
        <v>0.00576108</v>
      </c>
      <c r="S388" s="237">
        <v>0</v>
      </c>
      <c r="T388" s="238">
        <f>S388*H388</f>
        <v>0</v>
      </c>
      <c r="U388" s="39"/>
      <c r="V388" s="39"/>
      <c r="W388" s="39"/>
      <c r="X388" s="39"/>
      <c r="Y388" s="39"/>
      <c r="Z388" s="39"/>
      <c r="AA388" s="39"/>
      <c r="AB388" s="39"/>
      <c r="AC388" s="39"/>
      <c r="AD388" s="39"/>
      <c r="AE388" s="39"/>
      <c r="AR388" s="239" t="s">
        <v>255</v>
      </c>
      <c r="AT388" s="239" t="s">
        <v>177</v>
      </c>
      <c r="AU388" s="239" t="s">
        <v>85</v>
      </c>
      <c r="AY388" s="18" t="s">
        <v>175</v>
      </c>
      <c r="BE388" s="240">
        <f>IF(N388="základní",J388,0)</f>
        <v>0</v>
      </c>
      <c r="BF388" s="240">
        <f>IF(N388="snížená",J388,0)</f>
        <v>0</v>
      </c>
      <c r="BG388" s="240">
        <f>IF(N388="zákl. přenesená",J388,0)</f>
        <v>0</v>
      </c>
      <c r="BH388" s="240">
        <f>IF(N388="sníž. přenesená",J388,0)</f>
        <v>0</v>
      </c>
      <c r="BI388" s="240">
        <f>IF(N388="nulová",J388,0)</f>
        <v>0</v>
      </c>
      <c r="BJ388" s="18" t="s">
        <v>83</v>
      </c>
      <c r="BK388" s="240">
        <f>ROUND(I388*H388,2)</f>
        <v>0</v>
      </c>
      <c r="BL388" s="18" t="s">
        <v>255</v>
      </c>
      <c r="BM388" s="239" t="s">
        <v>2117</v>
      </c>
    </row>
    <row r="389" s="15" customFormat="1">
      <c r="A389" s="15"/>
      <c r="B389" s="268"/>
      <c r="C389" s="269"/>
      <c r="D389" s="243" t="s">
        <v>197</v>
      </c>
      <c r="E389" s="270" t="s">
        <v>1</v>
      </c>
      <c r="F389" s="271" t="s">
        <v>2118</v>
      </c>
      <c r="G389" s="269"/>
      <c r="H389" s="270" t="s">
        <v>1</v>
      </c>
      <c r="I389" s="272"/>
      <c r="J389" s="269"/>
      <c r="K389" s="269"/>
      <c r="L389" s="273"/>
      <c r="M389" s="274"/>
      <c r="N389" s="275"/>
      <c r="O389" s="275"/>
      <c r="P389" s="275"/>
      <c r="Q389" s="275"/>
      <c r="R389" s="275"/>
      <c r="S389" s="275"/>
      <c r="T389" s="276"/>
      <c r="U389" s="15"/>
      <c r="V389" s="15"/>
      <c r="W389" s="15"/>
      <c r="X389" s="15"/>
      <c r="Y389" s="15"/>
      <c r="Z389" s="15"/>
      <c r="AA389" s="15"/>
      <c r="AB389" s="15"/>
      <c r="AC389" s="15"/>
      <c r="AD389" s="15"/>
      <c r="AE389" s="15"/>
      <c r="AT389" s="277" t="s">
        <v>197</v>
      </c>
      <c r="AU389" s="277" t="s">
        <v>85</v>
      </c>
      <c r="AV389" s="15" t="s">
        <v>83</v>
      </c>
      <c r="AW389" s="15" t="s">
        <v>32</v>
      </c>
      <c r="AX389" s="15" t="s">
        <v>76</v>
      </c>
      <c r="AY389" s="277" t="s">
        <v>175</v>
      </c>
    </row>
    <row r="390" s="13" customFormat="1">
      <c r="A390" s="13"/>
      <c r="B390" s="241"/>
      <c r="C390" s="242"/>
      <c r="D390" s="243" t="s">
        <v>197</v>
      </c>
      <c r="E390" s="244" t="s">
        <v>1</v>
      </c>
      <c r="F390" s="245" t="s">
        <v>2119</v>
      </c>
      <c r="G390" s="242"/>
      <c r="H390" s="246">
        <v>30.199999999999999</v>
      </c>
      <c r="I390" s="247"/>
      <c r="J390" s="242"/>
      <c r="K390" s="242"/>
      <c r="L390" s="248"/>
      <c r="M390" s="249"/>
      <c r="N390" s="250"/>
      <c r="O390" s="250"/>
      <c r="P390" s="250"/>
      <c r="Q390" s="250"/>
      <c r="R390" s="250"/>
      <c r="S390" s="250"/>
      <c r="T390" s="251"/>
      <c r="U390" s="13"/>
      <c r="V390" s="13"/>
      <c r="W390" s="13"/>
      <c r="X390" s="13"/>
      <c r="Y390" s="13"/>
      <c r="Z390" s="13"/>
      <c r="AA390" s="13"/>
      <c r="AB390" s="13"/>
      <c r="AC390" s="13"/>
      <c r="AD390" s="13"/>
      <c r="AE390" s="13"/>
      <c r="AT390" s="252" t="s">
        <v>197</v>
      </c>
      <c r="AU390" s="252" t="s">
        <v>85</v>
      </c>
      <c r="AV390" s="13" t="s">
        <v>85</v>
      </c>
      <c r="AW390" s="13" t="s">
        <v>32</v>
      </c>
      <c r="AX390" s="13" t="s">
        <v>76</v>
      </c>
      <c r="AY390" s="252" t="s">
        <v>175</v>
      </c>
    </row>
    <row r="391" s="15" customFormat="1">
      <c r="A391" s="15"/>
      <c r="B391" s="268"/>
      <c r="C391" s="269"/>
      <c r="D391" s="243" t="s">
        <v>197</v>
      </c>
      <c r="E391" s="270" t="s">
        <v>1</v>
      </c>
      <c r="F391" s="271" t="s">
        <v>2082</v>
      </c>
      <c r="G391" s="269"/>
      <c r="H391" s="270" t="s">
        <v>1</v>
      </c>
      <c r="I391" s="272"/>
      <c r="J391" s="269"/>
      <c r="K391" s="269"/>
      <c r="L391" s="273"/>
      <c r="M391" s="274"/>
      <c r="N391" s="275"/>
      <c r="O391" s="275"/>
      <c r="P391" s="275"/>
      <c r="Q391" s="275"/>
      <c r="R391" s="275"/>
      <c r="S391" s="275"/>
      <c r="T391" s="276"/>
      <c r="U391" s="15"/>
      <c r="V391" s="15"/>
      <c r="W391" s="15"/>
      <c r="X391" s="15"/>
      <c r="Y391" s="15"/>
      <c r="Z391" s="15"/>
      <c r="AA391" s="15"/>
      <c r="AB391" s="15"/>
      <c r="AC391" s="15"/>
      <c r="AD391" s="15"/>
      <c r="AE391" s="15"/>
      <c r="AT391" s="277" t="s">
        <v>197</v>
      </c>
      <c r="AU391" s="277" t="s">
        <v>85</v>
      </c>
      <c r="AV391" s="15" t="s">
        <v>83</v>
      </c>
      <c r="AW391" s="15" t="s">
        <v>32</v>
      </c>
      <c r="AX391" s="15" t="s">
        <v>76</v>
      </c>
      <c r="AY391" s="277" t="s">
        <v>175</v>
      </c>
    </row>
    <row r="392" s="13" customFormat="1">
      <c r="A392" s="13"/>
      <c r="B392" s="241"/>
      <c r="C392" s="242"/>
      <c r="D392" s="243" t="s">
        <v>197</v>
      </c>
      <c r="E392" s="244" t="s">
        <v>1</v>
      </c>
      <c r="F392" s="245" t="s">
        <v>2120</v>
      </c>
      <c r="G392" s="242"/>
      <c r="H392" s="246">
        <v>34.799999999999997</v>
      </c>
      <c r="I392" s="247"/>
      <c r="J392" s="242"/>
      <c r="K392" s="242"/>
      <c r="L392" s="248"/>
      <c r="M392" s="249"/>
      <c r="N392" s="250"/>
      <c r="O392" s="250"/>
      <c r="P392" s="250"/>
      <c r="Q392" s="250"/>
      <c r="R392" s="250"/>
      <c r="S392" s="250"/>
      <c r="T392" s="251"/>
      <c r="U392" s="13"/>
      <c r="V392" s="13"/>
      <c r="W392" s="13"/>
      <c r="X392" s="13"/>
      <c r="Y392" s="13"/>
      <c r="Z392" s="13"/>
      <c r="AA392" s="13"/>
      <c r="AB392" s="13"/>
      <c r="AC392" s="13"/>
      <c r="AD392" s="13"/>
      <c r="AE392" s="13"/>
      <c r="AT392" s="252" t="s">
        <v>197</v>
      </c>
      <c r="AU392" s="252" t="s">
        <v>85</v>
      </c>
      <c r="AV392" s="13" t="s">
        <v>85</v>
      </c>
      <c r="AW392" s="13" t="s">
        <v>32</v>
      </c>
      <c r="AX392" s="13" t="s">
        <v>76</v>
      </c>
      <c r="AY392" s="252" t="s">
        <v>175</v>
      </c>
    </row>
    <row r="393" s="14" customFormat="1">
      <c r="A393" s="14"/>
      <c r="B393" s="253"/>
      <c r="C393" s="254"/>
      <c r="D393" s="243" t="s">
        <v>197</v>
      </c>
      <c r="E393" s="255" t="s">
        <v>1</v>
      </c>
      <c r="F393" s="256" t="s">
        <v>199</v>
      </c>
      <c r="G393" s="254"/>
      <c r="H393" s="257">
        <v>65</v>
      </c>
      <c r="I393" s="258"/>
      <c r="J393" s="254"/>
      <c r="K393" s="254"/>
      <c r="L393" s="259"/>
      <c r="M393" s="260"/>
      <c r="N393" s="261"/>
      <c r="O393" s="261"/>
      <c r="P393" s="261"/>
      <c r="Q393" s="261"/>
      <c r="R393" s="261"/>
      <c r="S393" s="261"/>
      <c r="T393" s="262"/>
      <c r="U393" s="14"/>
      <c r="V393" s="14"/>
      <c r="W393" s="14"/>
      <c r="X393" s="14"/>
      <c r="Y393" s="14"/>
      <c r="Z393" s="14"/>
      <c r="AA393" s="14"/>
      <c r="AB393" s="14"/>
      <c r="AC393" s="14"/>
      <c r="AD393" s="14"/>
      <c r="AE393" s="14"/>
      <c r="AT393" s="263" t="s">
        <v>197</v>
      </c>
      <c r="AU393" s="263" t="s">
        <v>85</v>
      </c>
      <c r="AV393" s="14" t="s">
        <v>182</v>
      </c>
      <c r="AW393" s="14" t="s">
        <v>32</v>
      </c>
      <c r="AX393" s="14" t="s">
        <v>76</v>
      </c>
      <c r="AY393" s="263" t="s">
        <v>175</v>
      </c>
    </row>
    <row r="394" s="13" customFormat="1">
      <c r="A394" s="13"/>
      <c r="B394" s="241"/>
      <c r="C394" s="242"/>
      <c r="D394" s="243" t="s">
        <v>197</v>
      </c>
      <c r="E394" s="244" t="s">
        <v>1</v>
      </c>
      <c r="F394" s="245" t="s">
        <v>2121</v>
      </c>
      <c r="G394" s="242"/>
      <c r="H394" s="246">
        <v>78</v>
      </c>
      <c r="I394" s="247"/>
      <c r="J394" s="242"/>
      <c r="K394" s="242"/>
      <c r="L394" s="248"/>
      <c r="M394" s="249"/>
      <c r="N394" s="250"/>
      <c r="O394" s="250"/>
      <c r="P394" s="250"/>
      <c r="Q394" s="250"/>
      <c r="R394" s="250"/>
      <c r="S394" s="250"/>
      <c r="T394" s="251"/>
      <c r="U394" s="13"/>
      <c r="V394" s="13"/>
      <c r="W394" s="13"/>
      <c r="X394" s="13"/>
      <c r="Y394" s="13"/>
      <c r="Z394" s="13"/>
      <c r="AA394" s="13"/>
      <c r="AB394" s="13"/>
      <c r="AC394" s="13"/>
      <c r="AD394" s="13"/>
      <c r="AE394" s="13"/>
      <c r="AT394" s="252" t="s">
        <v>197</v>
      </c>
      <c r="AU394" s="252" t="s">
        <v>85</v>
      </c>
      <c r="AV394" s="13" t="s">
        <v>85</v>
      </c>
      <c r="AW394" s="13" t="s">
        <v>32</v>
      </c>
      <c r="AX394" s="13" t="s">
        <v>76</v>
      </c>
      <c r="AY394" s="252" t="s">
        <v>175</v>
      </c>
    </row>
    <row r="395" s="14" customFormat="1">
      <c r="A395" s="14"/>
      <c r="B395" s="253"/>
      <c r="C395" s="254"/>
      <c r="D395" s="243" t="s">
        <v>197</v>
      </c>
      <c r="E395" s="255" t="s">
        <v>1</v>
      </c>
      <c r="F395" s="256" t="s">
        <v>199</v>
      </c>
      <c r="G395" s="254"/>
      <c r="H395" s="257">
        <v>78</v>
      </c>
      <c r="I395" s="258"/>
      <c r="J395" s="254"/>
      <c r="K395" s="254"/>
      <c r="L395" s="259"/>
      <c r="M395" s="260"/>
      <c r="N395" s="261"/>
      <c r="O395" s="261"/>
      <c r="P395" s="261"/>
      <c r="Q395" s="261"/>
      <c r="R395" s="261"/>
      <c r="S395" s="261"/>
      <c r="T395" s="262"/>
      <c r="U395" s="14"/>
      <c r="V395" s="14"/>
      <c r="W395" s="14"/>
      <c r="X395" s="14"/>
      <c r="Y395" s="14"/>
      <c r="Z395" s="14"/>
      <c r="AA395" s="14"/>
      <c r="AB395" s="14"/>
      <c r="AC395" s="14"/>
      <c r="AD395" s="14"/>
      <c r="AE395" s="14"/>
      <c r="AT395" s="263" t="s">
        <v>197</v>
      </c>
      <c r="AU395" s="263" t="s">
        <v>85</v>
      </c>
      <c r="AV395" s="14" t="s">
        <v>182</v>
      </c>
      <c r="AW395" s="14" t="s">
        <v>32</v>
      </c>
      <c r="AX395" s="14" t="s">
        <v>83</v>
      </c>
      <c r="AY395" s="263" t="s">
        <v>175</v>
      </c>
    </row>
    <row r="396" s="2" customFormat="1" ht="24.15" customHeight="1">
      <c r="A396" s="39"/>
      <c r="B396" s="40"/>
      <c r="C396" s="228" t="s">
        <v>397</v>
      </c>
      <c r="D396" s="228" t="s">
        <v>177</v>
      </c>
      <c r="E396" s="229" t="s">
        <v>2122</v>
      </c>
      <c r="F396" s="230" t="s">
        <v>2123</v>
      </c>
      <c r="G396" s="231" t="s">
        <v>221</v>
      </c>
      <c r="H396" s="232">
        <v>106.2</v>
      </c>
      <c r="I396" s="233"/>
      <c r="J396" s="234">
        <f>ROUND(I396*H396,2)</f>
        <v>0</v>
      </c>
      <c r="K396" s="230" t="s">
        <v>181</v>
      </c>
      <c r="L396" s="45"/>
      <c r="M396" s="235" t="s">
        <v>1</v>
      </c>
      <c r="N396" s="236" t="s">
        <v>41</v>
      </c>
      <c r="O396" s="92"/>
      <c r="P396" s="237">
        <f>O396*H396</f>
        <v>0</v>
      </c>
      <c r="Q396" s="237">
        <v>9.4640000000000002E-05</v>
      </c>
      <c r="R396" s="237">
        <f>Q396*H396</f>
        <v>0.010050768</v>
      </c>
      <c r="S396" s="237">
        <v>0</v>
      </c>
      <c r="T396" s="238">
        <f>S396*H396</f>
        <v>0</v>
      </c>
      <c r="U396" s="39"/>
      <c r="V396" s="39"/>
      <c r="W396" s="39"/>
      <c r="X396" s="39"/>
      <c r="Y396" s="39"/>
      <c r="Z396" s="39"/>
      <c r="AA396" s="39"/>
      <c r="AB396" s="39"/>
      <c r="AC396" s="39"/>
      <c r="AD396" s="39"/>
      <c r="AE396" s="39"/>
      <c r="AR396" s="239" t="s">
        <v>255</v>
      </c>
      <c r="AT396" s="239" t="s">
        <v>177</v>
      </c>
      <c r="AU396" s="239" t="s">
        <v>85</v>
      </c>
      <c r="AY396" s="18" t="s">
        <v>175</v>
      </c>
      <c r="BE396" s="240">
        <f>IF(N396="základní",J396,0)</f>
        <v>0</v>
      </c>
      <c r="BF396" s="240">
        <f>IF(N396="snížená",J396,0)</f>
        <v>0</v>
      </c>
      <c r="BG396" s="240">
        <f>IF(N396="zákl. přenesená",J396,0)</f>
        <v>0</v>
      </c>
      <c r="BH396" s="240">
        <f>IF(N396="sníž. přenesená",J396,0)</f>
        <v>0</v>
      </c>
      <c r="BI396" s="240">
        <f>IF(N396="nulová",J396,0)</f>
        <v>0</v>
      </c>
      <c r="BJ396" s="18" t="s">
        <v>83</v>
      </c>
      <c r="BK396" s="240">
        <f>ROUND(I396*H396,2)</f>
        <v>0</v>
      </c>
      <c r="BL396" s="18" t="s">
        <v>255</v>
      </c>
      <c r="BM396" s="239" t="s">
        <v>2124</v>
      </c>
    </row>
    <row r="397" s="15" customFormat="1">
      <c r="A397" s="15"/>
      <c r="B397" s="268"/>
      <c r="C397" s="269"/>
      <c r="D397" s="243" t="s">
        <v>197</v>
      </c>
      <c r="E397" s="270" t="s">
        <v>1</v>
      </c>
      <c r="F397" s="271" t="s">
        <v>2118</v>
      </c>
      <c r="G397" s="269"/>
      <c r="H397" s="270" t="s">
        <v>1</v>
      </c>
      <c r="I397" s="272"/>
      <c r="J397" s="269"/>
      <c r="K397" s="269"/>
      <c r="L397" s="273"/>
      <c r="M397" s="274"/>
      <c r="N397" s="275"/>
      <c r="O397" s="275"/>
      <c r="P397" s="275"/>
      <c r="Q397" s="275"/>
      <c r="R397" s="275"/>
      <c r="S397" s="275"/>
      <c r="T397" s="276"/>
      <c r="U397" s="15"/>
      <c r="V397" s="15"/>
      <c r="W397" s="15"/>
      <c r="X397" s="15"/>
      <c r="Y397" s="15"/>
      <c r="Z397" s="15"/>
      <c r="AA397" s="15"/>
      <c r="AB397" s="15"/>
      <c r="AC397" s="15"/>
      <c r="AD397" s="15"/>
      <c r="AE397" s="15"/>
      <c r="AT397" s="277" t="s">
        <v>197</v>
      </c>
      <c r="AU397" s="277" t="s">
        <v>85</v>
      </c>
      <c r="AV397" s="15" t="s">
        <v>83</v>
      </c>
      <c r="AW397" s="15" t="s">
        <v>32</v>
      </c>
      <c r="AX397" s="15" t="s">
        <v>76</v>
      </c>
      <c r="AY397" s="277" t="s">
        <v>175</v>
      </c>
    </row>
    <row r="398" s="15" customFormat="1">
      <c r="A398" s="15"/>
      <c r="B398" s="268"/>
      <c r="C398" s="269"/>
      <c r="D398" s="243" t="s">
        <v>197</v>
      </c>
      <c r="E398" s="270" t="s">
        <v>1</v>
      </c>
      <c r="F398" s="271" t="s">
        <v>2125</v>
      </c>
      <c r="G398" s="269"/>
      <c r="H398" s="270" t="s">
        <v>1</v>
      </c>
      <c r="I398" s="272"/>
      <c r="J398" s="269"/>
      <c r="K398" s="269"/>
      <c r="L398" s="273"/>
      <c r="M398" s="274"/>
      <c r="N398" s="275"/>
      <c r="O398" s="275"/>
      <c r="P398" s="275"/>
      <c r="Q398" s="275"/>
      <c r="R398" s="275"/>
      <c r="S398" s="275"/>
      <c r="T398" s="276"/>
      <c r="U398" s="15"/>
      <c r="V398" s="15"/>
      <c r="W398" s="15"/>
      <c r="X398" s="15"/>
      <c r="Y398" s="15"/>
      <c r="Z398" s="15"/>
      <c r="AA398" s="15"/>
      <c r="AB398" s="15"/>
      <c r="AC398" s="15"/>
      <c r="AD398" s="15"/>
      <c r="AE398" s="15"/>
      <c r="AT398" s="277" t="s">
        <v>197</v>
      </c>
      <c r="AU398" s="277" t="s">
        <v>85</v>
      </c>
      <c r="AV398" s="15" t="s">
        <v>83</v>
      </c>
      <c r="AW398" s="15" t="s">
        <v>32</v>
      </c>
      <c r="AX398" s="15" t="s">
        <v>76</v>
      </c>
      <c r="AY398" s="277" t="s">
        <v>175</v>
      </c>
    </row>
    <row r="399" s="13" customFormat="1">
      <c r="A399" s="13"/>
      <c r="B399" s="241"/>
      <c r="C399" s="242"/>
      <c r="D399" s="243" t="s">
        <v>197</v>
      </c>
      <c r="E399" s="244" t="s">
        <v>1</v>
      </c>
      <c r="F399" s="245" t="s">
        <v>2126</v>
      </c>
      <c r="G399" s="242"/>
      <c r="H399" s="246">
        <v>37.799999999999997</v>
      </c>
      <c r="I399" s="247"/>
      <c r="J399" s="242"/>
      <c r="K399" s="242"/>
      <c r="L399" s="248"/>
      <c r="M399" s="249"/>
      <c r="N399" s="250"/>
      <c r="O399" s="250"/>
      <c r="P399" s="250"/>
      <c r="Q399" s="250"/>
      <c r="R399" s="250"/>
      <c r="S399" s="250"/>
      <c r="T399" s="251"/>
      <c r="U399" s="13"/>
      <c r="V399" s="13"/>
      <c r="W399" s="13"/>
      <c r="X399" s="13"/>
      <c r="Y399" s="13"/>
      <c r="Z399" s="13"/>
      <c r="AA399" s="13"/>
      <c r="AB399" s="13"/>
      <c r="AC399" s="13"/>
      <c r="AD399" s="13"/>
      <c r="AE399" s="13"/>
      <c r="AT399" s="252" t="s">
        <v>197</v>
      </c>
      <c r="AU399" s="252" t="s">
        <v>85</v>
      </c>
      <c r="AV399" s="13" t="s">
        <v>85</v>
      </c>
      <c r="AW399" s="13" t="s">
        <v>32</v>
      </c>
      <c r="AX399" s="13" t="s">
        <v>76</v>
      </c>
      <c r="AY399" s="252" t="s">
        <v>175</v>
      </c>
    </row>
    <row r="400" s="15" customFormat="1">
      <c r="A400" s="15"/>
      <c r="B400" s="268"/>
      <c r="C400" s="269"/>
      <c r="D400" s="243" t="s">
        <v>197</v>
      </c>
      <c r="E400" s="270" t="s">
        <v>1</v>
      </c>
      <c r="F400" s="271" t="s">
        <v>2082</v>
      </c>
      <c r="G400" s="269"/>
      <c r="H400" s="270" t="s">
        <v>1</v>
      </c>
      <c r="I400" s="272"/>
      <c r="J400" s="269"/>
      <c r="K400" s="269"/>
      <c r="L400" s="273"/>
      <c r="M400" s="274"/>
      <c r="N400" s="275"/>
      <c r="O400" s="275"/>
      <c r="P400" s="275"/>
      <c r="Q400" s="275"/>
      <c r="R400" s="275"/>
      <c r="S400" s="275"/>
      <c r="T400" s="276"/>
      <c r="U400" s="15"/>
      <c r="V400" s="15"/>
      <c r="W400" s="15"/>
      <c r="X400" s="15"/>
      <c r="Y400" s="15"/>
      <c r="Z400" s="15"/>
      <c r="AA400" s="15"/>
      <c r="AB400" s="15"/>
      <c r="AC400" s="15"/>
      <c r="AD400" s="15"/>
      <c r="AE400" s="15"/>
      <c r="AT400" s="277" t="s">
        <v>197</v>
      </c>
      <c r="AU400" s="277" t="s">
        <v>85</v>
      </c>
      <c r="AV400" s="15" t="s">
        <v>83</v>
      </c>
      <c r="AW400" s="15" t="s">
        <v>32</v>
      </c>
      <c r="AX400" s="15" t="s">
        <v>76</v>
      </c>
      <c r="AY400" s="277" t="s">
        <v>175</v>
      </c>
    </row>
    <row r="401" s="13" customFormat="1">
      <c r="A401" s="13"/>
      <c r="B401" s="241"/>
      <c r="C401" s="242"/>
      <c r="D401" s="243" t="s">
        <v>197</v>
      </c>
      <c r="E401" s="244" t="s">
        <v>1</v>
      </c>
      <c r="F401" s="245" t="s">
        <v>2127</v>
      </c>
      <c r="G401" s="242"/>
      <c r="H401" s="246">
        <v>50.700000000000003</v>
      </c>
      <c r="I401" s="247"/>
      <c r="J401" s="242"/>
      <c r="K401" s="242"/>
      <c r="L401" s="248"/>
      <c r="M401" s="249"/>
      <c r="N401" s="250"/>
      <c r="O401" s="250"/>
      <c r="P401" s="250"/>
      <c r="Q401" s="250"/>
      <c r="R401" s="250"/>
      <c r="S401" s="250"/>
      <c r="T401" s="251"/>
      <c r="U401" s="13"/>
      <c r="V401" s="13"/>
      <c r="W401" s="13"/>
      <c r="X401" s="13"/>
      <c r="Y401" s="13"/>
      <c r="Z401" s="13"/>
      <c r="AA401" s="13"/>
      <c r="AB401" s="13"/>
      <c r="AC401" s="13"/>
      <c r="AD401" s="13"/>
      <c r="AE401" s="13"/>
      <c r="AT401" s="252" t="s">
        <v>197</v>
      </c>
      <c r="AU401" s="252" t="s">
        <v>85</v>
      </c>
      <c r="AV401" s="13" t="s">
        <v>85</v>
      </c>
      <c r="AW401" s="13" t="s">
        <v>32</v>
      </c>
      <c r="AX401" s="13" t="s">
        <v>76</v>
      </c>
      <c r="AY401" s="252" t="s">
        <v>175</v>
      </c>
    </row>
    <row r="402" s="14" customFormat="1">
      <c r="A402" s="14"/>
      <c r="B402" s="253"/>
      <c r="C402" s="254"/>
      <c r="D402" s="243" t="s">
        <v>197</v>
      </c>
      <c r="E402" s="255" t="s">
        <v>1</v>
      </c>
      <c r="F402" s="256" t="s">
        <v>199</v>
      </c>
      <c r="G402" s="254"/>
      <c r="H402" s="257">
        <v>88.5</v>
      </c>
      <c r="I402" s="258"/>
      <c r="J402" s="254"/>
      <c r="K402" s="254"/>
      <c r="L402" s="259"/>
      <c r="M402" s="260"/>
      <c r="N402" s="261"/>
      <c r="O402" s="261"/>
      <c r="P402" s="261"/>
      <c r="Q402" s="261"/>
      <c r="R402" s="261"/>
      <c r="S402" s="261"/>
      <c r="T402" s="262"/>
      <c r="U402" s="14"/>
      <c r="V402" s="14"/>
      <c r="W402" s="14"/>
      <c r="X402" s="14"/>
      <c r="Y402" s="14"/>
      <c r="Z402" s="14"/>
      <c r="AA402" s="14"/>
      <c r="AB402" s="14"/>
      <c r="AC402" s="14"/>
      <c r="AD402" s="14"/>
      <c r="AE402" s="14"/>
      <c r="AT402" s="263" t="s">
        <v>197</v>
      </c>
      <c r="AU402" s="263" t="s">
        <v>85</v>
      </c>
      <c r="AV402" s="14" t="s">
        <v>182</v>
      </c>
      <c r="AW402" s="14" t="s">
        <v>32</v>
      </c>
      <c r="AX402" s="14" t="s">
        <v>76</v>
      </c>
      <c r="AY402" s="263" t="s">
        <v>175</v>
      </c>
    </row>
    <row r="403" s="13" customFormat="1">
      <c r="A403" s="13"/>
      <c r="B403" s="241"/>
      <c r="C403" s="242"/>
      <c r="D403" s="243" t="s">
        <v>197</v>
      </c>
      <c r="E403" s="244" t="s">
        <v>1</v>
      </c>
      <c r="F403" s="245" t="s">
        <v>2128</v>
      </c>
      <c r="G403" s="242"/>
      <c r="H403" s="246">
        <v>106.2</v>
      </c>
      <c r="I403" s="247"/>
      <c r="J403" s="242"/>
      <c r="K403" s="242"/>
      <c r="L403" s="248"/>
      <c r="M403" s="249"/>
      <c r="N403" s="250"/>
      <c r="O403" s="250"/>
      <c r="P403" s="250"/>
      <c r="Q403" s="250"/>
      <c r="R403" s="250"/>
      <c r="S403" s="250"/>
      <c r="T403" s="251"/>
      <c r="U403" s="13"/>
      <c r="V403" s="13"/>
      <c r="W403" s="13"/>
      <c r="X403" s="13"/>
      <c r="Y403" s="13"/>
      <c r="Z403" s="13"/>
      <c r="AA403" s="13"/>
      <c r="AB403" s="13"/>
      <c r="AC403" s="13"/>
      <c r="AD403" s="13"/>
      <c r="AE403" s="13"/>
      <c r="AT403" s="252" t="s">
        <v>197</v>
      </c>
      <c r="AU403" s="252" t="s">
        <v>85</v>
      </c>
      <c r="AV403" s="13" t="s">
        <v>85</v>
      </c>
      <c r="AW403" s="13" t="s">
        <v>32</v>
      </c>
      <c r="AX403" s="13" t="s">
        <v>76</v>
      </c>
      <c r="AY403" s="252" t="s">
        <v>175</v>
      </c>
    </row>
    <row r="404" s="14" customFormat="1">
      <c r="A404" s="14"/>
      <c r="B404" s="253"/>
      <c r="C404" s="254"/>
      <c r="D404" s="243" t="s">
        <v>197</v>
      </c>
      <c r="E404" s="255" t="s">
        <v>1</v>
      </c>
      <c r="F404" s="256" t="s">
        <v>199</v>
      </c>
      <c r="G404" s="254"/>
      <c r="H404" s="257">
        <v>106.2</v>
      </c>
      <c r="I404" s="258"/>
      <c r="J404" s="254"/>
      <c r="K404" s="254"/>
      <c r="L404" s="259"/>
      <c r="M404" s="260"/>
      <c r="N404" s="261"/>
      <c r="O404" s="261"/>
      <c r="P404" s="261"/>
      <c r="Q404" s="261"/>
      <c r="R404" s="261"/>
      <c r="S404" s="261"/>
      <c r="T404" s="262"/>
      <c r="U404" s="14"/>
      <c r="V404" s="14"/>
      <c r="W404" s="14"/>
      <c r="X404" s="14"/>
      <c r="Y404" s="14"/>
      <c r="Z404" s="14"/>
      <c r="AA404" s="14"/>
      <c r="AB404" s="14"/>
      <c r="AC404" s="14"/>
      <c r="AD404" s="14"/>
      <c r="AE404" s="14"/>
      <c r="AT404" s="263" t="s">
        <v>197</v>
      </c>
      <c r="AU404" s="263" t="s">
        <v>85</v>
      </c>
      <c r="AV404" s="14" t="s">
        <v>182</v>
      </c>
      <c r="AW404" s="14" t="s">
        <v>32</v>
      </c>
      <c r="AX404" s="14" t="s">
        <v>76</v>
      </c>
      <c r="AY404" s="263" t="s">
        <v>175</v>
      </c>
    </row>
    <row r="405" s="13" customFormat="1">
      <c r="A405" s="13"/>
      <c r="B405" s="241"/>
      <c r="C405" s="242"/>
      <c r="D405" s="243" t="s">
        <v>197</v>
      </c>
      <c r="E405" s="244" t="s">
        <v>1</v>
      </c>
      <c r="F405" s="245" t="s">
        <v>2129</v>
      </c>
      <c r="G405" s="242"/>
      <c r="H405" s="246">
        <v>106.2</v>
      </c>
      <c r="I405" s="247"/>
      <c r="J405" s="242"/>
      <c r="K405" s="242"/>
      <c r="L405" s="248"/>
      <c r="M405" s="249"/>
      <c r="N405" s="250"/>
      <c r="O405" s="250"/>
      <c r="P405" s="250"/>
      <c r="Q405" s="250"/>
      <c r="R405" s="250"/>
      <c r="S405" s="250"/>
      <c r="T405" s="251"/>
      <c r="U405" s="13"/>
      <c r="V405" s="13"/>
      <c r="W405" s="13"/>
      <c r="X405" s="13"/>
      <c r="Y405" s="13"/>
      <c r="Z405" s="13"/>
      <c r="AA405" s="13"/>
      <c r="AB405" s="13"/>
      <c r="AC405" s="13"/>
      <c r="AD405" s="13"/>
      <c r="AE405" s="13"/>
      <c r="AT405" s="252" t="s">
        <v>197</v>
      </c>
      <c r="AU405" s="252" t="s">
        <v>85</v>
      </c>
      <c r="AV405" s="13" t="s">
        <v>85</v>
      </c>
      <c r="AW405" s="13" t="s">
        <v>32</v>
      </c>
      <c r="AX405" s="13" t="s">
        <v>76</v>
      </c>
      <c r="AY405" s="252" t="s">
        <v>175</v>
      </c>
    </row>
    <row r="406" s="14" customFormat="1">
      <c r="A406" s="14"/>
      <c r="B406" s="253"/>
      <c r="C406" s="254"/>
      <c r="D406" s="243" t="s">
        <v>197</v>
      </c>
      <c r="E406" s="255" t="s">
        <v>1</v>
      </c>
      <c r="F406" s="256" t="s">
        <v>199</v>
      </c>
      <c r="G406" s="254"/>
      <c r="H406" s="257">
        <v>106.2</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197</v>
      </c>
      <c r="AU406" s="263" t="s">
        <v>85</v>
      </c>
      <c r="AV406" s="14" t="s">
        <v>182</v>
      </c>
      <c r="AW406" s="14" t="s">
        <v>32</v>
      </c>
      <c r="AX406" s="14" t="s">
        <v>83</v>
      </c>
      <c r="AY406" s="263" t="s">
        <v>175</v>
      </c>
    </row>
    <row r="407" s="2" customFormat="1" ht="24.15" customHeight="1">
      <c r="A407" s="39"/>
      <c r="B407" s="40"/>
      <c r="C407" s="228" t="s">
        <v>406</v>
      </c>
      <c r="D407" s="228" t="s">
        <v>177</v>
      </c>
      <c r="E407" s="229" t="s">
        <v>2130</v>
      </c>
      <c r="F407" s="230" t="s">
        <v>2131</v>
      </c>
      <c r="G407" s="231" t="s">
        <v>221</v>
      </c>
      <c r="H407" s="232">
        <v>7</v>
      </c>
      <c r="I407" s="233"/>
      <c r="J407" s="234">
        <f>ROUND(I407*H407,2)</f>
        <v>0</v>
      </c>
      <c r="K407" s="230" t="s">
        <v>181</v>
      </c>
      <c r="L407" s="45"/>
      <c r="M407" s="235" t="s">
        <v>1</v>
      </c>
      <c r="N407" s="236" t="s">
        <v>41</v>
      </c>
      <c r="O407" s="92"/>
      <c r="P407" s="237">
        <f>O407*H407</f>
        <v>0</v>
      </c>
      <c r="Q407" s="237">
        <v>0.00011523000000000001</v>
      </c>
      <c r="R407" s="237">
        <f>Q407*H407</f>
        <v>0.00080661000000000003</v>
      </c>
      <c r="S407" s="237">
        <v>0</v>
      </c>
      <c r="T407" s="238">
        <f>S407*H407</f>
        <v>0</v>
      </c>
      <c r="U407" s="39"/>
      <c r="V407" s="39"/>
      <c r="W407" s="39"/>
      <c r="X407" s="39"/>
      <c r="Y407" s="39"/>
      <c r="Z407" s="39"/>
      <c r="AA407" s="39"/>
      <c r="AB407" s="39"/>
      <c r="AC407" s="39"/>
      <c r="AD407" s="39"/>
      <c r="AE407" s="39"/>
      <c r="AR407" s="239" t="s">
        <v>255</v>
      </c>
      <c r="AT407" s="239" t="s">
        <v>177</v>
      </c>
      <c r="AU407" s="239" t="s">
        <v>85</v>
      </c>
      <c r="AY407" s="18" t="s">
        <v>175</v>
      </c>
      <c r="BE407" s="240">
        <f>IF(N407="základní",J407,0)</f>
        <v>0</v>
      </c>
      <c r="BF407" s="240">
        <f>IF(N407="snížená",J407,0)</f>
        <v>0</v>
      </c>
      <c r="BG407" s="240">
        <f>IF(N407="zákl. přenesená",J407,0)</f>
        <v>0</v>
      </c>
      <c r="BH407" s="240">
        <f>IF(N407="sníž. přenesená",J407,0)</f>
        <v>0</v>
      </c>
      <c r="BI407" s="240">
        <f>IF(N407="nulová",J407,0)</f>
        <v>0</v>
      </c>
      <c r="BJ407" s="18" t="s">
        <v>83</v>
      </c>
      <c r="BK407" s="240">
        <f>ROUND(I407*H407,2)</f>
        <v>0</v>
      </c>
      <c r="BL407" s="18" t="s">
        <v>255</v>
      </c>
      <c r="BM407" s="239" t="s">
        <v>2132</v>
      </c>
    </row>
    <row r="408" s="15" customFormat="1">
      <c r="A408" s="15"/>
      <c r="B408" s="268"/>
      <c r="C408" s="269"/>
      <c r="D408" s="243" t="s">
        <v>197</v>
      </c>
      <c r="E408" s="270" t="s">
        <v>1</v>
      </c>
      <c r="F408" s="271" t="s">
        <v>2118</v>
      </c>
      <c r="G408" s="269"/>
      <c r="H408" s="270" t="s">
        <v>1</v>
      </c>
      <c r="I408" s="272"/>
      <c r="J408" s="269"/>
      <c r="K408" s="269"/>
      <c r="L408" s="273"/>
      <c r="M408" s="274"/>
      <c r="N408" s="275"/>
      <c r="O408" s="275"/>
      <c r="P408" s="275"/>
      <c r="Q408" s="275"/>
      <c r="R408" s="275"/>
      <c r="S408" s="275"/>
      <c r="T408" s="276"/>
      <c r="U408" s="15"/>
      <c r="V408" s="15"/>
      <c r="W408" s="15"/>
      <c r="X408" s="15"/>
      <c r="Y408" s="15"/>
      <c r="Z408" s="15"/>
      <c r="AA408" s="15"/>
      <c r="AB408" s="15"/>
      <c r="AC408" s="15"/>
      <c r="AD408" s="15"/>
      <c r="AE408" s="15"/>
      <c r="AT408" s="277" t="s">
        <v>197</v>
      </c>
      <c r="AU408" s="277" t="s">
        <v>85</v>
      </c>
      <c r="AV408" s="15" t="s">
        <v>83</v>
      </c>
      <c r="AW408" s="15" t="s">
        <v>32</v>
      </c>
      <c r="AX408" s="15" t="s">
        <v>76</v>
      </c>
      <c r="AY408" s="277" t="s">
        <v>175</v>
      </c>
    </row>
    <row r="409" s="15" customFormat="1">
      <c r="A409" s="15"/>
      <c r="B409" s="268"/>
      <c r="C409" s="269"/>
      <c r="D409" s="243" t="s">
        <v>197</v>
      </c>
      <c r="E409" s="270" t="s">
        <v>1</v>
      </c>
      <c r="F409" s="271" t="s">
        <v>2133</v>
      </c>
      <c r="G409" s="269"/>
      <c r="H409" s="270" t="s">
        <v>1</v>
      </c>
      <c r="I409" s="272"/>
      <c r="J409" s="269"/>
      <c r="K409" s="269"/>
      <c r="L409" s="273"/>
      <c r="M409" s="274"/>
      <c r="N409" s="275"/>
      <c r="O409" s="275"/>
      <c r="P409" s="275"/>
      <c r="Q409" s="275"/>
      <c r="R409" s="275"/>
      <c r="S409" s="275"/>
      <c r="T409" s="276"/>
      <c r="U409" s="15"/>
      <c r="V409" s="15"/>
      <c r="W409" s="15"/>
      <c r="X409" s="15"/>
      <c r="Y409" s="15"/>
      <c r="Z409" s="15"/>
      <c r="AA409" s="15"/>
      <c r="AB409" s="15"/>
      <c r="AC409" s="15"/>
      <c r="AD409" s="15"/>
      <c r="AE409" s="15"/>
      <c r="AT409" s="277" t="s">
        <v>197</v>
      </c>
      <c r="AU409" s="277" t="s">
        <v>85</v>
      </c>
      <c r="AV409" s="15" t="s">
        <v>83</v>
      </c>
      <c r="AW409" s="15" t="s">
        <v>32</v>
      </c>
      <c r="AX409" s="15" t="s">
        <v>76</v>
      </c>
      <c r="AY409" s="277" t="s">
        <v>175</v>
      </c>
    </row>
    <row r="410" s="13" customFormat="1">
      <c r="A410" s="13"/>
      <c r="B410" s="241"/>
      <c r="C410" s="242"/>
      <c r="D410" s="243" t="s">
        <v>197</v>
      </c>
      <c r="E410" s="244" t="s">
        <v>1</v>
      </c>
      <c r="F410" s="245" t="s">
        <v>2134</v>
      </c>
      <c r="G410" s="242"/>
      <c r="H410" s="246">
        <v>5.5</v>
      </c>
      <c r="I410" s="247"/>
      <c r="J410" s="242"/>
      <c r="K410" s="242"/>
      <c r="L410" s="248"/>
      <c r="M410" s="249"/>
      <c r="N410" s="250"/>
      <c r="O410" s="250"/>
      <c r="P410" s="250"/>
      <c r="Q410" s="250"/>
      <c r="R410" s="250"/>
      <c r="S410" s="250"/>
      <c r="T410" s="251"/>
      <c r="U410" s="13"/>
      <c r="V410" s="13"/>
      <c r="W410" s="13"/>
      <c r="X410" s="13"/>
      <c r="Y410" s="13"/>
      <c r="Z410" s="13"/>
      <c r="AA410" s="13"/>
      <c r="AB410" s="13"/>
      <c r="AC410" s="13"/>
      <c r="AD410" s="13"/>
      <c r="AE410" s="13"/>
      <c r="AT410" s="252" t="s">
        <v>197</v>
      </c>
      <c r="AU410" s="252" t="s">
        <v>85</v>
      </c>
      <c r="AV410" s="13" t="s">
        <v>85</v>
      </c>
      <c r="AW410" s="13" t="s">
        <v>32</v>
      </c>
      <c r="AX410" s="13" t="s">
        <v>76</v>
      </c>
      <c r="AY410" s="252" t="s">
        <v>175</v>
      </c>
    </row>
    <row r="411" s="14" customFormat="1">
      <c r="A411" s="14"/>
      <c r="B411" s="253"/>
      <c r="C411" s="254"/>
      <c r="D411" s="243" t="s">
        <v>197</v>
      </c>
      <c r="E411" s="255" t="s">
        <v>1</v>
      </c>
      <c r="F411" s="256" t="s">
        <v>199</v>
      </c>
      <c r="G411" s="254"/>
      <c r="H411" s="257">
        <v>5.5</v>
      </c>
      <c r="I411" s="258"/>
      <c r="J411" s="254"/>
      <c r="K411" s="254"/>
      <c r="L411" s="259"/>
      <c r="M411" s="260"/>
      <c r="N411" s="261"/>
      <c r="O411" s="261"/>
      <c r="P411" s="261"/>
      <c r="Q411" s="261"/>
      <c r="R411" s="261"/>
      <c r="S411" s="261"/>
      <c r="T411" s="262"/>
      <c r="U411" s="14"/>
      <c r="V411" s="14"/>
      <c r="W411" s="14"/>
      <c r="X411" s="14"/>
      <c r="Y411" s="14"/>
      <c r="Z411" s="14"/>
      <c r="AA411" s="14"/>
      <c r="AB411" s="14"/>
      <c r="AC411" s="14"/>
      <c r="AD411" s="14"/>
      <c r="AE411" s="14"/>
      <c r="AT411" s="263" t="s">
        <v>197</v>
      </c>
      <c r="AU411" s="263" t="s">
        <v>85</v>
      </c>
      <c r="AV411" s="14" t="s">
        <v>182</v>
      </c>
      <c r="AW411" s="14" t="s">
        <v>32</v>
      </c>
      <c r="AX411" s="14" t="s">
        <v>76</v>
      </c>
      <c r="AY411" s="263" t="s">
        <v>175</v>
      </c>
    </row>
    <row r="412" s="13" customFormat="1">
      <c r="A412" s="13"/>
      <c r="B412" s="241"/>
      <c r="C412" s="242"/>
      <c r="D412" s="243" t="s">
        <v>197</v>
      </c>
      <c r="E412" s="244" t="s">
        <v>1</v>
      </c>
      <c r="F412" s="245" t="s">
        <v>2135</v>
      </c>
      <c r="G412" s="242"/>
      <c r="H412" s="246">
        <v>6.5999999999999996</v>
      </c>
      <c r="I412" s="247"/>
      <c r="J412" s="242"/>
      <c r="K412" s="242"/>
      <c r="L412" s="248"/>
      <c r="M412" s="249"/>
      <c r="N412" s="250"/>
      <c r="O412" s="250"/>
      <c r="P412" s="250"/>
      <c r="Q412" s="250"/>
      <c r="R412" s="250"/>
      <c r="S412" s="250"/>
      <c r="T412" s="251"/>
      <c r="U412" s="13"/>
      <c r="V412" s="13"/>
      <c r="W412" s="13"/>
      <c r="X412" s="13"/>
      <c r="Y412" s="13"/>
      <c r="Z412" s="13"/>
      <c r="AA412" s="13"/>
      <c r="AB412" s="13"/>
      <c r="AC412" s="13"/>
      <c r="AD412" s="13"/>
      <c r="AE412" s="13"/>
      <c r="AT412" s="252" t="s">
        <v>197</v>
      </c>
      <c r="AU412" s="252" t="s">
        <v>85</v>
      </c>
      <c r="AV412" s="13" t="s">
        <v>85</v>
      </c>
      <c r="AW412" s="13" t="s">
        <v>32</v>
      </c>
      <c r="AX412" s="13" t="s">
        <v>76</v>
      </c>
      <c r="AY412" s="252" t="s">
        <v>175</v>
      </c>
    </row>
    <row r="413" s="14" customFormat="1">
      <c r="A413" s="14"/>
      <c r="B413" s="253"/>
      <c r="C413" s="254"/>
      <c r="D413" s="243" t="s">
        <v>197</v>
      </c>
      <c r="E413" s="255" t="s">
        <v>1</v>
      </c>
      <c r="F413" s="256" t="s">
        <v>199</v>
      </c>
      <c r="G413" s="254"/>
      <c r="H413" s="257">
        <v>6.5999999999999996</v>
      </c>
      <c r="I413" s="258"/>
      <c r="J413" s="254"/>
      <c r="K413" s="254"/>
      <c r="L413" s="259"/>
      <c r="M413" s="260"/>
      <c r="N413" s="261"/>
      <c r="O413" s="261"/>
      <c r="P413" s="261"/>
      <c r="Q413" s="261"/>
      <c r="R413" s="261"/>
      <c r="S413" s="261"/>
      <c r="T413" s="262"/>
      <c r="U413" s="14"/>
      <c r="V413" s="14"/>
      <c r="W413" s="14"/>
      <c r="X413" s="14"/>
      <c r="Y413" s="14"/>
      <c r="Z413" s="14"/>
      <c r="AA413" s="14"/>
      <c r="AB413" s="14"/>
      <c r="AC413" s="14"/>
      <c r="AD413" s="14"/>
      <c r="AE413" s="14"/>
      <c r="AT413" s="263" t="s">
        <v>197</v>
      </c>
      <c r="AU413" s="263" t="s">
        <v>85</v>
      </c>
      <c r="AV413" s="14" t="s">
        <v>182</v>
      </c>
      <c r="AW413" s="14" t="s">
        <v>32</v>
      </c>
      <c r="AX413" s="14" t="s">
        <v>76</v>
      </c>
      <c r="AY413" s="263" t="s">
        <v>175</v>
      </c>
    </row>
    <row r="414" s="13" customFormat="1">
      <c r="A414" s="13"/>
      <c r="B414" s="241"/>
      <c r="C414" s="242"/>
      <c r="D414" s="243" t="s">
        <v>197</v>
      </c>
      <c r="E414" s="244" t="s">
        <v>1</v>
      </c>
      <c r="F414" s="245" t="s">
        <v>210</v>
      </c>
      <c r="G414" s="242"/>
      <c r="H414" s="246">
        <v>7</v>
      </c>
      <c r="I414" s="247"/>
      <c r="J414" s="242"/>
      <c r="K414" s="242"/>
      <c r="L414" s="248"/>
      <c r="M414" s="249"/>
      <c r="N414" s="250"/>
      <c r="O414" s="250"/>
      <c r="P414" s="250"/>
      <c r="Q414" s="250"/>
      <c r="R414" s="250"/>
      <c r="S414" s="250"/>
      <c r="T414" s="251"/>
      <c r="U414" s="13"/>
      <c r="V414" s="13"/>
      <c r="W414" s="13"/>
      <c r="X414" s="13"/>
      <c r="Y414" s="13"/>
      <c r="Z414" s="13"/>
      <c r="AA414" s="13"/>
      <c r="AB414" s="13"/>
      <c r="AC414" s="13"/>
      <c r="AD414" s="13"/>
      <c r="AE414" s="13"/>
      <c r="AT414" s="252" t="s">
        <v>197</v>
      </c>
      <c r="AU414" s="252" t="s">
        <v>85</v>
      </c>
      <c r="AV414" s="13" t="s">
        <v>85</v>
      </c>
      <c r="AW414" s="13" t="s">
        <v>32</v>
      </c>
      <c r="AX414" s="13" t="s">
        <v>76</v>
      </c>
      <c r="AY414" s="252" t="s">
        <v>175</v>
      </c>
    </row>
    <row r="415" s="14" customFormat="1">
      <c r="A415" s="14"/>
      <c r="B415" s="253"/>
      <c r="C415" s="254"/>
      <c r="D415" s="243" t="s">
        <v>197</v>
      </c>
      <c r="E415" s="255" t="s">
        <v>1</v>
      </c>
      <c r="F415" s="256" t="s">
        <v>199</v>
      </c>
      <c r="G415" s="254"/>
      <c r="H415" s="257">
        <v>7</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197</v>
      </c>
      <c r="AU415" s="263" t="s">
        <v>85</v>
      </c>
      <c r="AV415" s="14" t="s">
        <v>182</v>
      </c>
      <c r="AW415" s="14" t="s">
        <v>32</v>
      </c>
      <c r="AX415" s="14" t="s">
        <v>83</v>
      </c>
      <c r="AY415" s="263" t="s">
        <v>175</v>
      </c>
    </row>
    <row r="416" s="2" customFormat="1" ht="21.75" customHeight="1">
      <c r="A416" s="39"/>
      <c r="B416" s="40"/>
      <c r="C416" s="228" t="s">
        <v>410</v>
      </c>
      <c r="D416" s="228" t="s">
        <v>177</v>
      </c>
      <c r="E416" s="229" t="s">
        <v>2136</v>
      </c>
      <c r="F416" s="230" t="s">
        <v>2137</v>
      </c>
      <c r="G416" s="231" t="s">
        <v>221</v>
      </c>
      <c r="H416" s="232">
        <v>87</v>
      </c>
      <c r="I416" s="233"/>
      <c r="J416" s="234">
        <f>ROUND(I416*H416,2)</f>
        <v>0</v>
      </c>
      <c r="K416" s="230" t="s">
        <v>181</v>
      </c>
      <c r="L416" s="45"/>
      <c r="M416" s="235" t="s">
        <v>1</v>
      </c>
      <c r="N416" s="236" t="s">
        <v>41</v>
      </c>
      <c r="O416" s="92"/>
      <c r="P416" s="237">
        <f>O416*H416</f>
        <v>0</v>
      </c>
      <c r="Q416" s="237">
        <v>0.00019656</v>
      </c>
      <c r="R416" s="237">
        <f>Q416*H416</f>
        <v>0.01710072</v>
      </c>
      <c r="S416" s="237">
        <v>0</v>
      </c>
      <c r="T416" s="238">
        <f>S416*H416</f>
        <v>0</v>
      </c>
      <c r="U416" s="39"/>
      <c r="V416" s="39"/>
      <c r="W416" s="39"/>
      <c r="X416" s="39"/>
      <c r="Y416" s="39"/>
      <c r="Z416" s="39"/>
      <c r="AA416" s="39"/>
      <c r="AB416" s="39"/>
      <c r="AC416" s="39"/>
      <c r="AD416" s="39"/>
      <c r="AE416" s="39"/>
      <c r="AR416" s="239" t="s">
        <v>255</v>
      </c>
      <c r="AT416" s="239" t="s">
        <v>177</v>
      </c>
      <c r="AU416" s="239" t="s">
        <v>85</v>
      </c>
      <c r="AY416" s="18" t="s">
        <v>175</v>
      </c>
      <c r="BE416" s="240">
        <f>IF(N416="základní",J416,0)</f>
        <v>0</v>
      </c>
      <c r="BF416" s="240">
        <f>IF(N416="snížená",J416,0)</f>
        <v>0</v>
      </c>
      <c r="BG416" s="240">
        <f>IF(N416="zákl. přenesená",J416,0)</f>
        <v>0</v>
      </c>
      <c r="BH416" s="240">
        <f>IF(N416="sníž. přenesená",J416,0)</f>
        <v>0</v>
      </c>
      <c r="BI416" s="240">
        <f>IF(N416="nulová",J416,0)</f>
        <v>0</v>
      </c>
      <c r="BJ416" s="18" t="s">
        <v>83</v>
      </c>
      <c r="BK416" s="240">
        <f>ROUND(I416*H416,2)</f>
        <v>0</v>
      </c>
      <c r="BL416" s="18" t="s">
        <v>255</v>
      </c>
      <c r="BM416" s="239" t="s">
        <v>2138</v>
      </c>
    </row>
    <row r="417" s="15" customFormat="1">
      <c r="A417" s="15"/>
      <c r="B417" s="268"/>
      <c r="C417" s="269"/>
      <c r="D417" s="243" t="s">
        <v>197</v>
      </c>
      <c r="E417" s="270" t="s">
        <v>1</v>
      </c>
      <c r="F417" s="271" t="s">
        <v>2139</v>
      </c>
      <c r="G417" s="269"/>
      <c r="H417" s="270" t="s">
        <v>1</v>
      </c>
      <c r="I417" s="272"/>
      <c r="J417" s="269"/>
      <c r="K417" s="269"/>
      <c r="L417" s="273"/>
      <c r="M417" s="274"/>
      <c r="N417" s="275"/>
      <c r="O417" s="275"/>
      <c r="P417" s="275"/>
      <c r="Q417" s="275"/>
      <c r="R417" s="275"/>
      <c r="S417" s="275"/>
      <c r="T417" s="276"/>
      <c r="U417" s="15"/>
      <c r="V417" s="15"/>
      <c r="W417" s="15"/>
      <c r="X417" s="15"/>
      <c r="Y417" s="15"/>
      <c r="Z417" s="15"/>
      <c r="AA417" s="15"/>
      <c r="AB417" s="15"/>
      <c r="AC417" s="15"/>
      <c r="AD417" s="15"/>
      <c r="AE417" s="15"/>
      <c r="AT417" s="277" t="s">
        <v>197</v>
      </c>
      <c r="AU417" s="277" t="s">
        <v>85</v>
      </c>
      <c r="AV417" s="15" t="s">
        <v>83</v>
      </c>
      <c r="AW417" s="15" t="s">
        <v>32</v>
      </c>
      <c r="AX417" s="15" t="s">
        <v>76</v>
      </c>
      <c r="AY417" s="277" t="s">
        <v>175</v>
      </c>
    </row>
    <row r="418" s="13" customFormat="1">
      <c r="A418" s="13"/>
      <c r="B418" s="241"/>
      <c r="C418" s="242"/>
      <c r="D418" s="243" t="s">
        <v>197</v>
      </c>
      <c r="E418" s="244" t="s">
        <v>1</v>
      </c>
      <c r="F418" s="245" t="s">
        <v>2140</v>
      </c>
      <c r="G418" s="242"/>
      <c r="H418" s="246">
        <v>46.159999999999997</v>
      </c>
      <c r="I418" s="247"/>
      <c r="J418" s="242"/>
      <c r="K418" s="242"/>
      <c r="L418" s="248"/>
      <c r="M418" s="249"/>
      <c r="N418" s="250"/>
      <c r="O418" s="250"/>
      <c r="P418" s="250"/>
      <c r="Q418" s="250"/>
      <c r="R418" s="250"/>
      <c r="S418" s="250"/>
      <c r="T418" s="251"/>
      <c r="U418" s="13"/>
      <c r="V418" s="13"/>
      <c r="W418" s="13"/>
      <c r="X418" s="13"/>
      <c r="Y418" s="13"/>
      <c r="Z418" s="13"/>
      <c r="AA418" s="13"/>
      <c r="AB418" s="13"/>
      <c r="AC418" s="13"/>
      <c r="AD418" s="13"/>
      <c r="AE418" s="13"/>
      <c r="AT418" s="252" t="s">
        <v>197</v>
      </c>
      <c r="AU418" s="252" t="s">
        <v>85</v>
      </c>
      <c r="AV418" s="13" t="s">
        <v>85</v>
      </c>
      <c r="AW418" s="13" t="s">
        <v>32</v>
      </c>
      <c r="AX418" s="13" t="s">
        <v>76</v>
      </c>
      <c r="AY418" s="252" t="s">
        <v>175</v>
      </c>
    </row>
    <row r="419" s="15" customFormat="1">
      <c r="A419" s="15"/>
      <c r="B419" s="268"/>
      <c r="C419" s="269"/>
      <c r="D419" s="243" t="s">
        <v>197</v>
      </c>
      <c r="E419" s="270" t="s">
        <v>1</v>
      </c>
      <c r="F419" s="271" t="s">
        <v>2082</v>
      </c>
      <c r="G419" s="269"/>
      <c r="H419" s="270" t="s">
        <v>1</v>
      </c>
      <c r="I419" s="272"/>
      <c r="J419" s="269"/>
      <c r="K419" s="269"/>
      <c r="L419" s="273"/>
      <c r="M419" s="274"/>
      <c r="N419" s="275"/>
      <c r="O419" s="275"/>
      <c r="P419" s="275"/>
      <c r="Q419" s="275"/>
      <c r="R419" s="275"/>
      <c r="S419" s="275"/>
      <c r="T419" s="276"/>
      <c r="U419" s="15"/>
      <c r="V419" s="15"/>
      <c r="W419" s="15"/>
      <c r="X419" s="15"/>
      <c r="Y419" s="15"/>
      <c r="Z419" s="15"/>
      <c r="AA419" s="15"/>
      <c r="AB419" s="15"/>
      <c r="AC419" s="15"/>
      <c r="AD419" s="15"/>
      <c r="AE419" s="15"/>
      <c r="AT419" s="277" t="s">
        <v>197</v>
      </c>
      <c r="AU419" s="277" t="s">
        <v>85</v>
      </c>
      <c r="AV419" s="15" t="s">
        <v>83</v>
      </c>
      <c r="AW419" s="15" t="s">
        <v>32</v>
      </c>
      <c r="AX419" s="15" t="s">
        <v>76</v>
      </c>
      <c r="AY419" s="277" t="s">
        <v>175</v>
      </c>
    </row>
    <row r="420" s="13" customFormat="1">
      <c r="A420" s="13"/>
      <c r="B420" s="241"/>
      <c r="C420" s="242"/>
      <c r="D420" s="243" t="s">
        <v>197</v>
      </c>
      <c r="E420" s="244" t="s">
        <v>1</v>
      </c>
      <c r="F420" s="245" t="s">
        <v>2141</v>
      </c>
      <c r="G420" s="242"/>
      <c r="H420" s="246">
        <v>26.300000000000001</v>
      </c>
      <c r="I420" s="247"/>
      <c r="J420" s="242"/>
      <c r="K420" s="242"/>
      <c r="L420" s="248"/>
      <c r="M420" s="249"/>
      <c r="N420" s="250"/>
      <c r="O420" s="250"/>
      <c r="P420" s="250"/>
      <c r="Q420" s="250"/>
      <c r="R420" s="250"/>
      <c r="S420" s="250"/>
      <c r="T420" s="251"/>
      <c r="U420" s="13"/>
      <c r="V420" s="13"/>
      <c r="W420" s="13"/>
      <c r="X420" s="13"/>
      <c r="Y420" s="13"/>
      <c r="Z420" s="13"/>
      <c r="AA420" s="13"/>
      <c r="AB420" s="13"/>
      <c r="AC420" s="13"/>
      <c r="AD420" s="13"/>
      <c r="AE420" s="13"/>
      <c r="AT420" s="252" t="s">
        <v>197</v>
      </c>
      <c r="AU420" s="252" t="s">
        <v>85</v>
      </c>
      <c r="AV420" s="13" t="s">
        <v>85</v>
      </c>
      <c r="AW420" s="13" t="s">
        <v>32</v>
      </c>
      <c r="AX420" s="13" t="s">
        <v>76</v>
      </c>
      <c r="AY420" s="252" t="s">
        <v>175</v>
      </c>
    </row>
    <row r="421" s="14" customFormat="1">
      <c r="A421" s="14"/>
      <c r="B421" s="253"/>
      <c r="C421" s="254"/>
      <c r="D421" s="243" t="s">
        <v>197</v>
      </c>
      <c r="E421" s="255" t="s">
        <v>1</v>
      </c>
      <c r="F421" s="256" t="s">
        <v>199</v>
      </c>
      <c r="G421" s="254"/>
      <c r="H421" s="257">
        <v>72.459999999999994</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197</v>
      </c>
      <c r="AU421" s="263" t="s">
        <v>85</v>
      </c>
      <c r="AV421" s="14" t="s">
        <v>182</v>
      </c>
      <c r="AW421" s="14" t="s">
        <v>32</v>
      </c>
      <c r="AX421" s="14" t="s">
        <v>76</v>
      </c>
      <c r="AY421" s="263" t="s">
        <v>175</v>
      </c>
    </row>
    <row r="422" s="13" customFormat="1">
      <c r="A422" s="13"/>
      <c r="B422" s="241"/>
      <c r="C422" s="242"/>
      <c r="D422" s="243" t="s">
        <v>197</v>
      </c>
      <c r="E422" s="244" t="s">
        <v>1</v>
      </c>
      <c r="F422" s="245" t="s">
        <v>2142</v>
      </c>
      <c r="G422" s="242"/>
      <c r="H422" s="246">
        <v>86.951999999999998</v>
      </c>
      <c r="I422" s="247"/>
      <c r="J422" s="242"/>
      <c r="K422" s="242"/>
      <c r="L422" s="248"/>
      <c r="M422" s="249"/>
      <c r="N422" s="250"/>
      <c r="O422" s="250"/>
      <c r="P422" s="250"/>
      <c r="Q422" s="250"/>
      <c r="R422" s="250"/>
      <c r="S422" s="250"/>
      <c r="T422" s="251"/>
      <c r="U422" s="13"/>
      <c r="V422" s="13"/>
      <c r="W422" s="13"/>
      <c r="X422" s="13"/>
      <c r="Y422" s="13"/>
      <c r="Z422" s="13"/>
      <c r="AA422" s="13"/>
      <c r="AB422" s="13"/>
      <c r="AC422" s="13"/>
      <c r="AD422" s="13"/>
      <c r="AE422" s="13"/>
      <c r="AT422" s="252" t="s">
        <v>197</v>
      </c>
      <c r="AU422" s="252" t="s">
        <v>85</v>
      </c>
      <c r="AV422" s="13" t="s">
        <v>85</v>
      </c>
      <c r="AW422" s="13" t="s">
        <v>32</v>
      </c>
      <c r="AX422" s="13" t="s">
        <v>76</v>
      </c>
      <c r="AY422" s="252" t="s">
        <v>175</v>
      </c>
    </row>
    <row r="423" s="14" customFormat="1">
      <c r="A423" s="14"/>
      <c r="B423" s="253"/>
      <c r="C423" s="254"/>
      <c r="D423" s="243" t="s">
        <v>197</v>
      </c>
      <c r="E423" s="255" t="s">
        <v>1</v>
      </c>
      <c r="F423" s="256" t="s">
        <v>199</v>
      </c>
      <c r="G423" s="254"/>
      <c r="H423" s="257">
        <v>86.951999999999998</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197</v>
      </c>
      <c r="AU423" s="263" t="s">
        <v>85</v>
      </c>
      <c r="AV423" s="14" t="s">
        <v>182</v>
      </c>
      <c r="AW423" s="14" t="s">
        <v>32</v>
      </c>
      <c r="AX423" s="14" t="s">
        <v>76</v>
      </c>
      <c r="AY423" s="263" t="s">
        <v>175</v>
      </c>
    </row>
    <row r="424" s="13" customFormat="1">
      <c r="A424" s="13"/>
      <c r="B424" s="241"/>
      <c r="C424" s="242"/>
      <c r="D424" s="243" t="s">
        <v>197</v>
      </c>
      <c r="E424" s="244" t="s">
        <v>1</v>
      </c>
      <c r="F424" s="245" t="s">
        <v>606</v>
      </c>
      <c r="G424" s="242"/>
      <c r="H424" s="246">
        <v>87</v>
      </c>
      <c r="I424" s="247"/>
      <c r="J424" s="242"/>
      <c r="K424" s="242"/>
      <c r="L424" s="248"/>
      <c r="M424" s="249"/>
      <c r="N424" s="250"/>
      <c r="O424" s="250"/>
      <c r="P424" s="250"/>
      <c r="Q424" s="250"/>
      <c r="R424" s="250"/>
      <c r="S424" s="250"/>
      <c r="T424" s="251"/>
      <c r="U424" s="13"/>
      <c r="V424" s="13"/>
      <c r="W424" s="13"/>
      <c r="X424" s="13"/>
      <c r="Y424" s="13"/>
      <c r="Z424" s="13"/>
      <c r="AA424" s="13"/>
      <c r="AB424" s="13"/>
      <c r="AC424" s="13"/>
      <c r="AD424" s="13"/>
      <c r="AE424" s="13"/>
      <c r="AT424" s="252" t="s">
        <v>197</v>
      </c>
      <c r="AU424" s="252" t="s">
        <v>85</v>
      </c>
      <c r="AV424" s="13" t="s">
        <v>85</v>
      </c>
      <c r="AW424" s="13" t="s">
        <v>32</v>
      </c>
      <c r="AX424" s="13" t="s">
        <v>76</v>
      </c>
      <c r="AY424" s="252" t="s">
        <v>175</v>
      </c>
    </row>
    <row r="425" s="14" customFormat="1">
      <c r="A425" s="14"/>
      <c r="B425" s="253"/>
      <c r="C425" s="254"/>
      <c r="D425" s="243" t="s">
        <v>197</v>
      </c>
      <c r="E425" s="255" t="s">
        <v>1</v>
      </c>
      <c r="F425" s="256" t="s">
        <v>199</v>
      </c>
      <c r="G425" s="254"/>
      <c r="H425" s="257">
        <v>87</v>
      </c>
      <c r="I425" s="258"/>
      <c r="J425" s="254"/>
      <c r="K425" s="254"/>
      <c r="L425" s="259"/>
      <c r="M425" s="260"/>
      <c r="N425" s="261"/>
      <c r="O425" s="261"/>
      <c r="P425" s="261"/>
      <c r="Q425" s="261"/>
      <c r="R425" s="261"/>
      <c r="S425" s="261"/>
      <c r="T425" s="262"/>
      <c r="U425" s="14"/>
      <c r="V425" s="14"/>
      <c r="W425" s="14"/>
      <c r="X425" s="14"/>
      <c r="Y425" s="14"/>
      <c r="Z425" s="14"/>
      <c r="AA425" s="14"/>
      <c r="AB425" s="14"/>
      <c r="AC425" s="14"/>
      <c r="AD425" s="14"/>
      <c r="AE425" s="14"/>
      <c r="AT425" s="263" t="s">
        <v>197</v>
      </c>
      <c r="AU425" s="263" t="s">
        <v>85</v>
      </c>
      <c r="AV425" s="14" t="s">
        <v>182</v>
      </c>
      <c r="AW425" s="14" t="s">
        <v>32</v>
      </c>
      <c r="AX425" s="14" t="s">
        <v>83</v>
      </c>
      <c r="AY425" s="263" t="s">
        <v>175</v>
      </c>
    </row>
    <row r="426" s="2" customFormat="1" ht="24.15" customHeight="1">
      <c r="A426" s="39"/>
      <c r="B426" s="40"/>
      <c r="C426" s="228" t="s">
        <v>416</v>
      </c>
      <c r="D426" s="228" t="s">
        <v>177</v>
      </c>
      <c r="E426" s="229" t="s">
        <v>2143</v>
      </c>
      <c r="F426" s="230" t="s">
        <v>2144</v>
      </c>
      <c r="G426" s="231" t="s">
        <v>221</v>
      </c>
      <c r="H426" s="232">
        <v>72.5</v>
      </c>
      <c r="I426" s="233"/>
      <c r="J426" s="234">
        <f>ROUND(I426*H426,2)</f>
        <v>0</v>
      </c>
      <c r="K426" s="230" t="s">
        <v>181</v>
      </c>
      <c r="L426" s="45"/>
      <c r="M426" s="235" t="s">
        <v>1</v>
      </c>
      <c r="N426" s="236" t="s">
        <v>41</v>
      </c>
      <c r="O426" s="92"/>
      <c r="P426" s="237">
        <f>O426*H426</f>
        <v>0</v>
      </c>
      <c r="Q426" s="237">
        <v>0.00024078000000000001</v>
      </c>
      <c r="R426" s="237">
        <f>Q426*H426</f>
        <v>0.017456550000000001</v>
      </c>
      <c r="S426" s="237">
        <v>0</v>
      </c>
      <c r="T426" s="238">
        <f>S426*H426</f>
        <v>0</v>
      </c>
      <c r="U426" s="39"/>
      <c r="V426" s="39"/>
      <c r="W426" s="39"/>
      <c r="X426" s="39"/>
      <c r="Y426" s="39"/>
      <c r="Z426" s="39"/>
      <c r="AA426" s="39"/>
      <c r="AB426" s="39"/>
      <c r="AC426" s="39"/>
      <c r="AD426" s="39"/>
      <c r="AE426" s="39"/>
      <c r="AR426" s="239" t="s">
        <v>255</v>
      </c>
      <c r="AT426" s="239" t="s">
        <v>177</v>
      </c>
      <c r="AU426" s="239" t="s">
        <v>85</v>
      </c>
      <c r="AY426" s="18" t="s">
        <v>175</v>
      </c>
      <c r="BE426" s="240">
        <f>IF(N426="základní",J426,0)</f>
        <v>0</v>
      </c>
      <c r="BF426" s="240">
        <f>IF(N426="snížená",J426,0)</f>
        <v>0</v>
      </c>
      <c r="BG426" s="240">
        <f>IF(N426="zákl. přenesená",J426,0)</f>
        <v>0</v>
      </c>
      <c r="BH426" s="240">
        <f>IF(N426="sníž. přenesená",J426,0)</f>
        <v>0</v>
      </c>
      <c r="BI426" s="240">
        <f>IF(N426="nulová",J426,0)</f>
        <v>0</v>
      </c>
      <c r="BJ426" s="18" t="s">
        <v>83</v>
      </c>
      <c r="BK426" s="240">
        <f>ROUND(I426*H426,2)</f>
        <v>0</v>
      </c>
      <c r="BL426" s="18" t="s">
        <v>255</v>
      </c>
      <c r="BM426" s="239" t="s">
        <v>2145</v>
      </c>
    </row>
    <row r="427" s="15" customFormat="1">
      <c r="A427" s="15"/>
      <c r="B427" s="268"/>
      <c r="C427" s="269"/>
      <c r="D427" s="243" t="s">
        <v>197</v>
      </c>
      <c r="E427" s="270" t="s">
        <v>1</v>
      </c>
      <c r="F427" s="271" t="s">
        <v>2139</v>
      </c>
      <c r="G427" s="269"/>
      <c r="H427" s="270" t="s">
        <v>1</v>
      </c>
      <c r="I427" s="272"/>
      <c r="J427" s="269"/>
      <c r="K427" s="269"/>
      <c r="L427" s="273"/>
      <c r="M427" s="274"/>
      <c r="N427" s="275"/>
      <c r="O427" s="275"/>
      <c r="P427" s="275"/>
      <c r="Q427" s="275"/>
      <c r="R427" s="275"/>
      <c r="S427" s="275"/>
      <c r="T427" s="276"/>
      <c r="U427" s="15"/>
      <c r="V427" s="15"/>
      <c r="W427" s="15"/>
      <c r="X427" s="15"/>
      <c r="Y427" s="15"/>
      <c r="Z427" s="15"/>
      <c r="AA427" s="15"/>
      <c r="AB427" s="15"/>
      <c r="AC427" s="15"/>
      <c r="AD427" s="15"/>
      <c r="AE427" s="15"/>
      <c r="AT427" s="277" t="s">
        <v>197</v>
      </c>
      <c r="AU427" s="277" t="s">
        <v>85</v>
      </c>
      <c r="AV427" s="15" t="s">
        <v>83</v>
      </c>
      <c r="AW427" s="15" t="s">
        <v>32</v>
      </c>
      <c r="AX427" s="15" t="s">
        <v>76</v>
      </c>
      <c r="AY427" s="277" t="s">
        <v>175</v>
      </c>
    </row>
    <row r="428" s="15" customFormat="1">
      <c r="A428" s="15"/>
      <c r="B428" s="268"/>
      <c r="C428" s="269"/>
      <c r="D428" s="243" t="s">
        <v>197</v>
      </c>
      <c r="E428" s="270" t="s">
        <v>1</v>
      </c>
      <c r="F428" s="271" t="s">
        <v>2146</v>
      </c>
      <c r="G428" s="269"/>
      <c r="H428" s="270" t="s">
        <v>1</v>
      </c>
      <c r="I428" s="272"/>
      <c r="J428" s="269"/>
      <c r="K428" s="269"/>
      <c r="L428" s="273"/>
      <c r="M428" s="274"/>
      <c r="N428" s="275"/>
      <c r="O428" s="275"/>
      <c r="P428" s="275"/>
      <c r="Q428" s="275"/>
      <c r="R428" s="275"/>
      <c r="S428" s="275"/>
      <c r="T428" s="276"/>
      <c r="U428" s="15"/>
      <c r="V428" s="15"/>
      <c r="W428" s="15"/>
      <c r="X428" s="15"/>
      <c r="Y428" s="15"/>
      <c r="Z428" s="15"/>
      <c r="AA428" s="15"/>
      <c r="AB428" s="15"/>
      <c r="AC428" s="15"/>
      <c r="AD428" s="15"/>
      <c r="AE428" s="15"/>
      <c r="AT428" s="277" t="s">
        <v>197</v>
      </c>
      <c r="AU428" s="277" t="s">
        <v>85</v>
      </c>
      <c r="AV428" s="15" t="s">
        <v>83</v>
      </c>
      <c r="AW428" s="15" t="s">
        <v>32</v>
      </c>
      <c r="AX428" s="15" t="s">
        <v>76</v>
      </c>
      <c r="AY428" s="277" t="s">
        <v>175</v>
      </c>
    </row>
    <row r="429" s="13" customFormat="1">
      <c r="A429" s="13"/>
      <c r="B429" s="241"/>
      <c r="C429" s="242"/>
      <c r="D429" s="243" t="s">
        <v>197</v>
      </c>
      <c r="E429" s="244" t="s">
        <v>1</v>
      </c>
      <c r="F429" s="245" t="s">
        <v>2147</v>
      </c>
      <c r="G429" s="242"/>
      <c r="H429" s="246">
        <v>14.199999999999999</v>
      </c>
      <c r="I429" s="247"/>
      <c r="J429" s="242"/>
      <c r="K429" s="242"/>
      <c r="L429" s="248"/>
      <c r="M429" s="249"/>
      <c r="N429" s="250"/>
      <c r="O429" s="250"/>
      <c r="P429" s="250"/>
      <c r="Q429" s="250"/>
      <c r="R429" s="250"/>
      <c r="S429" s="250"/>
      <c r="T429" s="251"/>
      <c r="U429" s="13"/>
      <c r="V429" s="13"/>
      <c r="W429" s="13"/>
      <c r="X429" s="13"/>
      <c r="Y429" s="13"/>
      <c r="Z429" s="13"/>
      <c r="AA429" s="13"/>
      <c r="AB429" s="13"/>
      <c r="AC429" s="13"/>
      <c r="AD429" s="13"/>
      <c r="AE429" s="13"/>
      <c r="AT429" s="252" t="s">
        <v>197</v>
      </c>
      <c r="AU429" s="252" t="s">
        <v>85</v>
      </c>
      <c r="AV429" s="13" t="s">
        <v>85</v>
      </c>
      <c r="AW429" s="13" t="s">
        <v>32</v>
      </c>
      <c r="AX429" s="13" t="s">
        <v>76</v>
      </c>
      <c r="AY429" s="252" t="s">
        <v>175</v>
      </c>
    </row>
    <row r="430" s="13" customFormat="1">
      <c r="A430" s="13"/>
      <c r="B430" s="241"/>
      <c r="C430" s="242"/>
      <c r="D430" s="243" t="s">
        <v>197</v>
      </c>
      <c r="E430" s="244" t="s">
        <v>1</v>
      </c>
      <c r="F430" s="245" t="s">
        <v>2099</v>
      </c>
      <c r="G430" s="242"/>
      <c r="H430" s="246">
        <v>2.7999999999999998</v>
      </c>
      <c r="I430" s="247"/>
      <c r="J430" s="242"/>
      <c r="K430" s="242"/>
      <c r="L430" s="248"/>
      <c r="M430" s="249"/>
      <c r="N430" s="250"/>
      <c r="O430" s="250"/>
      <c r="P430" s="250"/>
      <c r="Q430" s="250"/>
      <c r="R430" s="250"/>
      <c r="S430" s="250"/>
      <c r="T430" s="251"/>
      <c r="U430" s="13"/>
      <c r="V430" s="13"/>
      <c r="W430" s="13"/>
      <c r="X430" s="13"/>
      <c r="Y430" s="13"/>
      <c r="Z430" s="13"/>
      <c r="AA430" s="13"/>
      <c r="AB430" s="13"/>
      <c r="AC430" s="13"/>
      <c r="AD430" s="13"/>
      <c r="AE430" s="13"/>
      <c r="AT430" s="252" t="s">
        <v>197</v>
      </c>
      <c r="AU430" s="252" t="s">
        <v>85</v>
      </c>
      <c r="AV430" s="13" t="s">
        <v>85</v>
      </c>
      <c r="AW430" s="13" t="s">
        <v>32</v>
      </c>
      <c r="AX430" s="13" t="s">
        <v>76</v>
      </c>
      <c r="AY430" s="252" t="s">
        <v>175</v>
      </c>
    </row>
    <row r="431" s="15" customFormat="1">
      <c r="A431" s="15"/>
      <c r="B431" s="268"/>
      <c r="C431" s="269"/>
      <c r="D431" s="243" t="s">
        <v>197</v>
      </c>
      <c r="E431" s="270" t="s">
        <v>1</v>
      </c>
      <c r="F431" s="271" t="s">
        <v>2082</v>
      </c>
      <c r="G431" s="269"/>
      <c r="H431" s="270" t="s">
        <v>1</v>
      </c>
      <c r="I431" s="272"/>
      <c r="J431" s="269"/>
      <c r="K431" s="269"/>
      <c r="L431" s="273"/>
      <c r="M431" s="274"/>
      <c r="N431" s="275"/>
      <c r="O431" s="275"/>
      <c r="P431" s="275"/>
      <c r="Q431" s="275"/>
      <c r="R431" s="275"/>
      <c r="S431" s="275"/>
      <c r="T431" s="276"/>
      <c r="U431" s="15"/>
      <c r="V431" s="15"/>
      <c r="W431" s="15"/>
      <c r="X431" s="15"/>
      <c r="Y431" s="15"/>
      <c r="Z431" s="15"/>
      <c r="AA431" s="15"/>
      <c r="AB431" s="15"/>
      <c r="AC431" s="15"/>
      <c r="AD431" s="15"/>
      <c r="AE431" s="15"/>
      <c r="AT431" s="277" t="s">
        <v>197</v>
      </c>
      <c r="AU431" s="277" t="s">
        <v>85</v>
      </c>
      <c r="AV431" s="15" t="s">
        <v>83</v>
      </c>
      <c r="AW431" s="15" t="s">
        <v>32</v>
      </c>
      <c r="AX431" s="15" t="s">
        <v>76</v>
      </c>
      <c r="AY431" s="277" t="s">
        <v>175</v>
      </c>
    </row>
    <row r="432" s="13" customFormat="1">
      <c r="A432" s="13"/>
      <c r="B432" s="241"/>
      <c r="C432" s="242"/>
      <c r="D432" s="243" t="s">
        <v>197</v>
      </c>
      <c r="E432" s="244" t="s">
        <v>1</v>
      </c>
      <c r="F432" s="245" t="s">
        <v>2148</v>
      </c>
      <c r="G432" s="242"/>
      <c r="H432" s="246">
        <v>43.299999999999997</v>
      </c>
      <c r="I432" s="247"/>
      <c r="J432" s="242"/>
      <c r="K432" s="242"/>
      <c r="L432" s="248"/>
      <c r="M432" s="249"/>
      <c r="N432" s="250"/>
      <c r="O432" s="250"/>
      <c r="P432" s="250"/>
      <c r="Q432" s="250"/>
      <c r="R432" s="250"/>
      <c r="S432" s="250"/>
      <c r="T432" s="251"/>
      <c r="U432" s="13"/>
      <c r="V432" s="13"/>
      <c r="W432" s="13"/>
      <c r="X432" s="13"/>
      <c r="Y432" s="13"/>
      <c r="Z432" s="13"/>
      <c r="AA432" s="13"/>
      <c r="AB432" s="13"/>
      <c r="AC432" s="13"/>
      <c r="AD432" s="13"/>
      <c r="AE432" s="13"/>
      <c r="AT432" s="252" t="s">
        <v>197</v>
      </c>
      <c r="AU432" s="252" t="s">
        <v>85</v>
      </c>
      <c r="AV432" s="13" t="s">
        <v>85</v>
      </c>
      <c r="AW432" s="13" t="s">
        <v>32</v>
      </c>
      <c r="AX432" s="13" t="s">
        <v>76</v>
      </c>
      <c r="AY432" s="252" t="s">
        <v>175</v>
      </c>
    </row>
    <row r="433" s="14" customFormat="1">
      <c r="A433" s="14"/>
      <c r="B433" s="253"/>
      <c r="C433" s="254"/>
      <c r="D433" s="243" t="s">
        <v>197</v>
      </c>
      <c r="E433" s="255" t="s">
        <v>1</v>
      </c>
      <c r="F433" s="256" t="s">
        <v>199</v>
      </c>
      <c r="G433" s="254"/>
      <c r="H433" s="257">
        <v>60.299999999999997</v>
      </c>
      <c r="I433" s="258"/>
      <c r="J433" s="254"/>
      <c r="K433" s="254"/>
      <c r="L433" s="259"/>
      <c r="M433" s="260"/>
      <c r="N433" s="261"/>
      <c r="O433" s="261"/>
      <c r="P433" s="261"/>
      <c r="Q433" s="261"/>
      <c r="R433" s="261"/>
      <c r="S433" s="261"/>
      <c r="T433" s="262"/>
      <c r="U433" s="14"/>
      <c r="V433" s="14"/>
      <c r="W433" s="14"/>
      <c r="X433" s="14"/>
      <c r="Y433" s="14"/>
      <c r="Z433" s="14"/>
      <c r="AA433" s="14"/>
      <c r="AB433" s="14"/>
      <c r="AC433" s="14"/>
      <c r="AD433" s="14"/>
      <c r="AE433" s="14"/>
      <c r="AT433" s="263" t="s">
        <v>197</v>
      </c>
      <c r="AU433" s="263" t="s">
        <v>85</v>
      </c>
      <c r="AV433" s="14" t="s">
        <v>182</v>
      </c>
      <c r="AW433" s="14" t="s">
        <v>32</v>
      </c>
      <c r="AX433" s="14" t="s">
        <v>76</v>
      </c>
      <c r="AY433" s="263" t="s">
        <v>175</v>
      </c>
    </row>
    <row r="434" s="13" customFormat="1">
      <c r="A434" s="13"/>
      <c r="B434" s="241"/>
      <c r="C434" s="242"/>
      <c r="D434" s="243" t="s">
        <v>197</v>
      </c>
      <c r="E434" s="244" t="s">
        <v>1</v>
      </c>
      <c r="F434" s="245" t="s">
        <v>2149</v>
      </c>
      <c r="G434" s="242"/>
      <c r="H434" s="246">
        <v>72.359999999999999</v>
      </c>
      <c r="I434" s="247"/>
      <c r="J434" s="242"/>
      <c r="K434" s="242"/>
      <c r="L434" s="248"/>
      <c r="M434" s="249"/>
      <c r="N434" s="250"/>
      <c r="O434" s="250"/>
      <c r="P434" s="250"/>
      <c r="Q434" s="250"/>
      <c r="R434" s="250"/>
      <c r="S434" s="250"/>
      <c r="T434" s="251"/>
      <c r="U434" s="13"/>
      <c r="V434" s="13"/>
      <c r="W434" s="13"/>
      <c r="X434" s="13"/>
      <c r="Y434" s="13"/>
      <c r="Z434" s="13"/>
      <c r="AA434" s="13"/>
      <c r="AB434" s="13"/>
      <c r="AC434" s="13"/>
      <c r="AD434" s="13"/>
      <c r="AE434" s="13"/>
      <c r="AT434" s="252" t="s">
        <v>197</v>
      </c>
      <c r="AU434" s="252" t="s">
        <v>85</v>
      </c>
      <c r="AV434" s="13" t="s">
        <v>85</v>
      </c>
      <c r="AW434" s="13" t="s">
        <v>32</v>
      </c>
      <c r="AX434" s="13" t="s">
        <v>76</v>
      </c>
      <c r="AY434" s="252" t="s">
        <v>175</v>
      </c>
    </row>
    <row r="435" s="14" customFormat="1">
      <c r="A435" s="14"/>
      <c r="B435" s="253"/>
      <c r="C435" s="254"/>
      <c r="D435" s="243" t="s">
        <v>197</v>
      </c>
      <c r="E435" s="255" t="s">
        <v>1</v>
      </c>
      <c r="F435" s="256" t="s">
        <v>199</v>
      </c>
      <c r="G435" s="254"/>
      <c r="H435" s="257">
        <v>72.359999999999999</v>
      </c>
      <c r="I435" s="258"/>
      <c r="J435" s="254"/>
      <c r="K435" s="254"/>
      <c r="L435" s="259"/>
      <c r="M435" s="260"/>
      <c r="N435" s="261"/>
      <c r="O435" s="261"/>
      <c r="P435" s="261"/>
      <c r="Q435" s="261"/>
      <c r="R435" s="261"/>
      <c r="S435" s="261"/>
      <c r="T435" s="262"/>
      <c r="U435" s="14"/>
      <c r="V435" s="14"/>
      <c r="W435" s="14"/>
      <c r="X435" s="14"/>
      <c r="Y435" s="14"/>
      <c r="Z435" s="14"/>
      <c r="AA435" s="14"/>
      <c r="AB435" s="14"/>
      <c r="AC435" s="14"/>
      <c r="AD435" s="14"/>
      <c r="AE435" s="14"/>
      <c r="AT435" s="263" t="s">
        <v>197</v>
      </c>
      <c r="AU435" s="263" t="s">
        <v>85</v>
      </c>
      <c r="AV435" s="14" t="s">
        <v>182</v>
      </c>
      <c r="AW435" s="14" t="s">
        <v>32</v>
      </c>
      <c r="AX435" s="14" t="s">
        <v>76</v>
      </c>
      <c r="AY435" s="263" t="s">
        <v>175</v>
      </c>
    </row>
    <row r="436" s="13" customFormat="1">
      <c r="A436" s="13"/>
      <c r="B436" s="241"/>
      <c r="C436" s="242"/>
      <c r="D436" s="243" t="s">
        <v>197</v>
      </c>
      <c r="E436" s="244" t="s">
        <v>1</v>
      </c>
      <c r="F436" s="245" t="s">
        <v>2150</v>
      </c>
      <c r="G436" s="242"/>
      <c r="H436" s="246">
        <v>72.5</v>
      </c>
      <c r="I436" s="247"/>
      <c r="J436" s="242"/>
      <c r="K436" s="242"/>
      <c r="L436" s="248"/>
      <c r="M436" s="249"/>
      <c r="N436" s="250"/>
      <c r="O436" s="250"/>
      <c r="P436" s="250"/>
      <c r="Q436" s="250"/>
      <c r="R436" s="250"/>
      <c r="S436" s="250"/>
      <c r="T436" s="251"/>
      <c r="U436" s="13"/>
      <c r="V436" s="13"/>
      <c r="W436" s="13"/>
      <c r="X436" s="13"/>
      <c r="Y436" s="13"/>
      <c r="Z436" s="13"/>
      <c r="AA436" s="13"/>
      <c r="AB436" s="13"/>
      <c r="AC436" s="13"/>
      <c r="AD436" s="13"/>
      <c r="AE436" s="13"/>
      <c r="AT436" s="252" t="s">
        <v>197</v>
      </c>
      <c r="AU436" s="252" t="s">
        <v>85</v>
      </c>
      <c r="AV436" s="13" t="s">
        <v>85</v>
      </c>
      <c r="AW436" s="13" t="s">
        <v>32</v>
      </c>
      <c r="AX436" s="13" t="s">
        <v>76</v>
      </c>
      <c r="AY436" s="252" t="s">
        <v>175</v>
      </c>
    </row>
    <row r="437" s="14" customFormat="1">
      <c r="A437" s="14"/>
      <c r="B437" s="253"/>
      <c r="C437" s="254"/>
      <c r="D437" s="243" t="s">
        <v>197</v>
      </c>
      <c r="E437" s="255" t="s">
        <v>1</v>
      </c>
      <c r="F437" s="256" t="s">
        <v>199</v>
      </c>
      <c r="G437" s="254"/>
      <c r="H437" s="257">
        <v>72.5</v>
      </c>
      <c r="I437" s="258"/>
      <c r="J437" s="254"/>
      <c r="K437" s="254"/>
      <c r="L437" s="259"/>
      <c r="M437" s="260"/>
      <c r="N437" s="261"/>
      <c r="O437" s="261"/>
      <c r="P437" s="261"/>
      <c r="Q437" s="261"/>
      <c r="R437" s="261"/>
      <c r="S437" s="261"/>
      <c r="T437" s="262"/>
      <c r="U437" s="14"/>
      <c r="V437" s="14"/>
      <c r="W437" s="14"/>
      <c r="X437" s="14"/>
      <c r="Y437" s="14"/>
      <c r="Z437" s="14"/>
      <c r="AA437" s="14"/>
      <c r="AB437" s="14"/>
      <c r="AC437" s="14"/>
      <c r="AD437" s="14"/>
      <c r="AE437" s="14"/>
      <c r="AT437" s="263" t="s">
        <v>197</v>
      </c>
      <c r="AU437" s="263" t="s">
        <v>85</v>
      </c>
      <c r="AV437" s="14" t="s">
        <v>182</v>
      </c>
      <c r="AW437" s="14" t="s">
        <v>32</v>
      </c>
      <c r="AX437" s="14" t="s">
        <v>83</v>
      </c>
      <c r="AY437" s="263" t="s">
        <v>175</v>
      </c>
    </row>
    <row r="438" s="2" customFormat="1" ht="16.5" customHeight="1">
      <c r="A438" s="39"/>
      <c r="B438" s="40"/>
      <c r="C438" s="228" t="s">
        <v>422</v>
      </c>
      <c r="D438" s="228" t="s">
        <v>177</v>
      </c>
      <c r="E438" s="229" t="s">
        <v>2151</v>
      </c>
      <c r="F438" s="230" t="s">
        <v>2152</v>
      </c>
      <c r="G438" s="231" t="s">
        <v>221</v>
      </c>
      <c r="H438" s="232">
        <v>19.5</v>
      </c>
      <c r="I438" s="233"/>
      <c r="J438" s="234">
        <f>ROUND(I438*H438,2)</f>
        <v>0</v>
      </c>
      <c r="K438" s="230" t="s">
        <v>181</v>
      </c>
      <c r="L438" s="45"/>
      <c r="M438" s="235" t="s">
        <v>1</v>
      </c>
      <c r="N438" s="236" t="s">
        <v>41</v>
      </c>
      <c r="O438" s="92"/>
      <c r="P438" s="237">
        <f>O438*H438</f>
        <v>0</v>
      </c>
      <c r="Q438" s="237">
        <v>0.00025250000000000001</v>
      </c>
      <c r="R438" s="237">
        <f>Q438*H438</f>
        <v>0.0049237500000000002</v>
      </c>
      <c r="S438" s="237">
        <v>0</v>
      </c>
      <c r="T438" s="238">
        <f>S438*H438</f>
        <v>0</v>
      </c>
      <c r="U438" s="39"/>
      <c r="V438" s="39"/>
      <c r="W438" s="39"/>
      <c r="X438" s="39"/>
      <c r="Y438" s="39"/>
      <c r="Z438" s="39"/>
      <c r="AA438" s="39"/>
      <c r="AB438" s="39"/>
      <c r="AC438" s="39"/>
      <c r="AD438" s="39"/>
      <c r="AE438" s="39"/>
      <c r="AR438" s="239" t="s">
        <v>255</v>
      </c>
      <c r="AT438" s="239" t="s">
        <v>177</v>
      </c>
      <c r="AU438" s="239" t="s">
        <v>85</v>
      </c>
      <c r="AY438" s="18" t="s">
        <v>175</v>
      </c>
      <c r="BE438" s="240">
        <f>IF(N438="základní",J438,0)</f>
        <v>0</v>
      </c>
      <c r="BF438" s="240">
        <f>IF(N438="snížená",J438,0)</f>
        <v>0</v>
      </c>
      <c r="BG438" s="240">
        <f>IF(N438="zákl. přenesená",J438,0)</f>
        <v>0</v>
      </c>
      <c r="BH438" s="240">
        <f>IF(N438="sníž. přenesená",J438,0)</f>
        <v>0</v>
      </c>
      <c r="BI438" s="240">
        <f>IF(N438="nulová",J438,0)</f>
        <v>0</v>
      </c>
      <c r="BJ438" s="18" t="s">
        <v>83</v>
      </c>
      <c r="BK438" s="240">
        <f>ROUND(I438*H438,2)</f>
        <v>0</v>
      </c>
      <c r="BL438" s="18" t="s">
        <v>255</v>
      </c>
      <c r="BM438" s="239" t="s">
        <v>2153</v>
      </c>
    </row>
    <row r="439" s="15" customFormat="1">
      <c r="A439" s="15"/>
      <c r="B439" s="268"/>
      <c r="C439" s="269"/>
      <c r="D439" s="243" t="s">
        <v>197</v>
      </c>
      <c r="E439" s="270" t="s">
        <v>1</v>
      </c>
      <c r="F439" s="271" t="s">
        <v>2154</v>
      </c>
      <c r="G439" s="269"/>
      <c r="H439" s="270" t="s">
        <v>1</v>
      </c>
      <c r="I439" s="272"/>
      <c r="J439" s="269"/>
      <c r="K439" s="269"/>
      <c r="L439" s="273"/>
      <c r="M439" s="274"/>
      <c r="N439" s="275"/>
      <c r="O439" s="275"/>
      <c r="P439" s="275"/>
      <c r="Q439" s="275"/>
      <c r="R439" s="275"/>
      <c r="S439" s="275"/>
      <c r="T439" s="276"/>
      <c r="U439" s="15"/>
      <c r="V439" s="15"/>
      <c r="W439" s="15"/>
      <c r="X439" s="15"/>
      <c r="Y439" s="15"/>
      <c r="Z439" s="15"/>
      <c r="AA439" s="15"/>
      <c r="AB439" s="15"/>
      <c r="AC439" s="15"/>
      <c r="AD439" s="15"/>
      <c r="AE439" s="15"/>
      <c r="AT439" s="277" t="s">
        <v>197</v>
      </c>
      <c r="AU439" s="277" t="s">
        <v>85</v>
      </c>
      <c r="AV439" s="15" t="s">
        <v>83</v>
      </c>
      <c r="AW439" s="15" t="s">
        <v>32</v>
      </c>
      <c r="AX439" s="15" t="s">
        <v>76</v>
      </c>
      <c r="AY439" s="277" t="s">
        <v>175</v>
      </c>
    </row>
    <row r="440" s="13" customFormat="1">
      <c r="A440" s="13"/>
      <c r="B440" s="241"/>
      <c r="C440" s="242"/>
      <c r="D440" s="243" t="s">
        <v>197</v>
      </c>
      <c r="E440" s="244" t="s">
        <v>1</v>
      </c>
      <c r="F440" s="245" t="s">
        <v>255</v>
      </c>
      <c r="G440" s="242"/>
      <c r="H440" s="246">
        <v>16</v>
      </c>
      <c r="I440" s="247"/>
      <c r="J440" s="242"/>
      <c r="K440" s="242"/>
      <c r="L440" s="248"/>
      <c r="M440" s="249"/>
      <c r="N440" s="250"/>
      <c r="O440" s="250"/>
      <c r="P440" s="250"/>
      <c r="Q440" s="250"/>
      <c r="R440" s="250"/>
      <c r="S440" s="250"/>
      <c r="T440" s="251"/>
      <c r="U440" s="13"/>
      <c r="V440" s="13"/>
      <c r="W440" s="13"/>
      <c r="X440" s="13"/>
      <c r="Y440" s="13"/>
      <c r="Z440" s="13"/>
      <c r="AA440" s="13"/>
      <c r="AB440" s="13"/>
      <c r="AC440" s="13"/>
      <c r="AD440" s="13"/>
      <c r="AE440" s="13"/>
      <c r="AT440" s="252" t="s">
        <v>197</v>
      </c>
      <c r="AU440" s="252" t="s">
        <v>85</v>
      </c>
      <c r="AV440" s="13" t="s">
        <v>85</v>
      </c>
      <c r="AW440" s="13" t="s">
        <v>32</v>
      </c>
      <c r="AX440" s="13" t="s">
        <v>76</v>
      </c>
      <c r="AY440" s="252" t="s">
        <v>175</v>
      </c>
    </row>
    <row r="441" s="14" customFormat="1">
      <c r="A441" s="14"/>
      <c r="B441" s="253"/>
      <c r="C441" s="254"/>
      <c r="D441" s="243" t="s">
        <v>197</v>
      </c>
      <c r="E441" s="255" t="s">
        <v>1</v>
      </c>
      <c r="F441" s="256" t="s">
        <v>199</v>
      </c>
      <c r="G441" s="254"/>
      <c r="H441" s="257">
        <v>16</v>
      </c>
      <c r="I441" s="258"/>
      <c r="J441" s="254"/>
      <c r="K441" s="254"/>
      <c r="L441" s="259"/>
      <c r="M441" s="260"/>
      <c r="N441" s="261"/>
      <c r="O441" s="261"/>
      <c r="P441" s="261"/>
      <c r="Q441" s="261"/>
      <c r="R441" s="261"/>
      <c r="S441" s="261"/>
      <c r="T441" s="262"/>
      <c r="U441" s="14"/>
      <c r="V441" s="14"/>
      <c r="W441" s="14"/>
      <c r="X441" s="14"/>
      <c r="Y441" s="14"/>
      <c r="Z441" s="14"/>
      <c r="AA441" s="14"/>
      <c r="AB441" s="14"/>
      <c r="AC441" s="14"/>
      <c r="AD441" s="14"/>
      <c r="AE441" s="14"/>
      <c r="AT441" s="263" t="s">
        <v>197</v>
      </c>
      <c r="AU441" s="263" t="s">
        <v>85</v>
      </c>
      <c r="AV441" s="14" t="s">
        <v>182</v>
      </c>
      <c r="AW441" s="14" t="s">
        <v>32</v>
      </c>
      <c r="AX441" s="14" t="s">
        <v>76</v>
      </c>
      <c r="AY441" s="263" t="s">
        <v>175</v>
      </c>
    </row>
    <row r="442" s="13" customFormat="1">
      <c r="A442" s="13"/>
      <c r="B442" s="241"/>
      <c r="C442" s="242"/>
      <c r="D442" s="243" t="s">
        <v>197</v>
      </c>
      <c r="E442" s="244" t="s">
        <v>1</v>
      </c>
      <c r="F442" s="245" t="s">
        <v>1958</v>
      </c>
      <c r="G442" s="242"/>
      <c r="H442" s="246">
        <v>19.199999999999999</v>
      </c>
      <c r="I442" s="247"/>
      <c r="J442" s="242"/>
      <c r="K442" s="242"/>
      <c r="L442" s="248"/>
      <c r="M442" s="249"/>
      <c r="N442" s="250"/>
      <c r="O442" s="250"/>
      <c r="P442" s="250"/>
      <c r="Q442" s="250"/>
      <c r="R442" s="250"/>
      <c r="S442" s="250"/>
      <c r="T442" s="251"/>
      <c r="U442" s="13"/>
      <c r="V442" s="13"/>
      <c r="W442" s="13"/>
      <c r="X442" s="13"/>
      <c r="Y442" s="13"/>
      <c r="Z442" s="13"/>
      <c r="AA442" s="13"/>
      <c r="AB442" s="13"/>
      <c r="AC442" s="13"/>
      <c r="AD442" s="13"/>
      <c r="AE442" s="13"/>
      <c r="AT442" s="252" t="s">
        <v>197</v>
      </c>
      <c r="AU442" s="252" t="s">
        <v>85</v>
      </c>
      <c r="AV442" s="13" t="s">
        <v>85</v>
      </c>
      <c r="AW442" s="13" t="s">
        <v>32</v>
      </c>
      <c r="AX442" s="13" t="s">
        <v>76</v>
      </c>
      <c r="AY442" s="252" t="s">
        <v>175</v>
      </c>
    </row>
    <row r="443" s="14" customFormat="1">
      <c r="A443" s="14"/>
      <c r="B443" s="253"/>
      <c r="C443" s="254"/>
      <c r="D443" s="243" t="s">
        <v>197</v>
      </c>
      <c r="E443" s="255" t="s">
        <v>1</v>
      </c>
      <c r="F443" s="256" t="s">
        <v>199</v>
      </c>
      <c r="G443" s="254"/>
      <c r="H443" s="257">
        <v>19.199999999999999</v>
      </c>
      <c r="I443" s="258"/>
      <c r="J443" s="254"/>
      <c r="K443" s="254"/>
      <c r="L443" s="259"/>
      <c r="M443" s="260"/>
      <c r="N443" s="261"/>
      <c r="O443" s="261"/>
      <c r="P443" s="261"/>
      <c r="Q443" s="261"/>
      <c r="R443" s="261"/>
      <c r="S443" s="261"/>
      <c r="T443" s="262"/>
      <c r="U443" s="14"/>
      <c r="V443" s="14"/>
      <c r="W443" s="14"/>
      <c r="X443" s="14"/>
      <c r="Y443" s="14"/>
      <c r="Z443" s="14"/>
      <c r="AA443" s="14"/>
      <c r="AB443" s="14"/>
      <c r="AC443" s="14"/>
      <c r="AD443" s="14"/>
      <c r="AE443" s="14"/>
      <c r="AT443" s="263" t="s">
        <v>197</v>
      </c>
      <c r="AU443" s="263" t="s">
        <v>85</v>
      </c>
      <c r="AV443" s="14" t="s">
        <v>182</v>
      </c>
      <c r="AW443" s="14" t="s">
        <v>32</v>
      </c>
      <c r="AX443" s="14" t="s">
        <v>76</v>
      </c>
      <c r="AY443" s="263" t="s">
        <v>175</v>
      </c>
    </row>
    <row r="444" s="13" customFormat="1">
      <c r="A444" s="13"/>
      <c r="B444" s="241"/>
      <c r="C444" s="242"/>
      <c r="D444" s="243" t="s">
        <v>197</v>
      </c>
      <c r="E444" s="244" t="s">
        <v>1</v>
      </c>
      <c r="F444" s="245" t="s">
        <v>876</v>
      </c>
      <c r="G444" s="242"/>
      <c r="H444" s="246">
        <v>19.5</v>
      </c>
      <c r="I444" s="247"/>
      <c r="J444" s="242"/>
      <c r="K444" s="242"/>
      <c r="L444" s="248"/>
      <c r="M444" s="249"/>
      <c r="N444" s="250"/>
      <c r="O444" s="250"/>
      <c r="P444" s="250"/>
      <c r="Q444" s="250"/>
      <c r="R444" s="250"/>
      <c r="S444" s="250"/>
      <c r="T444" s="251"/>
      <c r="U444" s="13"/>
      <c r="V444" s="13"/>
      <c r="W444" s="13"/>
      <c r="X444" s="13"/>
      <c r="Y444" s="13"/>
      <c r="Z444" s="13"/>
      <c r="AA444" s="13"/>
      <c r="AB444" s="13"/>
      <c r="AC444" s="13"/>
      <c r="AD444" s="13"/>
      <c r="AE444" s="13"/>
      <c r="AT444" s="252" t="s">
        <v>197</v>
      </c>
      <c r="AU444" s="252" t="s">
        <v>85</v>
      </c>
      <c r="AV444" s="13" t="s">
        <v>85</v>
      </c>
      <c r="AW444" s="13" t="s">
        <v>32</v>
      </c>
      <c r="AX444" s="13" t="s">
        <v>76</v>
      </c>
      <c r="AY444" s="252" t="s">
        <v>175</v>
      </c>
    </row>
    <row r="445" s="14" customFormat="1">
      <c r="A445" s="14"/>
      <c r="B445" s="253"/>
      <c r="C445" s="254"/>
      <c r="D445" s="243" t="s">
        <v>197</v>
      </c>
      <c r="E445" s="255" t="s">
        <v>1</v>
      </c>
      <c r="F445" s="256" t="s">
        <v>199</v>
      </c>
      <c r="G445" s="254"/>
      <c r="H445" s="257">
        <v>19.5</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197</v>
      </c>
      <c r="AU445" s="263" t="s">
        <v>85</v>
      </c>
      <c r="AV445" s="14" t="s">
        <v>182</v>
      </c>
      <c r="AW445" s="14" t="s">
        <v>32</v>
      </c>
      <c r="AX445" s="14" t="s">
        <v>83</v>
      </c>
      <c r="AY445" s="263" t="s">
        <v>175</v>
      </c>
    </row>
    <row r="446" s="2" customFormat="1" ht="16.5" customHeight="1">
      <c r="A446" s="39"/>
      <c r="B446" s="40"/>
      <c r="C446" s="228" t="s">
        <v>426</v>
      </c>
      <c r="D446" s="228" t="s">
        <v>177</v>
      </c>
      <c r="E446" s="229" t="s">
        <v>2155</v>
      </c>
      <c r="F446" s="230" t="s">
        <v>2156</v>
      </c>
      <c r="G446" s="231" t="s">
        <v>221</v>
      </c>
      <c r="H446" s="232">
        <v>20.5</v>
      </c>
      <c r="I446" s="233"/>
      <c r="J446" s="234">
        <f>ROUND(I446*H446,2)</f>
        <v>0</v>
      </c>
      <c r="K446" s="230" t="s">
        <v>181</v>
      </c>
      <c r="L446" s="45"/>
      <c r="M446" s="235" t="s">
        <v>1</v>
      </c>
      <c r="N446" s="236" t="s">
        <v>41</v>
      </c>
      <c r="O446" s="92"/>
      <c r="P446" s="237">
        <f>O446*H446</f>
        <v>0</v>
      </c>
      <c r="Q446" s="237">
        <v>0.00026259999999999999</v>
      </c>
      <c r="R446" s="237">
        <f>Q446*H446</f>
        <v>0.0053832999999999997</v>
      </c>
      <c r="S446" s="237">
        <v>0</v>
      </c>
      <c r="T446" s="238">
        <f>S446*H446</f>
        <v>0</v>
      </c>
      <c r="U446" s="39"/>
      <c r="V446" s="39"/>
      <c r="W446" s="39"/>
      <c r="X446" s="39"/>
      <c r="Y446" s="39"/>
      <c r="Z446" s="39"/>
      <c r="AA446" s="39"/>
      <c r="AB446" s="39"/>
      <c r="AC446" s="39"/>
      <c r="AD446" s="39"/>
      <c r="AE446" s="39"/>
      <c r="AR446" s="239" t="s">
        <v>255</v>
      </c>
      <c r="AT446" s="239" t="s">
        <v>177</v>
      </c>
      <c r="AU446" s="239" t="s">
        <v>85</v>
      </c>
      <c r="AY446" s="18" t="s">
        <v>175</v>
      </c>
      <c r="BE446" s="240">
        <f>IF(N446="základní",J446,0)</f>
        <v>0</v>
      </c>
      <c r="BF446" s="240">
        <f>IF(N446="snížená",J446,0)</f>
        <v>0</v>
      </c>
      <c r="BG446" s="240">
        <f>IF(N446="zákl. přenesená",J446,0)</f>
        <v>0</v>
      </c>
      <c r="BH446" s="240">
        <f>IF(N446="sníž. přenesená",J446,0)</f>
        <v>0</v>
      </c>
      <c r="BI446" s="240">
        <f>IF(N446="nulová",J446,0)</f>
        <v>0</v>
      </c>
      <c r="BJ446" s="18" t="s">
        <v>83</v>
      </c>
      <c r="BK446" s="240">
        <f>ROUND(I446*H446,2)</f>
        <v>0</v>
      </c>
      <c r="BL446" s="18" t="s">
        <v>255</v>
      </c>
      <c r="BM446" s="239" t="s">
        <v>2157</v>
      </c>
    </row>
    <row r="447" s="15" customFormat="1">
      <c r="A447" s="15"/>
      <c r="B447" s="268"/>
      <c r="C447" s="269"/>
      <c r="D447" s="243" t="s">
        <v>197</v>
      </c>
      <c r="E447" s="270" t="s">
        <v>1</v>
      </c>
      <c r="F447" s="271" t="s">
        <v>2154</v>
      </c>
      <c r="G447" s="269"/>
      <c r="H447" s="270" t="s">
        <v>1</v>
      </c>
      <c r="I447" s="272"/>
      <c r="J447" s="269"/>
      <c r="K447" s="269"/>
      <c r="L447" s="273"/>
      <c r="M447" s="274"/>
      <c r="N447" s="275"/>
      <c r="O447" s="275"/>
      <c r="P447" s="275"/>
      <c r="Q447" s="275"/>
      <c r="R447" s="275"/>
      <c r="S447" s="275"/>
      <c r="T447" s="276"/>
      <c r="U447" s="15"/>
      <c r="V447" s="15"/>
      <c r="W447" s="15"/>
      <c r="X447" s="15"/>
      <c r="Y447" s="15"/>
      <c r="Z447" s="15"/>
      <c r="AA447" s="15"/>
      <c r="AB447" s="15"/>
      <c r="AC447" s="15"/>
      <c r="AD447" s="15"/>
      <c r="AE447" s="15"/>
      <c r="AT447" s="277" t="s">
        <v>197</v>
      </c>
      <c r="AU447" s="277" t="s">
        <v>85</v>
      </c>
      <c r="AV447" s="15" t="s">
        <v>83</v>
      </c>
      <c r="AW447" s="15" t="s">
        <v>32</v>
      </c>
      <c r="AX447" s="15" t="s">
        <v>76</v>
      </c>
      <c r="AY447" s="277" t="s">
        <v>175</v>
      </c>
    </row>
    <row r="448" s="13" customFormat="1">
      <c r="A448" s="13"/>
      <c r="B448" s="241"/>
      <c r="C448" s="242"/>
      <c r="D448" s="243" t="s">
        <v>197</v>
      </c>
      <c r="E448" s="244" t="s">
        <v>1</v>
      </c>
      <c r="F448" s="245" t="s">
        <v>2158</v>
      </c>
      <c r="G448" s="242"/>
      <c r="H448" s="246">
        <v>17</v>
      </c>
      <c r="I448" s="247"/>
      <c r="J448" s="242"/>
      <c r="K448" s="242"/>
      <c r="L448" s="248"/>
      <c r="M448" s="249"/>
      <c r="N448" s="250"/>
      <c r="O448" s="250"/>
      <c r="P448" s="250"/>
      <c r="Q448" s="250"/>
      <c r="R448" s="250"/>
      <c r="S448" s="250"/>
      <c r="T448" s="251"/>
      <c r="U448" s="13"/>
      <c r="V448" s="13"/>
      <c r="W448" s="13"/>
      <c r="X448" s="13"/>
      <c r="Y448" s="13"/>
      <c r="Z448" s="13"/>
      <c r="AA448" s="13"/>
      <c r="AB448" s="13"/>
      <c r="AC448" s="13"/>
      <c r="AD448" s="13"/>
      <c r="AE448" s="13"/>
      <c r="AT448" s="252" t="s">
        <v>197</v>
      </c>
      <c r="AU448" s="252" t="s">
        <v>85</v>
      </c>
      <c r="AV448" s="13" t="s">
        <v>85</v>
      </c>
      <c r="AW448" s="13" t="s">
        <v>32</v>
      </c>
      <c r="AX448" s="13" t="s">
        <v>76</v>
      </c>
      <c r="AY448" s="252" t="s">
        <v>175</v>
      </c>
    </row>
    <row r="449" s="14" customFormat="1">
      <c r="A449" s="14"/>
      <c r="B449" s="253"/>
      <c r="C449" s="254"/>
      <c r="D449" s="243" t="s">
        <v>197</v>
      </c>
      <c r="E449" s="255" t="s">
        <v>1</v>
      </c>
      <c r="F449" s="256" t="s">
        <v>199</v>
      </c>
      <c r="G449" s="254"/>
      <c r="H449" s="257">
        <v>17</v>
      </c>
      <c r="I449" s="258"/>
      <c r="J449" s="254"/>
      <c r="K449" s="254"/>
      <c r="L449" s="259"/>
      <c r="M449" s="260"/>
      <c r="N449" s="261"/>
      <c r="O449" s="261"/>
      <c r="P449" s="261"/>
      <c r="Q449" s="261"/>
      <c r="R449" s="261"/>
      <c r="S449" s="261"/>
      <c r="T449" s="262"/>
      <c r="U449" s="14"/>
      <c r="V449" s="14"/>
      <c r="W449" s="14"/>
      <c r="X449" s="14"/>
      <c r="Y449" s="14"/>
      <c r="Z449" s="14"/>
      <c r="AA449" s="14"/>
      <c r="AB449" s="14"/>
      <c r="AC449" s="14"/>
      <c r="AD449" s="14"/>
      <c r="AE449" s="14"/>
      <c r="AT449" s="263" t="s">
        <v>197</v>
      </c>
      <c r="AU449" s="263" t="s">
        <v>85</v>
      </c>
      <c r="AV449" s="14" t="s">
        <v>182</v>
      </c>
      <c r="AW449" s="14" t="s">
        <v>32</v>
      </c>
      <c r="AX449" s="14" t="s">
        <v>76</v>
      </c>
      <c r="AY449" s="263" t="s">
        <v>175</v>
      </c>
    </row>
    <row r="450" s="13" customFormat="1">
      <c r="A450" s="13"/>
      <c r="B450" s="241"/>
      <c r="C450" s="242"/>
      <c r="D450" s="243" t="s">
        <v>197</v>
      </c>
      <c r="E450" s="244" t="s">
        <v>1</v>
      </c>
      <c r="F450" s="245" t="s">
        <v>2159</v>
      </c>
      <c r="G450" s="242"/>
      <c r="H450" s="246">
        <v>20.399999999999999</v>
      </c>
      <c r="I450" s="247"/>
      <c r="J450" s="242"/>
      <c r="K450" s="242"/>
      <c r="L450" s="248"/>
      <c r="M450" s="249"/>
      <c r="N450" s="250"/>
      <c r="O450" s="250"/>
      <c r="P450" s="250"/>
      <c r="Q450" s="250"/>
      <c r="R450" s="250"/>
      <c r="S450" s="250"/>
      <c r="T450" s="251"/>
      <c r="U450" s="13"/>
      <c r="V450" s="13"/>
      <c r="W450" s="13"/>
      <c r="X450" s="13"/>
      <c r="Y450" s="13"/>
      <c r="Z450" s="13"/>
      <c r="AA450" s="13"/>
      <c r="AB450" s="13"/>
      <c r="AC450" s="13"/>
      <c r="AD450" s="13"/>
      <c r="AE450" s="13"/>
      <c r="AT450" s="252" t="s">
        <v>197</v>
      </c>
      <c r="AU450" s="252" t="s">
        <v>85</v>
      </c>
      <c r="AV450" s="13" t="s">
        <v>85</v>
      </c>
      <c r="AW450" s="13" t="s">
        <v>32</v>
      </c>
      <c r="AX450" s="13" t="s">
        <v>76</v>
      </c>
      <c r="AY450" s="252" t="s">
        <v>175</v>
      </c>
    </row>
    <row r="451" s="14" customFormat="1">
      <c r="A451" s="14"/>
      <c r="B451" s="253"/>
      <c r="C451" s="254"/>
      <c r="D451" s="243" t="s">
        <v>197</v>
      </c>
      <c r="E451" s="255" t="s">
        <v>1</v>
      </c>
      <c r="F451" s="256" t="s">
        <v>199</v>
      </c>
      <c r="G451" s="254"/>
      <c r="H451" s="257">
        <v>20.399999999999999</v>
      </c>
      <c r="I451" s="258"/>
      <c r="J451" s="254"/>
      <c r="K451" s="254"/>
      <c r="L451" s="259"/>
      <c r="M451" s="260"/>
      <c r="N451" s="261"/>
      <c r="O451" s="261"/>
      <c r="P451" s="261"/>
      <c r="Q451" s="261"/>
      <c r="R451" s="261"/>
      <c r="S451" s="261"/>
      <c r="T451" s="262"/>
      <c r="U451" s="14"/>
      <c r="V451" s="14"/>
      <c r="W451" s="14"/>
      <c r="X451" s="14"/>
      <c r="Y451" s="14"/>
      <c r="Z451" s="14"/>
      <c r="AA451" s="14"/>
      <c r="AB451" s="14"/>
      <c r="AC451" s="14"/>
      <c r="AD451" s="14"/>
      <c r="AE451" s="14"/>
      <c r="AT451" s="263" t="s">
        <v>197</v>
      </c>
      <c r="AU451" s="263" t="s">
        <v>85</v>
      </c>
      <c r="AV451" s="14" t="s">
        <v>182</v>
      </c>
      <c r="AW451" s="14" t="s">
        <v>32</v>
      </c>
      <c r="AX451" s="14" t="s">
        <v>76</v>
      </c>
      <c r="AY451" s="263" t="s">
        <v>175</v>
      </c>
    </row>
    <row r="452" s="13" customFormat="1">
      <c r="A452" s="13"/>
      <c r="B452" s="241"/>
      <c r="C452" s="242"/>
      <c r="D452" s="243" t="s">
        <v>197</v>
      </c>
      <c r="E452" s="244" t="s">
        <v>1</v>
      </c>
      <c r="F452" s="245" t="s">
        <v>2160</v>
      </c>
      <c r="G452" s="242"/>
      <c r="H452" s="246">
        <v>20.5</v>
      </c>
      <c r="I452" s="247"/>
      <c r="J452" s="242"/>
      <c r="K452" s="242"/>
      <c r="L452" s="248"/>
      <c r="M452" s="249"/>
      <c r="N452" s="250"/>
      <c r="O452" s="250"/>
      <c r="P452" s="250"/>
      <c r="Q452" s="250"/>
      <c r="R452" s="250"/>
      <c r="S452" s="250"/>
      <c r="T452" s="251"/>
      <c r="U452" s="13"/>
      <c r="V452" s="13"/>
      <c r="W452" s="13"/>
      <c r="X452" s="13"/>
      <c r="Y452" s="13"/>
      <c r="Z452" s="13"/>
      <c r="AA452" s="13"/>
      <c r="AB452" s="13"/>
      <c r="AC452" s="13"/>
      <c r="AD452" s="13"/>
      <c r="AE452" s="13"/>
      <c r="AT452" s="252" t="s">
        <v>197</v>
      </c>
      <c r="AU452" s="252" t="s">
        <v>85</v>
      </c>
      <c r="AV452" s="13" t="s">
        <v>85</v>
      </c>
      <c r="AW452" s="13" t="s">
        <v>32</v>
      </c>
      <c r="AX452" s="13" t="s">
        <v>76</v>
      </c>
      <c r="AY452" s="252" t="s">
        <v>175</v>
      </c>
    </row>
    <row r="453" s="14" customFormat="1">
      <c r="A453" s="14"/>
      <c r="B453" s="253"/>
      <c r="C453" s="254"/>
      <c r="D453" s="243" t="s">
        <v>197</v>
      </c>
      <c r="E453" s="255" t="s">
        <v>1</v>
      </c>
      <c r="F453" s="256" t="s">
        <v>199</v>
      </c>
      <c r="G453" s="254"/>
      <c r="H453" s="257">
        <v>20.5</v>
      </c>
      <c r="I453" s="258"/>
      <c r="J453" s="254"/>
      <c r="K453" s="254"/>
      <c r="L453" s="259"/>
      <c r="M453" s="260"/>
      <c r="N453" s="261"/>
      <c r="O453" s="261"/>
      <c r="P453" s="261"/>
      <c r="Q453" s="261"/>
      <c r="R453" s="261"/>
      <c r="S453" s="261"/>
      <c r="T453" s="262"/>
      <c r="U453" s="14"/>
      <c r="V453" s="14"/>
      <c r="W453" s="14"/>
      <c r="X453" s="14"/>
      <c r="Y453" s="14"/>
      <c r="Z453" s="14"/>
      <c r="AA453" s="14"/>
      <c r="AB453" s="14"/>
      <c r="AC453" s="14"/>
      <c r="AD453" s="14"/>
      <c r="AE453" s="14"/>
      <c r="AT453" s="263" t="s">
        <v>197</v>
      </c>
      <c r="AU453" s="263" t="s">
        <v>85</v>
      </c>
      <c r="AV453" s="14" t="s">
        <v>182</v>
      </c>
      <c r="AW453" s="14" t="s">
        <v>32</v>
      </c>
      <c r="AX453" s="14" t="s">
        <v>83</v>
      </c>
      <c r="AY453" s="263" t="s">
        <v>175</v>
      </c>
    </row>
    <row r="454" s="2" customFormat="1" ht="16.5" customHeight="1">
      <c r="A454" s="39"/>
      <c r="B454" s="40"/>
      <c r="C454" s="228" t="s">
        <v>432</v>
      </c>
      <c r="D454" s="228" t="s">
        <v>177</v>
      </c>
      <c r="E454" s="229" t="s">
        <v>2161</v>
      </c>
      <c r="F454" s="230" t="s">
        <v>2162</v>
      </c>
      <c r="G454" s="231" t="s">
        <v>221</v>
      </c>
      <c r="H454" s="232">
        <v>19</v>
      </c>
      <c r="I454" s="233"/>
      <c r="J454" s="234">
        <f>ROUND(I454*H454,2)</f>
        <v>0</v>
      </c>
      <c r="K454" s="230" t="s">
        <v>181</v>
      </c>
      <c r="L454" s="45"/>
      <c r="M454" s="235" t="s">
        <v>1</v>
      </c>
      <c r="N454" s="236" t="s">
        <v>41</v>
      </c>
      <c r="O454" s="92"/>
      <c r="P454" s="237">
        <f>O454*H454</f>
        <v>0</v>
      </c>
      <c r="Q454" s="237">
        <v>0.00027270000000000001</v>
      </c>
      <c r="R454" s="237">
        <f>Q454*H454</f>
        <v>0.0051813000000000007</v>
      </c>
      <c r="S454" s="237">
        <v>0</v>
      </c>
      <c r="T454" s="238">
        <f>S454*H454</f>
        <v>0</v>
      </c>
      <c r="U454" s="39"/>
      <c r="V454" s="39"/>
      <c r="W454" s="39"/>
      <c r="X454" s="39"/>
      <c r="Y454" s="39"/>
      <c r="Z454" s="39"/>
      <c r="AA454" s="39"/>
      <c r="AB454" s="39"/>
      <c r="AC454" s="39"/>
      <c r="AD454" s="39"/>
      <c r="AE454" s="39"/>
      <c r="AR454" s="239" t="s">
        <v>255</v>
      </c>
      <c r="AT454" s="239" t="s">
        <v>177</v>
      </c>
      <c r="AU454" s="239" t="s">
        <v>85</v>
      </c>
      <c r="AY454" s="18" t="s">
        <v>175</v>
      </c>
      <c r="BE454" s="240">
        <f>IF(N454="základní",J454,0)</f>
        <v>0</v>
      </c>
      <c r="BF454" s="240">
        <f>IF(N454="snížená",J454,0)</f>
        <v>0</v>
      </c>
      <c r="BG454" s="240">
        <f>IF(N454="zákl. přenesená",J454,0)</f>
        <v>0</v>
      </c>
      <c r="BH454" s="240">
        <f>IF(N454="sníž. přenesená",J454,0)</f>
        <v>0</v>
      </c>
      <c r="BI454" s="240">
        <f>IF(N454="nulová",J454,0)</f>
        <v>0</v>
      </c>
      <c r="BJ454" s="18" t="s">
        <v>83</v>
      </c>
      <c r="BK454" s="240">
        <f>ROUND(I454*H454,2)</f>
        <v>0</v>
      </c>
      <c r="BL454" s="18" t="s">
        <v>255</v>
      </c>
      <c r="BM454" s="239" t="s">
        <v>2163</v>
      </c>
    </row>
    <row r="455" s="15" customFormat="1">
      <c r="A455" s="15"/>
      <c r="B455" s="268"/>
      <c r="C455" s="269"/>
      <c r="D455" s="243" t="s">
        <v>197</v>
      </c>
      <c r="E455" s="270" t="s">
        <v>1</v>
      </c>
      <c r="F455" s="271" t="s">
        <v>2154</v>
      </c>
      <c r="G455" s="269"/>
      <c r="H455" s="270" t="s">
        <v>1</v>
      </c>
      <c r="I455" s="272"/>
      <c r="J455" s="269"/>
      <c r="K455" s="269"/>
      <c r="L455" s="273"/>
      <c r="M455" s="274"/>
      <c r="N455" s="275"/>
      <c r="O455" s="275"/>
      <c r="P455" s="275"/>
      <c r="Q455" s="275"/>
      <c r="R455" s="275"/>
      <c r="S455" s="275"/>
      <c r="T455" s="276"/>
      <c r="U455" s="15"/>
      <c r="V455" s="15"/>
      <c r="W455" s="15"/>
      <c r="X455" s="15"/>
      <c r="Y455" s="15"/>
      <c r="Z455" s="15"/>
      <c r="AA455" s="15"/>
      <c r="AB455" s="15"/>
      <c r="AC455" s="15"/>
      <c r="AD455" s="15"/>
      <c r="AE455" s="15"/>
      <c r="AT455" s="277" t="s">
        <v>197</v>
      </c>
      <c r="AU455" s="277" t="s">
        <v>85</v>
      </c>
      <c r="AV455" s="15" t="s">
        <v>83</v>
      </c>
      <c r="AW455" s="15" t="s">
        <v>32</v>
      </c>
      <c r="AX455" s="15" t="s">
        <v>76</v>
      </c>
      <c r="AY455" s="277" t="s">
        <v>175</v>
      </c>
    </row>
    <row r="456" s="13" customFormat="1">
      <c r="A456" s="13"/>
      <c r="B456" s="241"/>
      <c r="C456" s="242"/>
      <c r="D456" s="243" t="s">
        <v>197</v>
      </c>
      <c r="E456" s="244" t="s">
        <v>1</v>
      </c>
      <c r="F456" s="245" t="s">
        <v>2164</v>
      </c>
      <c r="G456" s="242"/>
      <c r="H456" s="246">
        <v>15.5</v>
      </c>
      <c r="I456" s="247"/>
      <c r="J456" s="242"/>
      <c r="K456" s="242"/>
      <c r="L456" s="248"/>
      <c r="M456" s="249"/>
      <c r="N456" s="250"/>
      <c r="O456" s="250"/>
      <c r="P456" s="250"/>
      <c r="Q456" s="250"/>
      <c r="R456" s="250"/>
      <c r="S456" s="250"/>
      <c r="T456" s="251"/>
      <c r="U456" s="13"/>
      <c r="V456" s="13"/>
      <c r="W456" s="13"/>
      <c r="X456" s="13"/>
      <c r="Y456" s="13"/>
      <c r="Z456" s="13"/>
      <c r="AA456" s="13"/>
      <c r="AB456" s="13"/>
      <c r="AC456" s="13"/>
      <c r="AD456" s="13"/>
      <c r="AE456" s="13"/>
      <c r="AT456" s="252" t="s">
        <v>197</v>
      </c>
      <c r="AU456" s="252" t="s">
        <v>85</v>
      </c>
      <c r="AV456" s="13" t="s">
        <v>85</v>
      </c>
      <c r="AW456" s="13" t="s">
        <v>32</v>
      </c>
      <c r="AX456" s="13" t="s">
        <v>76</v>
      </c>
      <c r="AY456" s="252" t="s">
        <v>175</v>
      </c>
    </row>
    <row r="457" s="14" customFormat="1">
      <c r="A457" s="14"/>
      <c r="B457" s="253"/>
      <c r="C457" s="254"/>
      <c r="D457" s="243" t="s">
        <v>197</v>
      </c>
      <c r="E457" s="255" t="s">
        <v>1</v>
      </c>
      <c r="F457" s="256" t="s">
        <v>199</v>
      </c>
      <c r="G457" s="254"/>
      <c r="H457" s="257">
        <v>15.5</v>
      </c>
      <c r="I457" s="258"/>
      <c r="J457" s="254"/>
      <c r="K457" s="254"/>
      <c r="L457" s="259"/>
      <c r="M457" s="260"/>
      <c r="N457" s="261"/>
      <c r="O457" s="261"/>
      <c r="P457" s="261"/>
      <c r="Q457" s="261"/>
      <c r="R457" s="261"/>
      <c r="S457" s="261"/>
      <c r="T457" s="262"/>
      <c r="U457" s="14"/>
      <c r="V457" s="14"/>
      <c r="W457" s="14"/>
      <c r="X457" s="14"/>
      <c r="Y457" s="14"/>
      <c r="Z457" s="14"/>
      <c r="AA457" s="14"/>
      <c r="AB457" s="14"/>
      <c r="AC457" s="14"/>
      <c r="AD457" s="14"/>
      <c r="AE457" s="14"/>
      <c r="AT457" s="263" t="s">
        <v>197</v>
      </c>
      <c r="AU457" s="263" t="s">
        <v>85</v>
      </c>
      <c r="AV457" s="14" t="s">
        <v>182</v>
      </c>
      <c r="AW457" s="14" t="s">
        <v>32</v>
      </c>
      <c r="AX457" s="14" t="s">
        <v>76</v>
      </c>
      <c r="AY457" s="263" t="s">
        <v>175</v>
      </c>
    </row>
    <row r="458" s="13" customFormat="1">
      <c r="A458" s="13"/>
      <c r="B458" s="241"/>
      <c r="C458" s="242"/>
      <c r="D458" s="243" t="s">
        <v>197</v>
      </c>
      <c r="E458" s="244" t="s">
        <v>1</v>
      </c>
      <c r="F458" s="245" t="s">
        <v>2165</v>
      </c>
      <c r="G458" s="242"/>
      <c r="H458" s="246">
        <v>18.600000000000001</v>
      </c>
      <c r="I458" s="247"/>
      <c r="J458" s="242"/>
      <c r="K458" s="242"/>
      <c r="L458" s="248"/>
      <c r="M458" s="249"/>
      <c r="N458" s="250"/>
      <c r="O458" s="250"/>
      <c r="P458" s="250"/>
      <c r="Q458" s="250"/>
      <c r="R458" s="250"/>
      <c r="S458" s="250"/>
      <c r="T458" s="251"/>
      <c r="U458" s="13"/>
      <c r="V458" s="13"/>
      <c r="W458" s="13"/>
      <c r="X458" s="13"/>
      <c r="Y458" s="13"/>
      <c r="Z458" s="13"/>
      <c r="AA458" s="13"/>
      <c r="AB458" s="13"/>
      <c r="AC458" s="13"/>
      <c r="AD458" s="13"/>
      <c r="AE458" s="13"/>
      <c r="AT458" s="252" t="s">
        <v>197</v>
      </c>
      <c r="AU458" s="252" t="s">
        <v>85</v>
      </c>
      <c r="AV458" s="13" t="s">
        <v>85</v>
      </c>
      <c r="AW458" s="13" t="s">
        <v>32</v>
      </c>
      <c r="AX458" s="13" t="s">
        <v>76</v>
      </c>
      <c r="AY458" s="252" t="s">
        <v>175</v>
      </c>
    </row>
    <row r="459" s="14" customFormat="1">
      <c r="A459" s="14"/>
      <c r="B459" s="253"/>
      <c r="C459" s="254"/>
      <c r="D459" s="243" t="s">
        <v>197</v>
      </c>
      <c r="E459" s="255" t="s">
        <v>1</v>
      </c>
      <c r="F459" s="256" t="s">
        <v>199</v>
      </c>
      <c r="G459" s="254"/>
      <c r="H459" s="257">
        <v>18.600000000000001</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197</v>
      </c>
      <c r="AU459" s="263" t="s">
        <v>85</v>
      </c>
      <c r="AV459" s="14" t="s">
        <v>182</v>
      </c>
      <c r="AW459" s="14" t="s">
        <v>32</v>
      </c>
      <c r="AX459" s="14" t="s">
        <v>76</v>
      </c>
      <c r="AY459" s="263" t="s">
        <v>175</v>
      </c>
    </row>
    <row r="460" s="13" customFormat="1">
      <c r="A460" s="13"/>
      <c r="B460" s="241"/>
      <c r="C460" s="242"/>
      <c r="D460" s="243" t="s">
        <v>197</v>
      </c>
      <c r="E460" s="244" t="s">
        <v>1</v>
      </c>
      <c r="F460" s="245" t="s">
        <v>269</v>
      </c>
      <c r="G460" s="242"/>
      <c r="H460" s="246">
        <v>19</v>
      </c>
      <c r="I460" s="247"/>
      <c r="J460" s="242"/>
      <c r="K460" s="242"/>
      <c r="L460" s="248"/>
      <c r="M460" s="249"/>
      <c r="N460" s="250"/>
      <c r="O460" s="250"/>
      <c r="P460" s="250"/>
      <c r="Q460" s="250"/>
      <c r="R460" s="250"/>
      <c r="S460" s="250"/>
      <c r="T460" s="251"/>
      <c r="U460" s="13"/>
      <c r="V460" s="13"/>
      <c r="W460" s="13"/>
      <c r="X460" s="13"/>
      <c r="Y460" s="13"/>
      <c r="Z460" s="13"/>
      <c r="AA460" s="13"/>
      <c r="AB460" s="13"/>
      <c r="AC460" s="13"/>
      <c r="AD460" s="13"/>
      <c r="AE460" s="13"/>
      <c r="AT460" s="252" t="s">
        <v>197</v>
      </c>
      <c r="AU460" s="252" t="s">
        <v>85</v>
      </c>
      <c r="AV460" s="13" t="s">
        <v>85</v>
      </c>
      <c r="AW460" s="13" t="s">
        <v>32</v>
      </c>
      <c r="AX460" s="13" t="s">
        <v>76</v>
      </c>
      <c r="AY460" s="252" t="s">
        <v>175</v>
      </c>
    </row>
    <row r="461" s="14" customFormat="1">
      <c r="A461" s="14"/>
      <c r="B461" s="253"/>
      <c r="C461" s="254"/>
      <c r="D461" s="243" t="s">
        <v>197</v>
      </c>
      <c r="E461" s="255" t="s">
        <v>1</v>
      </c>
      <c r="F461" s="256" t="s">
        <v>199</v>
      </c>
      <c r="G461" s="254"/>
      <c r="H461" s="257">
        <v>19</v>
      </c>
      <c r="I461" s="258"/>
      <c r="J461" s="254"/>
      <c r="K461" s="254"/>
      <c r="L461" s="259"/>
      <c r="M461" s="260"/>
      <c r="N461" s="261"/>
      <c r="O461" s="261"/>
      <c r="P461" s="261"/>
      <c r="Q461" s="261"/>
      <c r="R461" s="261"/>
      <c r="S461" s="261"/>
      <c r="T461" s="262"/>
      <c r="U461" s="14"/>
      <c r="V461" s="14"/>
      <c r="W461" s="14"/>
      <c r="X461" s="14"/>
      <c r="Y461" s="14"/>
      <c r="Z461" s="14"/>
      <c r="AA461" s="14"/>
      <c r="AB461" s="14"/>
      <c r="AC461" s="14"/>
      <c r="AD461" s="14"/>
      <c r="AE461" s="14"/>
      <c r="AT461" s="263" t="s">
        <v>197</v>
      </c>
      <c r="AU461" s="263" t="s">
        <v>85</v>
      </c>
      <c r="AV461" s="14" t="s">
        <v>182</v>
      </c>
      <c r="AW461" s="14" t="s">
        <v>32</v>
      </c>
      <c r="AX461" s="14" t="s">
        <v>83</v>
      </c>
      <c r="AY461" s="263" t="s">
        <v>175</v>
      </c>
    </row>
    <row r="462" s="2" customFormat="1" ht="16.5" customHeight="1">
      <c r="A462" s="39"/>
      <c r="B462" s="40"/>
      <c r="C462" s="228" t="s">
        <v>439</v>
      </c>
      <c r="D462" s="228" t="s">
        <v>177</v>
      </c>
      <c r="E462" s="229" t="s">
        <v>2166</v>
      </c>
      <c r="F462" s="230" t="s">
        <v>2167</v>
      </c>
      <c r="G462" s="231" t="s">
        <v>221</v>
      </c>
      <c r="H462" s="232">
        <v>16</v>
      </c>
      <c r="I462" s="233"/>
      <c r="J462" s="234">
        <f>ROUND(I462*H462,2)</f>
        <v>0</v>
      </c>
      <c r="K462" s="230" t="s">
        <v>181</v>
      </c>
      <c r="L462" s="45"/>
      <c r="M462" s="235" t="s">
        <v>1</v>
      </c>
      <c r="N462" s="236" t="s">
        <v>41</v>
      </c>
      <c r="O462" s="92"/>
      <c r="P462" s="237">
        <f>O462*H462</f>
        <v>0</v>
      </c>
      <c r="Q462" s="237">
        <v>0.00030299999999999999</v>
      </c>
      <c r="R462" s="237">
        <f>Q462*H462</f>
        <v>0.0048479999999999999</v>
      </c>
      <c r="S462" s="237">
        <v>0</v>
      </c>
      <c r="T462" s="238">
        <f>S462*H462</f>
        <v>0</v>
      </c>
      <c r="U462" s="39"/>
      <c r="V462" s="39"/>
      <c r="W462" s="39"/>
      <c r="X462" s="39"/>
      <c r="Y462" s="39"/>
      <c r="Z462" s="39"/>
      <c r="AA462" s="39"/>
      <c r="AB462" s="39"/>
      <c r="AC462" s="39"/>
      <c r="AD462" s="39"/>
      <c r="AE462" s="39"/>
      <c r="AR462" s="239" t="s">
        <v>255</v>
      </c>
      <c r="AT462" s="239" t="s">
        <v>177</v>
      </c>
      <c r="AU462" s="239" t="s">
        <v>85</v>
      </c>
      <c r="AY462" s="18" t="s">
        <v>175</v>
      </c>
      <c r="BE462" s="240">
        <f>IF(N462="základní",J462,0)</f>
        <v>0</v>
      </c>
      <c r="BF462" s="240">
        <f>IF(N462="snížená",J462,0)</f>
        <v>0</v>
      </c>
      <c r="BG462" s="240">
        <f>IF(N462="zákl. přenesená",J462,0)</f>
        <v>0</v>
      </c>
      <c r="BH462" s="240">
        <f>IF(N462="sníž. přenesená",J462,0)</f>
        <v>0</v>
      </c>
      <c r="BI462" s="240">
        <f>IF(N462="nulová",J462,0)</f>
        <v>0</v>
      </c>
      <c r="BJ462" s="18" t="s">
        <v>83</v>
      </c>
      <c r="BK462" s="240">
        <f>ROUND(I462*H462,2)</f>
        <v>0</v>
      </c>
      <c r="BL462" s="18" t="s">
        <v>255</v>
      </c>
      <c r="BM462" s="239" t="s">
        <v>2168</v>
      </c>
    </row>
    <row r="463" s="15" customFormat="1">
      <c r="A463" s="15"/>
      <c r="B463" s="268"/>
      <c r="C463" s="269"/>
      <c r="D463" s="243" t="s">
        <v>197</v>
      </c>
      <c r="E463" s="270" t="s">
        <v>1</v>
      </c>
      <c r="F463" s="271" t="s">
        <v>2154</v>
      </c>
      <c r="G463" s="269"/>
      <c r="H463" s="270" t="s">
        <v>1</v>
      </c>
      <c r="I463" s="272"/>
      <c r="J463" s="269"/>
      <c r="K463" s="269"/>
      <c r="L463" s="273"/>
      <c r="M463" s="274"/>
      <c r="N463" s="275"/>
      <c r="O463" s="275"/>
      <c r="P463" s="275"/>
      <c r="Q463" s="275"/>
      <c r="R463" s="275"/>
      <c r="S463" s="275"/>
      <c r="T463" s="276"/>
      <c r="U463" s="15"/>
      <c r="V463" s="15"/>
      <c r="W463" s="15"/>
      <c r="X463" s="15"/>
      <c r="Y463" s="15"/>
      <c r="Z463" s="15"/>
      <c r="AA463" s="15"/>
      <c r="AB463" s="15"/>
      <c r="AC463" s="15"/>
      <c r="AD463" s="15"/>
      <c r="AE463" s="15"/>
      <c r="AT463" s="277" t="s">
        <v>197</v>
      </c>
      <c r="AU463" s="277" t="s">
        <v>85</v>
      </c>
      <c r="AV463" s="15" t="s">
        <v>83</v>
      </c>
      <c r="AW463" s="15" t="s">
        <v>32</v>
      </c>
      <c r="AX463" s="15" t="s">
        <v>76</v>
      </c>
      <c r="AY463" s="277" t="s">
        <v>175</v>
      </c>
    </row>
    <row r="464" s="13" customFormat="1">
      <c r="A464" s="13"/>
      <c r="B464" s="241"/>
      <c r="C464" s="242"/>
      <c r="D464" s="243" t="s">
        <v>197</v>
      </c>
      <c r="E464" s="244" t="s">
        <v>1</v>
      </c>
      <c r="F464" s="245" t="s">
        <v>1981</v>
      </c>
      <c r="G464" s="242"/>
      <c r="H464" s="246">
        <v>15.6</v>
      </c>
      <c r="I464" s="247"/>
      <c r="J464" s="242"/>
      <c r="K464" s="242"/>
      <c r="L464" s="248"/>
      <c r="M464" s="249"/>
      <c r="N464" s="250"/>
      <c r="O464" s="250"/>
      <c r="P464" s="250"/>
      <c r="Q464" s="250"/>
      <c r="R464" s="250"/>
      <c r="S464" s="250"/>
      <c r="T464" s="251"/>
      <c r="U464" s="13"/>
      <c r="V464" s="13"/>
      <c r="W464" s="13"/>
      <c r="X464" s="13"/>
      <c r="Y464" s="13"/>
      <c r="Z464" s="13"/>
      <c r="AA464" s="13"/>
      <c r="AB464" s="13"/>
      <c r="AC464" s="13"/>
      <c r="AD464" s="13"/>
      <c r="AE464" s="13"/>
      <c r="AT464" s="252" t="s">
        <v>197</v>
      </c>
      <c r="AU464" s="252" t="s">
        <v>85</v>
      </c>
      <c r="AV464" s="13" t="s">
        <v>85</v>
      </c>
      <c r="AW464" s="13" t="s">
        <v>32</v>
      </c>
      <c r="AX464" s="13" t="s">
        <v>76</v>
      </c>
      <c r="AY464" s="252" t="s">
        <v>175</v>
      </c>
    </row>
    <row r="465" s="14" customFormat="1">
      <c r="A465" s="14"/>
      <c r="B465" s="253"/>
      <c r="C465" s="254"/>
      <c r="D465" s="243" t="s">
        <v>197</v>
      </c>
      <c r="E465" s="255" t="s">
        <v>1</v>
      </c>
      <c r="F465" s="256" t="s">
        <v>199</v>
      </c>
      <c r="G465" s="254"/>
      <c r="H465" s="257">
        <v>15.6</v>
      </c>
      <c r="I465" s="258"/>
      <c r="J465" s="254"/>
      <c r="K465" s="254"/>
      <c r="L465" s="259"/>
      <c r="M465" s="260"/>
      <c r="N465" s="261"/>
      <c r="O465" s="261"/>
      <c r="P465" s="261"/>
      <c r="Q465" s="261"/>
      <c r="R465" s="261"/>
      <c r="S465" s="261"/>
      <c r="T465" s="262"/>
      <c r="U465" s="14"/>
      <c r="V465" s="14"/>
      <c r="W465" s="14"/>
      <c r="X465" s="14"/>
      <c r="Y465" s="14"/>
      <c r="Z465" s="14"/>
      <c r="AA465" s="14"/>
      <c r="AB465" s="14"/>
      <c r="AC465" s="14"/>
      <c r="AD465" s="14"/>
      <c r="AE465" s="14"/>
      <c r="AT465" s="263" t="s">
        <v>197</v>
      </c>
      <c r="AU465" s="263" t="s">
        <v>85</v>
      </c>
      <c r="AV465" s="14" t="s">
        <v>182</v>
      </c>
      <c r="AW465" s="14" t="s">
        <v>32</v>
      </c>
      <c r="AX465" s="14" t="s">
        <v>76</v>
      </c>
      <c r="AY465" s="263" t="s">
        <v>175</v>
      </c>
    </row>
    <row r="466" s="13" customFormat="1">
      <c r="A466" s="13"/>
      <c r="B466" s="241"/>
      <c r="C466" s="242"/>
      <c r="D466" s="243" t="s">
        <v>197</v>
      </c>
      <c r="E466" s="244" t="s">
        <v>1</v>
      </c>
      <c r="F466" s="245" t="s">
        <v>255</v>
      </c>
      <c r="G466" s="242"/>
      <c r="H466" s="246">
        <v>16</v>
      </c>
      <c r="I466" s="247"/>
      <c r="J466" s="242"/>
      <c r="K466" s="242"/>
      <c r="L466" s="248"/>
      <c r="M466" s="249"/>
      <c r="N466" s="250"/>
      <c r="O466" s="250"/>
      <c r="P466" s="250"/>
      <c r="Q466" s="250"/>
      <c r="R466" s="250"/>
      <c r="S466" s="250"/>
      <c r="T466" s="251"/>
      <c r="U466" s="13"/>
      <c r="V466" s="13"/>
      <c r="W466" s="13"/>
      <c r="X466" s="13"/>
      <c r="Y466" s="13"/>
      <c r="Z466" s="13"/>
      <c r="AA466" s="13"/>
      <c r="AB466" s="13"/>
      <c r="AC466" s="13"/>
      <c r="AD466" s="13"/>
      <c r="AE466" s="13"/>
      <c r="AT466" s="252" t="s">
        <v>197</v>
      </c>
      <c r="AU466" s="252" t="s">
        <v>85</v>
      </c>
      <c r="AV466" s="13" t="s">
        <v>85</v>
      </c>
      <c r="AW466" s="13" t="s">
        <v>32</v>
      </c>
      <c r="AX466" s="13" t="s">
        <v>76</v>
      </c>
      <c r="AY466" s="252" t="s">
        <v>175</v>
      </c>
    </row>
    <row r="467" s="14" customFormat="1">
      <c r="A467" s="14"/>
      <c r="B467" s="253"/>
      <c r="C467" s="254"/>
      <c r="D467" s="243" t="s">
        <v>197</v>
      </c>
      <c r="E467" s="255" t="s">
        <v>1</v>
      </c>
      <c r="F467" s="256" t="s">
        <v>199</v>
      </c>
      <c r="G467" s="254"/>
      <c r="H467" s="257">
        <v>16</v>
      </c>
      <c r="I467" s="258"/>
      <c r="J467" s="254"/>
      <c r="K467" s="254"/>
      <c r="L467" s="259"/>
      <c r="M467" s="260"/>
      <c r="N467" s="261"/>
      <c r="O467" s="261"/>
      <c r="P467" s="261"/>
      <c r="Q467" s="261"/>
      <c r="R467" s="261"/>
      <c r="S467" s="261"/>
      <c r="T467" s="262"/>
      <c r="U467" s="14"/>
      <c r="V467" s="14"/>
      <c r="W467" s="14"/>
      <c r="X467" s="14"/>
      <c r="Y467" s="14"/>
      <c r="Z467" s="14"/>
      <c r="AA467" s="14"/>
      <c r="AB467" s="14"/>
      <c r="AC467" s="14"/>
      <c r="AD467" s="14"/>
      <c r="AE467" s="14"/>
      <c r="AT467" s="263" t="s">
        <v>197</v>
      </c>
      <c r="AU467" s="263" t="s">
        <v>85</v>
      </c>
      <c r="AV467" s="14" t="s">
        <v>182</v>
      </c>
      <c r="AW467" s="14" t="s">
        <v>32</v>
      </c>
      <c r="AX467" s="14" t="s">
        <v>83</v>
      </c>
      <c r="AY467" s="263" t="s">
        <v>175</v>
      </c>
    </row>
    <row r="468" s="2" customFormat="1" ht="16.5" customHeight="1">
      <c r="A468" s="39"/>
      <c r="B468" s="40"/>
      <c r="C468" s="228" t="s">
        <v>444</v>
      </c>
      <c r="D468" s="228" t="s">
        <v>177</v>
      </c>
      <c r="E468" s="229" t="s">
        <v>2169</v>
      </c>
      <c r="F468" s="230" t="s">
        <v>2170</v>
      </c>
      <c r="G468" s="231" t="s">
        <v>316</v>
      </c>
      <c r="H468" s="232">
        <v>88</v>
      </c>
      <c r="I468" s="233"/>
      <c r="J468" s="234">
        <f>ROUND(I468*H468,2)</f>
        <v>0</v>
      </c>
      <c r="K468" s="230" t="s">
        <v>181</v>
      </c>
      <c r="L468" s="45"/>
      <c r="M468" s="235" t="s">
        <v>1</v>
      </c>
      <c r="N468" s="236" t="s">
        <v>41</v>
      </c>
      <c r="O468" s="92"/>
      <c r="P468" s="237">
        <f>O468*H468</f>
        <v>0</v>
      </c>
      <c r="Q468" s="237">
        <v>0</v>
      </c>
      <c r="R468" s="237">
        <f>Q468*H468</f>
        <v>0</v>
      </c>
      <c r="S468" s="237">
        <v>0</v>
      </c>
      <c r="T468" s="238">
        <f>S468*H468</f>
        <v>0</v>
      </c>
      <c r="U468" s="39"/>
      <c r="V468" s="39"/>
      <c r="W468" s="39"/>
      <c r="X468" s="39"/>
      <c r="Y468" s="39"/>
      <c r="Z468" s="39"/>
      <c r="AA468" s="39"/>
      <c r="AB468" s="39"/>
      <c r="AC468" s="39"/>
      <c r="AD468" s="39"/>
      <c r="AE468" s="39"/>
      <c r="AR468" s="239" t="s">
        <v>255</v>
      </c>
      <c r="AT468" s="239" t="s">
        <v>177</v>
      </c>
      <c r="AU468" s="239" t="s">
        <v>85</v>
      </c>
      <c r="AY468" s="18" t="s">
        <v>175</v>
      </c>
      <c r="BE468" s="240">
        <f>IF(N468="základní",J468,0)</f>
        <v>0</v>
      </c>
      <c r="BF468" s="240">
        <f>IF(N468="snížená",J468,0)</f>
        <v>0</v>
      </c>
      <c r="BG468" s="240">
        <f>IF(N468="zákl. přenesená",J468,0)</f>
        <v>0</v>
      </c>
      <c r="BH468" s="240">
        <f>IF(N468="sníž. přenesená",J468,0)</f>
        <v>0</v>
      </c>
      <c r="BI468" s="240">
        <f>IF(N468="nulová",J468,0)</f>
        <v>0</v>
      </c>
      <c r="BJ468" s="18" t="s">
        <v>83</v>
      </c>
      <c r="BK468" s="240">
        <f>ROUND(I468*H468,2)</f>
        <v>0</v>
      </c>
      <c r="BL468" s="18" t="s">
        <v>255</v>
      </c>
      <c r="BM468" s="239" t="s">
        <v>2171</v>
      </c>
    </row>
    <row r="469" s="13" customFormat="1">
      <c r="A469" s="13"/>
      <c r="B469" s="241"/>
      <c r="C469" s="242"/>
      <c r="D469" s="243" t="s">
        <v>197</v>
      </c>
      <c r="E469" s="244" t="s">
        <v>1</v>
      </c>
      <c r="F469" s="245" t="s">
        <v>2172</v>
      </c>
      <c r="G469" s="242"/>
      <c r="H469" s="246">
        <v>88</v>
      </c>
      <c r="I469" s="247"/>
      <c r="J469" s="242"/>
      <c r="K469" s="242"/>
      <c r="L469" s="248"/>
      <c r="M469" s="249"/>
      <c r="N469" s="250"/>
      <c r="O469" s="250"/>
      <c r="P469" s="250"/>
      <c r="Q469" s="250"/>
      <c r="R469" s="250"/>
      <c r="S469" s="250"/>
      <c r="T469" s="251"/>
      <c r="U469" s="13"/>
      <c r="V469" s="13"/>
      <c r="W469" s="13"/>
      <c r="X469" s="13"/>
      <c r="Y469" s="13"/>
      <c r="Z469" s="13"/>
      <c r="AA469" s="13"/>
      <c r="AB469" s="13"/>
      <c r="AC469" s="13"/>
      <c r="AD469" s="13"/>
      <c r="AE469" s="13"/>
      <c r="AT469" s="252" t="s">
        <v>197</v>
      </c>
      <c r="AU469" s="252" t="s">
        <v>85</v>
      </c>
      <c r="AV469" s="13" t="s">
        <v>85</v>
      </c>
      <c r="AW469" s="13" t="s">
        <v>32</v>
      </c>
      <c r="AX469" s="13" t="s">
        <v>83</v>
      </c>
      <c r="AY469" s="252" t="s">
        <v>175</v>
      </c>
    </row>
    <row r="470" s="2" customFormat="1" ht="16.5" customHeight="1">
      <c r="A470" s="39"/>
      <c r="B470" s="40"/>
      <c r="C470" s="228" t="s">
        <v>448</v>
      </c>
      <c r="D470" s="228" t="s">
        <v>177</v>
      </c>
      <c r="E470" s="229" t="s">
        <v>2173</v>
      </c>
      <c r="F470" s="230" t="s">
        <v>2174</v>
      </c>
      <c r="G470" s="231" t="s">
        <v>316</v>
      </c>
      <c r="H470" s="232">
        <v>32</v>
      </c>
      <c r="I470" s="233"/>
      <c r="J470" s="234">
        <f>ROUND(I470*H470,2)</f>
        <v>0</v>
      </c>
      <c r="K470" s="230" t="s">
        <v>181</v>
      </c>
      <c r="L470" s="45"/>
      <c r="M470" s="235" t="s">
        <v>1</v>
      </c>
      <c r="N470" s="236" t="s">
        <v>41</v>
      </c>
      <c r="O470" s="92"/>
      <c r="P470" s="237">
        <f>O470*H470</f>
        <v>0</v>
      </c>
      <c r="Q470" s="237">
        <v>0.00012557000000000001</v>
      </c>
      <c r="R470" s="237">
        <f>Q470*H470</f>
        <v>0.0040182400000000002</v>
      </c>
      <c r="S470" s="237">
        <v>0</v>
      </c>
      <c r="T470" s="238">
        <f>S470*H470</f>
        <v>0</v>
      </c>
      <c r="U470" s="39"/>
      <c r="V470" s="39"/>
      <c r="W470" s="39"/>
      <c r="X470" s="39"/>
      <c r="Y470" s="39"/>
      <c r="Z470" s="39"/>
      <c r="AA470" s="39"/>
      <c r="AB470" s="39"/>
      <c r="AC470" s="39"/>
      <c r="AD470" s="39"/>
      <c r="AE470" s="39"/>
      <c r="AR470" s="239" t="s">
        <v>255</v>
      </c>
      <c r="AT470" s="239" t="s">
        <v>177</v>
      </c>
      <c r="AU470" s="239" t="s">
        <v>85</v>
      </c>
      <c r="AY470" s="18" t="s">
        <v>175</v>
      </c>
      <c r="BE470" s="240">
        <f>IF(N470="základní",J470,0)</f>
        <v>0</v>
      </c>
      <c r="BF470" s="240">
        <f>IF(N470="snížená",J470,0)</f>
        <v>0</v>
      </c>
      <c r="BG470" s="240">
        <f>IF(N470="zákl. přenesená",J470,0)</f>
        <v>0</v>
      </c>
      <c r="BH470" s="240">
        <f>IF(N470="sníž. přenesená",J470,0)</f>
        <v>0</v>
      </c>
      <c r="BI470" s="240">
        <f>IF(N470="nulová",J470,0)</f>
        <v>0</v>
      </c>
      <c r="BJ470" s="18" t="s">
        <v>83</v>
      </c>
      <c r="BK470" s="240">
        <f>ROUND(I470*H470,2)</f>
        <v>0</v>
      </c>
      <c r="BL470" s="18" t="s">
        <v>255</v>
      </c>
      <c r="BM470" s="239" t="s">
        <v>2175</v>
      </c>
    </row>
    <row r="471" s="13" customFormat="1">
      <c r="A471" s="13"/>
      <c r="B471" s="241"/>
      <c r="C471" s="242"/>
      <c r="D471" s="243" t="s">
        <v>197</v>
      </c>
      <c r="E471" s="244" t="s">
        <v>1</v>
      </c>
      <c r="F471" s="245" t="s">
        <v>2176</v>
      </c>
      <c r="G471" s="242"/>
      <c r="H471" s="246">
        <v>32</v>
      </c>
      <c r="I471" s="247"/>
      <c r="J471" s="242"/>
      <c r="K471" s="242"/>
      <c r="L471" s="248"/>
      <c r="M471" s="249"/>
      <c r="N471" s="250"/>
      <c r="O471" s="250"/>
      <c r="P471" s="250"/>
      <c r="Q471" s="250"/>
      <c r="R471" s="250"/>
      <c r="S471" s="250"/>
      <c r="T471" s="251"/>
      <c r="U471" s="13"/>
      <c r="V471" s="13"/>
      <c r="W471" s="13"/>
      <c r="X471" s="13"/>
      <c r="Y471" s="13"/>
      <c r="Z471" s="13"/>
      <c r="AA471" s="13"/>
      <c r="AB471" s="13"/>
      <c r="AC471" s="13"/>
      <c r="AD471" s="13"/>
      <c r="AE471" s="13"/>
      <c r="AT471" s="252" t="s">
        <v>197</v>
      </c>
      <c r="AU471" s="252" t="s">
        <v>85</v>
      </c>
      <c r="AV471" s="13" t="s">
        <v>85</v>
      </c>
      <c r="AW471" s="13" t="s">
        <v>32</v>
      </c>
      <c r="AX471" s="13" t="s">
        <v>83</v>
      </c>
      <c r="AY471" s="252" t="s">
        <v>175</v>
      </c>
    </row>
    <row r="472" s="2" customFormat="1" ht="16.5" customHeight="1">
      <c r="A472" s="39"/>
      <c r="B472" s="40"/>
      <c r="C472" s="228" t="s">
        <v>452</v>
      </c>
      <c r="D472" s="228" t="s">
        <v>177</v>
      </c>
      <c r="E472" s="229" t="s">
        <v>2177</v>
      </c>
      <c r="F472" s="230" t="s">
        <v>2178</v>
      </c>
      <c r="G472" s="231" t="s">
        <v>316</v>
      </c>
      <c r="H472" s="232">
        <v>4</v>
      </c>
      <c r="I472" s="233"/>
      <c r="J472" s="234">
        <f>ROUND(I472*H472,2)</f>
        <v>0</v>
      </c>
      <c r="K472" s="230" t="s">
        <v>181</v>
      </c>
      <c r="L472" s="45"/>
      <c r="M472" s="235" t="s">
        <v>1</v>
      </c>
      <c r="N472" s="236" t="s">
        <v>41</v>
      </c>
      <c r="O472" s="92"/>
      <c r="P472" s="237">
        <f>O472*H472</f>
        <v>0</v>
      </c>
      <c r="Q472" s="237">
        <v>0.00022000000000000001</v>
      </c>
      <c r="R472" s="237">
        <f>Q472*H472</f>
        <v>0.00088000000000000003</v>
      </c>
      <c r="S472" s="237">
        <v>0</v>
      </c>
      <c r="T472" s="238">
        <f>S472*H472</f>
        <v>0</v>
      </c>
      <c r="U472" s="39"/>
      <c r="V472" s="39"/>
      <c r="W472" s="39"/>
      <c r="X472" s="39"/>
      <c r="Y472" s="39"/>
      <c r="Z472" s="39"/>
      <c r="AA472" s="39"/>
      <c r="AB472" s="39"/>
      <c r="AC472" s="39"/>
      <c r="AD472" s="39"/>
      <c r="AE472" s="39"/>
      <c r="AR472" s="239" t="s">
        <v>255</v>
      </c>
      <c r="AT472" s="239" t="s">
        <v>177</v>
      </c>
      <c r="AU472" s="239" t="s">
        <v>85</v>
      </c>
      <c r="AY472" s="18" t="s">
        <v>175</v>
      </c>
      <c r="BE472" s="240">
        <f>IF(N472="základní",J472,0)</f>
        <v>0</v>
      </c>
      <c r="BF472" s="240">
        <f>IF(N472="snížená",J472,0)</f>
        <v>0</v>
      </c>
      <c r="BG472" s="240">
        <f>IF(N472="zákl. přenesená",J472,0)</f>
        <v>0</v>
      </c>
      <c r="BH472" s="240">
        <f>IF(N472="sníž. přenesená",J472,0)</f>
        <v>0</v>
      </c>
      <c r="BI472" s="240">
        <f>IF(N472="nulová",J472,0)</f>
        <v>0</v>
      </c>
      <c r="BJ472" s="18" t="s">
        <v>83</v>
      </c>
      <c r="BK472" s="240">
        <f>ROUND(I472*H472,2)</f>
        <v>0</v>
      </c>
      <c r="BL472" s="18" t="s">
        <v>255</v>
      </c>
      <c r="BM472" s="239" t="s">
        <v>2179</v>
      </c>
    </row>
    <row r="473" s="13" customFormat="1">
      <c r="A473" s="13"/>
      <c r="B473" s="241"/>
      <c r="C473" s="242"/>
      <c r="D473" s="243" t="s">
        <v>197</v>
      </c>
      <c r="E473" s="244" t="s">
        <v>1</v>
      </c>
      <c r="F473" s="245" t="s">
        <v>182</v>
      </c>
      <c r="G473" s="242"/>
      <c r="H473" s="246">
        <v>4</v>
      </c>
      <c r="I473" s="247"/>
      <c r="J473" s="242"/>
      <c r="K473" s="242"/>
      <c r="L473" s="248"/>
      <c r="M473" s="249"/>
      <c r="N473" s="250"/>
      <c r="O473" s="250"/>
      <c r="P473" s="250"/>
      <c r="Q473" s="250"/>
      <c r="R473" s="250"/>
      <c r="S473" s="250"/>
      <c r="T473" s="251"/>
      <c r="U473" s="13"/>
      <c r="V473" s="13"/>
      <c r="W473" s="13"/>
      <c r="X473" s="13"/>
      <c r="Y473" s="13"/>
      <c r="Z473" s="13"/>
      <c r="AA473" s="13"/>
      <c r="AB473" s="13"/>
      <c r="AC473" s="13"/>
      <c r="AD473" s="13"/>
      <c r="AE473" s="13"/>
      <c r="AT473" s="252" t="s">
        <v>197</v>
      </c>
      <c r="AU473" s="252" t="s">
        <v>85</v>
      </c>
      <c r="AV473" s="13" t="s">
        <v>85</v>
      </c>
      <c r="AW473" s="13" t="s">
        <v>32</v>
      </c>
      <c r="AX473" s="13" t="s">
        <v>83</v>
      </c>
      <c r="AY473" s="252" t="s">
        <v>175</v>
      </c>
    </row>
    <row r="474" s="2" customFormat="1" ht="16.5" customHeight="1">
      <c r="A474" s="39"/>
      <c r="B474" s="40"/>
      <c r="C474" s="228" t="s">
        <v>457</v>
      </c>
      <c r="D474" s="228" t="s">
        <v>177</v>
      </c>
      <c r="E474" s="229" t="s">
        <v>2180</v>
      </c>
      <c r="F474" s="230" t="s">
        <v>2181</v>
      </c>
      <c r="G474" s="231" t="s">
        <v>2182</v>
      </c>
      <c r="H474" s="232">
        <v>12</v>
      </c>
      <c r="I474" s="233"/>
      <c r="J474" s="234">
        <f>ROUND(I474*H474,2)</f>
        <v>0</v>
      </c>
      <c r="K474" s="230" t="s">
        <v>181</v>
      </c>
      <c r="L474" s="45"/>
      <c r="M474" s="235" t="s">
        <v>1</v>
      </c>
      <c r="N474" s="236" t="s">
        <v>41</v>
      </c>
      <c r="O474" s="92"/>
      <c r="P474" s="237">
        <f>O474*H474</f>
        <v>0</v>
      </c>
      <c r="Q474" s="237">
        <v>0.00025114000000000001</v>
      </c>
      <c r="R474" s="237">
        <f>Q474*H474</f>
        <v>0.0030136800000000004</v>
      </c>
      <c r="S474" s="237">
        <v>0</v>
      </c>
      <c r="T474" s="238">
        <f>S474*H474</f>
        <v>0</v>
      </c>
      <c r="U474" s="39"/>
      <c r="V474" s="39"/>
      <c r="W474" s="39"/>
      <c r="X474" s="39"/>
      <c r="Y474" s="39"/>
      <c r="Z474" s="39"/>
      <c r="AA474" s="39"/>
      <c r="AB474" s="39"/>
      <c r="AC474" s="39"/>
      <c r="AD474" s="39"/>
      <c r="AE474" s="39"/>
      <c r="AR474" s="239" t="s">
        <v>255</v>
      </c>
      <c r="AT474" s="239" t="s">
        <v>177</v>
      </c>
      <c r="AU474" s="239" t="s">
        <v>85</v>
      </c>
      <c r="AY474" s="18" t="s">
        <v>175</v>
      </c>
      <c r="BE474" s="240">
        <f>IF(N474="základní",J474,0)</f>
        <v>0</v>
      </c>
      <c r="BF474" s="240">
        <f>IF(N474="snížená",J474,0)</f>
        <v>0</v>
      </c>
      <c r="BG474" s="240">
        <f>IF(N474="zákl. přenesená",J474,0)</f>
        <v>0</v>
      </c>
      <c r="BH474" s="240">
        <f>IF(N474="sníž. přenesená",J474,0)</f>
        <v>0</v>
      </c>
      <c r="BI474" s="240">
        <f>IF(N474="nulová",J474,0)</f>
        <v>0</v>
      </c>
      <c r="BJ474" s="18" t="s">
        <v>83</v>
      </c>
      <c r="BK474" s="240">
        <f>ROUND(I474*H474,2)</f>
        <v>0</v>
      </c>
      <c r="BL474" s="18" t="s">
        <v>255</v>
      </c>
      <c r="BM474" s="239" t="s">
        <v>2183</v>
      </c>
    </row>
    <row r="475" s="13" customFormat="1">
      <c r="A475" s="13"/>
      <c r="B475" s="241"/>
      <c r="C475" s="242"/>
      <c r="D475" s="243" t="s">
        <v>197</v>
      </c>
      <c r="E475" s="244" t="s">
        <v>1</v>
      </c>
      <c r="F475" s="245" t="s">
        <v>2184</v>
      </c>
      <c r="G475" s="242"/>
      <c r="H475" s="246">
        <v>12</v>
      </c>
      <c r="I475" s="247"/>
      <c r="J475" s="242"/>
      <c r="K475" s="242"/>
      <c r="L475" s="248"/>
      <c r="M475" s="249"/>
      <c r="N475" s="250"/>
      <c r="O475" s="250"/>
      <c r="P475" s="250"/>
      <c r="Q475" s="250"/>
      <c r="R475" s="250"/>
      <c r="S475" s="250"/>
      <c r="T475" s="251"/>
      <c r="U475" s="13"/>
      <c r="V475" s="13"/>
      <c r="W475" s="13"/>
      <c r="X475" s="13"/>
      <c r="Y475" s="13"/>
      <c r="Z475" s="13"/>
      <c r="AA475" s="13"/>
      <c r="AB475" s="13"/>
      <c r="AC475" s="13"/>
      <c r="AD475" s="13"/>
      <c r="AE475" s="13"/>
      <c r="AT475" s="252" t="s">
        <v>197</v>
      </c>
      <c r="AU475" s="252" t="s">
        <v>85</v>
      </c>
      <c r="AV475" s="13" t="s">
        <v>85</v>
      </c>
      <c r="AW475" s="13" t="s">
        <v>32</v>
      </c>
      <c r="AX475" s="13" t="s">
        <v>83</v>
      </c>
      <c r="AY475" s="252" t="s">
        <v>175</v>
      </c>
    </row>
    <row r="476" s="2" customFormat="1" ht="16.5" customHeight="1">
      <c r="A476" s="39"/>
      <c r="B476" s="40"/>
      <c r="C476" s="228" t="s">
        <v>461</v>
      </c>
      <c r="D476" s="228" t="s">
        <v>177</v>
      </c>
      <c r="E476" s="229" t="s">
        <v>2185</v>
      </c>
      <c r="F476" s="230" t="s">
        <v>2186</v>
      </c>
      <c r="G476" s="231" t="s">
        <v>316</v>
      </c>
      <c r="H476" s="232">
        <v>2</v>
      </c>
      <c r="I476" s="233"/>
      <c r="J476" s="234">
        <f>ROUND(I476*H476,2)</f>
        <v>0</v>
      </c>
      <c r="K476" s="230" t="s">
        <v>181</v>
      </c>
      <c r="L476" s="45"/>
      <c r="M476" s="235" t="s">
        <v>1</v>
      </c>
      <c r="N476" s="236" t="s">
        <v>41</v>
      </c>
      <c r="O476" s="92"/>
      <c r="P476" s="237">
        <f>O476*H476</f>
        <v>0</v>
      </c>
      <c r="Q476" s="237">
        <v>0</v>
      </c>
      <c r="R476" s="237">
        <f>Q476*H476</f>
        <v>0</v>
      </c>
      <c r="S476" s="237">
        <v>0.00052999999999999998</v>
      </c>
      <c r="T476" s="238">
        <f>S476*H476</f>
        <v>0.00106</v>
      </c>
      <c r="U476" s="39"/>
      <c r="V476" s="39"/>
      <c r="W476" s="39"/>
      <c r="X476" s="39"/>
      <c r="Y476" s="39"/>
      <c r="Z476" s="39"/>
      <c r="AA476" s="39"/>
      <c r="AB476" s="39"/>
      <c r="AC476" s="39"/>
      <c r="AD476" s="39"/>
      <c r="AE476" s="39"/>
      <c r="AR476" s="239" t="s">
        <v>255</v>
      </c>
      <c r="AT476" s="239" t="s">
        <v>177</v>
      </c>
      <c r="AU476" s="239" t="s">
        <v>85</v>
      </c>
      <c r="AY476" s="18" t="s">
        <v>175</v>
      </c>
      <c r="BE476" s="240">
        <f>IF(N476="základní",J476,0)</f>
        <v>0</v>
      </c>
      <c r="BF476" s="240">
        <f>IF(N476="snížená",J476,0)</f>
        <v>0</v>
      </c>
      <c r="BG476" s="240">
        <f>IF(N476="zákl. přenesená",J476,0)</f>
        <v>0</v>
      </c>
      <c r="BH476" s="240">
        <f>IF(N476="sníž. přenesená",J476,0)</f>
        <v>0</v>
      </c>
      <c r="BI476" s="240">
        <f>IF(N476="nulová",J476,0)</f>
        <v>0</v>
      </c>
      <c r="BJ476" s="18" t="s">
        <v>83</v>
      </c>
      <c r="BK476" s="240">
        <f>ROUND(I476*H476,2)</f>
        <v>0</v>
      </c>
      <c r="BL476" s="18" t="s">
        <v>255</v>
      </c>
      <c r="BM476" s="239" t="s">
        <v>2187</v>
      </c>
    </row>
    <row r="477" s="13" customFormat="1">
      <c r="A477" s="13"/>
      <c r="B477" s="241"/>
      <c r="C477" s="242"/>
      <c r="D477" s="243" t="s">
        <v>197</v>
      </c>
      <c r="E477" s="244" t="s">
        <v>1</v>
      </c>
      <c r="F477" s="245" t="s">
        <v>85</v>
      </c>
      <c r="G477" s="242"/>
      <c r="H477" s="246">
        <v>2</v>
      </c>
      <c r="I477" s="247"/>
      <c r="J477" s="242"/>
      <c r="K477" s="242"/>
      <c r="L477" s="248"/>
      <c r="M477" s="249"/>
      <c r="N477" s="250"/>
      <c r="O477" s="250"/>
      <c r="P477" s="250"/>
      <c r="Q477" s="250"/>
      <c r="R477" s="250"/>
      <c r="S477" s="250"/>
      <c r="T477" s="251"/>
      <c r="U477" s="13"/>
      <c r="V477" s="13"/>
      <c r="W477" s="13"/>
      <c r="X477" s="13"/>
      <c r="Y477" s="13"/>
      <c r="Z477" s="13"/>
      <c r="AA477" s="13"/>
      <c r="AB477" s="13"/>
      <c r="AC477" s="13"/>
      <c r="AD477" s="13"/>
      <c r="AE477" s="13"/>
      <c r="AT477" s="252" t="s">
        <v>197</v>
      </c>
      <c r="AU477" s="252" t="s">
        <v>85</v>
      </c>
      <c r="AV477" s="13" t="s">
        <v>85</v>
      </c>
      <c r="AW477" s="13" t="s">
        <v>32</v>
      </c>
      <c r="AX477" s="13" t="s">
        <v>83</v>
      </c>
      <c r="AY477" s="252" t="s">
        <v>175</v>
      </c>
    </row>
    <row r="478" s="2" customFormat="1" ht="16.5" customHeight="1">
      <c r="A478" s="39"/>
      <c r="B478" s="40"/>
      <c r="C478" s="228" t="s">
        <v>466</v>
      </c>
      <c r="D478" s="228" t="s">
        <v>177</v>
      </c>
      <c r="E478" s="229" t="s">
        <v>2188</v>
      </c>
      <c r="F478" s="230" t="s">
        <v>2189</v>
      </c>
      <c r="G478" s="231" t="s">
        <v>316</v>
      </c>
      <c r="H478" s="232">
        <v>9</v>
      </c>
      <c r="I478" s="233"/>
      <c r="J478" s="234">
        <f>ROUND(I478*H478,2)</f>
        <v>0</v>
      </c>
      <c r="K478" s="230" t="s">
        <v>181</v>
      </c>
      <c r="L478" s="45"/>
      <c r="M478" s="235" t="s">
        <v>1</v>
      </c>
      <c r="N478" s="236" t="s">
        <v>41</v>
      </c>
      <c r="O478" s="92"/>
      <c r="P478" s="237">
        <f>O478*H478</f>
        <v>0</v>
      </c>
      <c r="Q478" s="237">
        <v>0</v>
      </c>
      <c r="R478" s="237">
        <f>Q478*H478</f>
        <v>0</v>
      </c>
      <c r="S478" s="237">
        <v>0.00123</v>
      </c>
      <c r="T478" s="238">
        <f>S478*H478</f>
        <v>0.01107</v>
      </c>
      <c r="U478" s="39"/>
      <c r="V478" s="39"/>
      <c r="W478" s="39"/>
      <c r="X478" s="39"/>
      <c r="Y478" s="39"/>
      <c r="Z478" s="39"/>
      <c r="AA478" s="39"/>
      <c r="AB478" s="39"/>
      <c r="AC478" s="39"/>
      <c r="AD478" s="39"/>
      <c r="AE478" s="39"/>
      <c r="AR478" s="239" t="s">
        <v>255</v>
      </c>
      <c r="AT478" s="239" t="s">
        <v>177</v>
      </c>
      <c r="AU478" s="239" t="s">
        <v>85</v>
      </c>
      <c r="AY478" s="18" t="s">
        <v>175</v>
      </c>
      <c r="BE478" s="240">
        <f>IF(N478="základní",J478,0)</f>
        <v>0</v>
      </c>
      <c r="BF478" s="240">
        <f>IF(N478="snížená",J478,0)</f>
        <v>0</v>
      </c>
      <c r="BG478" s="240">
        <f>IF(N478="zákl. přenesená",J478,0)</f>
        <v>0</v>
      </c>
      <c r="BH478" s="240">
        <f>IF(N478="sníž. přenesená",J478,0)</f>
        <v>0</v>
      </c>
      <c r="BI478" s="240">
        <f>IF(N478="nulová",J478,0)</f>
        <v>0</v>
      </c>
      <c r="BJ478" s="18" t="s">
        <v>83</v>
      </c>
      <c r="BK478" s="240">
        <f>ROUND(I478*H478,2)</f>
        <v>0</v>
      </c>
      <c r="BL478" s="18" t="s">
        <v>255</v>
      </c>
      <c r="BM478" s="239" t="s">
        <v>2190</v>
      </c>
    </row>
    <row r="479" s="2" customFormat="1" ht="16.5" customHeight="1">
      <c r="A479" s="39"/>
      <c r="B479" s="40"/>
      <c r="C479" s="228" t="s">
        <v>470</v>
      </c>
      <c r="D479" s="228" t="s">
        <v>177</v>
      </c>
      <c r="E479" s="229" t="s">
        <v>2191</v>
      </c>
      <c r="F479" s="230" t="s">
        <v>2192</v>
      </c>
      <c r="G479" s="231" t="s">
        <v>316</v>
      </c>
      <c r="H479" s="232">
        <v>2</v>
      </c>
      <c r="I479" s="233"/>
      <c r="J479" s="234">
        <f>ROUND(I479*H479,2)</f>
        <v>0</v>
      </c>
      <c r="K479" s="230" t="s">
        <v>181</v>
      </c>
      <c r="L479" s="45"/>
      <c r="M479" s="235" t="s">
        <v>1</v>
      </c>
      <c r="N479" s="236" t="s">
        <v>41</v>
      </c>
      <c r="O479" s="92"/>
      <c r="P479" s="237">
        <f>O479*H479</f>
        <v>0</v>
      </c>
      <c r="Q479" s="237">
        <v>0</v>
      </c>
      <c r="R479" s="237">
        <f>Q479*H479</f>
        <v>0</v>
      </c>
      <c r="S479" s="237">
        <v>0.0014599999999999999</v>
      </c>
      <c r="T479" s="238">
        <f>S479*H479</f>
        <v>0.0029199999999999999</v>
      </c>
      <c r="U479" s="39"/>
      <c r="V479" s="39"/>
      <c r="W479" s="39"/>
      <c r="X479" s="39"/>
      <c r="Y479" s="39"/>
      <c r="Z479" s="39"/>
      <c r="AA479" s="39"/>
      <c r="AB479" s="39"/>
      <c r="AC479" s="39"/>
      <c r="AD479" s="39"/>
      <c r="AE479" s="39"/>
      <c r="AR479" s="239" t="s">
        <v>255</v>
      </c>
      <c r="AT479" s="239" t="s">
        <v>177</v>
      </c>
      <c r="AU479" s="239" t="s">
        <v>85</v>
      </c>
      <c r="AY479" s="18" t="s">
        <v>175</v>
      </c>
      <c r="BE479" s="240">
        <f>IF(N479="základní",J479,0)</f>
        <v>0</v>
      </c>
      <c r="BF479" s="240">
        <f>IF(N479="snížená",J479,0)</f>
        <v>0</v>
      </c>
      <c r="BG479" s="240">
        <f>IF(N479="zákl. přenesená",J479,0)</f>
        <v>0</v>
      </c>
      <c r="BH479" s="240">
        <f>IF(N479="sníž. přenesená",J479,0)</f>
        <v>0</v>
      </c>
      <c r="BI479" s="240">
        <f>IF(N479="nulová",J479,0)</f>
        <v>0</v>
      </c>
      <c r="BJ479" s="18" t="s">
        <v>83</v>
      </c>
      <c r="BK479" s="240">
        <f>ROUND(I479*H479,2)</f>
        <v>0</v>
      </c>
      <c r="BL479" s="18" t="s">
        <v>255</v>
      </c>
      <c r="BM479" s="239" t="s">
        <v>2193</v>
      </c>
    </row>
    <row r="480" s="2" customFormat="1" ht="16.5" customHeight="1">
      <c r="A480" s="39"/>
      <c r="B480" s="40"/>
      <c r="C480" s="228" t="s">
        <v>475</v>
      </c>
      <c r="D480" s="228" t="s">
        <v>177</v>
      </c>
      <c r="E480" s="229" t="s">
        <v>913</v>
      </c>
      <c r="F480" s="230" t="s">
        <v>914</v>
      </c>
      <c r="G480" s="231" t="s">
        <v>316</v>
      </c>
      <c r="H480" s="232">
        <v>5</v>
      </c>
      <c r="I480" s="233"/>
      <c r="J480" s="234">
        <f>ROUND(I480*H480,2)</f>
        <v>0</v>
      </c>
      <c r="K480" s="230" t="s">
        <v>181</v>
      </c>
      <c r="L480" s="45"/>
      <c r="M480" s="235" t="s">
        <v>1</v>
      </c>
      <c r="N480" s="236" t="s">
        <v>41</v>
      </c>
      <c r="O480" s="92"/>
      <c r="P480" s="237">
        <f>O480*H480</f>
        <v>0</v>
      </c>
      <c r="Q480" s="237">
        <v>0.00021956999999999999</v>
      </c>
      <c r="R480" s="237">
        <f>Q480*H480</f>
        <v>0.00109785</v>
      </c>
      <c r="S480" s="237">
        <v>0</v>
      </c>
      <c r="T480" s="238">
        <f>S480*H480</f>
        <v>0</v>
      </c>
      <c r="U480" s="39"/>
      <c r="V480" s="39"/>
      <c r="W480" s="39"/>
      <c r="X480" s="39"/>
      <c r="Y480" s="39"/>
      <c r="Z480" s="39"/>
      <c r="AA480" s="39"/>
      <c r="AB480" s="39"/>
      <c r="AC480" s="39"/>
      <c r="AD480" s="39"/>
      <c r="AE480" s="39"/>
      <c r="AR480" s="239" t="s">
        <v>255</v>
      </c>
      <c r="AT480" s="239" t="s">
        <v>177</v>
      </c>
      <c r="AU480" s="239" t="s">
        <v>85</v>
      </c>
      <c r="AY480" s="18" t="s">
        <v>175</v>
      </c>
      <c r="BE480" s="240">
        <f>IF(N480="základní",J480,0)</f>
        <v>0</v>
      </c>
      <c r="BF480" s="240">
        <f>IF(N480="snížená",J480,0)</f>
        <v>0</v>
      </c>
      <c r="BG480" s="240">
        <f>IF(N480="zákl. přenesená",J480,0)</f>
        <v>0</v>
      </c>
      <c r="BH480" s="240">
        <f>IF(N480="sníž. přenesená",J480,0)</f>
        <v>0</v>
      </c>
      <c r="BI480" s="240">
        <f>IF(N480="nulová",J480,0)</f>
        <v>0</v>
      </c>
      <c r="BJ480" s="18" t="s">
        <v>83</v>
      </c>
      <c r="BK480" s="240">
        <f>ROUND(I480*H480,2)</f>
        <v>0</v>
      </c>
      <c r="BL480" s="18" t="s">
        <v>255</v>
      </c>
      <c r="BM480" s="239" t="s">
        <v>2194</v>
      </c>
    </row>
    <row r="481" s="13" customFormat="1">
      <c r="A481" s="13"/>
      <c r="B481" s="241"/>
      <c r="C481" s="242"/>
      <c r="D481" s="243" t="s">
        <v>197</v>
      </c>
      <c r="E481" s="244" t="s">
        <v>1</v>
      </c>
      <c r="F481" s="245" t="s">
        <v>200</v>
      </c>
      <c r="G481" s="242"/>
      <c r="H481" s="246">
        <v>5</v>
      </c>
      <c r="I481" s="247"/>
      <c r="J481" s="242"/>
      <c r="K481" s="242"/>
      <c r="L481" s="248"/>
      <c r="M481" s="249"/>
      <c r="N481" s="250"/>
      <c r="O481" s="250"/>
      <c r="P481" s="250"/>
      <c r="Q481" s="250"/>
      <c r="R481" s="250"/>
      <c r="S481" s="250"/>
      <c r="T481" s="251"/>
      <c r="U481" s="13"/>
      <c r="V481" s="13"/>
      <c r="W481" s="13"/>
      <c r="X481" s="13"/>
      <c r="Y481" s="13"/>
      <c r="Z481" s="13"/>
      <c r="AA481" s="13"/>
      <c r="AB481" s="13"/>
      <c r="AC481" s="13"/>
      <c r="AD481" s="13"/>
      <c r="AE481" s="13"/>
      <c r="AT481" s="252" t="s">
        <v>197</v>
      </c>
      <c r="AU481" s="252" t="s">
        <v>85</v>
      </c>
      <c r="AV481" s="13" t="s">
        <v>85</v>
      </c>
      <c r="AW481" s="13" t="s">
        <v>32</v>
      </c>
      <c r="AX481" s="13" t="s">
        <v>83</v>
      </c>
      <c r="AY481" s="252" t="s">
        <v>175</v>
      </c>
    </row>
    <row r="482" s="2" customFormat="1" ht="16.5" customHeight="1">
      <c r="A482" s="39"/>
      <c r="B482" s="40"/>
      <c r="C482" s="228" t="s">
        <v>481</v>
      </c>
      <c r="D482" s="228" t="s">
        <v>177</v>
      </c>
      <c r="E482" s="229" t="s">
        <v>2195</v>
      </c>
      <c r="F482" s="230" t="s">
        <v>2196</v>
      </c>
      <c r="G482" s="231" t="s">
        <v>316</v>
      </c>
      <c r="H482" s="232">
        <v>1</v>
      </c>
      <c r="I482" s="233"/>
      <c r="J482" s="234">
        <f>ROUND(I482*H482,2)</f>
        <v>0</v>
      </c>
      <c r="K482" s="230" t="s">
        <v>181</v>
      </c>
      <c r="L482" s="45"/>
      <c r="M482" s="235" t="s">
        <v>1</v>
      </c>
      <c r="N482" s="236" t="s">
        <v>41</v>
      </c>
      <c r="O482" s="92"/>
      <c r="P482" s="237">
        <f>O482*H482</f>
        <v>0</v>
      </c>
      <c r="Q482" s="237">
        <v>0.00051999999999999995</v>
      </c>
      <c r="R482" s="237">
        <f>Q482*H482</f>
        <v>0.00051999999999999995</v>
      </c>
      <c r="S482" s="237">
        <v>0</v>
      </c>
      <c r="T482" s="238">
        <f>S482*H482</f>
        <v>0</v>
      </c>
      <c r="U482" s="39"/>
      <c r="V482" s="39"/>
      <c r="W482" s="39"/>
      <c r="X482" s="39"/>
      <c r="Y482" s="39"/>
      <c r="Z482" s="39"/>
      <c r="AA482" s="39"/>
      <c r="AB482" s="39"/>
      <c r="AC482" s="39"/>
      <c r="AD482" s="39"/>
      <c r="AE482" s="39"/>
      <c r="AR482" s="239" t="s">
        <v>255</v>
      </c>
      <c r="AT482" s="239" t="s">
        <v>177</v>
      </c>
      <c r="AU482" s="239" t="s">
        <v>85</v>
      </c>
      <c r="AY482" s="18" t="s">
        <v>175</v>
      </c>
      <c r="BE482" s="240">
        <f>IF(N482="základní",J482,0)</f>
        <v>0</v>
      </c>
      <c r="BF482" s="240">
        <f>IF(N482="snížená",J482,0)</f>
        <v>0</v>
      </c>
      <c r="BG482" s="240">
        <f>IF(N482="zákl. přenesená",J482,0)</f>
        <v>0</v>
      </c>
      <c r="BH482" s="240">
        <f>IF(N482="sníž. přenesená",J482,0)</f>
        <v>0</v>
      </c>
      <c r="BI482" s="240">
        <f>IF(N482="nulová",J482,0)</f>
        <v>0</v>
      </c>
      <c r="BJ482" s="18" t="s">
        <v>83</v>
      </c>
      <c r="BK482" s="240">
        <f>ROUND(I482*H482,2)</f>
        <v>0</v>
      </c>
      <c r="BL482" s="18" t="s">
        <v>255</v>
      </c>
      <c r="BM482" s="239" t="s">
        <v>2197</v>
      </c>
    </row>
    <row r="483" s="13" customFormat="1">
      <c r="A483" s="13"/>
      <c r="B483" s="241"/>
      <c r="C483" s="242"/>
      <c r="D483" s="243" t="s">
        <v>197</v>
      </c>
      <c r="E483" s="244" t="s">
        <v>1</v>
      </c>
      <c r="F483" s="245" t="s">
        <v>83</v>
      </c>
      <c r="G483" s="242"/>
      <c r="H483" s="246">
        <v>1</v>
      </c>
      <c r="I483" s="247"/>
      <c r="J483" s="242"/>
      <c r="K483" s="242"/>
      <c r="L483" s="248"/>
      <c r="M483" s="249"/>
      <c r="N483" s="250"/>
      <c r="O483" s="250"/>
      <c r="P483" s="250"/>
      <c r="Q483" s="250"/>
      <c r="R483" s="250"/>
      <c r="S483" s="250"/>
      <c r="T483" s="251"/>
      <c r="U483" s="13"/>
      <c r="V483" s="13"/>
      <c r="W483" s="13"/>
      <c r="X483" s="13"/>
      <c r="Y483" s="13"/>
      <c r="Z483" s="13"/>
      <c r="AA483" s="13"/>
      <c r="AB483" s="13"/>
      <c r="AC483" s="13"/>
      <c r="AD483" s="13"/>
      <c r="AE483" s="13"/>
      <c r="AT483" s="252" t="s">
        <v>197</v>
      </c>
      <c r="AU483" s="252" t="s">
        <v>85</v>
      </c>
      <c r="AV483" s="13" t="s">
        <v>85</v>
      </c>
      <c r="AW483" s="13" t="s">
        <v>32</v>
      </c>
      <c r="AX483" s="13" t="s">
        <v>83</v>
      </c>
      <c r="AY483" s="252" t="s">
        <v>175</v>
      </c>
    </row>
    <row r="484" s="2" customFormat="1" ht="16.5" customHeight="1">
      <c r="A484" s="39"/>
      <c r="B484" s="40"/>
      <c r="C484" s="228" t="s">
        <v>487</v>
      </c>
      <c r="D484" s="228" t="s">
        <v>177</v>
      </c>
      <c r="E484" s="229" t="s">
        <v>2198</v>
      </c>
      <c r="F484" s="230" t="s">
        <v>2199</v>
      </c>
      <c r="G484" s="231" t="s">
        <v>316</v>
      </c>
      <c r="H484" s="232">
        <v>2</v>
      </c>
      <c r="I484" s="233"/>
      <c r="J484" s="234">
        <f>ROUND(I484*H484,2)</f>
        <v>0</v>
      </c>
      <c r="K484" s="230" t="s">
        <v>181</v>
      </c>
      <c r="L484" s="45"/>
      <c r="M484" s="235" t="s">
        <v>1</v>
      </c>
      <c r="N484" s="236" t="s">
        <v>41</v>
      </c>
      <c r="O484" s="92"/>
      <c r="P484" s="237">
        <f>O484*H484</f>
        <v>0</v>
      </c>
      <c r="Q484" s="237">
        <v>0.00033</v>
      </c>
      <c r="R484" s="237">
        <f>Q484*H484</f>
        <v>0.00066</v>
      </c>
      <c r="S484" s="237">
        <v>0</v>
      </c>
      <c r="T484" s="238">
        <f>S484*H484</f>
        <v>0</v>
      </c>
      <c r="U484" s="39"/>
      <c r="V484" s="39"/>
      <c r="W484" s="39"/>
      <c r="X484" s="39"/>
      <c r="Y484" s="39"/>
      <c r="Z484" s="39"/>
      <c r="AA484" s="39"/>
      <c r="AB484" s="39"/>
      <c r="AC484" s="39"/>
      <c r="AD484" s="39"/>
      <c r="AE484" s="39"/>
      <c r="AR484" s="239" t="s">
        <v>255</v>
      </c>
      <c r="AT484" s="239" t="s">
        <v>177</v>
      </c>
      <c r="AU484" s="239" t="s">
        <v>85</v>
      </c>
      <c r="AY484" s="18" t="s">
        <v>175</v>
      </c>
      <c r="BE484" s="240">
        <f>IF(N484="základní",J484,0)</f>
        <v>0</v>
      </c>
      <c r="BF484" s="240">
        <f>IF(N484="snížená",J484,0)</f>
        <v>0</v>
      </c>
      <c r="BG484" s="240">
        <f>IF(N484="zákl. přenesená",J484,0)</f>
        <v>0</v>
      </c>
      <c r="BH484" s="240">
        <f>IF(N484="sníž. přenesená",J484,0)</f>
        <v>0</v>
      </c>
      <c r="BI484" s="240">
        <f>IF(N484="nulová",J484,0)</f>
        <v>0</v>
      </c>
      <c r="BJ484" s="18" t="s">
        <v>83</v>
      </c>
      <c r="BK484" s="240">
        <f>ROUND(I484*H484,2)</f>
        <v>0</v>
      </c>
      <c r="BL484" s="18" t="s">
        <v>255</v>
      </c>
      <c r="BM484" s="239" t="s">
        <v>2200</v>
      </c>
    </row>
    <row r="485" s="13" customFormat="1">
      <c r="A485" s="13"/>
      <c r="B485" s="241"/>
      <c r="C485" s="242"/>
      <c r="D485" s="243" t="s">
        <v>197</v>
      </c>
      <c r="E485" s="244" t="s">
        <v>1</v>
      </c>
      <c r="F485" s="245" t="s">
        <v>85</v>
      </c>
      <c r="G485" s="242"/>
      <c r="H485" s="246">
        <v>2</v>
      </c>
      <c r="I485" s="247"/>
      <c r="J485" s="242"/>
      <c r="K485" s="242"/>
      <c r="L485" s="248"/>
      <c r="M485" s="249"/>
      <c r="N485" s="250"/>
      <c r="O485" s="250"/>
      <c r="P485" s="250"/>
      <c r="Q485" s="250"/>
      <c r="R485" s="250"/>
      <c r="S485" s="250"/>
      <c r="T485" s="251"/>
      <c r="U485" s="13"/>
      <c r="V485" s="13"/>
      <c r="W485" s="13"/>
      <c r="X485" s="13"/>
      <c r="Y485" s="13"/>
      <c r="Z485" s="13"/>
      <c r="AA485" s="13"/>
      <c r="AB485" s="13"/>
      <c r="AC485" s="13"/>
      <c r="AD485" s="13"/>
      <c r="AE485" s="13"/>
      <c r="AT485" s="252" t="s">
        <v>197</v>
      </c>
      <c r="AU485" s="252" t="s">
        <v>85</v>
      </c>
      <c r="AV485" s="13" t="s">
        <v>85</v>
      </c>
      <c r="AW485" s="13" t="s">
        <v>32</v>
      </c>
      <c r="AX485" s="13" t="s">
        <v>83</v>
      </c>
      <c r="AY485" s="252" t="s">
        <v>175</v>
      </c>
    </row>
    <row r="486" s="2" customFormat="1" ht="16.5" customHeight="1">
      <c r="A486" s="39"/>
      <c r="B486" s="40"/>
      <c r="C486" s="228" t="s">
        <v>492</v>
      </c>
      <c r="D486" s="228" t="s">
        <v>177</v>
      </c>
      <c r="E486" s="229" t="s">
        <v>2201</v>
      </c>
      <c r="F486" s="230" t="s">
        <v>2202</v>
      </c>
      <c r="G486" s="231" t="s">
        <v>316</v>
      </c>
      <c r="H486" s="232">
        <v>6</v>
      </c>
      <c r="I486" s="233"/>
      <c r="J486" s="234">
        <f>ROUND(I486*H486,2)</f>
        <v>0</v>
      </c>
      <c r="K486" s="230" t="s">
        <v>181</v>
      </c>
      <c r="L486" s="45"/>
      <c r="M486" s="235" t="s">
        <v>1</v>
      </c>
      <c r="N486" s="236" t="s">
        <v>41</v>
      </c>
      <c r="O486" s="92"/>
      <c r="P486" s="237">
        <f>O486*H486</f>
        <v>0</v>
      </c>
      <c r="Q486" s="237">
        <v>0.00033956999999999998</v>
      </c>
      <c r="R486" s="237">
        <f>Q486*H486</f>
        <v>0.0020374199999999999</v>
      </c>
      <c r="S486" s="237">
        <v>0</v>
      </c>
      <c r="T486" s="238">
        <f>S486*H486</f>
        <v>0</v>
      </c>
      <c r="U486" s="39"/>
      <c r="V486" s="39"/>
      <c r="W486" s="39"/>
      <c r="X486" s="39"/>
      <c r="Y486" s="39"/>
      <c r="Z486" s="39"/>
      <c r="AA486" s="39"/>
      <c r="AB486" s="39"/>
      <c r="AC486" s="39"/>
      <c r="AD486" s="39"/>
      <c r="AE486" s="39"/>
      <c r="AR486" s="239" t="s">
        <v>255</v>
      </c>
      <c r="AT486" s="239" t="s">
        <v>177</v>
      </c>
      <c r="AU486" s="239" t="s">
        <v>85</v>
      </c>
      <c r="AY486" s="18" t="s">
        <v>175</v>
      </c>
      <c r="BE486" s="240">
        <f>IF(N486="základní",J486,0)</f>
        <v>0</v>
      </c>
      <c r="BF486" s="240">
        <f>IF(N486="snížená",J486,0)</f>
        <v>0</v>
      </c>
      <c r="BG486" s="240">
        <f>IF(N486="zákl. přenesená",J486,0)</f>
        <v>0</v>
      </c>
      <c r="BH486" s="240">
        <f>IF(N486="sníž. přenesená",J486,0)</f>
        <v>0</v>
      </c>
      <c r="BI486" s="240">
        <f>IF(N486="nulová",J486,0)</f>
        <v>0</v>
      </c>
      <c r="BJ486" s="18" t="s">
        <v>83</v>
      </c>
      <c r="BK486" s="240">
        <f>ROUND(I486*H486,2)</f>
        <v>0</v>
      </c>
      <c r="BL486" s="18" t="s">
        <v>255</v>
      </c>
      <c r="BM486" s="239" t="s">
        <v>2203</v>
      </c>
    </row>
    <row r="487" s="13" customFormat="1">
      <c r="A487" s="13"/>
      <c r="B487" s="241"/>
      <c r="C487" s="242"/>
      <c r="D487" s="243" t="s">
        <v>197</v>
      </c>
      <c r="E487" s="244" t="s">
        <v>1</v>
      </c>
      <c r="F487" s="245" t="s">
        <v>189</v>
      </c>
      <c r="G487" s="242"/>
      <c r="H487" s="246">
        <v>6</v>
      </c>
      <c r="I487" s="247"/>
      <c r="J487" s="242"/>
      <c r="K487" s="242"/>
      <c r="L487" s="248"/>
      <c r="M487" s="249"/>
      <c r="N487" s="250"/>
      <c r="O487" s="250"/>
      <c r="P487" s="250"/>
      <c r="Q487" s="250"/>
      <c r="R487" s="250"/>
      <c r="S487" s="250"/>
      <c r="T487" s="251"/>
      <c r="U487" s="13"/>
      <c r="V487" s="13"/>
      <c r="W487" s="13"/>
      <c r="X487" s="13"/>
      <c r="Y487" s="13"/>
      <c r="Z487" s="13"/>
      <c r="AA487" s="13"/>
      <c r="AB487" s="13"/>
      <c r="AC487" s="13"/>
      <c r="AD487" s="13"/>
      <c r="AE487" s="13"/>
      <c r="AT487" s="252" t="s">
        <v>197</v>
      </c>
      <c r="AU487" s="252" t="s">
        <v>85</v>
      </c>
      <c r="AV487" s="13" t="s">
        <v>85</v>
      </c>
      <c r="AW487" s="13" t="s">
        <v>32</v>
      </c>
      <c r="AX487" s="13" t="s">
        <v>83</v>
      </c>
      <c r="AY487" s="252" t="s">
        <v>175</v>
      </c>
    </row>
    <row r="488" s="2" customFormat="1" ht="16.5" customHeight="1">
      <c r="A488" s="39"/>
      <c r="B488" s="40"/>
      <c r="C488" s="228" t="s">
        <v>496</v>
      </c>
      <c r="D488" s="228" t="s">
        <v>177</v>
      </c>
      <c r="E488" s="229" t="s">
        <v>2204</v>
      </c>
      <c r="F488" s="230" t="s">
        <v>2205</v>
      </c>
      <c r="G488" s="231" t="s">
        <v>316</v>
      </c>
      <c r="H488" s="232">
        <v>6</v>
      </c>
      <c r="I488" s="233"/>
      <c r="J488" s="234">
        <f>ROUND(I488*H488,2)</f>
        <v>0</v>
      </c>
      <c r="K488" s="230" t="s">
        <v>181</v>
      </c>
      <c r="L488" s="45"/>
      <c r="M488" s="235" t="s">
        <v>1</v>
      </c>
      <c r="N488" s="236" t="s">
        <v>41</v>
      </c>
      <c r="O488" s="92"/>
      <c r="P488" s="237">
        <f>O488*H488</f>
        <v>0</v>
      </c>
      <c r="Q488" s="237">
        <v>0.00049956999999999996</v>
      </c>
      <c r="R488" s="237">
        <f>Q488*H488</f>
        <v>0.0029974199999999998</v>
      </c>
      <c r="S488" s="237">
        <v>0</v>
      </c>
      <c r="T488" s="238">
        <f>S488*H488</f>
        <v>0</v>
      </c>
      <c r="U488" s="39"/>
      <c r="V488" s="39"/>
      <c r="W488" s="39"/>
      <c r="X488" s="39"/>
      <c r="Y488" s="39"/>
      <c r="Z488" s="39"/>
      <c r="AA488" s="39"/>
      <c r="AB488" s="39"/>
      <c r="AC488" s="39"/>
      <c r="AD488" s="39"/>
      <c r="AE488" s="39"/>
      <c r="AR488" s="239" t="s">
        <v>255</v>
      </c>
      <c r="AT488" s="239" t="s">
        <v>177</v>
      </c>
      <c r="AU488" s="239" t="s">
        <v>85</v>
      </c>
      <c r="AY488" s="18" t="s">
        <v>175</v>
      </c>
      <c r="BE488" s="240">
        <f>IF(N488="základní",J488,0)</f>
        <v>0</v>
      </c>
      <c r="BF488" s="240">
        <f>IF(N488="snížená",J488,0)</f>
        <v>0</v>
      </c>
      <c r="BG488" s="240">
        <f>IF(N488="zákl. přenesená",J488,0)</f>
        <v>0</v>
      </c>
      <c r="BH488" s="240">
        <f>IF(N488="sníž. přenesená",J488,0)</f>
        <v>0</v>
      </c>
      <c r="BI488" s="240">
        <f>IF(N488="nulová",J488,0)</f>
        <v>0</v>
      </c>
      <c r="BJ488" s="18" t="s">
        <v>83</v>
      </c>
      <c r="BK488" s="240">
        <f>ROUND(I488*H488,2)</f>
        <v>0</v>
      </c>
      <c r="BL488" s="18" t="s">
        <v>255</v>
      </c>
      <c r="BM488" s="239" t="s">
        <v>2206</v>
      </c>
    </row>
    <row r="489" s="13" customFormat="1">
      <c r="A489" s="13"/>
      <c r="B489" s="241"/>
      <c r="C489" s="242"/>
      <c r="D489" s="243" t="s">
        <v>197</v>
      </c>
      <c r="E489" s="244" t="s">
        <v>1</v>
      </c>
      <c r="F489" s="245" t="s">
        <v>189</v>
      </c>
      <c r="G489" s="242"/>
      <c r="H489" s="246">
        <v>6</v>
      </c>
      <c r="I489" s="247"/>
      <c r="J489" s="242"/>
      <c r="K489" s="242"/>
      <c r="L489" s="248"/>
      <c r="M489" s="249"/>
      <c r="N489" s="250"/>
      <c r="O489" s="250"/>
      <c r="P489" s="250"/>
      <c r="Q489" s="250"/>
      <c r="R489" s="250"/>
      <c r="S489" s="250"/>
      <c r="T489" s="251"/>
      <c r="U489" s="13"/>
      <c r="V489" s="13"/>
      <c r="W489" s="13"/>
      <c r="X489" s="13"/>
      <c r="Y489" s="13"/>
      <c r="Z489" s="13"/>
      <c r="AA489" s="13"/>
      <c r="AB489" s="13"/>
      <c r="AC489" s="13"/>
      <c r="AD489" s="13"/>
      <c r="AE489" s="13"/>
      <c r="AT489" s="252" t="s">
        <v>197</v>
      </c>
      <c r="AU489" s="252" t="s">
        <v>85</v>
      </c>
      <c r="AV489" s="13" t="s">
        <v>85</v>
      </c>
      <c r="AW489" s="13" t="s">
        <v>32</v>
      </c>
      <c r="AX489" s="13" t="s">
        <v>83</v>
      </c>
      <c r="AY489" s="252" t="s">
        <v>175</v>
      </c>
    </row>
    <row r="490" s="2" customFormat="1" ht="16.5" customHeight="1">
      <c r="A490" s="39"/>
      <c r="B490" s="40"/>
      <c r="C490" s="228" t="s">
        <v>500</v>
      </c>
      <c r="D490" s="228" t="s">
        <v>177</v>
      </c>
      <c r="E490" s="229" t="s">
        <v>2207</v>
      </c>
      <c r="F490" s="230" t="s">
        <v>2208</v>
      </c>
      <c r="G490" s="231" t="s">
        <v>316</v>
      </c>
      <c r="H490" s="232">
        <v>2</v>
      </c>
      <c r="I490" s="233"/>
      <c r="J490" s="234">
        <f>ROUND(I490*H490,2)</f>
        <v>0</v>
      </c>
      <c r="K490" s="230" t="s">
        <v>181</v>
      </c>
      <c r="L490" s="45"/>
      <c r="M490" s="235" t="s">
        <v>1</v>
      </c>
      <c r="N490" s="236" t="s">
        <v>41</v>
      </c>
      <c r="O490" s="92"/>
      <c r="P490" s="237">
        <f>O490*H490</f>
        <v>0</v>
      </c>
      <c r="Q490" s="237">
        <v>0.00040000000000000002</v>
      </c>
      <c r="R490" s="237">
        <f>Q490*H490</f>
        <v>0.00080000000000000004</v>
      </c>
      <c r="S490" s="237">
        <v>0</v>
      </c>
      <c r="T490" s="238">
        <f>S490*H490</f>
        <v>0</v>
      </c>
      <c r="U490" s="39"/>
      <c r="V490" s="39"/>
      <c r="W490" s="39"/>
      <c r="X490" s="39"/>
      <c r="Y490" s="39"/>
      <c r="Z490" s="39"/>
      <c r="AA490" s="39"/>
      <c r="AB490" s="39"/>
      <c r="AC490" s="39"/>
      <c r="AD490" s="39"/>
      <c r="AE490" s="39"/>
      <c r="AR490" s="239" t="s">
        <v>255</v>
      </c>
      <c r="AT490" s="239" t="s">
        <v>177</v>
      </c>
      <c r="AU490" s="239" t="s">
        <v>85</v>
      </c>
      <c r="AY490" s="18" t="s">
        <v>175</v>
      </c>
      <c r="BE490" s="240">
        <f>IF(N490="základní",J490,0)</f>
        <v>0</v>
      </c>
      <c r="BF490" s="240">
        <f>IF(N490="snížená",J490,0)</f>
        <v>0</v>
      </c>
      <c r="BG490" s="240">
        <f>IF(N490="zákl. přenesená",J490,0)</f>
        <v>0</v>
      </c>
      <c r="BH490" s="240">
        <f>IF(N490="sníž. přenesená",J490,0)</f>
        <v>0</v>
      </c>
      <c r="BI490" s="240">
        <f>IF(N490="nulová",J490,0)</f>
        <v>0</v>
      </c>
      <c r="BJ490" s="18" t="s">
        <v>83</v>
      </c>
      <c r="BK490" s="240">
        <f>ROUND(I490*H490,2)</f>
        <v>0</v>
      </c>
      <c r="BL490" s="18" t="s">
        <v>255</v>
      </c>
      <c r="BM490" s="239" t="s">
        <v>2209</v>
      </c>
    </row>
    <row r="491" s="13" customFormat="1">
      <c r="A491" s="13"/>
      <c r="B491" s="241"/>
      <c r="C491" s="242"/>
      <c r="D491" s="243" t="s">
        <v>197</v>
      </c>
      <c r="E491" s="244" t="s">
        <v>1</v>
      </c>
      <c r="F491" s="245" t="s">
        <v>85</v>
      </c>
      <c r="G491" s="242"/>
      <c r="H491" s="246">
        <v>2</v>
      </c>
      <c r="I491" s="247"/>
      <c r="J491" s="242"/>
      <c r="K491" s="242"/>
      <c r="L491" s="248"/>
      <c r="M491" s="249"/>
      <c r="N491" s="250"/>
      <c r="O491" s="250"/>
      <c r="P491" s="250"/>
      <c r="Q491" s="250"/>
      <c r="R491" s="250"/>
      <c r="S491" s="250"/>
      <c r="T491" s="251"/>
      <c r="U491" s="13"/>
      <c r="V491" s="13"/>
      <c r="W491" s="13"/>
      <c r="X491" s="13"/>
      <c r="Y491" s="13"/>
      <c r="Z491" s="13"/>
      <c r="AA491" s="13"/>
      <c r="AB491" s="13"/>
      <c r="AC491" s="13"/>
      <c r="AD491" s="13"/>
      <c r="AE491" s="13"/>
      <c r="AT491" s="252" t="s">
        <v>197</v>
      </c>
      <c r="AU491" s="252" t="s">
        <v>85</v>
      </c>
      <c r="AV491" s="13" t="s">
        <v>85</v>
      </c>
      <c r="AW491" s="13" t="s">
        <v>32</v>
      </c>
      <c r="AX491" s="13" t="s">
        <v>83</v>
      </c>
      <c r="AY491" s="252" t="s">
        <v>175</v>
      </c>
    </row>
    <row r="492" s="2" customFormat="1" ht="16.5" customHeight="1">
      <c r="A492" s="39"/>
      <c r="B492" s="40"/>
      <c r="C492" s="228" t="s">
        <v>506</v>
      </c>
      <c r="D492" s="228" t="s">
        <v>177</v>
      </c>
      <c r="E492" s="229" t="s">
        <v>2210</v>
      </c>
      <c r="F492" s="230" t="s">
        <v>2211</v>
      </c>
      <c r="G492" s="231" t="s">
        <v>316</v>
      </c>
      <c r="H492" s="232">
        <v>3</v>
      </c>
      <c r="I492" s="233"/>
      <c r="J492" s="234">
        <f>ROUND(I492*H492,2)</f>
        <v>0</v>
      </c>
      <c r="K492" s="230" t="s">
        <v>181</v>
      </c>
      <c r="L492" s="45"/>
      <c r="M492" s="235" t="s">
        <v>1</v>
      </c>
      <c r="N492" s="236" t="s">
        <v>41</v>
      </c>
      <c r="O492" s="92"/>
      <c r="P492" s="237">
        <f>O492*H492</f>
        <v>0</v>
      </c>
      <c r="Q492" s="237">
        <v>0.00056957000000000004</v>
      </c>
      <c r="R492" s="237">
        <f>Q492*H492</f>
        <v>0.00170871</v>
      </c>
      <c r="S492" s="237">
        <v>0</v>
      </c>
      <c r="T492" s="238">
        <f>S492*H492</f>
        <v>0</v>
      </c>
      <c r="U492" s="39"/>
      <c r="V492" s="39"/>
      <c r="W492" s="39"/>
      <c r="X492" s="39"/>
      <c r="Y492" s="39"/>
      <c r="Z492" s="39"/>
      <c r="AA492" s="39"/>
      <c r="AB492" s="39"/>
      <c r="AC492" s="39"/>
      <c r="AD492" s="39"/>
      <c r="AE492" s="39"/>
      <c r="AR492" s="239" t="s">
        <v>255</v>
      </c>
      <c r="AT492" s="239" t="s">
        <v>177</v>
      </c>
      <c r="AU492" s="239" t="s">
        <v>85</v>
      </c>
      <c r="AY492" s="18" t="s">
        <v>175</v>
      </c>
      <c r="BE492" s="240">
        <f>IF(N492="základní",J492,0)</f>
        <v>0</v>
      </c>
      <c r="BF492" s="240">
        <f>IF(N492="snížená",J492,0)</f>
        <v>0</v>
      </c>
      <c r="BG492" s="240">
        <f>IF(N492="zákl. přenesená",J492,0)</f>
        <v>0</v>
      </c>
      <c r="BH492" s="240">
        <f>IF(N492="sníž. přenesená",J492,0)</f>
        <v>0</v>
      </c>
      <c r="BI492" s="240">
        <f>IF(N492="nulová",J492,0)</f>
        <v>0</v>
      </c>
      <c r="BJ492" s="18" t="s">
        <v>83</v>
      </c>
      <c r="BK492" s="240">
        <f>ROUND(I492*H492,2)</f>
        <v>0</v>
      </c>
      <c r="BL492" s="18" t="s">
        <v>255</v>
      </c>
      <c r="BM492" s="239" t="s">
        <v>2212</v>
      </c>
    </row>
    <row r="493" s="13" customFormat="1">
      <c r="A493" s="13"/>
      <c r="B493" s="241"/>
      <c r="C493" s="242"/>
      <c r="D493" s="243" t="s">
        <v>197</v>
      </c>
      <c r="E493" s="244" t="s">
        <v>1</v>
      </c>
      <c r="F493" s="245" t="s">
        <v>98</v>
      </c>
      <c r="G493" s="242"/>
      <c r="H493" s="246">
        <v>3</v>
      </c>
      <c r="I493" s="247"/>
      <c r="J493" s="242"/>
      <c r="K493" s="242"/>
      <c r="L493" s="248"/>
      <c r="M493" s="249"/>
      <c r="N493" s="250"/>
      <c r="O493" s="250"/>
      <c r="P493" s="250"/>
      <c r="Q493" s="250"/>
      <c r="R493" s="250"/>
      <c r="S493" s="250"/>
      <c r="T493" s="251"/>
      <c r="U493" s="13"/>
      <c r="V493" s="13"/>
      <c r="W493" s="13"/>
      <c r="X493" s="13"/>
      <c r="Y493" s="13"/>
      <c r="Z493" s="13"/>
      <c r="AA493" s="13"/>
      <c r="AB493" s="13"/>
      <c r="AC493" s="13"/>
      <c r="AD493" s="13"/>
      <c r="AE493" s="13"/>
      <c r="AT493" s="252" t="s">
        <v>197</v>
      </c>
      <c r="AU493" s="252" t="s">
        <v>85</v>
      </c>
      <c r="AV493" s="13" t="s">
        <v>85</v>
      </c>
      <c r="AW493" s="13" t="s">
        <v>32</v>
      </c>
      <c r="AX493" s="13" t="s">
        <v>83</v>
      </c>
      <c r="AY493" s="252" t="s">
        <v>175</v>
      </c>
    </row>
    <row r="494" s="2" customFormat="1" ht="16.5" customHeight="1">
      <c r="A494" s="39"/>
      <c r="B494" s="40"/>
      <c r="C494" s="228" t="s">
        <v>510</v>
      </c>
      <c r="D494" s="228" t="s">
        <v>177</v>
      </c>
      <c r="E494" s="229" t="s">
        <v>919</v>
      </c>
      <c r="F494" s="230" t="s">
        <v>920</v>
      </c>
      <c r="G494" s="231" t="s">
        <v>316</v>
      </c>
      <c r="H494" s="232">
        <v>2</v>
      </c>
      <c r="I494" s="233"/>
      <c r="J494" s="234">
        <f>ROUND(I494*H494,2)</f>
        <v>0</v>
      </c>
      <c r="K494" s="230" t="s">
        <v>181</v>
      </c>
      <c r="L494" s="45"/>
      <c r="M494" s="235" t="s">
        <v>1</v>
      </c>
      <c r="N494" s="236" t="s">
        <v>41</v>
      </c>
      <c r="O494" s="92"/>
      <c r="P494" s="237">
        <f>O494*H494</f>
        <v>0</v>
      </c>
      <c r="Q494" s="237">
        <v>0.00080000000000000004</v>
      </c>
      <c r="R494" s="237">
        <f>Q494*H494</f>
        <v>0.0016000000000000001</v>
      </c>
      <c r="S494" s="237">
        <v>0</v>
      </c>
      <c r="T494" s="238">
        <f>S494*H494</f>
        <v>0</v>
      </c>
      <c r="U494" s="39"/>
      <c r="V494" s="39"/>
      <c r="W494" s="39"/>
      <c r="X494" s="39"/>
      <c r="Y494" s="39"/>
      <c r="Z494" s="39"/>
      <c r="AA494" s="39"/>
      <c r="AB494" s="39"/>
      <c r="AC494" s="39"/>
      <c r="AD494" s="39"/>
      <c r="AE494" s="39"/>
      <c r="AR494" s="239" t="s">
        <v>255</v>
      </c>
      <c r="AT494" s="239" t="s">
        <v>177</v>
      </c>
      <c r="AU494" s="239" t="s">
        <v>85</v>
      </c>
      <c r="AY494" s="18" t="s">
        <v>175</v>
      </c>
      <c r="BE494" s="240">
        <f>IF(N494="základní",J494,0)</f>
        <v>0</v>
      </c>
      <c r="BF494" s="240">
        <f>IF(N494="snížená",J494,0)</f>
        <v>0</v>
      </c>
      <c r="BG494" s="240">
        <f>IF(N494="zákl. přenesená",J494,0)</f>
        <v>0</v>
      </c>
      <c r="BH494" s="240">
        <f>IF(N494="sníž. přenesená",J494,0)</f>
        <v>0</v>
      </c>
      <c r="BI494" s="240">
        <f>IF(N494="nulová",J494,0)</f>
        <v>0</v>
      </c>
      <c r="BJ494" s="18" t="s">
        <v>83</v>
      </c>
      <c r="BK494" s="240">
        <f>ROUND(I494*H494,2)</f>
        <v>0</v>
      </c>
      <c r="BL494" s="18" t="s">
        <v>255</v>
      </c>
      <c r="BM494" s="239" t="s">
        <v>2213</v>
      </c>
    </row>
    <row r="495" s="13" customFormat="1">
      <c r="A495" s="13"/>
      <c r="B495" s="241"/>
      <c r="C495" s="242"/>
      <c r="D495" s="243" t="s">
        <v>197</v>
      </c>
      <c r="E495" s="244" t="s">
        <v>1</v>
      </c>
      <c r="F495" s="245" t="s">
        <v>85</v>
      </c>
      <c r="G495" s="242"/>
      <c r="H495" s="246">
        <v>2</v>
      </c>
      <c r="I495" s="247"/>
      <c r="J495" s="242"/>
      <c r="K495" s="242"/>
      <c r="L495" s="248"/>
      <c r="M495" s="249"/>
      <c r="N495" s="250"/>
      <c r="O495" s="250"/>
      <c r="P495" s="250"/>
      <c r="Q495" s="250"/>
      <c r="R495" s="250"/>
      <c r="S495" s="250"/>
      <c r="T495" s="251"/>
      <c r="U495" s="13"/>
      <c r="V495" s="13"/>
      <c r="W495" s="13"/>
      <c r="X495" s="13"/>
      <c r="Y495" s="13"/>
      <c r="Z495" s="13"/>
      <c r="AA495" s="13"/>
      <c r="AB495" s="13"/>
      <c r="AC495" s="13"/>
      <c r="AD495" s="13"/>
      <c r="AE495" s="13"/>
      <c r="AT495" s="252" t="s">
        <v>197</v>
      </c>
      <c r="AU495" s="252" t="s">
        <v>85</v>
      </c>
      <c r="AV495" s="13" t="s">
        <v>85</v>
      </c>
      <c r="AW495" s="13" t="s">
        <v>32</v>
      </c>
      <c r="AX495" s="13" t="s">
        <v>83</v>
      </c>
      <c r="AY495" s="252" t="s">
        <v>175</v>
      </c>
    </row>
    <row r="496" s="2" customFormat="1" ht="16.5" customHeight="1">
      <c r="A496" s="39"/>
      <c r="B496" s="40"/>
      <c r="C496" s="228" t="s">
        <v>516</v>
      </c>
      <c r="D496" s="228" t="s">
        <v>177</v>
      </c>
      <c r="E496" s="229" t="s">
        <v>2214</v>
      </c>
      <c r="F496" s="230" t="s">
        <v>2215</v>
      </c>
      <c r="G496" s="231" t="s">
        <v>316</v>
      </c>
      <c r="H496" s="232">
        <v>2</v>
      </c>
      <c r="I496" s="233"/>
      <c r="J496" s="234">
        <f>ROUND(I496*H496,2)</f>
        <v>0</v>
      </c>
      <c r="K496" s="230" t="s">
        <v>181</v>
      </c>
      <c r="L496" s="45"/>
      <c r="M496" s="235" t="s">
        <v>1</v>
      </c>
      <c r="N496" s="236" t="s">
        <v>41</v>
      </c>
      <c r="O496" s="92"/>
      <c r="P496" s="237">
        <f>O496*H496</f>
        <v>0</v>
      </c>
      <c r="Q496" s="237">
        <v>0.0011999999999999999</v>
      </c>
      <c r="R496" s="237">
        <f>Q496*H496</f>
        <v>0.0023999999999999998</v>
      </c>
      <c r="S496" s="237">
        <v>0</v>
      </c>
      <c r="T496" s="238">
        <f>S496*H496</f>
        <v>0</v>
      </c>
      <c r="U496" s="39"/>
      <c r="V496" s="39"/>
      <c r="W496" s="39"/>
      <c r="X496" s="39"/>
      <c r="Y496" s="39"/>
      <c r="Z496" s="39"/>
      <c r="AA496" s="39"/>
      <c r="AB496" s="39"/>
      <c r="AC496" s="39"/>
      <c r="AD496" s="39"/>
      <c r="AE496" s="39"/>
      <c r="AR496" s="239" t="s">
        <v>255</v>
      </c>
      <c r="AT496" s="239" t="s">
        <v>177</v>
      </c>
      <c r="AU496" s="239" t="s">
        <v>85</v>
      </c>
      <c r="AY496" s="18" t="s">
        <v>175</v>
      </c>
      <c r="BE496" s="240">
        <f>IF(N496="základní",J496,0)</f>
        <v>0</v>
      </c>
      <c r="BF496" s="240">
        <f>IF(N496="snížená",J496,0)</f>
        <v>0</v>
      </c>
      <c r="BG496" s="240">
        <f>IF(N496="zákl. přenesená",J496,0)</f>
        <v>0</v>
      </c>
      <c r="BH496" s="240">
        <f>IF(N496="sníž. přenesená",J496,0)</f>
        <v>0</v>
      </c>
      <c r="BI496" s="240">
        <f>IF(N496="nulová",J496,0)</f>
        <v>0</v>
      </c>
      <c r="BJ496" s="18" t="s">
        <v>83</v>
      </c>
      <c r="BK496" s="240">
        <f>ROUND(I496*H496,2)</f>
        <v>0</v>
      </c>
      <c r="BL496" s="18" t="s">
        <v>255</v>
      </c>
      <c r="BM496" s="239" t="s">
        <v>2216</v>
      </c>
    </row>
    <row r="497" s="13" customFormat="1">
      <c r="A497" s="13"/>
      <c r="B497" s="241"/>
      <c r="C497" s="242"/>
      <c r="D497" s="243" t="s">
        <v>197</v>
      </c>
      <c r="E497" s="244" t="s">
        <v>1</v>
      </c>
      <c r="F497" s="245" t="s">
        <v>85</v>
      </c>
      <c r="G497" s="242"/>
      <c r="H497" s="246">
        <v>2</v>
      </c>
      <c r="I497" s="247"/>
      <c r="J497" s="242"/>
      <c r="K497" s="242"/>
      <c r="L497" s="248"/>
      <c r="M497" s="249"/>
      <c r="N497" s="250"/>
      <c r="O497" s="250"/>
      <c r="P497" s="250"/>
      <c r="Q497" s="250"/>
      <c r="R497" s="250"/>
      <c r="S497" s="250"/>
      <c r="T497" s="251"/>
      <c r="U497" s="13"/>
      <c r="V497" s="13"/>
      <c r="W497" s="13"/>
      <c r="X497" s="13"/>
      <c r="Y497" s="13"/>
      <c r="Z497" s="13"/>
      <c r="AA497" s="13"/>
      <c r="AB497" s="13"/>
      <c r="AC497" s="13"/>
      <c r="AD497" s="13"/>
      <c r="AE497" s="13"/>
      <c r="AT497" s="252" t="s">
        <v>197</v>
      </c>
      <c r="AU497" s="252" t="s">
        <v>85</v>
      </c>
      <c r="AV497" s="13" t="s">
        <v>85</v>
      </c>
      <c r="AW497" s="13" t="s">
        <v>32</v>
      </c>
      <c r="AX497" s="13" t="s">
        <v>83</v>
      </c>
      <c r="AY497" s="252" t="s">
        <v>175</v>
      </c>
    </row>
    <row r="498" s="2" customFormat="1" ht="16.5" customHeight="1">
      <c r="A498" s="39"/>
      <c r="B498" s="40"/>
      <c r="C498" s="228" t="s">
        <v>522</v>
      </c>
      <c r="D498" s="228" t="s">
        <v>177</v>
      </c>
      <c r="E498" s="229" t="s">
        <v>930</v>
      </c>
      <c r="F498" s="230" t="s">
        <v>931</v>
      </c>
      <c r="G498" s="231" t="s">
        <v>221</v>
      </c>
      <c r="H498" s="232">
        <v>397</v>
      </c>
      <c r="I498" s="233"/>
      <c r="J498" s="234">
        <f>ROUND(I498*H498,2)</f>
        <v>0</v>
      </c>
      <c r="K498" s="230" t="s">
        <v>181</v>
      </c>
      <c r="L498" s="45"/>
      <c r="M498" s="235" t="s">
        <v>1</v>
      </c>
      <c r="N498" s="236" t="s">
        <v>41</v>
      </c>
      <c r="O498" s="92"/>
      <c r="P498" s="237">
        <f>O498*H498</f>
        <v>0</v>
      </c>
      <c r="Q498" s="237">
        <v>1.0000000000000001E-05</v>
      </c>
      <c r="R498" s="237">
        <f>Q498*H498</f>
        <v>0.0039700000000000004</v>
      </c>
      <c r="S498" s="237">
        <v>0</v>
      </c>
      <c r="T498" s="238">
        <f>S498*H498</f>
        <v>0</v>
      </c>
      <c r="U498" s="39"/>
      <c r="V498" s="39"/>
      <c r="W498" s="39"/>
      <c r="X498" s="39"/>
      <c r="Y498" s="39"/>
      <c r="Z498" s="39"/>
      <c r="AA498" s="39"/>
      <c r="AB498" s="39"/>
      <c r="AC498" s="39"/>
      <c r="AD498" s="39"/>
      <c r="AE498" s="39"/>
      <c r="AR498" s="239" t="s">
        <v>255</v>
      </c>
      <c r="AT498" s="239" t="s">
        <v>177</v>
      </c>
      <c r="AU498" s="239" t="s">
        <v>85</v>
      </c>
      <c r="AY498" s="18" t="s">
        <v>175</v>
      </c>
      <c r="BE498" s="240">
        <f>IF(N498="základní",J498,0)</f>
        <v>0</v>
      </c>
      <c r="BF498" s="240">
        <f>IF(N498="snížená",J498,0)</f>
        <v>0</v>
      </c>
      <c r="BG498" s="240">
        <f>IF(N498="zákl. přenesená",J498,0)</f>
        <v>0</v>
      </c>
      <c r="BH498" s="240">
        <f>IF(N498="sníž. přenesená",J498,0)</f>
        <v>0</v>
      </c>
      <c r="BI498" s="240">
        <f>IF(N498="nulová",J498,0)</f>
        <v>0</v>
      </c>
      <c r="BJ498" s="18" t="s">
        <v>83</v>
      </c>
      <c r="BK498" s="240">
        <f>ROUND(I498*H498,2)</f>
        <v>0</v>
      </c>
      <c r="BL498" s="18" t="s">
        <v>255</v>
      </c>
      <c r="BM498" s="239" t="s">
        <v>2217</v>
      </c>
    </row>
    <row r="499" s="15" customFormat="1">
      <c r="A499" s="15"/>
      <c r="B499" s="268"/>
      <c r="C499" s="269"/>
      <c r="D499" s="243" t="s">
        <v>197</v>
      </c>
      <c r="E499" s="270" t="s">
        <v>1</v>
      </c>
      <c r="F499" s="271" t="s">
        <v>933</v>
      </c>
      <c r="G499" s="269"/>
      <c r="H499" s="270" t="s">
        <v>1</v>
      </c>
      <c r="I499" s="272"/>
      <c r="J499" s="269"/>
      <c r="K499" s="269"/>
      <c r="L499" s="273"/>
      <c r="M499" s="274"/>
      <c r="N499" s="275"/>
      <c r="O499" s="275"/>
      <c r="P499" s="275"/>
      <c r="Q499" s="275"/>
      <c r="R499" s="275"/>
      <c r="S499" s="275"/>
      <c r="T499" s="276"/>
      <c r="U499" s="15"/>
      <c r="V499" s="15"/>
      <c r="W499" s="15"/>
      <c r="X499" s="15"/>
      <c r="Y499" s="15"/>
      <c r="Z499" s="15"/>
      <c r="AA499" s="15"/>
      <c r="AB499" s="15"/>
      <c r="AC499" s="15"/>
      <c r="AD499" s="15"/>
      <c r="AE499" s="15"/>
      <c r="AT499" s="277" t="s">
        <v>197</v>
      </c>
      <c r="AU499" s="277" t="s">
        <v>85</v>
      </c>
      <c r="AV499" s="15" t="s">
        <v>83</v>
      </c>
      <c r="AW499" s="15" t="s">
        <v>32</v>
      </c>
      <c r="AX499" s="15" t="s">
        <v>76</v>
      </c>
      <c r="AY499" s="277" t="s">
        <v>175</v>
      </c>
    </row>
    <row r="500" s="13" customFormat="1">
      <c r="A500" s="13"/>
      <c r="B500" s="241"/>
      <c r="C500" s="242"/>
      <c r="D500" s="243" t="s">
        <v>197</v>
      </c>
      <c r="E500" s="244" t="s">
        <v>1</v>
      </c>
      <c r="F500" s="245" t="s">
        <v>2218</v>
      </c>
      <c r="G500" s="242"/>
      <c r="H500" s="246">
        <v>397</v>
      </c>
      <c r="I500" s="247"/>
      <c r="J500" s="242"/>
      <c r="K500" s="242"/>
      <c r="L500" s="248"/>
      <c r="M500" s="249"/>
      <c r="N500" s="250"/>
      <c r="O500" s="250"/>
      <c r="P500" s="250"/>
      <c r="Q500" s="250"/>
      <c r="R500" s="250"/>
      <c r="S500" s="250"/>
      <c r="T500" s="251"/>
      <c r="U500" s="13"/>
      <c r="V500" s="13"/>
      <c r="W500" s="13"/>
      <c r="X500" s="13"/>
      <c r="Y500" s="13"/>
      <c r="Z500" s="13"/>
      <c r="AA500" s="13"/>
      <c r="AB500" s="13"/>
      <c r="AC500" s="13"/>
      <c r="AD500" s="13"/>
      <c r="AE500" s="13"/>
      <c r="AT500" s="252" t="s">
        <v>197</v>
      </c>
      <c r="AU500" s="252" t="s">
        <v>85</v>
      </c>
      <c r="AV500" s="13" t="s">
        <v>85</v>
      </c>
      <c r="AW500" s="13" t="s">
        <v>32</v>
      </c>
      <c r="AX500" s="13" t="s">
        <v>83</v>
      </c>
      <c r="AY500" s="252" t="s">
        <v>175</v>
      </c>
    </row>
    <row r="501" s="2" customFormat="1" ht="16.5" customHeight="1">
      <c r="A501" s="39"/>
      <c r="B501" s="40"/>
      <c r="C501" s="228" t="s">
        <v>526</v>
      </c>
      <c r="D501" s="228" t="s">
        <v>177</v>
      </c>
      <c r="E501" s="229" t="s">
        <v>2219</v>
      </c>
      <c r="F501" s="230" t="s">
        <v>2220</v>
      </c>
      <c r="G501" s="231" t="s">
        <v>221</v>
      </c>
      <c r="H501" s="232">
        <v>397</v>
      </c>
      <c r="I501" s="233"/>
      <c r="J501" s="234">
        <f>ROUND(I501*H501,2)</f>
        <v>0</v>
      </c>
      <c r="K501" s="230" t="s">
        <v>181</v>
      </c>
      <c r="L501" s="45"/>
      <c r="M501" s="235" t="s">
        <v>1</v>
      </c>
      <c r="N501" s="236" t="s">
        <v>41</v>
      </c>
      <c r="O501" s="92"/>
      <c r="P501" s="237">
        <f>O501*H501</f>
        <v>0</v>
      </c>
      <c r="Q501" s="237">
        <v>1.8816499999999998E-05</v>
      </c>
      <c r="R501" s="237">
        <f>Q501*H501</f>
        <v>0.0074701504999999998</v>
      </c>
      <c r="S501" s="237">
        <v>0</v>
      </c>
      <c r="T501" s="238">
        <f>S501*H501</f>
        <v>0</v>
      </c>
      <c r="U501" s="39"/>
      <c r="V501" s="39"/>
      <c r="W501" s="39"/>
      <c r="X501" s="39"/>
      <c r="Y501" s="39"/>
      <c r="Z501" s="39"/>
      <c r="AA501" s="39"/>
      <c r="AB501" s="39"/>
      <c r="AC501" s="39"/>
      <c r="AD501" s="39"/>
      <c r="AE501" s="39"/>
      <c r="AR501" s="239" t="s">
        <v>255</v>
      </c>
      <c r="AT501" s="239" t="s">
        <v>177</v>
      </c>
      <c r="AU501" s="239" t="s">
        <v>85</v>
      </c>
      <c r="AY501" s="18" t="s">
        <v>175</v>
      </c>
      <c r="BE501" s="240">
        <f>IF(N501="základní",J501,0)</f>
        <v>0</v>
      </c>
      <c r="BF501" s="240">
        <f>IF(N501="snížená",J501,0)</f>
        <v>0</v>
      </c>
      <c r="BG501" s="240">
        <f>IF(N501="zákl. přenesená",J501,0)</f>
        <v>0</v>
      </c>
      <c r="BH501" s="240">
        <f>IF(N501="sníž. přenesená",J501,0)</f>
        <v>0</v>
      </c>
      <c r="BI501" s="240">
        <f>IF(N501="nulová",J501,0)</f>
        <v>0</v>
      </c>
      <c r="BJ501" s="18" t="s">
        <v>83</v>
      </c>
      <c r="BK501" s="240">
        <f>ROUND(I501*H501,2)</f>
        <v>0</v>
      </c>
      <c r="BL501" s="18" t="s">
        <v>255</v>
      </c>
      <c r="BM501" s="239" t="s">
        <v>2221</v>
      </c>
    </row>
    <row r="502" s="13" customFormat="1">
      <c r="A502" s="13"/>
      <c r="B502" s="241"/>
      <c r="C502" s="242"/>
      <c r="D502" s="243" t="s">
        <v>197</v>
      </c>
      <c r="E502" s="244" t="s">
        <v>1</v>
      </c>
      <c r="F502" s="245" t="s">
        <v>2218</v>
      </c>
      <c r="G502" s="242"/>
      <c r="H502" s="246">
        <v>397</v>
      </c>
      <c r="I502" s="247"/>
      <c r="J502" s="242"/>
      <c r="K502" s="242"/>
      <c r="L502" s="248"/>
      <c r="M502" s="249"/>
      <c r="N502" s="250"/>
      <c r="O502" s="250"/>
      <c r="P502" s="250"/>
      <c r="Q502" s="250"/>
      <c r="R502" s="250"/>
      <c r="S502" s="250"/>
      <c r="T502" s="251"/>
      <c r="U502" s="13"/>
      <c r="V502" s="13"/>
      <c r="W502" s="13"/>
      <c r="X502" s="13"/>
      <c r="Y502" s="13"/>
      <c r="Z502" s="13"/>
      <c r="AA502" s="13"/>
      <c r="AB502" s="13"/>
      <c r="AC502" s="13"/>
      <c r="AD502" s="13"/>
      <c r="AE502" s="13"/>
      <c r="AT502" s="252" t="s">
        <v>197</v>
      </c>
      <c r="AU502" s="252" t="s">
        <v>85</v>
      </c>
      <c r="AV502" s="13" t="s">
        <v>85</v>
      </c>
      <c r="AW502" s="13" t="s">
        <v>32</v>
      </c>
      <c r="AX502" s="13" t="s">
        <v>83</v>
      </c>
      <c r="AY502" s="252" t="s">
        <v>175</v>
      </c>
    </row>
    <row r="503" s="2" customFormat="1" ht="16.5" customHeight="1">
      <c r="A503" s="39"/>
      <c r="B503" s="40"/>
      <c r="C503" s="228" t="s">
        <v>530</v>
      </c>
      <c r="D503" s="228" t="s">
        <v>177</v>
      </c>
      <c r="E503" s="229" t="s">
        <v>2222</v>
      </c>
      <c r="F503" s="230" t="s">
        <v>2223</v>
      </c>
      <c r="G503" s="231" t="s">
        <v>316</v>
      </c>
      <c r="H503" s="232">
        <v>3</v>
      </c>
      <c r="I503" s="233"/>
      <c r="J503" s="234">
        <f>ROUND(I503*H503,2)</f>
        <v>0</v>
      </c>
      <c r="K503" s="230" t="s">
        <v>1</v>
      </c>
      <c r="L503" s="45"/>
      <c r="M503" s="235" t="s">
        <v>1</v>
      </c>
      <c r="N503" s="236" t="s">
        <v>41</v>
      </c>
      <c r="O503" s="92"/>
      <c r="P503" s="237">
        <f>O503*H503</f>
        <v>0</v>
      </c>
      <c r="Q503" s="237">
        <v>0</v>
      </c>
      <c r="R503" s="237">
        <f>Q503*H503</f>
        <v>0</v>
      </c>
      <c r="S503" s="237">
        <v>0</v>
      </c>
      <c r="T503" s="238">
        <f>S503*H503</f>
        <v>0</v>
      </c>
      <c r="U503" s="39"/>
      <c r="V503" s="39"/>
      <c r="W503" s="39"/>
      <c r="X503" s="39"/>
      <c r="Y503" s="39"/>
      <c r="Z503" s="39"/>
      <c r="AA503" s="39"/>
      <c r="AB503" s="39"/>
      <c r="AC503" s="39"/>
      <c r="AD503" s="39"/>
      <c r="AE503" s="39"/>
      <c r="AR503" s="239" t="s">
        <v>255</v>
      </c>
      <c r="AT503" s="239" t="s">
        <v>177</v>
      </c>
      <c r="AU503" s="239" t="s">
        <v>85</v>
      </c>
      <c r="AY503" s="18" t="s">
        <v>175</v>
      </c>
      <c r="BE503" s="240">
        <f>IF(N503="základní",J503,0)</f>
        <v>0</v>
      </c>
      <c r="BF503" s="240">
        <f>IF(N503="snížená",J503,0)</f>
        <v>0</v>
      </c>
      <c r="BG503" s="240">
        <f>IF(N503="zákl. přenesená",J503,0)</f>
        <v>0</v>
      </c>
      <c r="BH503" s="240">
        <f>IF(N503="sníž. přenesená",J503,0)</f>
        <v>0</v>
      </c>
      <c r="BI503" s="240">
        <f>IF(N503="nulová",J503,0)</f>
        <v>0</v>
      </c>
      <c r="BJ503" s="18" t="s">
        <v>83</v>
      </c>
      <c r="BK503" s="240">
        <f>ROUND(I503*H503,2)</f>
        <v>0</v>
      </c>
      <c r="BL503" s="18" t="s">
        <v>255</v>
      </c>
      <c r="BM503" s="239" t="s">
        <v>2224</v>
      </c>
    </row>
    <row r="504" s="15" customFormat="1">
      <c r="A504" s="15"/>
      <c r="B504" s="268"/>
      <c r="C504" s="269"/>
      <c r="D504" s="243" t="s">
        <v>197</v>
      </c>
      <c r="E504" s="270" t="s">
        <v>1</v>
      </c>
      <c r="F504" s="271" t="s">
        <v>2223</v>
      </c>
      <c r="G504" s="269"/>
      <c r="H504" s="270" t="s">
        <v>1</v>
      </c>
      <c r="I504" s="272"/>
      <c r="J504" s="269"/>
      <c r="K504" s="269"/>
      <c r="L504" s="273"/>
      <c r="M504" s="274"/>
      <c r="N504" s="275"/>
      <c r="O504" s="275"/>
      <c r="P504" s="275"/>
      <c r="Q504" s="275"/>
      <c r="R504" s="275"/>
      <c r="S504" s="275"/>
      <c r="T504" s="276"/>
      <c r="U504" s="15"/>
      <c r="V504" s="15"/>
      <c r="W504" s="15"/>
      <c r="X504" s="15"/>
      <c r="Y504" s="15"/>
      <c r="Z504" s="15"/>
      <c r="AA504" s="15"/>
      <c r="AB504" s="15"/>
      <c r="AC504" s="15"/>
      <c r="AD504" s="15"/>
      <c r="AE504" s="15"/>
      <c r="AT504" s="277" t="s">
        <v>197</v>
      </c>
      <c r="AU504" s="277" t="s">
        <v>85</v>
      </c>
      <c r="AV504" s="15" t="s">
        <v>83</v>
      </c>
      <c r="AW504" s="15" t="s">
        <v>32</v>
      </c>
      <c r="AX504" s="15" t="s">
        <v>76</v>
      </c>
      <c r="AY504" s="277" t="s">
        <v>175</v>
      </c>
    </row>
    <row r="505" s="13" customFormat="1">
      <c r="A505" s="13"/>
      <c r="B505" s="241"/>
      <c r="C505" s="242"/>
      <c r="D505" s="243" t="s">
        <v>197</v>
      </c>
      <c r="E505" s="244" t="s">
        <v>1</v>
      </c>
      <c r="F505" s="245" t="s">
        <v>98</v>
      </c>
      <c r="G505" s="242"/>
      <c r="H505" s="246">
        <v>3</v>
      </c>
      <c r="I505" s="247"/>
      <c r="J505" s="242"/>
      <c r="K505" s="242"/>
      <c r="L505" s="248"/>
      <c r="M505" s="249"/>
      <c r="N505" s="250"/>
      <c r="O505" s="250"/>
      <c r="P505" s="250"/>
      <c r="Q505" s="250"/>
      <c r="R505" s="250"/>
      <c r="S505" s="250"/>
      <c r="T505" s="251"/>
      <c r="U505" s="13"/>
      <c r="V505" s="13"/>
      <c r="W505" s="13"/>
      <c r="X505" s="13"/>
      <c r="Y505" s="13"/>
      <c r="Z505" s="13"/>
      <c r="AA505" s="13"/>
      <c r="AB505" s="13"/>
      <c r="AC505" s="13"/>
      <c r="AD505" s="13"/>
      <c r="AE505" s="13"/>
      <c r="AT505" s="252" t="s">
        <v>197</v>
      </c>
      <c r="AU505" s="252" t="s">
        <v>85</v>
      </c>
      <c r="AV505" s="13" t="s">
        <v>85</v>
      </c>
      <c r="AW505" s="13" t="s">
        <v>32</v>
      </c>
      <c r="AX505" s="13" t="s">
        <v>83</v>
      </c>
      <c r="AY505" s="252" t="s">
        <v>175</v>
      </c>
    </row>
    <row r="506" s="2" customFormat="1" ht="16.5" customHeight="1">
      <c r="A506" s="39"/>
      <c r="B506" s="40"/>
      <c r="C506" s="228" t="s">
        <v>534</v>
      </c>
      <c r="D506" s="228" t="s">
        <v>177</v>
      </c>
      <c r="E506" s="229" t="s">
        <v>2225</v>
      </c>
      <c r="F506" s="230" t="s">
        <v>2226</v>
      </c>
      <c r="G506" s="231" t="s">
        <v>350</v>
      </c>
      <c r="H506" s="232">
        <v>0.59099999999999997</v>
      </c>
      <c r="I506" s="233"/>
      <c r="J506" s="234">
        <f>ROUND(I506*H506,2)</f>
        <v>0</v>
      </c>
      <c r="K506" s="230" t="s">
        <v>181</v>
      </c>
      <c r="L506" s="45"/>
      <c r="M506" s="235" t="s">
        <v>1</v>
      </c>
      <c r="N506" s="236" t="s">
        <v>41</v>
      </c>
      <c r="O506" s="92"/>
      <c r="P506" s="237">
        <f>O506*H506</f>
        <v>0</v>
      </c>
      <c r="Q506" s="237">
        <v>0</v>
      </c>
      <c r="R506" s="237">
        <f>Q506*H506</f>
        <v>0</v>
      </c>
      <c r="S506" s="237">
        <v>0</v>
      </c>
      <c r="T506" s="238">
        <f>S506*H506</f>
        <v>0</v>
      </c>
      <c r="U506" s="39"/>
      <c r="V506" s="39"/>
      <c r="W506" s="39"/>
      <c r="X506" s="39"/>
      <c r="Y506" s="39"/>
      <c r="Z506" s="39"/>
      <c r="AA506" s="39"/>
      <c r="AB506" s="39"/>
      <c r="AC506" s="39"/>
      <c r="AD506" s="39"/>
      <c r="AE506" s="39"/>
      <c r="AR506" s="239" t="s">
        <v>255</v>
      </c>
      <c r="AT506" s="239" t="s">
        <v>177</v>
      </c>
      <c r="AU506" s="239" t="s">
        <v>85</v>
      </c>
      <c r="AY506" s="18" t="s">
        <v>175</v>
      </c>
      <c r="BE506" s="240">
        <f>IF(N506="základní",J506,0)</f>
        <v>0</v>
      </c>
      <c r="BF506" s="240">
        <f>IF(N506="snížená",J506,0)</f>
        <v>0</v>
      </c>
      <c r="BG506" s="240">
        <f>IF(N506="zákl. přenesená",J506,0)</f>
        <v>0</v>
      </c>
      <c r="BH506" s="240">
        <f>IF(N506="sníž. přenesená",J506,0)</f>
        <v>0</v>
      </c>
      <c r="BI506" s="240">
        <f>IF(N506="nulová",J506,0)</f>
        <v>0</v>
      </c>
      <c r="BJ506" s="18" t="s">
        <v>83</v>
      </c>
      <c r="BK506" s="240">
        <f>ROUND(I506*H506,2)</f>
        <v>0</v>
      </c>
      <c r="BL506" s="18" t="s">
        <v>255</v>
      </c>
      <c r="BM506" s="239" t="s">
        <v>2227</v>
      </c>
    </row>
    <row r="507" s="2" customFormat="1" ht="16.5" customHeight="1">
      <c r="A507" s="39"/>
      <c r="B507" s="40"/>
      <c r="C507" s="228" t="s">
        <v>538</v>
      </c>
      <c r="D507" s="228" t="s">
        <v>177</v>
      </c>
      <c r="E507" s="229" t="s">
        <v>937</v>
      </c>
      <c r="F507" s="230" t="s">
        <v>938</v>
      </c>
      <c r="G507" s="231" t="s">
        <v>350</v>
      </c>
      <c r="H507" s="232">
        <v>0.59099999999999997</v>
      </c>
      <c r="I507" s="233"/>
      <c r="J507" s="234">
        <f>ROUND(I507*H507,2)</f>
        <v>0</v>
      </c>
      <c r="K507" s="230" t="s">
        <v>181</v>
      </c>
      <c r="L507" s="45"/>
      <c r="M507" s="235" t="s">
        <v>1</v>
      </c>
      <c r="N507" s="236" t="s">
        <v>41</v>
      </c>
      <c r="O507" s="92"/>
      <c r="P507" s="237">
        <f>O507*H507</f>
        <v>0</v>
      </c>
      <c r="Q507" s="237">
        <v>0</v>
      </c>
      <c r="R507" s="237">
        <f>Q507*H507</f>
        <v>0</v>
      </c>
      <c r="S507" s="237">
        <v>0</v>
      </c>
      <c r="T507" s="238">
        <f>S507*H507</f>
        <v>0</v>
      </c>
      <c r="U507" s="39"/>
      <c r="V507" s="39"/>
      <c r="W507" s="39"/>
      <c r="X507" s="39"/>
      <c r="Y507" s="39"/>
      <c r="Z507" s="39"/>
      <c r="AA507" s="39"/>
      <c r="AB507" s="39"/>
      <c r="AC507" s="39"/>
      <c r="AD507" s="39"/>
      <c r="AE507" s="39"/>
      <c r="AR507" s="239" t="s">
        <v>255</v>
      </c>
      <c r="AT507" s="239" t="s">
        <v>177</v>
      </c>
      <c r="AU507" s="239" t="s">
        <v>85</v>
      </c>
      <c r="AY507" s="18" t="s">
        <v>175</v>
      </c>
      <c r="BE507" s="240">
        <f>IF(N507="základní",J507,0)</f>
        <v>0</v>
      </c>
      <c r="BF507" s="240">
        <f>IF(N507="snížená",J507,0)</f>
        <v>0</v>
      </c>
      <c r="BG507" s="240">
        <f>IF(N507="zákl. přenesená",J507,0)</f>
        <v>0</v>
      </c>
      <c r="BH507" s="240">
        <f>IF(N507="sníž. přenesená",J507,0)</f>
        <v>0</v>
      </c>
      <c r="BI507" s="240">
        <f>IF(N507="nulová",J507,0)</f>
        <v>0</v>
      </c>
      <c r="BJ507" s="18" t="s">
        <v>83</v>
      </c>
      <c r="BK507" s="240">
        <f>ROUND(I507*H507,2)</f>
        <v>0</v>
      </c>
      <c r="BL507" s="18" t="s">
        <v>255</v>
      </c>
      <c r="BM507" s="239" t="s">
        <v>2228</v>
      </c>
    </row>
    <row r="508" s="12" customFormat="1" ht="22.8" customHeight="1">
      <c r="A508" s="12"/>
      <c r="B508" s="212"/>
      <c r="C508" s="213"/>
      <c r="D508" s="214" t="s">
        <v>75</v>
      </c>
      <c r="E508" s="226" t="s">
        <v>2229</v>
      </c>
      <c r="F508" s="226" t="s">
        <v>2230</v>
      </c>
      <c r="G508" s="213"/>
      <c r="H508" s="213"/>
      <c r="I508" s="216"/>
      <c r="J508" s="227">
        <f>BK508</f>
        <v>0</v>
      </c>
      <c r="K508" s="213"/>
      <c r="L508" s="218"/>
      <c r="M508" s="219"/>
      <c r="N508" s="220"/>
      <c r="O508" s="220"/>
      <c r="P508" s="221">
        <f>SUM(P509:P512)</f>
        <v>0</v>
      </c>
      <c r="Q508" s="220"/>
      <c r="R508" s="221">
        <f>SUM(R509:R512)</f>
        <v>0.0025000000000000001</v>
      </c>
      <c r="S508" s="220"/>
      <c r="T508" s="222">
        <f>SUM(T509:T512)</f>
        <v>0</v>
      </c>
      <c r="U508" s="12"/>
      <c r="V508" s="12"/>
      <c r="W508" s="12"/>
      <c r="X508" s="12"/>
      <c r="Y508" s="12"/>
      <c r="Z508" s="12"/>
      <c r="AA508" s="12"/>
      <c r="AB508" s="12"/>
      <c r="AC508" s="12"/>
      <c r="AD508" s="12"/>
      <c r="AE508" s="12"/>
      <c r="AR508" s="223" t="s">
        <v>85</v>
      </c>
      <c r="AT508" s="224" t="s">
        <v>75</v>
      </c>
      <c r="AU508" s="224" t="s">
        <v>83</v>
      </c>
      <c r="AY508" s="223" t="s">
        <v>175</v>
      </c>
      <c r="BK508" s="225">
        <f>SUM(BK509:BK512)</f>
        <v>0</v>
      </c>
    </row>
    <row r="509" s="2" customFormat="1" ht="16.5" customHeight="1">
      <c r="A509" s="39"/>
      <c r="B509" s="40"/>
      <c r="C509" s="228" t="s">
        <v>542</v>
      </c>
      <c r="D509" s="228" t="s">
        <v>177</v>
      </c>
      <c r="E509" s="229" t="s">
        <v>2231</v>
      </c>
      <c r="F509" s="230" t="s">
        <v>2232</v>
      </c>
      <c r="G509" s="231" t="s">
        <v>908</v>
      </c>
      <c r="H509" s="232">
        <v>2</v>
      </c>
      <c r="I509" s="233"/>
      <c r="J509" s="234">
        <f>ROUND(I509*H509,2)</f>
        <v>0</v>
      </c>
      <c r="K509" s="230" t="s">
        <v>181</v>
      </c>
      <c r="L509" s="45"/>
      <c r="M509" s="235" t="s">
        <v>1</v>
      </c>
      <c r="N509" s="236" t="s">
        <v>41</v>
      </c>
      <c r="O509" s="92"/>
      <c r="P509" s="237">
        <f>O509*H509</f>
        <v>0</v>
      </c>
      <c r="Q509" s="237">
        <v>0.00125</v>
      </c>
      <c r="R509" s="237">
        <f>Q509*H509</f>
        <v>0.0025000000000000001</v>
      </c>
      <c r="S509" s="237">
        <v>0</v>
      </c>
      <c r="T509" s="238">
        <f>S509*H509</f>
        <v>0</v>
      </c>
      <c r="U509" s="39"/>
      <c r="V509" s="39"/>
      <c r="W509" s="39"/>
      <c r="X509" s="39"/>
      <c r="Y509" s="39"/>
      <c r="Z509" s="39"/>
      <c r="AA509" s="39"/>
      <c r="AB509" s="39"/>
      <c r="AC509" s="39"/>
      <c r="AD509" s="39"/>
      <c r="AE509" s="39"/>
      <c r="AR509" s="239" t="s">
        <v>255</v>
      </c>
      <c r="AT509" s="239" t="s">
        <v>177</v>
      </c>
      <c r="AU509" s="239" t="s">
        <v>85</v>
      </c>
      <c r="AY509" s="18" t="s">
        <v>175</v>
      </c>
      <c r="BE509" s="240">
        <f>IF(N509="základní",J509,0)</f>
        <v>0</v>
      </c>
      <c r="BF509" s="240">
        <f>IF(N509="snížená",J509,0)</f>
        <v>0</v>
      </c>
      <c r="BG509" s="240">
        <f>IF(N509="zákl. přenesená",J509,0)</f>
        <v>0</v>
      </c>
      <c r="BH509" s="240">
        <f>IF(N509="sníž. přenesená",J509,0)</f>
        <v>0</v>
      </c>
      <c r="BI509" s="240">
        <f>IF(N509="nulová",J509,0)</f>
        <v>0</v>
      </c>
      <c r="BJ509" s="18" t="s">
        <v>83</v>
      </c>
      <c r="BK509" s="240">
        <f>ROUND(I509*H509,2)</f>
        <v>0</v>
      </c>
      <c r="BL509" s="18" t="s">
        <v>255</v>
      </c>
      <c r="BM509" s="239" t="s">
        <v>2233</v>
      </c>
    </row>
    <row r="510" s="13" customFormat="1">
      <c r="A510" s="13"/>
      <c r="B510" s="241"/>
      <c r="C510" s="242"/>
      <c r="D510" s="243" t="s">
        <v>197</v>
      </c>
      <c r="E510" s="244" t="s">
        <v>1</v>
      </c>
      <c r="F510" s="245" t="s">
        <v>85</v>
      </c>
      <c r="G510" s="242"/>
      <c r="H510" s="246">
        <v>2</v>
      </c>
      <c r="I510" s="247"/>
      <c r="J510" s="242"/>
      <c r="K510" s="242"/>
      <c r="L510" s="248"/>
      <c r="M510" s="249"/>
      <c r="N510" s="250"/>
      <c r="O510" s="250"/>
      <c r="P510" s="250"/>
      <c r="Q510" s="250"/>
      <c r="R510" s="250"/>
      <c r="S510" s="250"/>
      <c r="T510" s="251"/>
      <c r="U510" s="13"/>
      <c r="V510" s="13"/>
      <c r="W510" s="13"/>
      <c r="X510" s="13"/>
      <c r="Y510" s="13"/>
      <c r="Z510" s="13"/>
      <c r="AA510" s="13"/>
      <c r="AB510" s="13"/>
      <c r="AC510" s="13"/>
      <c r="AD510" s="13"/>
      <c r="AE510" s="13"/>
      <c r="AT510" s="252" t="s">
        <v>197</v>
      </c>
      <c r="AU510" s="252" t="s">
        <v>85</v>
      </c>
      <c r="AV510" s="13" t="s">
        <v>85</v>
      </c>
      <c r="AW510" s="13" t="s">
        <v>32</v>
      </c>
      <c r="AX510" s="13" t="s">
        <v>83</v>
      </c>
      <c r="AY510" s="252" t="s">
        <v>175</v>
      </c>
    </row>
    <row r="511" s="2" customFormat="1" ht="16.5" customHeight="1">
      <c r="A511" s="39"/>
      <c r="B511" s="40"/>
      <c r="C511" s="228" t="s">
        <v>546</v>
      </c>
      <c r="D511" s="228" t="s">
        <v>177</v>
      </c>
      <c r="E511" s="229" t="s">
        <v>2234</v>
      </c>
      <c r="F511" s="230" t="s">
        <v>2235</v>
      </c>
      <c r="G511" s="231" t="s">
        <v>350</v>
      </c>
      <c r="H511" s="232">
        <v>0.0030000000000000001</v>
      </c>
      <c r="I511" s="233"/>
      <c r="J511" s="234">
        <f>ROUND(I511*H511,2)</f>
        <v>0</v>
      </c>
      <c r="K511" s="230" t="s">
        <v>181</v>
      </c>
      <c r="L511" s="45"/>
      <c r="M511" s="235" t="s">
        <v>1</v>
      </c>
      <c r="N511" s="236" t="s">
        <v>41</v>
      </c>
      <c r="O511" s="92"/>
      <c r="P511" s="237">
        <f>O511*H511</f>
        <v>0</v>
      </c>
      <c r="Q511" s="237">
        <v>0</v>
      </c>
      <c r="R511" s="237">
        <f>Q511*H511</f>
        <v>0</v>
      </c>
      <c r="S511" s="237">
        <v>0</v>
      </c>
      <c r="T511" s="238">
        <f>S511*H511</f>
        <v>0</v>
      </c>
      <c r="U511" s="39"/>
      <c r="V511" s="39"/>
      <c r="W511" s="39"/>
      <c r="X511" s="39"/>
      <c r="Y511" s="39"/>
      <c r="Z511" s="39"/>
      <c r="AA511" s="39"/>
      <c r="AB511" s="39"/>
      <c r="AC511" s="39"/>
      <c r="AD511" s="39"/>
      <c r="AE511" s="39"/>
      <c r="AR511" s="239" t="s">
        <v>255</v>
      </c>
      <c r="AT511" s="239" t="s">
        <v>177</v>
      </c>
      <c r="AU511" s="239" t="s">
        <v>85</v>
      </c>
      <c r="AY511" s="18" t="s">
        <v>175</v>
      </c>
      <c r="BE511" s="240">
        <f>IF(N511="základní",J511,0)</f>
        <v>0</v>
      </c>
      <c r="BF511" s="240">
        <f>IF(N511="snížená",J511,0)</f>
        <v>0</v>
      </c>
      <c r="BG511" s="240">
        <f>IF(N511="zákl. přenesená",J511,0)</f>
        <v>0</v>
      </c>
      <c r="BH511" s="240">
        <f>IF(N511="sníž. přenesená",J511,0)</f>
        <v>0</v>
      </c>
      <c r="BI511" s="240">
        <f>IF(N511="nulová",J511,0)</f>
        <v>0</v>
      </c>
      <c r="BJ511" s="18" t="s">
        <v>83</v>
      </c>
      <c r="BK511" s="240">
        <f>ROUND(I511*H511,2)</f>
        <v>0</v>
      </c>
      <c r="BL511" s="18" t="s">
        <v>255</v>
      </c>
      <c r="BM511" s="239" t="s">
        <v>2236</v>
      </c>
    </row>
    <row r="512" s="2" customFormat="1" ht="16.5" customHeight="1">
      <c r="A512" s="39"/>
      <c r="B512" s="40"/>
      <c r="C512" s="228" t="s">
        <v>550</v>
      </c>
      <c r="D512" s="228" t="s">
        <v>177</v>
      </c>
      <c r="E512" s="229" t="s">
        <v>2237</v>
      </c>
      <c r="F512" s="230" t="s">
        <v>2238</v>
      </c>
      <c r="G512" s="231" t="s">
        <v>350</v>
      </c>
      <c r="H512" s="232">
        <v>0.0030000000000000001</v>
      </c>
      <c r="I512" s="233"/>
      <c r="J512" s="234">
        <f>ROUND(I512*H512,2)</f>
        <v>0</v>
      </c>
      <c r="K512" s="230" t="s">
        <v>181</v>
      </c>
      <c r="L512" s="45"/>
      <c r="M512" s="235" t="s">
        <v>1</v>
      </c>
      <c r="N512" s="236" t="s">
        <v>41</v>
      </c>
      <c r="O512" s="92"/>
      <c r="P512" s="237">
        <f>O512*H512</f>
        <v>0</v>
      </c>
      <c r="Q512" s="237">
        <v>0</v>
      </c>
      <c r="R512" s="237">
        <f>Q512*H512</f>
        <v>0</v>
      </c>
      <c r="S512" s="237">
        <v>0</v>
      </c>
      <c r="T512" s="238">
        <f>S512*H512</f>
        <v>0</v>
      </c>
      <c r="U512" s="39"/>
      <c r="V512" s="39"/>
      <c r="W512" s="39"/>
      <c r="X512" s="39"/>
      <c r="Y512" s="39"/>
      <c r="Z512" s="39"/>
      <c r="AA512" s="39"/>
      <c r="AB512" s="39"/>
      <c r="AC512" s="39"/>
      <c r="AD512" s="39"/>
      <c r="AE512" s="39"/>
      <c r="AR512" s="239" t="s">
        <v>255</v>
      </c>
      <c r="AT512" s="239" t="s">
        <v>177</v>
      </c>
      <c r="AU512" s="239" t="s">
        <v>85</v>
      </c>
      <c r="AY512" s="18" t="s">
        <v>175</v>
      </c>
      <c r="BE512" s="240">
        <f>IF(N512="základní",J512,0)</f>
        <v>0</v>
      </c>
      <c r="BF512" s="240">
        <f>IF(N512="snížená",J512,0)</f>
        <v>0</v>
      </c>
      <c r="BG512" s="240">
        <f>IF(N512="zákl. přenesená",J512,0)</f>
        <v>0</v>
      </c>
      <c r="BH512" s="240">
        <f>IF(N512="sníž. přenesená",J512,0)</f>
        <v>0</v>
      </c>
      <c r="BI512" s="240">
        <f>IF(N512="nulová",J512,0)</f>
        <v>0</v>
      </c>
      <c r="BJ512" s="18" t="s">
        <v>83</v>
      </c>
      <c r="BK512" s="240">
        <f>ROUND(I512*H512,2)</f>
        <v>0</v>
      </c>
      <c r="BL512" s="18" t="s">
        <v>255</v>
      </c>
      <c r="BM512" s="239" t="s">
        <v>2239</v>
      </c>
    </row>
    <row r="513" s="12" customFormat="1" ht="22.8" customHeight="1">
      <c r="A513" s="12"/>
      <c r="B513" s="212"/>
      <c r="C513" s="213"/>
      <c r="D513" s="214" t="s">
        <v>75</v>
      </c>
      <c r="E513" s="226" t="s">
        <v>2240</v>
      </c>
      <c r="F513" s="226" t="s">
        <v>2241</v>
      </c>
      <c r="G513" s="213"/>
      <c r="H513" s="213"/>
      <c r="I513" s="216"/>
      <c r="J513" s="227">
        <f>BK513</f>
        <v>0</v>
      </c>
      <c r="K513" s="213"/>
      <c r="L513" s="218"/>
      <c r="M513" s="219"/>
      <c r="N513" s="220"/>
      <c r="O513" s="220"/>
      <c r="P513" s="221">
        <f>SUM(P514:P704)</f>
        <v>0</v>
      </c>
      <c r="Q513" s="220"/>
      <c r="R513" s="221">
        <f>SUM(R514:R704)</f>
        <v>1.2300984788</v>
      </c>
      <c r="S513" s="220"/>
      <c r="T513" s="222">
        <f>SUM(T514:T704)</f>
        <v>1.13916</v>
      </c>
      <c r="U513" s="12"/>
      <c r="V513" s="12"/>
      <c r="W513" s="12"/>
      <c r="X513" s="12"/>
      <c r="Y513" s="12"/>
      <c r="Z513" s="12"/>
      <c r="AA513" s="12"/>
      <c r="AB513" s="12"/>
      <c r="AC513" s="12"/>
      <c r="AD513" s="12"/>
      <c r="AE513" s="12"/>
      <c r="AR513" s="223" t="s">
        <v>85</v>
      </c>
      <c r="AT513" s="224" t="s">
        <v>75</v>
      </c>
      <c r="AU513" s="224" t="s">
        <v>83</v>
      </c>
      <c r="AY513" s="223" t="s">
        <v>175</v>
      </c>
      <c r="BK513" s="225">
        <f>SUM(BK514:BK704)</f>
        <v>0</v>
      </c>
    </row>
    <row r="514" s="2" customFormat="1" ht="16.5" customHeight="1">
      <c r="A514" s="39"/>
      <c r="B514" s="40"/>
      <c r="C514" s="228" t="s">
        <v>554</v>
      </c>
      <c r="D514" s="228" t="s">
        <v>177</v>
      </c>
      <c r="E514" s="229" t="s">
        <v>2242</v>
      </c>
      <c r="F514" s="230" t="s">
        <v>2243</v>
      </c>
      <c r="G514" s="231" t="s">
        <v>908</v>
      </c>
      <c r="H514" s="232">
        <v>12</v>
      </c>
      <c r="I514" s="233"/>
      <c r="J514" s="234">
        <f>ROUND(I514*H514,2)</f>
        <v>0</v>
      </c>
      <c r="K514" s="230" t="s">
        <v>181</v>
      </c>
      <c r="L514" s="45"/>
      <c r="M514" s="235" t="s">
        <v>1</v>
      </c>
      <c r="N514" s="236" t="s">
        <v>41</v>
      </c>
      <c r="O514" s="92"/>
      <c r="P514" s="237">
        <f>O514*H514</f>
        <v>0</v>
      </c>
      <c r="Q514" s="237">
        <v>0</v>
      </c>
      <c r="R514" s="237">
        <f>Q514*H514</f>
        <v>0</v>
      </c>
      <c r="S514" s="237">
        <v>0.034200000000000001</v>
      </c>
      <c r="T514" s="238">
        <f>S514*H514</f>
        <v>0.41039999999999999</v>
      </c>
      <c r="U514" s="39"/>
      <c r="V514" s="39"/>
      <c r="W514" s="39"/>
      <c r="X514" s="39"/>
      <c r="Y514" s="39"/>
      <c r="Z514" s="39"/>
      <c r="AA514" s="39"/>
      <c r="AB514" s="39"/>
      <c r="AC514" s="39"/>
      <c r="AD514" s="39"/>
      <c r="AE514" s="39"/>
      <c r="AR514" s="239" t="s">
        <v>255</v>
      </c>
      <c r="AT514" s="239" t="s">
        <v>177</v>
      </c>
      <c r="AU514" s="239" t="s">
        <v>85</v>
      </c>
      <c r="AY514" s="18" t="s">
        <v>175</v>
      </c>
      <c r="BE514" s="240">
        <f>IF(N514="základní",J514,0)</f>
        <v>0</v>
      </c>
      <c r="BF514" s="240">
        <f>IF(N514="snížená",J514,0)</f>
        <v>0</v>
      </c>
      <c r="BG514" s="240">
        <f>IF(N514="zákl. přenesená",J514,0)</f>
        <v>0</v>
      </c>
      <c r="BH514" s="240">
        <f>IF(N514="sníž. přenesená",J514,0)</f>
        <v>0</v>
      </c>
      <c r="BI514" s="240">
        <f>IF(N514="nulová",J514,0)</f>
        <v>0</v>
      </c>
      <c r="BJ514" s="18" t="s">
        <v>83</v>
      </c>
      <c r="BK514" s="240">
        <f>ROUND(I514*H514,2)</f>
        <v>0</v>
      </c>
      <c r="BL514" s="18" t="s">
        <v>255</v>
      </c>
      <c r="BM514" s="239" t="s">
        <v>2244</v>
      </c>
    </row>
    <row r="515" s="13" customFormat="1">
      <c r="A515" s="13"/>
      <c r="B515" s="241"/>
      <c r="C515" s="242"/>
      <c r="D515" s="243" t="s">
        <v>197</v>
      </c>
      <c r="E515" s="244" t="s">
        <v>1</v>
      </c>
      <c r="F515" s="245" t="s">
        <v>8</v>
      </c>
      <c r="G515" s="242"/>
      <c r="H515" s="246">
        <v>12</v>
      </c>
      <c r="I515" s="247"/>
      <c r="J515" s="242"/>
      <c r="K515" s="242"/>
      <c r="L515" s="248"/>
      <c r="M515" s="249"/>
      <c r="N515" s="250"/>
      <c r="O515" s="250"/>
      <c r="P515" s="250"/>
      <c r="Q515" s="250"/>
      <c r="R515" s="250"/>
      <c r="S515" s="250"/>
      <c r="T515" s="251"/>
      <c r="U515" s="13"/>
      <c r="V515" s="13"/>
      <c r="W515" s="13"/>
      <c r="X515" s="13"/>
      <c r="Y515" s="13"/>
      <c r="Z515" s="13"/>
      <c r="AA515" s="13"/>
      <c r="AB515" s="13"/>
      <c r="AC515" s="13"/>
      <c r="AD515" s="13"/>
      <c r="AE515" s="13"/>
      <c r="AT515" s="252" t="s">
        <v>197</v>
      </c>
      <c r="AU515" s="252" t="s">
        <v>85</v>
      </c>
      <c r="AV515" s="13" t="s">
        <v>85</v>
      </c>
      <c r="AW515" s="13" t="s">
        <v>32</v>
      </c>
      <c r="AX515" s="13" t="s">
        <v>83</v>
      </c>
      <c r="AY515" s="252" t="s">
        <v>175</v>
      </c>
    </row>
    <row r="516" s="2" customFormat="1" ht="16.5" customHeight="1">
      <c r="A516" s="39"/>
      <c r="B516" s="40"/>
      <c r="C516" s="228" t="s">
        <v>558</v>
      </c>
      <c r="D516" s="228" t="s">
        <v>177</v>
      </c>
      <c r="E516" s="229" t="s">
        <v>2245</v>
      </c>
      <c r="F516" s="230" t="s">
        <v>2246</v>
      </c>
      <c r="G516" s="231" t="s">
        <v>908</v>
      </c>
      <c r="H516" s="232">
        <v>12</v>
      </c>
      <c r="I516" s="233"/>
      <c r="J516" s="234">
        <f>ROUND(I516*H516,2)</f>
        <v>0</v>
      </c>
      <c r="K516" s="230" t="s">
        <v>181</v>
      </c>
      <c r="L516" s="45"/>
      <c r="M516" s="235" t="s">
        <v>1</v>
      </c>
      <c r="N516" s="236" t="s">
        <v>41</v>
      </c>
      <c r="O516" s="92"/>
      <c r="P516" s="237">
        <f>O516*H516</f>
        <v>0</v>
      </c>
      <c r="Q516" s="237">
        <v>0.016968836300000002</v>
      </c>
      <c r="R516" s="237">
        <f>Q516*H516</f>
        <v>0.20362603560000003</v>
      </c>
      <c r="S516" s="237">
        <v>0</v>
      </c>
      <c r="T516" s="238">
        <f>S516*H516</f>
        <v>0</v>
      </c>
      <c r="U516" s="39"/>
      <c r="V516" s="39"/>
      <c r="W516" s="39"/>
      <c r="X516" s="39"/>
      <c r="Y516" s="39"/>
      <c r="Z516" s="39"/>
      <c r="AA516" s="39"/>
      <c r="AB516" s="39"/>
      <c r="AC516" s="39"/>
      <c r="AD516" s="39"/>
      <c r="AE516" s="39"/>
      <c r="AR516" s="239" t="s">
        <v>255</v>
      </c>
      <c r="AT516" s="239" t="s">
        <v>177</v>
      </c>
      <c r="AU516" s="239" t="s">
        <v>85</v>
      </c>
      <c r="AY516" s="18" t="s">
        <v>175</v>
      </c>
      <c r="BE516" s="240">
        <f>IF(N516="základní",J516,0)</f>
        <v>0</v>
      </c>
      <c r="BF516" s="240">
        <f>IF(N516="snížená",J516,0)</f>
        <v>0</v>
      </c>
      <c r="BG516" s="240">
        <f>IF(N516="zákl. přenesená",J516,0)</f>
        <v>0</v>
      </c>
      <c r="BH516" s="240">
        <f>IF(N516="sníž. přenesená",J516,0)</f>
        <v>0</v>
      </c>
      <c r="BI516" s="240">
        <f>IF(N516="nulová",J516,0)</f>
        <v>0</v>
      </c>
      <c r="BJ516" s="18" t="s">
        <v>83</v>
      </c>
      <c r="BK516" s="240">
        <f>ROUND(I516*H516,2)</f>
        <v>0</v>
      </c>
      <c r="BL516" s="18" t="s">
        <v>255</v>
      </c>
      <c r="BM516" s="239" t="s">
        <v>2247</v>
      </c>
    </row>
    <row r="517" s="15" customFormat="1">
      <c r="A517" s="15"/>
      <c r="B517" s="268"/>
      <c r="C517" s="269"/>
      <c r="D517" s="243" t="s">
        <v>197</v>
      </c>
      <c r="E517" s="270" t="s">
        <v>1</v>
      </c>
      <c r="F517" s="271" t="s">
        <v>177</v>
      </c>
      <c r="G517" s="269"/>
      <c r="H517" s="270" t="s">
        <v>1</v>
      </c>
      <c r="I517" s="272"/>
      <c r="J517" s="269"/>
      <c r="K517" s="269"/>
      <c r="L517" s="273"/>
      <c r="M517" s="274"/>
      <c r="N517" s="275"/>
      <c r="O517" s="275"/>
      <c r="P517" s="275"/>
      <c r="Q517" s="275"/>
      <c r="R517" s="275"/>
      <c r="S517" s="275"/>
      <c r="T517" s="276"/>
      <c r="U517" s="15"/>
      <c r="V517" s="15"/>
      <c r="W517" s="15"/>
      <c r="X517" s="15"/>
      <c r="Y517" s="15"/>
      <c r="Z517" s="15"/>
      <c r="AA517" s="15"/>
      <c r="AB517" s="15"/>
      <c r="AC517" s="15"/>
      <c r="AD517" s="15"/>
      <c r="AE517" s="15"/>
      <c r="AT517" s="277" t="s">
        <v>197</v>
      </c>
      <c r="AU517" s="277" t="s">
        <v>85</v>
      </c>
      <c r="AV517" s="15" t="s">
        <v>83</v>
      </c>
      <c r="AW517" s="15" t="s">
        <v>32</v>
      </c>
      <c r="AX517" s="15" t="s">
        <v>76</v>
      </c>
      <c r="AY517" s="277" t="s">
        <v>175</v>
      </c>
    </row>
    <row r="518" s="15" customFormat="1">
      <c r="A518" s="15"/>
      <c r="B518" s="268"/>
      <c r="C518" s="269"/>
      <c r="D518" s="243" t="s">
        <v>197</v>
      </c>
      <c r="E518" s="270" t="s">
        <v>1</v>
      </c>
      <c r="F518" s="271" t="s">
        <v>2248</v>
      </c>
      <c r="G518" s="269"/>
      <c r="H518" s="270" t="s">
        <v>1</v>
      </c>
      <c r="I518" s="272"/>
      <c r="J518" s="269"/>
      <c r="K518" s="269"/>
      <c r="L518" s="273"/>
      <c r="M518" s="274"/>
      <c r="N518" s="275"/>
      <c r="O518" s="275"/>
      <c r="P518" s="275"/>
      <c r="Q518" s="275"/>
      <c r="R518" s="275"/>
      <c r="S518" s="275"/>
      <c r="T518" s="276"/>
      <c r="U518" s="15"/>
      <c r="V518" s="15"/>
      <c r="W518" s="15"/>
      <c r="X518" s="15"/>
      <c r="Y518" s="15"/>
      <c r="Z518" s="15"/>
      <c r="AA518" s="15"/>
      <c r="AB518" s="15"/>
      <c r="AC518" s="15"/>
      <c r="AD518" s="15"/>
      <c r="AE518" s="15"/>
      <c r="AT518" s="277" t="s">
        <v>197</v>
      </c>
      <c r="AU518" s="277" t="s">
        <v>85</v>
      </c>
      <c r="AV518" s="15" t="s">
        <v>83</v>
      </c>
      <c r="AW518" s="15" t="s">
        <v>32</v>
      </c>
      <c r="AX518" s="15" t="s">
        <v>76</v>
      </c>
      <c r="AY518" s="277" t="s">
        <v>175</v>
      </c>
    </row>
    <row r="519" s="13" customFormat="1">
      <c r="A519" s="13"/>
      <c r="B519" s="241"/>
      <c r="C519" s="242"/>
      <c r="D519" s="243" t="s">
        <v>197</v>
      </c>
      <c r="E519" s="244" t="s">
        <v>1</v>
      </c>
      <c r="F519" s="245" t="s">
        <v>98</v>
      </c>
      <c r="G519" s="242"/>
      <c r="H519" s="246">
        <v>3</v>
      </c>
      <c r="I519" s="247"/>
      <c r="J519" s="242"/>
      <c r="K519" s="242"/>
      <c r="L519" s="248"/>
      <c r="M519" s="249"/>
      <c r="N519" s="250"/>
      <c r="O519" s="250"/>
      <c r="P519" s="250"/>
      <c r="Q519" s="250"/>
      <c r="R519" s="250"/>
      <c r="S519" s="250"/>
      <c r="T519" s="251"/>
      <c r="U519" s="13"/>
      <c r="V519" s="13"/>
      <c r="W519" s="13"/>
      <c r="X519" s="13"/>
      <c r="Y519" s="13"/>
      <c r="Z519" s="13"/>
      <c r="AA519" s="13"/>
      <c r="AB519" s="13"/>
      <c r="AC519" s="13"/>
      <c r="AD519" s="13"/>
      <c r="AE519" s="13"/>
      <c r="AT519" s="252" t="s">
        <v>197</v>
      </c>
      <c r="AU519" s="252" t="s">
        <v>85</v>
      </c>
      <c r="AV519" s="13" t="s">
        <v>85</v>
      </c>
      <c r="AW519" s="13" t="s">
        <v>32</v>
      </c>
      <c r="AX519" s="13" t="s">
        <v>76</v>
      </c>
      <c r="AY519" s="252" t="s">
        <v>175</v>
      </c>
    </row>
    <row r="520" s="15" customFormat="1">
      <c r="A520" s="15"/>
      <c r="B520" s="268"/>
      <c r="C520" s="269"/>
      <c r="D520" s="243" t="s">
        <v>197</v>
      </c>
      <c r="E520" s="270" t="s">
        <v>1</v>
      </c>
      <c r="F520" s="271" t="s">
        <v>2249</v>
      </c>
      <c r="G520" s="269"/>
      <c r="H520" s="270" t="s">
        <v>1</v>
      </c>
      <c r="I520" s="272"/>
      <c r="J520" s="269"/>
      <c r="K520" s="269"/>
      <c r="L520" s="273"/>
      <c r="M520" s="274"/>
      <c r="N520" s="275"/>
      <c r="O520" s="275"/>
      <c r="P520" s="275"/>
      <c r="Q520" s="275"/>
      <c r="R520" s="275"/>
      <c r="S520" s="275"/>
      <c r="T520" s="276"/>
      <c r="U520" s="15"/>
      <c r="V520" s="15"/>
      <c r="W520" s="15"/>
      <c r="X520" s="15"/>
      <c r="Y520" s="15"/>
      <c r="Z520" s="15"/>
      <c r="AA520" s="15"/>
      <c r="AB520" s="15"/>
      <c r="AC520" s="15"/>
      <c r="AD520" s="15"/>
      <c r="AE520" s="15"/>
      <c r="AT520" s="277" t="s">
        <v>197</v>
      </c>
      <c r="AU520" s="277" t="s">
        <v>85</v>
      </c>
      <c r="AV520" s="15" t="s">
        <v>83</v>
      </c>
      <c r="AW520" s="15" t="s">
        <v>32</v>
      </c>
      <c r="AX520" s="15" t="s">
        <v>76</v>
      </c>
      <c r="AY520" s="277" t="s">
        <v>175</v>
      </c>
    </row>
    <row r="521" s="13" customFormat="1">
      <c r="A521" s="13"/>
      <c r="B521" s="241"/>
      <c r="C521" s="242"/>
      <c r="D521" s="243" t="s">
        <v>197</v>
      </c>
      <c r="E521" s="244" t="s">
        <v>1</v>
      </c>
      <c r="F521" s="245" t="s">
        <v>98</v>
      </c>
      <c r="G521" s="242"/>
      <c r="H521" s="246">
        <v>3</v>
      </c>
      <c r="I521" s="247"/>
      <c r="J521" s="242"/>
      <c r="K521" s="242"/>
      <c r="L521" s="248"/>
      <c r="M521" s="249"/>
      <c r="N521" s="250"/>
      <c r="O521" s="250"/>
      <c r="P521" s="250"/>
      <c r="Q521" s="250"/>
      <c r="R521" s="250"/>
      <c r="S521" s="250"/>
      <c r="T521" s="251"/>
      <c r="U521" s="13"/>
      <c r="V521" s="13"/>
      <c r="W521" s="13"/>
      <c r="X521" s="13"/>
      <c r="Y521" s="13"/>
      <c r="Z521" s="13"/>
      <c r="AA521" s="13"/>
      <c r="AB521" s="13"/>
      <c r="AC521" s="13"/>
      <c r="AD521" s="13"/>
      <c r="AE521" s="13"/>
      <c r="AT521" s="252" t="s">
        <v>197</v>
      </c>
      <c r="AU521" s="252" t="s">
        <v>85</v>
      </c>
      <c r="AV521" s="13" t="s">
        <v>85</v>
      </c>
      <c r="AW521" s="13" t="s">
        <v>32</v>
      </c>
      <c r="AX521" s="13" t="s">
        <v>76</v>
      </c>
      <c r="AY521" s="252" t="s">
        <v>175</v>
      </c>
    </row>
    <row r="522" s="15" customFormat="1">
      <c r="A522" s="15"/>
      <c r="B522" s="268"/>
      <c r="C522" s="269"/>
      <c r="D522" s="243" t="s">
        <v>197</v>
      </c>
      <c r="E522" s="270" t="s">
        <v>1</v>
      </c>
      <c r="F522" s="271" t="s">
        <v>2250</v>
      </c>
      <c r="G522" s="269"/>
      <c r="H522" s="270" t="s">
        <v>1</v>
      </c>
      <c r="I522" s="272"/>
      <c r="J522" s="269"/>
      <c r="K522" s="269"/>
      <c r="L522" s="273"/>
      <c r="M522" s="274"/>
      <c r="N522" s="275"/>
      <c r="O522" s="275"/>
      <c r="P522" s="275"/>
      <c r="Q522" s="275"/>
      <c r="R522" s="275"/>
      <c r="S522" s="275"/>
      <c r="T522" s="276"/>
      <c r="U522" s="15"/>
      <c r="V522" s="15"/>
      <c r="W522" s="15"/>
      <c r="X522" s="15"/>
      <c r="Y522" s="15"/>
      <c r="Z522" s="15"/>
      <c r="AA522" s="15"/>
      <c r="AB522" s="15"/>
      <c r="AC522" s="15"/>
      <c r="AD522" s="15"/>
      <c r="AE522" s="15"/>
      <c r="AT522" s="277" t="s">
        <v>197</v>
      </c>
      <c r="AU522" s="277" t="s">
        <v>85</v>
      </c>
      <c r="AV522" s="15" t="s">
        <v>83</v>
      </c>
      <c r="AW522" s="15" t="s">
        <v>32</v>
      </c>
      <c r="AX522" s="15" t="s">
        <v>76</v>
      </c>
      <c r="AY522" s="277" t="s">
        <v>175</v>
      </c>
    </row>
    <row r="523" s="13" customFormat="1">
      <c r="A523" s="13"/>
      <c r="B523" s="241"/>
      <c r="C523" s="242"/>
      <c r="D523" s="243" t="s">
        <v>197</v>
      </c>
      <c r="E523" s="244" t="s">
        <v>1</v>
      </c>
      <c r="F523" s="245" t="s">
        <v>98</v>
      </c>
      <c r="G523" s="242"/>
      <c r="H523" s="246">
        <v>3</v>
      </c>
      <c r="I523" s="247"/>
      <c r="J523" s="242"/>
      <c r="K523" s="242"/>
      <c r="L523" s="248"/>
      <c r="M523" s="249"/>
      <c r="N523" s="250"/>
      <c r="O523" s="250"/>
      <c r="P523" s="250"/>
      <c r="Q523" s="250"/>
      <c r="R523" s="250"/>
      <c r="S523" s="250"/>
      <c r="T523" s="251"/>
      <c r="U523" s="13"/>
      <c r="V523" s="13"/>
      <c r="W523" s="13"/>
      <c r="X523" s="13"/>
      <c r="Y523" s="13"/>
      <c r="Z523" s="13"/>
      <c r="AA523" s="13"/>
      <c r="AB523" s="13"/>
      <c r="AC523" s="13"/>
      <c r="AD523" s="13"/>
      <c r="AE523" s="13"/>
      <c r="AT523" s="252" t="s">
        <v>197</v>
      </c>
      <c r="AU523" s="252" t="s">
        <v>85</v>
      </c>
      <c r="AV523" s="13" t="s">
        <v>85</v>
      </c>
      <c r="AW523" s="13" t="s">
        <v>32</v>
      </c>
      <c r="AX523" s="13" t="s">
        <v>76</v>
      </c>
      <c r="AY523" s="252" t="s">
        <v>175</v>
      </c>
    </row>
    <row r="524" s="15" customFormat="1">
      <c r="A524" s="15"/>
      <c r="B524" s="268"/>
      <c r="C524" s="269"/>
      <c r="D524" s="243" t="s">
        <v>197</v>
      </c>
      <c r="E524" s="270" t="s">
        <v>1</v>
      </c>
      <c r="F524" s="271" t="s">
        <v>2251</v>
      </c>
      <c r="G524" s="269"/>
      <c r="H524" s="270" t="s">
        <v>1</v>
      </c>
      <c r="I524" s="272"/>
      <c r="J524" s="269"/>
      <c r="K524" s="269"/>
      <c r="L524" s="273"/>
      <c r="M524" s="274"/>
      <c r="N524" s="275"/>
      <c r="O524" s="275"/>
      <c r="P524" s="275"/>
      <c r="Q524" s="275"/>
      <c r="R524" s="275"/>
      <c r="S524" s="275"/>
      <c r="T524" s="276"/>
      <c r="U524" s="15"/>
      <c r="V524" s="15"/>
      <c r="W524" s="15"/>
      <c r="X524" s="15"/>
      <c r="Y524" s="15"/>
      <c r="Z524" s="15"/>
      <c r="AA524" s="15"/>
      <c r="AB524" s="15"/>
      <c r="AC524" s="15"/>
      <c r="AD524" s="15"/>
      <c r="AE524" s="15"/>
      <c r="AT524" s="277" t="s">
        <v>197</v>
      </c>
      <c r="AU524" s="277" t="s">
        <v>85</v>
      </c>
      <c r="AV524" s="15" t="s">
        <v>83</v>
      </c>
      <c r="AW524" s="15" t="s">
        <v>32</v>
      </c>
      <c r="AX524" s="15" t="s">
        <v>76</v>
      </c>
      <c r="AY524" s="277" t="s">
        <v>175</v>
      </c>
    </row>
    <row r="525" s="13" customFormat="1">
      <c r="A525" s="13"/>
      <c r="B525" s="241"/>
      <c r="C525" s="242"/>
      <c r="D525" s="243" t="s">
        <v>197</v>
      </c>
      <c r="E525" s="244" t="s">
        <v>1</v>
      </c>
      <c r="F525" s="245" t="s">
        <v>98</v>
      </c>
      <c r="G525" s="242"/>
      <c r="H525" s="246">
        <v>3</v>
      </c>
      <c r="I525" s="247"/>
      <c r="J525" s="242"/>
      <c r="K525" s="242"/>
      <c r="L525" s="248"/>
      <c r="M525" s="249"/>
      <c r="N525" s="250"/>
      <c r="O525" s="250"/>
      <c r="P525" s="250"/>
      <c r="Q525" s="250"/>
      <c r="R525" s="250"/>
      <c r="S525" s="250"/>
      <c r="T525" s="251"/>
      <c r="U525" s="13"/>
      <c r="V525" s="13"/>
      <c r="W525" s="13"/>
      <c r="X525" s="13"/>
      <c r="Y525" s="13"/>
      <c r="Z525" s="13"/>
      <c r="AA525" s="13"/>
      <c r="AB525" s="13"/>
      <c r="AC525" s="13"/>
      <c r="AD525" s="13"/>
      <c r="AE525" s="13"/>
      <c r="AT525" s="252" t="s">
        <v>197</v>
      </c>
      <c r="AU525" s="252" t="s">
        <v>85</v>
      </c>
      <c r="AV525" s="13" t="s">
        <v>85</v>
      </c>
      <c r="AW525" s="13" t="s">
        <v>32</v>
      </c>
      <c r="AX525" s="13" t="s">
        <v>76</v>
      </c>
      <c r="AY525" s="252" t="s">
        <v>175</v>
      </c>
    </row>
    <row r="526" s="14" customFormat="1">
      <c r="A526" s="14"/>
      <c r="B526" s="253"/>
      <c r="C526" s="254"/>
      <c r="D526" s="243" t="s">
        <v>197</v>
      </c>
      <c r="E526" s="255" t="s">
        <v>1</v>
      </c>
      <c r="F526" s="256" t="s">
        <v>199</v>
      </c>
      <c r="G526" s="254"/>
      <c r="H526" s="257">
        <v>12</v>
      </c>
      <c r="I526" s="258"/>
      <c r="J526" s="254"/>
      <c r="K526" s="254"/>
      <c r="L526" s="259"/>
      <c r="M526" s="260"/>
      <c r="N526" s="261"/>
      <c r="O526" s="261"/>
      <c r="P526" s="261"/>
      <c r="Q526" s="261"/>
      <c r="R526" s="261"/>
      <c r="S526" s="261"/>
      <c r="T526" s="262"/>
      <c r="U526" s="14"/>
      <c r="V526" s="14"/>
      <c r="W526" s="14"/>
      <c r="X526" s="14"/>
      <c r="Y526" s="14"/>
      <c r="Z526" s="14"/>
      <c r="AA526" s="14"/>
      <c r="AB526" s="14"/>
      <c r="AC526" s="14"/>
      <c r="AD526" s="14"/>
      <c r="AE526" s="14"/>
      <c r="AT526" s="263" t="s">
        <v>197</v>
      </c>
      <c r="AU526" s="263" t="s">
        <v>85</v>
      </c>
      <c r="AV526" s="14" t="s">
        <v>182</v>
      </c>
      <c r="AW526" s="14" t="s">
        <v>32</v>
      </c>
      <c r="AX526" s="14" t="s">
        <v>83</v>
      </c>
      <c r="AY526" s="263" t="s">
        <v>175</v>
      </c>
    </row>
    <row r="527" s="2" customFormat="1" ht="16.5" customHeight="1">
      <c r="A527" s="39"/>
      <c r="B527" s="40"/>
      <c r="C527" s="228" t="s">
        <v>562</v>
      </c>
      <c r="D527" s="228" t="s">
        <v>177</v>
      </c>
      <c r="E527" s="229" t="s">
        <v>2252</v>
      </c>
      <c r="F527" s="230" t="s">
        <v>2253</v>
      </c>
      <c r="G527" s="231" t="s">
        <v>908</v>
      </c>
      <c r="H527" s="232">
        <v>16</v>
      </c>
      <c r="I527" s="233"/>
      <c r="J527" s="234">
        <f>ROUND(I527*H527,2)</f>
        <v>0</v>
      </c>
      <c r="K527" s="230" t="s">
        <v>181</v>
      </c>
      <c r="L527" s="45"/>
      <c r="M527" s="235" t="s">
        <v>1</v>
      </c>
      <c r="N527" s="236" t="s">
        <v>41</v>
      </c>
      <c r="O527" s="92"/>
      <c r="P527" s="237">
        <f>O527*H527</f>
        <v>0</v>
      </c>
      <c r="Q527" s="237">
        <v>0.0190793132</v>
      </c>
      <c r="R527" s="237">
        <f>Q527*H527</f>
        <v>0.3052690112</v>
      </c>
      <c r="S527" s="237">
        <v>0</v>
      </c>
      <c r="T527" s="238">
        <f>S527*H527</f>
        <v>0</v>
      </c>
      <c r="U527" s="39"/>
      <c r="V527" s="39"/>
      <c r="W527" s="39"/>
      <c r="X527" s="39"/>
      <c r="Y527" s="39"/>
      <c r="Z527" s="39"/>
      <c r="AA527" s="39"/>
      <c r="AB527" s="39"/>
      <c r="AC527" s="39"/>
      <c r="AD527" s="39"/>
      <c r="AE527" s="39"/>
      <c r="AR527" s="239" t="s">
        <v>255</v>
      </c>
      <c r="AT527" s="239" t="s">
        <v>177</v>
      </c>
      <c r="AU527" s="239" t="s">
        <v>85</v>
      </c>
      <c r="AY527" s="18" t="s">
        <v>175</v>
      </c>
      <c r="BE527" s="240">
        <f>IF(N527="základní",J527,0)</f>
        <v>0</v>
      </c>
      <c r="BF527" s="240">
        <f>IF(N527="snížená",J527,0)</f>
        <v>0</v>
      </c>
      <c r="BG527" s="240">
        <f>IF(N527="zákl. přenesená",J527,0)</f>
        <v>0</v>
      </c>
      <c r="BH527" s="240">
        <f>IF(N527="sníž. přenesená",J527,0)</f>
        <v>0</v>
      </c>
      <c r="BI527" s="240">
        <f>IF(N527="nulová",J527,0)</f>
        <v>0</v>
      </c>
      <c r="BJ527" s="18" t="s">
        <v>83</v>
      </c>
      <c r="BK527" s="240">
        <f>ROUND(I527*H527,2)</f>
        <v>0</v>
      </c>
      <c r="BL527" s="18" t="s">
        <v>255</v>
      </c>
      <c r="BM527" s="239" t="s">
        <v>2254</v>
      </c>
    </row>
    <row r="528" s="15" customFormat="1">
      <c r="A528" s="15"/>
      <c r="B528" s="268"/>
      <c r="C528" s="269"/>
      <c r="D528" s="243" t="s">
        <v>197</v>
      </c>
      <c r="E528" s="270" t="s">
        <v>1</v>
      </c>
      <c r="F528" s="271" t="s">
        <v>2255</v>
      </c>
      <c r="G528" s="269"/>
      <c r="H528" s="270" t="s">
        <v>1</v>
      </c>
      <c r="I528" s="272"/>
      <c r="J528" s="269"/>
      <c r="K528" s="269"/>
      <c r="L528" s="273"/>
      <c r="M528" s="274"/>
      <c r="N528" s="275"/>
      <c r="O528" s="275"/>
      <c r="P528" s="275"/>
      <c r="Q528" s="275"/>
      <c r="R528" s="275"/>
      <c r="S528" s="275"/>
      <c r="T528" s="276"/>
      <c r="U528" s="15"/>
      <c r="V528" s="15"/>
      <c r="W528" s="15"/>
      <c r="X528" s="15"/>
      <c r="Y528" s="15"/>
      <c r="Z528" s="15"/>
      <c r="AA528" s="15"/>
      <c r="AB528" s="15"/>
      <c r="AC528" s="15"/>
      <c r="AD528" s="15"/>
      <c r="AE528" s="15"/>
      <c r="AT528" s="277" t="s">
        <v>197</v>
      </c>
      <c r="AU528" s="277" t="s">
        <v>85</v>
      </c>
      <c r="AV528" s="15" t="s">
        <v>83</v>
      </c>
      <c r="AW528" s="15" t="s">
        <v>32</v>
      </c>
      <c r="AX528" s="15" t="s">
        <v>76</v>
      </c>
      <c r="AY528" s="277" t="s">
        <v>175</v>
      </c>
    </row>
    <row r="529" s="15" customFormat="1">
      <c r="A529" s="15"/>
      <c r="B529" s="268"/>
      <c r="C529" s="269"/>
      <c r="D529" s="243" t="s">
        <v>197</v>
      </c>
      <c r="E529" s="270" t="s">
        <v>1</v>
      </c>
      <c r="F529" s="271" t="s">
        <v>2256</v>
      </c>
      <c r="G529" s="269"/>
      <c r="H529" s="270" t="s">
        <v>1</v>
      </c>
      <c r="I529" s="272"/>
      <c r="J529" s="269"/>
      <c r="K529" s="269"/>
      <c r="L529" s="273"/>
      <c r="M529" s="274"/>
      <c r="N529" s="275"/>
      <c r="O529" s="275"/>
      <c r="P529" s="275"/>
      <c r="Q529" s="275"/>
      <c r="R529" s="275"/>
      <c r="S529" s="275"/>
      <c r="T529" s="276"/>
      <c r="U529" s="15"/>
      <c r="V529" s="15"/>
      <c r="W529" s="15"/>
      <c r="X529" s="15"/>
      <c r="Y529" s="15"/>
      <c r="Z529" s="15"/>
      <c r="AA529" s="15"/>
      <c r="AB529" s="15"/>
      <c r="AC529" s="15"/>
      <c r="AD529" s="15"/>
      <c r="AE529" s="15"/>
      <c r="AT529" s="277" t="s">
        <v>197</v>
      </c>
      <c r="AU529" s="277" t="s">
        <v>85</v>
      </c>
      <c r="AV529" s="15" t="s">
        <v>83</v>
      </c>
      <c r="AW529" s="15" t="s">
        <v>32</v>
      </c>
      <c r="AX529" s="15" t="s">
        <v>76</v>
      </c>
      <c r="AY529" s="277" t="s">
        <v>175</v>
      </c>
    </row>
    <row r="530" s="15" customFormat="1">
      <c r="A530" s="15"/>
      <c r="B530" s="268"/>
      <c r="C530" s="269"/>
      <c r="D530" s="243" t="s">
        <v>197</v>
      </c>
      <c r="E530" s="270" t="s">
        <v>1</v>
      </c>
      <c r="F530" s="271" t="s">
        <v>2257</v>
      </c>
      <c r="G530" s="269"/>
      <c r="H530" s="270" t="s">
        <v>1</v>
      </c>
      <c r="I530" s="272"/>
      <c r="J530" s="269"/>
      <c r="K530" s="269"/>
      <c r="L530" s="273"/>
      <c r="M530" s="274"/>
      <c r="N530" s="275"/>
      <c r="O530" s="275"/>
      <c r="P530" s="275"/>
      <c r="Q530" s="275"/>
      <c r="R530" s="275"/>
      <c r="S530" s="275"/>
      <c r="T530" s="276"/>
      <c r="U530" s="15"/>
      <c r="V530" s="15"/>
      <c r="W530" s="15"/>
      <c r="X530" s="15"/>
      <c r="Y530" s="15"/>
      <c r="Z530" s="15"/>
      <c r="AA530" s="15"/>
      <c r="AB530" s="15"/>
      <c r="AC530" s="15"/>
      <c r="AD530" s="15"/>
      <c r="AE530" s="15"/>
      <c r="AT530" s="277" t="s">
        <v>197</v>
      </c>
      <c r="AU530" s="277" t="s">
        <v>85</v>
      </c>
      <c r="AV530" s="15" t="s">
        <v>83</v>
      </c>
      <c r="AW530" s="15" t="s">
        <v>32</v>
      </c>
      <c r="AX530" s="15" t="s">
        <v>76</v>
      </c>
      <c r="AY530" s="277" t="s">
        <v>175</v>
      </c>
    </row>
    <row r="531" s="15" customFormat="1">
      <c r="A531" s="15"/>
      <c r="B531" s="268"/>
      <c r="C531" s="269"/>
      <c r="D531" s="243" t="s">
        <v>197</v>
      </c>
      <c r="E531" s="270" t="s">
        <v>1</v>
      </c>
      <c r="F531" s="271" t="s">
        <v>2258</v>
      </c>
      <c r="G531" s="269"/>
      <c r="H531" s="270" t="s">
        <v>1</v>
      </c>
      <c r="I531" s="272"/>
      <c r="J531" s="269"/>
      <c r="K531" s="269"/>
      <c r="L531" s="273"/>
      <c r="M531" s="274"/>
      <c r="N531" s="275"/>
      <c r="O531" s="275"/>
      <c r="P531" s="275"/>
      <c r="Q531" s="275"/>
      <c r="R531" s="275"/>
      <c r="S531" s="275"/>
      <c r="T531" s="276"/>
      <c r="U531" s="15"/>
      <c r="V531" s="15"/>
      <c r="W531" s="15"/>
      <c r="X531" s="15"/>
      <c r="Y531" s="15"/>
      <c r="Z531" s="15"/>
      <c r="AA531" s="15"/>
      <c r="AB531" s="15"/>
      <c r="AC531" s="15"/>
      <c r="AD531" s="15"/>
      <c r="AE531" s="15"/>
      <c r="AT531" s="277" t="s">
        <v>197</v>
      </c>
      <c r="AU531" s="277" t="s">
        <v>85</v>
      </c>
      <c r="AV531" s="15" t="s">
        <v>83</v>
      </c>
      <c r="AW531" s="15" t="s">
        <v>32</v>
      </c>
      <c r="AX531" s="15" t="s">
        <v>76</v>
      </c>
      <c r="AY531" s="277" t="s">
        <v>175</v>
      </c>
    </row>
    <row r="532" s="15" customFormat="1">
      <c r="A532" s="15"/>
      <c r="B532" s="268"/>
      <c r="C532" s="269"/>
      <c r="D532" s="243" t="s">
        <v>197</v>
      </c>
      <c r="E532" s="270" t="s">
        <v>1</v>
      </c>
      <c r="F532" s="271" t="s">
        <v>2259</v>
      </c>
      <c r="G532" s="269"/>
      <c r="H532" s="270" t="s">
        <v>1</v>
      </c>
      <c r="I532" s="272"/>
      <c r="J532" s="269"/>
      <c r="K532" s="269"/>
      <c r="L532" s="273"/>
      <c r="M532" s="274"/>
      <c r="N532" s="275"/>
      <c r="O532" s="275"/>
      <c r="P532" s="275"/>
      <c r="Q532" s="275"/>
      <c r="R532" s="275"/>
      <c r="S532" s="275"/>
      <c r="T532" s="276"/>
      <c r="U532" s="15"/>
      <c r="V532" s="15"/>
      <c r="W532" s="15"/>
      <c r="X532" s="15"/>
      <c r="Y532" s="15"/>
      <c r="Z532" s="15"/>
      <c r="AA532" s="15"/>
      <c r="AB532" s="15"/>
      <c r="AC532" s="15"/>
      <c r="AD532" s="15"/>
      <c r="AE532" s="15"/>
      <c r="AT532" s="277" t="s">
        <v>197</v>
      </c>
      <c r="AU532" s="277" t="s">
        <v>85</v>
      </c>
      <c r="AV532" s="15" t="s">
        <v>83</v>
      </c>
      <c r="AW532" s="15" t="s">
        <v>32</v>
      </c>
      <c r="AX532" s="15" t="s">
        <v>76</v>
      </c>
      <c r="AY532" s="277" t="s">
        <v>175</v>
      </c>
    </row>
    <row r="533" s="15" customFormat="1">
      <c r="A533" s="15"/>
      <c r="B533" s="268"/>
      <c r="C533" s="269"/>
      <c r="D533" s="243" t="s">
        <v>197</v>
      </c>
      <c r="E533" s="270" t="s">
        <v>1</v>
      </c>
      <c r="F533" s="271" t="s">
        <v>2248</v>
      </c>
      <c r="G533" s="269"/>
      <c r="H533" s="270" t="s">
        <v>1</v>
      </c>
      <c r="I533" s="272"/>
      <c r="J533" s="269"/>
      <c r="K533" s="269"/>
      <c r="L533" s="273"/>
      <c r="M533" s="274"/>
      <c r="N533" s="275"/>
      <c r="O533" s="275"/>
      <c r="P533" s="275"/>
      <c r="Q533" s="275"/>
      <c r="R533" s="275"/>
      <c r="S533" s="275"/>
      <c r="T533" s="276"/>
      <c r="U533" s="15"/>
      <c r="V533" s="15"/>
      <c r="W533" s="15"/>
      <c r="X533" s="15"/>
      <c r="Y533" s="15"/>
      <c r="Z533" s="15"/>
      <c r="AA533" s="15"/>
      <c r="AB533" s="15"/>
      <c r="AC533" s="15"/>
      <c r="AD533" s="15"/>
      <c r="AE533" s="15"/>
      <c r="AT533" s="277" t="s">
        <v>197</v>
      </c>
      <c r="AU533" s="277" t="s">
        <v>85</v>
      </c>
      <c r="AV533" s="15" t="s">
        <v>83</v>
      </c>
      <c r="AW533" s="15" t="s">
        <v>32</v>
      </c>
      <c r="AX533" s="15" t="s">
        <v>76</v>
      </c>
      <c r="AY533" s="277" t="s">
        <v>175</v>
      </c>
    </row>
    <row r="534" s="13" customFormat="1">
      <c r="A534" s="13"/>
      <c r="B534" s="241"/>
      <c r="C534" s="242"/>
      <c r="D534" s="243" t="s">
        <v>197</v>
      </c>
      <c r="E534" s="244" t="s">
        <v>1</v>
      </c>
      <c r="F534" s="245" t="s">
        <v>182</v>
      </c>
      <c r="G534" s="242"/>
      <c r="H534" s="246">
        <v>4</v>
      </c>
      <c r="I534" s="247"/>
      <c r="J534" s="242"/>
      <c r="K534" s="242"/>
      <c r="L534" s="248"/>
      <c r="M534" s="249"/>
      <c r="N534" s="250"/>
      <c r="O534" s="250"/>
      <c r="P534" s="250"/>
      <c r="Q534" s="250"/>
      <c r="R534" s="250"/>
      <c r="S534" s="250"/>
      <c r="T534" s="251"/>
      <c r="U534" s="13"/>
      <c r="V534" s="13"/>
      <c r="W534" s="13"/>
      <c r="X534" s="13"/>
      <c r="Y534" s="13"/>
      <c r="Z534" s="13"/>
      <c r="AA534" s="13"/>
      <c r="AB534" s="13"/>
      <c r="AC534" s="13"/>
      <c r="AD534" s="13"/>
      <c r="AE534" s="13"/>
      <c r="AT534" s="252" t="s">
        <v>197</v>
      </c>
      <c r="AU534" s="252" t="s">
        <v>85</v>
      </c>
      <c r="AV534" s="13" t="s">
        <v>85</v>
      </c>
      <c r="AW534" s="13" t="s">
        <v>32</v>
      </c>
      <c r="AX534" s="13" t="s">
        <v>76</v>
      </c>
      <c r="AY534" s="252" t="s">
        <v>175</v>
      </c>
    </row>
    <row r="535" s="15" customFormat="1">
      <c r="A535" s="15"/>
      <c r="B535" s="268"/>
      <c r="C535" s="269"/>
      <c r="D535" s="243" t="s">
        <v>197</v>
      </c>
      <c r="E535" s="270" t="s">
        <v>1</v>
      </c>
      <c r="F535" s="271" t="s">
        <v>2249</v>
      </c>
      <c r="G535" s="269"/>
      <c r="H535" s="270" t="s">
        <v>1</v>
      </c>
      <c r="I535" s="272"/>
      <c r="J535" s="269"/>
      <c r="K535" s="269"/>
      <c r="L535" s="273"/>
      <c r="M535" s="274"/>
      <c r="N535" s="275"/>
      <c r="O535" s="275"/>
      <c r="P535" s="275"/>
      <c r="Q535" s="275"/>
      <c r="R535" s="275"/>
      <c r="S535" s="275"/>
      <c r="T535" s="276"/>
      <c r="U535" s="15"/>
      <c r="V535" s="15"/>
      <c r="W535" s="15"/>
      <c r="X535" s="15"/>
      <c r="Y535" s="15"/>
      <c r="Z535" s="15"/>
      <c r="AA535" s="15"/>
      <c r="AB535" s="15"/>
      <c r="AC535" s="15"/>
      <c r="AD535" s="15"/>
      <c r="AE535" s="15"/>
      <c r="AT535" s="277" t="s">
        <v>197</v>
      </c>
      <c r="AU535" s="277" t="s">
        <v>85</v>
      </c>
      <c r="AV535" s="15" t="s">
        <v>83</v>
      </c>
      <c r="AW535" s="15" t="s">
        <v>32</v>
      </c>
      <c r="AX535" s="15" t="s">
        <v>76</v>
      </c>
      <c r="AY535" s="277" t="s">
        <v>175</v>
      </c>
    </row>
    <row r="536" s="13" customFormat="1">
      <c r="A536" s="13"/>
      <c r="B536" s="241"/>
      <c r="C536" s="242"/>
      <c r="D536" s="243" t="s">
        <v>197</v>
      </c>
      <c r="E536" s="244" t="s">
        <v>1</v>
      </c>
      <c r="F536" s="245" t="s">
        <v>182</v>
      </c>
      <c r="G536" s="242"/>
      <c r="H536" s="246">
        <v>4</v>
      </c>
      <c r="I536" s="247"/>
      <c r="J536" s="242"/>
      <c r="K536" s="242"/>
      <c r="L536" s="248"/>
      <c r="M536" s="249"/>
      <c r="N536" s="250"/>
      <c r="O536" s="250"/>
      <c r="P536" s="250"/>
      <c r="Q536" s="250"/>
      <c r="R536" s="250"/>
      <c r="S536" s="250"/>
      <c r="T536" s="251"/>
      <c r="U536" s="13"/>
      <c r="V536" s="13"/>
      <c r="W536" s="13"/>
      <c r="X536" s="13"/>
      <c r="Y536" s="13"/>
      <c r="Z536" s="13"/>
      <c r="AA536" s="13"/>
      <c r="AB536" s="13"/>
      <c r="AC536" s="13"/>
      <c r="AD536" s="13"/>
      <c r="AE536" s="13"/>
      <c r="AT536" s="252" t="s">
        <v>197</v>
      </c>
      <c r="AU536" s="252" t="s">
        <v>85</v>
      </c>
      <c r="AV536" s="13" t="s">
        <v>85</v>
      </c>
      <c r="AW536" s="13" t="s">
        <v>32</v>
      </c>
      <c r="AX536" s="13" t="s">
        <v>76</v>
      </c>
      <c r="AY536" s="252" t="s">
        <v>175</v>
      </c>
    </row>
    <row r="537" s="15" customFormat="1">
      <c r="A537" s="15"/>
      <c r="B537" s="268"/>
      <c r="C537" s="269"/>
      <c r="D537" s="243" t="s">
        <v>197</v>
      </c>
      <c r="E537" s="270" t="s">
        <v>1</v>
      </c>
      <c r="F537" s="271" t="s">
        <v>2250</v>
      </c>
      <c r="G537" s="269"/>
      <c r="H537" s="270" t="s">
        <v>1</v>
      </c>
      <c r="I537" s="272"/>
      <c r="J537" s="269"/>
      <c r="K537" s="269"/>
      <c r="L537" s="273"/>
      <c r="M537" s="274"/>
      <c r="N537" s="275"/>
      <c r="O537" s="275"/>
      <c r="P537" s="275"/>
      <c r="Q537" s="275"/>
      <c r="R537" s="275"/>
      <c r="S537" s="275"/>
      <c r="T537" s="276"/>
      <c r="U537" s="15"/>
      <c r="V537" s="15"/>
      <c r="W537" s="15"/>
      <c r="X537" s="15"/>
      <c r="Y537" s="15"/>
      <c r="Z537" s="15"/>
      <c r="AA537" s="15"/>
      <c r="AB537" s="15"/>
      <c r="AC537" s="15"/>
      <c r="AD537" s="15"/>
      <c r="AE537" s="15"/>
      <c r="AT537" s="277" t="s">
        <v>197</v>
      </c>
      <c r="AU537" s="277" t="s">
        <v>85</v>
      </c>
      <c r="AV537" s="15" t="s">
        <v>83</v>
      </c>
      <c r="AW537" s="15" t="s">
        <v>32</v>
      </c>
      <c r="AX537" s="15" t="s">
        <v>76</v>
      </c>
      <c r="AY537" s="277" t="s">
        <v>175</v>
      </c>
    </row>
    <row r="538" s="13" customFormat="1">
      <c r="A538" s="13"/>
      <c r="B538" s="241"/>
      <c r="C538" s="242"/>
      <c r="D538" s="243" t="s">
        <v>197</v>
      </c>
      <c r="E538" s="244" t="s">
        <v>1</v>
      </c>
      <c r="F538" s="245" t="s">
        <v>182</v>
      </c>
      <c r="G538" s="242"/>
      <c r="H538" s="246">
        <v>4</v>
      </c>
      <c r="I538" s="247"/>
      <c r="J538" s="242"/>
      <c r="K538" s="242"/>
      <c r="L538" s="248"/>
      <c r="M538" s="249"/>
      <c r="N538" s="250"/>
      <c r="O538" s="250"/>
      <c r="P538" s="250"/>
      <c r="Q538" s="250"/>
      <c r="R538" s="250"/>
      <c r="S538" s="250"/>
      <c r="T538" s="251"/>
      <c r="U538" s="13"/>
      <c r="V538" s="13"/>
      <c r="W538" s="13"/>
      <c r="X538" s="13"/>
      <c r="Y538" s="13"/>
      <c r="Z538" s="13"/>
      <c r="AA538" s="13"/>
      <c r="AB538" s="13"/>
      <c r="AC538" s="13"/>
      <c r="AD538" s="13"/>
      <c r="AE538" s="13"/>
      <c r="AT538" s="252" t="s">
        <v>197</v>
      </c>
      <c r="AU538" s="252" t="s">
        <v>85</v>
      </c>
      <c r="AV538" s="13" t="s">
        <v>85</v>
      </c>
      <c r="AW538" s="13" t="s">
        <v>32</v>
      </c>
      <c r="AX538" s="13" t="s">
        <v>76</v>
      </c>
      <c r="AY538" s="252" t="s">
        <v>175</v>
      </c>
    </row>
    <row r="539" s="15" customFormat="1">
      <c r="A539" s="15"/>
      <c r="B539" s="268"/>
      <c r="C539" s="269"/>
      <c r="D539" s="243" t="s">
        <v>197</v>
      </c>
      <c r="E539" s="270" t="s">
        <v>1</v>
      </c>
      <c r="F539" s="271" t="s">
        <v>2251</v>
      </c>
      <c r="G539" s="269"/>
      <c r="H539" s="270" t="s">
        <v>1</v>
      </c>
      <c r="I539" s="272"/>
      <c r="J539" s="269"/>
      <c r="K539" s="269"/>
      <c r="L539" s="273"/>
      <c r="M539" s="274"/>
      <c r="N539" s="275"/>
      <c r="O539" s="275"/>
      <c r="P539" s="275"/>
      <c r="Q539" s="275"/>
      <c r="R539" s="275"/>
      <c r="S539" s="275"/>
      <c r="T539" s="276"/>
      <c r="U539" s="15"/>
      <c r="V539" s="15"/>
      <c r="W539" s="15"/>
      <c r="X539" s="15"/>
      <c r="Y539" s="15"/>
      <c r="Z539" s="15"/>
      <c r="AA539" s="15"/>
      <c r="AB539" s="15"/>
      <c r="AC539" s="15"/>
      <c r="AD539" s="15"/>
      <c r="AE539" s="15"/>
      <c r="AT539" s="277" t="s">
        <v>197</v>
      </c>
      <c r="AU539" s="277" t="s">
        <v>85</v>
      </c>
      <c r="AV539" s="15" t="s">
        <v>83</v>
      </c>
      <c r="AW539" s="15" t="s">
        <v>32</v>
      </c>
      <c r="AX539" s="15" t="s">
        <v>76</v>
      </c>
      <c r="AY539" s="277" t="s">
        <v>175</v>
      </c>
    </row>
    <row r="540" s="13" customFormat="1">
      <c r="A540" s="13"/>
      <c r="B540" s="241"/>
      <c r="C540" s="242"/>
      <c r="D540" s="243" t="s">
        <v>197</v>
      </c>
      <c r="E540" s="244" t="s">
        <v>1</v>
      </c>
      <c r="F540" s="245" t="s">
        <v>182</v>
      </c>
      <c r="G540" s="242"/>
      <c r="H540" s="246">
        <v>4</v>
      </c>
      <c r="I540" s="247"/>
      <c r="J540" s="242"/>
      <c r="K540" s="242"/>
      <c r="L540" s="248"/>
      <c r="M540" s="249"/>
      <c r="N540" s="250"/>
      <c r="O540" s="250"/>
      <c r="P540" s="250"/>
      <c r="Q540" s="250"/>
      <c r="R540" s="250"/>
      <c r="S540" s="250"/>
      <c r="T540" s="251"/>
      <c r="U540" s="13"/>
      <c r="V540" s="13"/>
      <c r="W540" s="13"/>
      <c r="X540" s="13"/>
      <c r="Y540" s="13"/>
      <c r="Z540" s="13"/>
      <c r="AA540" s="13"/>
      <c r="AB540" s="13"/>
      <c r="AC540" s="13"/>
      <c r="AD540" s="13"/>
      <c r="AE540" s="13"/>
      <c r="AT540" s="252" t="s">
        <v>197</v>
      </c>
      <c r="AU540" s="252" t="s">
        <v>85</v>
      </c>
      <c r="AV540" s="13" t="s">
        <v>85</v>
      </c>
      <c r="AW540" s="13" t="s">
        <v>32</v>
      </c>
      <c r="AX540" s="13" t="s">
        <v>76</v>
      </c>
      <c r="AY540" s="252" t="s">
        <v>175</v>
      </c>
    </row>
    <row r="541" s="14" customFormat="1">
      <c r="A541" s="14"/>
      <c r="B541" s="253"/>
      <c r="C541" s="254"/>
      <c r="D541" s="243" t="s">
        <v>197</v>
      </c>
      <c r="E541" s="255" t="s">
        <v>1</v>
      </c>
      <c r="F541" s="256" t="s">
        <v>199</v>
      </c>
      <c r="G541" s="254"/>
      <c r="H541" s="257">
        <v>16</v>
      </c>
      <c r="I541" s="258"/>
      <c r="J541" s="254"/>
      <c r="K541" s="254"/>
      <c r="L541" s="259"/>
      <c r="M541" s="260"/>
      <c r="N541" s="261"/>
      <c r="O541" s="261"/>
      <c r="P541" s="261"/>
      <c r="Q541" s="261"/>
      <c r="R541" s="261"/>
      <c r="S541" s="261"/>
      <c r="T541" s="262"/>
      <c r="U541" s="14"/>
      <c r="V541" s="14"/>
      <c r="W541" s="14"/>
      <c r="X541" s="14"/>
      <c r="Y541" s="14"/>
      <c r="Z541" s="14"/>
      <c r="AA541" s="14"/>
      <c r="AB541" s="14"/>
      <c r="AC541" s="14"/>
      <c r="AD541" s="14"/>
      <c r="AE541" s="14"/>
      <c r="AT541" s="263" t="s">
        <v>197</v>
      </c>
      <c r="AU541" s="263" t="s">
        <v>85</v>
      </c>
      <c r="AV541" s="14" t="s">
        <v>182</v>
      </c>
      <c r="AW541" s="14" t="s">
        <v>32</v>
      </c>
      <c r="AX541" s="14" t="s">
        <v>83</v>
      </c>
      <c r="AY541" s="263" t="s">
        <v>175</v>
      </c>
    </row>
    <row r="542" s="2" customFormat="1" ht="16.5" customHeight="1">
      <c r="A542" s="39"/>
      <c r="B542" s="40"/>
      <c r="C542" s="228" t="s">
        <v>566</v>
      </c>
      <c r="D542" s="228" t="s">
        <v>177</v>
      </c>
      <c r="E542" s="229" t="s">
        <v>2260</v>
      </c>
      <c r="F542" s="230" t="s">
        <v>2261</v>
      </c>
      <c r="G542" s="231" t="s">
        <v>908</v>
      </c>
      <c r="H542" s="232">
        <v>20</v>
      </c>
      <c r="I542" s="233"/>
      <c r="J542" s="234">
        <f>ROUND(I542*H542,2)</f>
        <v>0</v>
      </c>
      <c r="K542" s="230" t="s">
        <v>181</v>
      </c>
      <c r="L542" s="45"/>
      <c r="M542" s="235" t="s">
        <v>1</v>
      </c>
      <c r="N542" s="236" t="s">
        <v>41</v>
      </c>
      <c r="O542" s="92"/>
      <c r="P542" s="237">
        <f>O542*H542</f>
        <v>0</v>
      </c>
      <c r="Q542" s="237">
        <v>0</v>
      </c>
      <c r="R542" s="237">
        <f>Q542*H542</f>
        <v>0</v>
      </c>
      <c r="S542" s="237">
        <v>0.01107</v>
      </c>
      <c r="T542" s="238">
        <f>S542*H542</f>
        <v>0.22139999999999999</v>
      </c>
      <c r="U542" s="39"/>
      <c r="V542" s="39"/>
      <c r="W542" s="39"/>
      <c r="X542" s="39"/>
      <c r="Y542" s="39"/>
      <c r="Z542" s="39"/>
      <c r="AA542" s="39"/>
      <c r="AB542" s="39"/>
      <c r="AC542" s="39"/>
      <c r="AD542" s="39"/>
      <c r="AE542" s="39"/>
      <c r="AR542" s="239" t="s">
        <v>255</v>
      </c>
      <c r="AT542" s="239" t="s">
        <v>177</v>
      </c>
      <c r="AU542" s="239" t="s">
        <v>85</v>
      </c>
      <c r="AY542" s="18" t="s">
        <v>175</v>
      </c>
      <c r="BE542" s="240">
        <f>IF(N542="základní",J542,0)</f>
        <v>0</v>
      </c>
      <c r="BF542" s="240">
        <f>IF(N542="snížená",J542,0)</f>
        <v>0</v>
      </c>
      <c r="BG542" s="240">
        <f>IF(N542="zákl. přenesená",J542,0)</f>
        <v>0</v>
      </c>
      <c r="BH542" s="240">
        <f>IF(N542="sníž. přenesená",J542,0)</f>
        <v>0</v>
      </c>
      <c r="BI542" s="240">
        <f>IF(N542="nulová",J542,0)</f>
        <v>0</v>
      </c>
      <c r="BJ542" s="18" t="s">
        <v>83</v>
      </c>
      <c r="BK542" s="240">
        <f>ROUND(I542*H542,2)</f>
        <v>0</v>
      </c>
      <c r="BL542" s="18" t="s">
        <v>255</v>
      </c>
      <c r="BM542" s="239" t="s">
        <v>2262</v>
      </c>
    </row>
    <row r="543" s="13" customFormat="1">
      <c r="A543" s="13"/>
      <c r="B543" s="241"/>
      <c r="C543" s="242"/>
      <c r="D543" s="243" t="s">
        <v>197</v>
      </c>
      <c r="E543" s="244" t="s">
        <v>1</v>
      </c>
      <c r="F543" s="245" t="s">
        <v>282</v>
      </c>
      <c r="G543" s="242"/>
      <c r="H543" s="246">
        <v>20</v>
      </c>
      <c r="I543" s="247"/>
      <c r="J543" s="242"/>
      <c r="K543" s="242"/>
      <c r="L543" s="248"/>
      <c r="M543" s="249"/>
      <c r="N543" s="250"/>
      <c r="O543" s="250"/>
      <c r="P543" s="250"/>
      <c r="Q543" s="250"/>
      <c r="R543" s="250"/>
      <c r="S543" s="250"/>
      <c r="T543" s="251"/>
      <c r="U543" s="13"/>
      <c r="V543" s="13"/>
      <c r="W543" s="13"/>
      <c r="X543" s="13"/>
      <c r="Y543" s="13"/>
      <c r="Z543" s="13"/>
      <c r="AA543" s="13"/>
      <c r="AB543" s="13"/>
      <c r="AC543" s="13"/>
      <c r="AD543" s="13"/>
      <c r="AE543" s="13"/>
      <c r="AT543" s="252" t="s">
        <v>197</v>
      </c>
      <c r="AU543" s="252" t="s">
        <v>85</v>
      </c>
      <c r="AV543" s="13" t="s">
        <v>85</v>
      </c>
      <c r="AW543" s="13" t="s">
        <v>32</v>
      </c>
      <c r="AX543" s="13" t="s">
        <v>83</v>
      </c>
      <c r="AY543" s="252" t="s">
        <v>175</v>
      </c>
    </row>
    <row r="544" s="2" customFormat="1" ht="16.5" customHeight="1">
      <c r="A544" s="39"/>
      <c r="B544" s="40"/>
      <c r="C544" s="228" t="s">
        <v>570</v>
      </c>
      <c r="D544" s="228" t="s">
        <v>177</v>
      </c>
      <c r="E544" s="229" t="s">
        <v>2263</v>
      </c>
      <c r="F544" s="230" t="s">
        <v>2264</v>
      </c>
      <c r="G544" s="231" t="s">
        <v>908</v>
      </c>
      <c r="H544" s="232">
        <v>16</v>
      </c>
      <c r="I544" s="233"/>
      <c r="J544" s="234">
        <f>ROUND(I544*H544,2)</f>
        <v>0</v>
      </c>
      <c r="K544" s="230" t="s">
        <v>181</v>
      </c>
      <c r="L544" s="45"/>
      <c r="M544" s="235" t="s">
        <v>1</v>
      </c>
      <c r="N544" s="236" t="s">
        <v>41</v>
      </c>
      <c r="O544" s="92"/>
      <c r="P544" s="237">
        <f>O544*H544</f>
        <v>0</v>
      </c>
      <c r="Q544" s="237">
        <v>0</v>
      </c>
      <c r="R544" s="237">
        <f>Q544*H544</f>
        <v>0</v>
      </c>
      <c r="S544" s="237">
        <v>0.019460000000000002</v>
      </c>
      <c r="T544" s="238">
        <f>S544*H544</f>
        <v>0.31136000000000003</v>
      </c>
      <c r="U544" s="39"/>
      <c r="V544" s="39"/>
      <c r="W544" s="39"/>
      <c r="X544" s="39"/>
      <c r="Y544" s="39"/>
      <c r="Z544" s="39"/>
      <c r="AA544" s="39"/>
      <c r="AB544" s="39"/>
      <c r="AC544" s="39"/>
      <c r="AD544" s="39"/>
      <c r="AE544" s="39"/>
      <c r="AR544" s="239" t="s">
        <v>255</v>
      </c>
      <c r="AT544" s="239" t="s">
        <v>177</v>
      </c>
      <c r="AU544" s="239" t="s">
        <v>85</v>
      </c>
      <c r="AY544" s="18" t="s">
        <v>175</v>
      </c>
      <c r="BE544" s="240">
        <f>IF(N544="základní",J544,0)</f>
        <v>0</v>
      </c>
      <c r="BF544" s="240">
        <f>IF(N544="snížená",J544,0)</f>
        <v>0</v>
      </c>
      <c r="BG544" s="240">
        <f>IF(N544="zákl. přenesená",J544,0)</f>
        <v>0</v>
      </c>
      <c r="BH544" s="240">
        <f>IF(N544="sníž. přenesená",J544,0)</f>
        <v>0</v>
      </c>
      <c r="BI544" s="240">
        <f>IF(N544="nulová",J544,0)</f>
        <v>0</v>
      </c>
      <c r="BJ544" s="18" t="s">
        <v>83</v>
      </c>
      <c r="BK544" s="240">
        <f>ROUND(I544*H544,2)</f>
        <v>0</v>
      </c>
      <c r="BL544" s="18" t="s">
        <v>255</v>
      </c>
      <c r="BM544" s="239" t="s">
        <v>2265</v>
      </c>
    </row>
    <row r="545" s="13" customFormat="1">
      <c r="A545" s="13"/>
      <c r="B545" s="241"/>
      <c r="C545" s="242"/>
      <c r="D545" s="243" t="s">
        <v>197</v>
      </c>
      <c r="E545" s="244" t="s">
        <v>1</v>
      </c>
      <c r="F545" s="245" t="s">
        <v>255</v>
      </c>
      <c r="G545" s="242"/>
      <c r="H545" s="246">
        <v>16</v>
      </c>
      <c r="I545" s="247"/>
      <c r="J545" s="242"/>
      <c r="K545" s="242"/>
      <c r="L545" s="248"/>
      <c r="M545" s="249"/>
      <c r="N545" s="250"/>
      <c r="O545" s="250"/>
      <c r="P545" s="250"/>
      <c r="Q545" s="250"/>
      <c r="R545" s="250"/>
      <c r="S545" s="250"/>
      <c r="T545" s="251"/>
      <c r="U545" s="13"/>
      <c r="V545" s="13"/>
      <c r="W545" s="13"/>
      <c r="X545" s="13"/>
      <c r="Y545" s="13"/>
      <c r="Z545" s="13"/>
      <c r="AA545" s="13"/>
      <c r="AB545" s="13"/>
      <c r="AC545" s="13"/>
      <c r="AD545" s="13"/>
      <c r="AE545" s="13"/>
      <c r="AT545" s="252" t="s">
        <v>197</v>
      </c>
      <c r="AU545" s="252" t="s">
        <v>85</v>
      </c>
      <c r="AV545" s="13" t="s">
        <v>85</v>
      </c>
      <c r="AW545" s="13" t="s">
        <v>32</v>
      </c>
      <c r="AX545" s="13" t="s">
        <v>83</v>
      </c>
      <c r="AY545" s="252" t="s">
        <v>175</v>
      </c>
    </row>
    <row r="546" s="2" customFormat="1" ht="16.5" customHeight="1">
      <c r="A546" s="39"/>
      <c r="B546" s="40"/>
      <c r="C546" s="228" t="s">
        <v>574</v>
      </c>
      <c r="D546" s="228" t="s">
        <v>177</v>
      </c>
      <c r="E546" s="229" t="s">
        <v>2266</v>
      </c>
      <c r="F546" s="230" t="s">
        <v>2267</v>
      </c>
      <c r="G546" s="231" t="s">
        <v>908</v>
      </c>
      <c r="H546" s="232">
        <v>16</v>
      </c>
      <c r="I546" s="233"/>
      <c r="J546" s="234">
        <f>ROUND(I546*H546,2)</f>
        <v>0</v>
      </c>
      <c r="K546" s="230" t="s">
        <v>181</v>
      </c>
      <c r="L546" s="45"/>
      <c r="M546" s="235" t="s">
        <v>1</v>
      </c>
      <c r="N546" s="236" t="s">
        <v>41</v>
      </c>
      <c r="O546" s="92"/>
      <c r="P546" s="237">
        <f>O546*H546</f>
        <v>0</v>
      </c>
      <c r="Q546" s="237">
        <v>0.0104592765</v>
      </c>
      <c r="R546" s="237">
        <f>Q546*H546</f>
        <v>0.167348424</v>
      </c>
      <c r="S546" s="237">
        <v>0</v>
      </c>
      <c r="T546" s="238">
        <f>S546*H546</f>
        <v>0</v>
      </c>
      <c r="U546" s="39"/>
      <c r="V546" s="39"/>
      <c r="W546" s="39"/>
      <c r="X546" s="39"/>
      <c r="Y546" s="39"/>
      <c r="Z546" s="39"/>
      <c r="AA546" s="39"/>
      <c r="AB546" s="39"/>
      <c r="AC546" s="39"/>
      <c r="AD546" s="39"/>
      <c r="AE546" s="39"/>
      <c r="AR546" s="239" t="s">
        <v>255</v>
      </c>
      <c r="AT546" s="239" t="s">
        <v>177</v>
      </c>
      <c r="AU546" s="239" t="s">
        <v>85</v>
      </c>
      <c r="AY546" s="18" t="s">
        <v>175</v>
      </c>
      <c r="BE546" s="240">
        <f>IF(N546="základní",J546,0)</f>
        <v>0</v>
      </c>
      <c r="BF546" s="240">
        <f>IF(N546="snížená",J546,0)</f>
        <v>0</v>
      </c>
      <c r="BG546" s="240">
        <f>IF(N546="zákl. přenesená",J546,0)</f>
        <v>0</v>
      </c>
      <c r="BH546" s="240">
        <f>IF(N546="sníž. přenesená",J546,0)</f>
        <v>0</v>
      </c>
      <c r="BI546" s="240">
        <f>IF(N546="nulová",J546,0)</f>
        <v>0</v>
      </c>
      <c r="BJ546" s="18" t="s">
        <v>83</v>
      </c>
      <c r="BK546" s="240">
        <f>ROUND(I546*H546,2)</f>
        <v>0</v>
      </c>
      <c r="BL546" s="18" t="s">
        <v>255</v>
      </c>
      <c r="BM546" s="239" t="s">
        <v>2268</v>
      </c>
    </row>
    <row r="547" s="15" customFormat="1">
      <c r="A547" s="15"/>
      <c r="B547" s="268"/>
      <c r="C547" s="269"/>
      <c r="D547" s="243" t="s">
        <v>197</v>
      </c>
      <c r="E547" s="270" t="s">
        <v>1</v>
      </c>
      <c r="F547" s="271" t="s">
        <v>2269</v>
      </c>
      <c r="G547" s="269"/>
      <c r="H547" s="270" t="s">
        <v>1</v>
      </c>
      <c r="I547" s="272"/>
      <c r="J547" s="269"/>
      <c r="K547" s="269"/>
      <c r="L547" s="273"/>
      <c r="M547" s="274"/>
      <c r="N547" s="275"/>
      <c r="O547" s="275"/>
      <c r="P547" s="275"/>
      <c r="Q547" s="275"/>
      <c r="R547" s="275"/>
      <c r="S547" s="275"/>
      <c r="T547" s="276"/>
      <c r="U547" s="15"/>
      <c r="V547" s="15"/>
      <c r="W547" s="15"/>
      <c r="X547" s="15"/>
      <c r="Y547" s="15"/>
      <c r="Z547" s="15"/>
      <c r="AA547" s="15"/>
      <c r="AB547" s="15"/>
      <c r="AC547" s="15"/>
      <c r="AD547" s="15"/>
      <c r="AE547" s="15"/>
      <c r="AT547" s="277" t="s">
        <v>197</v>
      </c>
      <c r="AU547" s="277" t="s">
        <v>85</v>
      </c>
      <c r="AV547" s="15" t="s">
        <v>83</v>
      </c>
      <c r="AW547" s="15" t="s">
        <v>32</v>
      </c>
      <c r="AX547" s="15" t="s">
        <v>76</v>
      </c>
      <c r="AY547" s="277" t="s">
        <v>175</v>
      </c>
    </row>
    <row r="548" s="15" customFormat="1">
      <c r="A548" s="15"/>
      <c r="B548" s="268"/>
      <c r="C548" s="269"/>
      <c r="D548" s="243" t="s">
        <v>197</v>
      </c>
      <c r="E548" s="270" t="s">
        <v>1</v>
      </c>
      <c r="F548" s="271" t="s">
        <v>2270</v>
      </c>
      <c r="G548" s="269"/>
      <c r="H548" s="270" t="s">
        <v>1</v>
      </c>
      <c r="I548" s="272"/>
      <c r="J548" s="269"/>
      <c r="K548" s="269"/>
      <c r="L548" s="273"/>
      <c r="M548" s="274"/>
      <c r="N548" s="275"/>
      <c r="O548" s="275"/>
      <c r="P548" s="275"/>
      <c r="Q548" s="275"/>
      <c r="R548" s="275"/>
      <c r="S548" s="275"/>
      <c r="T548" s="276"/>
      <c r="U548" s="15"/>
      <c r="V548" s="15"/>
      <c r="W548" s="15"/>
      <c r="X548" s="15"/>
      <c r="Y548" s="15"/>
      <c r="Z548" s="15"/>
      <c r="AA548" s="15"/>
      <c r="AB548" s="15"/>
      <c r="AC548" s="15"/>
      <c r="AD548" s="15"/>
      <c r="AE548" s="15"/>
      <c r="AT548" s="277" t="s">
        <v>197</v>
      </c>
      <c r="AU548" s="277" t="s">
        <v>85</v>
      </c>
      <c r="AV548" s="15" t="s">
        <v>83</v>
      </c>
      <c r="AW548" s="15" t="s">
        <v>32</v>
      </c>
      <c r="AX548" s="15" t="s">
        <v>76</v>
      </c>
      <c r="AY548" s="277" t="s">
        <v>175</v>
      </c>
    </row>
    <row r="549" s="15" customFormat="1">
      <c r="A549" s="15"/>
      <c r="B549" s="268"/>
      <c r="C549" s="269"/>
      <c r="D549" s="243" t="s">
        <v>197</v>
      </c>
      <c r="E549" s="270" t="s">
        <v>1</v>
      </c>
      <c r="F549" s="271" t="s">
        <v>2271</v>
      </c>
      <c r="G549" s="269"/>
      <c r="H549" s="270" t="s">
        <v>1</v>
      </c>
      <c r="I549" s="272"/>
      <c r="J549" s="269"/>
      <c r="K549" s="269"/>
      <c r="L549" s="273"/>
      <c r="M549" s="274"/>
      <c r="N549" s="275"/>
      <c r="O549" s="275"/>
      <c r="P549" s="275"/>
      <c r="Q549" s="275"/>
      <c r="R549" s="275"/>
      <c r="S549" s="275"/>
      <c r="T549" s="276"/>
      <c r="U549" s="15"/>
      <c r="V549" s="15"/>
      <c r="W549" s="15"/>
      <c r="X549" s="15"/>
      <c r="Y549" s="15"/>
      <c r="Z549" s="15"/>
      <c r="AA549" s="15"/>
      <c r="AB549" s="15"/>
      <c r="AC549" s="15"/>
      <c r="AD549" s="15"/>
      <c r="AE549" s="15"/>
      <c r="AT549" s="277" t="s">
        <v>197</v>
      </c>
      <c r="AU549" s="277" t="s">
        <v>85</v>
      </c>
      <c r="AV549" s="15" t="s">
        <v>83</v>
      </c>
      <c r="AW549" s="15" t="s">
        <v>32</v>
      </c>
      <c r="AX549" s="15" t="s">
        <v>76</v>
      </c>
      <c r="AY549" s="277" t="s">
        <v>175</v>
      </c>
    </row>
    <row r="550" s="15" customFormat="1">
      <c r="A550" s="15"/>
      <c r="B550" s="268"/>
      <c r="C550" s="269"/>
      <c r="D550" s="243" t="s">
        <v>197</v>
      </c>
      <c r="E550" s="270" t="s">
        <v>1</v>
      </c>
      <c r="F550" s="271" t="s">
        <v>2272</v>
      </c>
      <c r="G550" s="269"/>
      <c r="H550" s="270" t="s">
        <v>1</v>
      </c>
      <c r="I550" s="272"/>
      <c r="J550" s="269"/>
      <c r="K550" s="269"/>
      <c r="L550" s="273"/>
      <c r="M550" s="274"/>
      <c r="N550" s="275"/>
      <c r="O550" s="275"/>
      <c r="P550" s="275"/>
      <c r="Q550" s="275"/>
      <c r="R550" s="275"/>
      <c r="S550" s="275"/>
      <c r="T550" s="276"/>
      <c r="U550" s="15"/>
      <c r="V550" s="15"/>
      <c r="W550" s="15"/>
      <c r="X550" s="15"/>
      <c r="Y550" s="15"/>
      <c r="Z550" s="15"/>
      <c r="AA550" s="15"/>
      <c r="AB550" s="15"/>
      <c r="AC550" s="15"/>
      <c r="AD550" s="15"/>
      <c r="AE550" s="15"/>
      <c r="AT550" s="277" t="s">
        <v>197</v>
      </c>
      <c r="AU550" s="277" t="s">
        <v>85</v>
      </c>
      <c r="AV550" s="15" t="s">
        <v>83</v>
      </c>
      <c r="AW550" s="15" t="s">
        <v>32</v>
      </c>
      <c r="AX550" s="15" t="s">
        <v>76</v>
      </c>
      <c r="AY550" s="277" t="s">
        <v>175</v>
      </c>
    </row>
    <row r="551" s="15" customFormat="1">
      <c r="A551" s="15"/>
      <c r="B551" s="268"/>
      <c r="C551" s="269"/>
      <c r="D551" s="243" t="s">
        <v>197</v>
      </c>
      <c r="E551" s="270" t="s">
        <v>1</v>
      </c>
      <c r="F551" s="271" t="s">
        <v>2273</v>
      </c>
      <c r="G551" s="269"/>
      <c r="H551" s="270" t="s">
        <v>1</v>
      </c>
      <c r="I551" s="272"/>
      <c r="J551" s="269"/>
      <c r="K551" s="269"/>
      <c r="L551" s="273"/>
      <c r="M551" s="274"/>
      <c r="N551" s="275"/>
      <c r="O551" s="275"/>
      <c r="P551" s="275"/>
      <c r="Q551" s="275"/>
      <c r="R551" s="275"/>
      <c r="S551" s="275"/>
      <c r="T551" s="276"/>
      <c r="U551" s="15"/>
      <c r="V551" s="15"/>
      <c r="W551" s="15"/>
      <c r="X551" s="15"/>
      <c r="Y551" s="15"/>
      <c r="Z551" s="15"/>
      <c r="AA551" s="15"/>
      <c r="AB551" s="15"/>
      <c r="AC551" s="15"/>
      <c r="AD551" s="15"/>
      <c r="AE551" s="15"/>
      <c r="AT551" s="277" t="s">
        <v>197</v>
      </c>
      <c r="AU551" s="277" t="s">
        <v>85</v>
      </c>
      <c r="AV551" s="15" t="s">
        <v>83</v>
      </c>
      <c r="AW551" s="15" t="s">
        <v>32</v>
      </c>
      <c r="AX551" s="15" t="s">
        <v>76</v>
      </c>
      <c r="AY551" s="277" t="s">
        <v>175</v>
      </c>
    </row>
    <row r="552" s="15" customFormat="1">
      <c r="A552" s="15"/>
      <c r="B552" s="268"/>
      <c r="C552" s="269"/>
      <c r="D552" s="243" t="s">
        <v>197</v>
      </c>
      <c r="E552" s="270" t="s">
        <v>1</v>
      </c>
      <c r="F552" s="271" t="s">
        <v>2248</v>
      </c>
      <c r="G552" s="269"/>
      <c r="H552" s="270" t="s">
        <v>1</v>
      </c>
      <c r="I552" s="272"/>
      <c r="J552" s="269"/>
      <c r="K552" s="269"/>
      <c r="L552" s="273"/>
      <c r="M552" s="274"/>
      <c r="N552" s="275"/>
      <c r="O552" s="275"/>
      <c r="P552" s="275"/>
      <c r="Q552" s="275"/>
      <c r="R552" s="275"/>
      <c r="S552" s="275"/>
      <c r="T552" s="276"/>
      <c r="U552" s="15"/>
      <c r="V552" s="15"/>
      <c r="W552" s="15"/>
      <c r="X552" s="15"/>
      <c r="Y552" s="15"/>
      <c r="Z552" s="15"/>
      <c r="AA552" s="15"/>
      <c r="AB552" s="15"/>
      <c r="AC552" s="15"/>
      <c r="AD552" s="15"/>
      <c r="AE552" s="15"/>
      <c r="AT552" s="277" t="s">
        <v>197</v>
      </c>
      <c r="AU552" s="277" t="s">
        <v>85</v>
      </c>
      <c r="AV552" s="15" t="s">
        <v>83</v>
      </c>
      <c r="AW552" s="15" t="s">
        <v>32</v>
      </c>
      <c r="AX552" s="15" t="s">
        <v>76</v>
      </c>
      <c r="AY552" s="277" t="s">
        <v>175</v>
      </c>
    </row>
    <row r="553" s="15" customFormat="1">
      <c r="A553" s="15"/>
      <c r="B553" s="268"/>
      <c r="C553" s="269"/>
      <c r="D553" s="243" t="s">
        <v>197</v>
      </c>
      <c r="E553" s="270" t="s">
        <v>1</v>
      </c>
      <c r="F553" s="271" t="s">
        <v>2274</v>
      </c>
      <c r="G553" s="269"/>
      <c r="H553" s="270" t="s">
        <v>1</v>
      </c>
      <c r="I553" s="272"/>
      <c r="J553" s="269"/>
      <c r="K553" s="269"/>
      <c r="L553" s="273"/>
      <c r="M553" s="274"/>
      <c r="N553" s="275"/>
      <c r="O553" s="275"/>
      <c r="P553" s="275"/>
      <c r="Q553" s="275"/>
      <c r="R553" s="275"/>
      <c r="S553" s="275"/>
      <c r="T553" s="276"/>
      <c r="U553" s="15"/>
      <c r="V553" s="15"/>
      <c r="W553" s="15"/>
      <c r="X553" s="15"/>
      <c r="Y553" s="15"/>
      <c r="Z553" s="15"/>
      <c r="AA553" s="15"/>
      <c r="AB553" s="15"/>
      <c r="AC553" s="15"/>
      <c r="AD553" s="15"/>
      <c r="AE553" s="15"/>
      <c r="AT553" s="277" t="s">
        <v>197</v>
      </c>
      <c r="AU553" s="277" t="s">
        <v>85</v>
      </c>
      <c r="AV553" s="15" t="s">
        <v>83</v>
      </c>
      <c r="AW553" s="15" t="s">
        <v>32</v>
      </c>
      <c r="AX553" s="15" t="s">
        <v>76</v>
      </c>
      <c r="AY553" s="277" t="s">
        <v>175</v>
      </c>
    </row>
    <row r="554" s="13" customFormat="1">
      <c r="A554" s="13"/>
      <c r="B554" s="241"/>
      <c r="C554" s="242"/>
      <c r="D554" s="243" t="s">
        <v>197</v>
      </c>
      <c r="E554" s="244" t="s">
        <v>1</v>
      </c>
      <c r="F554" s="245" t="s">
        <v>2275</v>
      </c>
      <c r="G554" s="242"/>
      <c r="H554" s="246">
        <v>4</v>
      </c>
      <c r="I554" s="247"/>
      <c r="J554" s="242"/>
      <c r="K554" s="242"/>
      <c r="L554" s="248"/>
      <c r="M554" s="249"/>
      <c r="N554" s="250"/>
      <c r="O554" s="250"/>
      <c r="P554" s="250"/>
      <c r="Q554" s="250"/>
      <c r="R554" s="250"/>
      <c r="S554" s="250"/>
      <c r="T554" s="251"/>
      <c r="U554" s="13"/>
      <c r="V554" s="13"/>
      <c r="W554" s="13"/>
      <c r="X554" s="13"/>
      <c r="Y554" s="13"/>
      <c r="Z554" s="13"/>
      <c r="AA554" s="13"/>
      <c r="AB554" s="13"/>
      <c r="AC554" s="13"/>
      <c r="AD554" s="13"/>
      <c r="AE554" s="13"/>
      <c r="AT554" s="252" t="s">
        <v>197</v>
      </c>
      <c r="AU554" s="252" t="s">
        <v>85</v>
      </c>
      <c r="AV554" s="13" t="s">
        <v>85</v>
      </c>
      <c r="AW554" s="13" t="s">
        <v>32</v>
      </c>
      <c r="AX554" s="13" t="s">
        <v>76</v>
      </c>
      <c r="AY554" s="252" t="s">
        <v>175</v>
      </c>
    </row>
    <row r="555" s="15" customFormat="1">
      <c r="A555" s="15"/>
      <c r="B555" s="268"/>
      <c r="C555" s="269"/>
      <c r="D555" s="243" t="s">
        <v>197</v>
      </c>
      <c r="E555" s="270" t="s">
        <v>1</v>
      </c>
      <c r="F555" s="271" t="s">
        <v>2249</v>
      </c>
      <c r="G555" s="269"/>
      <c r="H555" s="270" t="s">
        <v>1</v>
      </c>
      <c r="I555" s="272"/>
      <c r="J555" s="269"/>
      <c r="K555" s="269"/>
      <c r="L555" s="273"/>
      <c r="M555" s="274"/>
      <c r="N555" s="275"/>
      <c r="O555" s="275"/>
      <c r="P555" s="275"/>
      <c r="Q555" s="275"/>
      <c r="R555" s="275"/>
      <c r="S555" s="275"/>
      <c r="T555" s="276"/>
      <c r="U555" s="15"/>
      <c r="V555" s="15"/>
      <c r="W555" s="15"/>
      <c r="X555" s="15"/>
      <c r="Y555" s="15"/>
      <c r="Z555" s="15"/>
      <c r="AA555" s="15"/>
      <c r="AB555" s="15"/>
      <c r="AC555" s="15"/>
      <c r="AD555" s="15"/>
      <c r="AE555" s="15"/>
      <c r="AT555" s="277" t="s">
        <v>197</v>
      </c>
      <c r="AU555" s="277" t="s">
        <v>85</v>
      </c>
      <c r="AV555" s="15" t="s">
        <v>83</v>
      </c>
      <c r="AW555" s="15" t="s">
        <v>32</v>
      </c>
      <c r="AX555" s="15" t="s">
        <v>76</v>
      </c>
      <c r="AY555" s="277" t="s">
        <v>175</v>
      </c>
    </row>
    <row r="556" s="15" customFormat="1">
      <c r="A556" s="15"/>
      <c r="B556" s="268"/>
      <c r="C556" s="269"/>
      <c r="D556" s="243" t="s">
        <v>197</v>
      </c>
      <c r="E556" s="270" t="s">
        <v>1</v>
      </c>
      <c r="F556" s="271" t="s">
        <v>2274</v>
      </c>
      <c r="G556" s="269"/>
      <c r="H556" s="270" t="s">
        <v>1</v>
      </c>
      <c r="I556" s="272"/>
      <c r="J556" s="269"/>
      <c r="K556" s="269"/>
      <c r="L556" s="273"/>
      <c r="M556" s="274"/>
      <c r="N556" s="275"/>
      <c r="O556" s="275"/>
      <c r="P556" s="275"/>
      <c r="Q556" s="275"/>
      <c r="R556" s="275"/>
      <c r="S556" s="275"/>
      <c r="T556" s="276"/>
      <c r="U556" s="15"/>
      <c r="V556" s="15"/>
      <c r="W556" s="15"/>
      <c r="X556" s="15"/>
      <c r="Y556" s="15"/>
      <c r="Z556" s="15"/>
      <c r="AA556" s="15"/>
      <c r="AB556" s="15"/>
      <c r="AC556" s="15"/>
      <c r="AD556" s="15"/>
      <c r="AE556" s="15"/>
      <c r="AT556" s="277" t="s">
        <v>197</v>
      </c>
      <c r="AU556" s="277" t="s">
        <v>85</v>
      </c>
      <c r="AV556" s="15" t="s">
        <v>83</v>
      </c>
      <c r="AW556" s="15" t="s">
        <v>32</v>
      </c>
      <c r="AX556" s="15" t="s">
        <v>76</v>
      </c>
      <c r="AY556" s="277" t="s">
        <v>175</v>
      </c>
    </row>
    <row r="557" s="13" customFormat="1">
      <c r="A557" s="13"/>
      <c r="B557" s="241"/>
      <c r="C557" s="242"/>
      <c r="D557" s="243" t="s">
        <v>197</v>
      </c>
      <c r="E557" s="244" t="s">
        <v>1</v>
      </c>
      <c r="F557" s="245" t="s">
        <v>2275</v>
      </c>
      <c r="G557" s="242"/>
      <c r="H557" s="246">
        <v>4</v>
      </c>
      <c r="I557" s="247"/>
      <c r="J557" s="242"/>
      <c r="K557" s="242"/>
      <c r="L557" s="248"/>
      <c r="M557" s="249"/>
      <c r="N557" s="250"/>
      <c r="O557" s="250"/>
      <c r="P557" s="250"/>
      <c r="Q557" s="250"/>
      <c r="R557" s="250"/>
      <c r="S557" s="250"/>
      <c r="T557" s="251"/>
      <c r="U557" s="13"/>
      <c r="V557" s="13"/>
      <c r="W557" s="13"/>
      <c r="X557" s="13"/>
      <c r="Y557" s="13"/>
      <c r="Z557" s="13"/>
      <c r="AA557" s="13"/>
      <c r="AB557" s="13"/>
      <c r="AC557" s="13"/>
      <c r="AD557" s="13"/>
      <c r="AE557" s="13"/>
      <c r="AT557" s="252" t="s">
        <v>197</v>
      </c>
      <c r="AU557" s="252" t="s">
        <v>85</v>
      </c>
      <c r="AV557" s="13" t="s">
        <v>85</v>
      </c>
      <c r="AW557" s="13" t="s">
        <v>32</v>
      </c>
      <c r="AX557" s="13" t="s">
        <v>76</v>
      </c>
      <c r="AY557" s="252" t="s">
        <v>175</v>
      </c>
    </row>
    <row r="558" s="15" customFormat="1">
      <c r="A558" s="15"/>
      <c r="B558" s="268"/>
      <c r="C558" s="269"/>
      <c r="D558" s="243" t="s">
        <v>197</v>
      </c>
      <c r="E558" s="270" t="s">
        <v>1</v>
      </c>
      <c r="F558" s="271" t="s">
        <v>2250</v>
      </c>
      <c r="G558" s="269"/>
      <c r="H558" s="270" t="s">
        <v>1</v>
      </c>
      <c r="I558" s="272"/>
      <c r="J558" s="269"/>
      <c r="K558" s="269"/>
      <c r="L558" s="273"/>
      <c r="M558" s="274"/>
      <c r="N558" s="275"/>
      <c r="O558" s="275"/>
      <c r="P558" s="275"/>
      <c r="Q558" s="275"/>
      <c r="R558" s="275"/>
      <c r="S558" s="275"/>
      <c r="T558" s="276"/>
      <c r="U558" s="15"/>
      <c r="V558" s="15"/>
      <c r="W558" s="15"/>
      <c r="X558" s="15"/>
      <c r="Y558" s="15"/>
      <c r="Z558" s="15"/>
      <c r="AA558" s="15"/>
      <c r="AB558" s="15"/>
      <c r="AC558" s="15"/>
      <c r="AD558" s="15"/>
      <c r="AE558" s="15"/>
      <c r="AT558" s="277" t="s">
        <v>197</v>
      </c>
      <c r="AU558" s="277" t="s">
        <v>85</v>
      </c>
      <c r="AV558" s="15" t="s">
        <v>83</v>
      </c>
      <c r="AW558" s="15" t="s">
        <v>32</v>
      </c>
      <c r="AX558" s="15" t="s">
        <v>76</v>
      </c>
      <c r="AY558" s="277" t="s">
        <v>175</v>
      </c>
    </row>
    <row r="559" s="15" customFormat="1">
      <c r="A559" s="15"/>
      <c r="B559" s="268"/>
      <c r="C559" s="269"/>
      <c r="D559" s="243" t="s">
        <v>197</v>
      </c>
      <c r="E559" s="270" t="s">
        <v>1</v>
      </c>
      <c r="F559" s="271" t="s">
        <v>2274</v>
      </c>
      <c r="G559" s="269"/>
      <c r="H559" s="270" t="s">
        <v>1</v>
      </c>
      <c r="I559" s="272"/>
      <c r="J559" s="269"/>
      <c r="K559" s="269"/>
      <c r="L559" s="273"/>
      <c r="M559" s="274"/>
      <c r="N559" s="275"/>
      <c r="O559" s="275"/>
      <c r="P559" s="275"/>
      <c r="Q559" s="275"/>
      <c r="R559" s="275"/>
      <c r="S559" s="275"/>
      <c r="T559" s="276"/>
      <c r="U559" s="15"/>
      <c r="V559" s="15"/>
      <c r="W559" s="15"/>
      <c r="X559" s="15"/>
      <c r="Y559" s="15"/>
      <c r="Z559" s="15"/>
      <c r="AA559" s="15"/>
      <c r="AB559" s="15"/>
      <c r="AC559" s="15"/>
      <c r="AD559" s="15"/>
      <c r="AE559" s="15"/>
      <c r="AT559" s="277" t="s">
        <v>197</v>
      </c>
      <c r="AU559" s="277" t="s">
        <v>85</v>
      </c>
      <c r="AV559" s="15" t="s">
        <v>83</v>
      </c>
      <c r="AW559" s="15" t="s">
        <v>32</v>
      </c>
      <c r="AX559" s="15" t="s">
        <v>76</v>
      </c>
      <c r="AY559" s="277" t="s">
        <v>175</v>
      </c>
    </row>
    <row r="560" s="13" customFormat="1">
      <c r="A560" s="13"/>
      <c r="B560" s="241"/>
      <c r="C560" s="242"/>
      <c r="D560" s="243" t="s">
        <v>197</v>
      </c>
      <c r="E560" s="244" t="s">
        <v>1</v>
      </c>
      <c r="F560" s="245" t="s">
        <v>2275</v>
      </c>
      <c r="G560" s="242"/>
      <c r="H560" s="246">
        <v>4</v>
      </c>
      <c r="I560" s="247"/>
      <c r="J560" s="242"/>
      <c r="K560" s="242"/>
      <c r="L560" s="248"/>
      <c r="M560" s="249"/>
      <c r="N560" s="250"/>
      <c r="O560" s="250"/>
      <c r="P560" s="250"/>
      <c r="Q560" s="250"/>
      <c r="R560" s="250"/>
      <c r="S560" s="250"/>
      <c r="T560" s="251"/>
      <c r="U560" s="13"/>
      <c r="V560" s="13"/>
      <c r="W560" s="13"/>
      <c r="X560" s="13"/>
      <c r="Y560" s="13"/>
      <c r="Z560" s="13"/>
      <c r="AA560" s="13"/>
      <c r="AB560" s="13"/>
      <c r="AC560" s="13"/>
      <c r="AD560" s="13"/>
      <c r="AE560" s="13"/>
      <c r="AT560" s="252" t="s">
        <v>197</v>
      </c>
      <c r="AU560" s="252" t="s">
        <v>85</v>
      </c>
      <c r="AV560" s="13" t="s">
        <v>85</v>
      </c>
      <c r="AW560" s="13" t="s">
        <v>32</v>
      </c>
      <c r="AX560" s="13" t="s">
        <v>76</v>
      </c>
      <c r="AY560" s="252" t="s">
        <v>175</v>
      </c>
    </row>
    <row r="561" s="15" customFormat="1">
      <c r="A561" s="15"/>
      <c r="B561" s="268"/>
      <c r="C561" s="269"/>
      <c r="D561" s="243" t="s">
        <v>197</v>
      </c>
      <c r="E561" s="270" t="s">
        <v>1</v>
      </c>
      <c r="F561" s="271" t="s">
        <v>2251</v>
      </c>
      <c r="G561" s="269"/>
      <c r="H561" s="270" t="s">
        <v>1</v>
      </c>
      <c r="I561" s="272"/>
      <c r="J561" s="269"/>
      <c r="K561" s="269"/>
      <c r="L561" s="273"/>
      <c r="M561" s="274"/>
      <c r="N561" s="275"/>
      <c r="O561" s="275"/>
      <c r="P561" s="275"/>
      <c r="Q561" s="275"/>
      <c r="R561" s="275"/>
      <c r="S561" s="275"/>
      <c r="T561" s="276"/>
      <c r="U561" s="15"/>
      <c r="V561" s="15"/>
      <c r="W561" s="15"/>
      <c r="X561" s="15"/>
      <c r="Y561" s="15"/>
      <c r="Z561" s="15"/>
      <c r="AA561" s="15"/>
      <c r="AB561" s="15"/>
      <c r="AC561" s="15"/>
      <c r="AD561" s="15"/>
      <c r="AE561" s="15"/>
      <c r="AT561" s="277" t="s">
        <v>197</v>
      </c>
      <c r="AU561" s="277" t="s">
        <v>85</v>
      </c>
      <c r="AV561" s="15" t="s">
        <v>83</v>
      </c>
      <c r="AW561" s="15" t="s">
        <v>32</v>
      </c>
      <c r="AX561" s="15" t="s">
        <v>76</v>
      </c>
      <c r="AY561" s="277" t="s">
        <v>175</v>
      </c>
    </row>
    <row r="562" s="15" customFormat="1">
      <c r="A562" s="15"/>
      <c r="B562" s="268"/>
      <c r="C562" s="269"/>
      <c r="D562" s="243" t="s">
        <v>197</v>
      </c>
      <c r="E562" s="270" t="s">
        <v>1</v>
      </c>
      <c r="F562" s="271" t="s">
        <v>2274</v>
      </c>
      <c r="G562" s="269"/>
      <c r="H562" s="270" t="s">
        <v>1</v>
      </c>
      <c r="I562" s="272"/>
      <c r="J562" s="269"/>
      <c r="K562" s="269"/>
      <c r="L562" s="273"/>
      <c r="M562" s="274"/>
      <c r="N562" s="275"/>
      <c r="O562" s="275"/>
      <c r="P562" s="275"/>
      <c r="Q562" s="275"/>
      <c r="R562" s="275"/>
      <c r="S562" s="275"/>
      <c r="T562" s="276"/>
      <c r="U562" s="15"/>
      <c r="V562" s="15"/>
      <c r="W562" s="15"/>
      <c r="X562" s="15"/>
      <c r="Y562" s="15"/>
      <c r="Z562" s="15"/>
      <c r="AA562" s="15"/>
      <c r="AB562" s="15"/>
      <c r="AC562" s="15"/>
      <c r="AD562" s="15"/>
      <c r="AE562" s="15"/>
      <c r="AT562" s="277" t="s">
        <v>197</v>
      </c>
      <c r="AU562" s="277" t="s">
        <v>85</v>
      </c>
      <c r="AV562" s="15" t="s">
        <v>83</v>
      </c>
      <c r="AW562" s="15" t="s">
        <v>32</v>
      </c>
      <c r="AX562" s="15" t="s">
        <v>76</v>
      </c>
      <c r="AY562" s="277" t="s">
        <v>175</v>
      </c>
    </row>
    <row r="563" s="13" customFormat="1">
      <c r="A563" s="13"/>
      <c r="B563" s="241"/>
      <c r="C563" s="242"/>
      <c r="D563" s="243" t="s">
        <v>197</v>
      </c>
      <c r="E563" s="244" t="s">
        <v>1</v>
      </c>
      <c r="F563" s="245" t="s">
        <v>2275</v>
      </c>
      <c r="G563" s="242"/>
      <c r="H563" s="246">
        <v>4</v>
      </c>
      <c r="I563" s="247"/>
      <c r="J563" s="242"/>
      <c r="K563" s="242"/>
      <c r="L563" s="248"/>
      <c r="M563" s="249"/>
      <c r="N563" s="250"/>
      <c r="O563" s="250"/>
      <c r="P563" s="250"/>
      <c r="Q563" s="250"/>
      <c r="R563" s="250"/>
      <c r="S563" s="250"/>
      <c r="T563" s="251"/>
      <c r="U563" s="13"/>
      <c r="V563" s="13"/>
      <c r="W563" s="13"/>
      <c r="X563" s="13"/>
      <c r="Y563" s="13"/>
      <c r="Z563" s="13"/>
      <c r="AA563" s="13"/>
      <c r="AB563" s="13"/>
      <c r="AC563" s="13"/>
      <c r="AD563" s="13"/>
      <c r="AE563" s="13"/>
      <c r="AT563" s="252" t="s">
        <v>197</v>
      </c>
      <c r="AU563" s="252" t="s">
        <v>85</v>
      </c>
      <c r="AV563" s="13" t="s">
        <v>85</v>
      </c>
      <c r="AW563" s="13" t="s">
        <v>32</v>
      </c>
      <c r="AX563" s="13" t="s">
        <v>76</v>
      </c>
      <c r="AY563" s="252" t="s">
        <v>175</v>
      </c>
    </row>
    <row r="564" s="14" customFormat="1">
      <c r="A564" s="14"/>
      <c r="B564" s="253"/>
      <c r="C564" s="254"/>
      <c r="D564" s="243" t="s">
        <v>197</v>
      </c>
      <c r="E564" s="255" t="s">
        <v>1</v>
      </c>
      <c r="F564" s="256" t="s">
        <v>199</v>
      </c>
      <c r="G564" s="254"/>
      <c r="H564" s="257">
        <v>16</v>
      </c>
      <c r="I564" s="258"/>
      <c r="J564" s="254"/>
      <c r="K564" s="254"/>
      <c r="L564" s="259"/>
      <c r="M564" s="260"/>
      <c r="N564" s="261"/>
      <c r="O564" s="261"/>
      <c r="P564" s="261"/>
      <c r="Q564" s="261"/>
      <c r="R564" s="261"/>
      <c r="S564" s="261"/>
      <c r="T564" s="262"/>
      <c r="U564" s="14"/>
      <c r="V564" s="14"/>
      <c r="W564" s="14"/>
      <c r="X564" s="14"/>
      <c r="Y564" s="14"/>
      <c r="Z564" s="14"/>
      <c r="AA564" s="14"/>
      <c r="AB564" s="14"/>
      <c r="AC564" s="14"/>
      <c r="AD564" s="14"/>
      <c r="AE564" s="14"/>
      <c r="AT564" s="263" t="s">
        <v>197</v>
      </c>
      <c r="AU564" s="263" t="s">
        <v>85</v>
      </c>
      <c r="AV564" s="14" t="s">
        <v>182</v>
      </c>
      <c r="AW564" s="14" t="s">
        <v>32</v>
      </c>
      <c r="AX564" s="14" t="s">
        <v>83</v>
      </c>
      <c r="AY564" s="263" t="s">
        <v>175</v>
      </c>
    </row>
    <row r="565" s="2" customFormat="1" ht="16.5" customHeight="1">
      <c r="A565" s="39"/>
      <c r="B565" s="40"/>
      <c r="C565" s="228" t="s">
        <v>578</v>
      </c>
      <c r="D565" s="228" t="s">
        <v>177</v>
      </c>
      <c r="E565" s="229" t="s">
        <v>2276</v>
      </c>
      <c r="F565" s="230" t="s">
        <v>2277</v>
      </c>
      <c r="G565" s="231" t="s">
        <v>908</v>
      </c>
      <c r="H565" s="232">
        <v>8</v>
      </c>
      <c r="I565" s="233"/>
      <c r="J565" s="234">
        <f>ROUND(I565*H565,2)</f>
        <v>0</v>
      </c>
      <c r="K565" s="230" t="s">
        <v>181</v>
      </c>
      <c r="L565" s="45"/>
      <c r="M565" s="235" t="s">
        <v>1</v>
      </c>
      <c r="N565" s="236" t="s">
        <v>41</v>
      </c>
      <c r="O565" s="92"/>
      <c r="P565" s="237">
        <f>O565*H565</f>
        <v>0</v>
      </c>
      <c r="Q565" s="237">
        <v>0</v>
      </c>
      <c r="R565" s="237">
        <f>Q565*H565</f>
        <v>0</v>
      </c>
      <c r="S565" s="237">
        <v>0.024500000000000001</v>
      </c>
      <c r="T565" s="238">
        <f>S565*H565</f>
        <v>0.19600000000000001</v>
      </c>
      <c r="U565" s="39"/>
      <c r="V565" s="39"/>
      <c r="W565" s="39"/>
      <c r="X565" s="39"/>
      <c r="Y565" s="39"/>
      <c r="Z565" s="39"/>
      <c r="AA565" s="39"/>
      <c r="AB565" s="39"/>
      <c r="AC565" s="39"/>
      <c r="AD565" s="39"/>
      <c r="AE565" s="39"/>
      <c r="AR565" s="239" t="s">
        <v>255</v>
      </c>
      <c r="AT565" s="239" t="s">
        <v>177</v>
      </c>
      <c r="AU565" s="239" t="s">
        <v>85</v>
      </c>
      <c r="AY565" s="18" t="s">
        <v>175</v>
      </c>
      <c r="BE565" s="240">
        <f>IF(N565="základní",J565,0)</f>
        <v>0</v>
      </c>
      <c r="BF565" s="240">
        <f>IF(N565="snížená",J565,0)</f>
        <v>0</v>
      </c>
      <c r="BG565" s="240">
        <f>IF(N565="zákl. přenesená",J565,0)</f>
        <v>0</v>
      </c>
      <c r="BH565" s="240">
        <f>IF(N565="sníž. přenesená",J565,0)</f>
        <v>0</v>
      </c>
      <c r="BI565" s="240">
        <f>IF(N565="nulová",J565,0)</f>
        <v>0</v>
      </c>
      <c r="BJ565" s="18" t="s">
        <v>83</v>
      </c>
      <c r="BK565" s="240">
        <f>ROUND(I565*H565,2)</f>
        <v>0</v>
      </c>
      <c r="BL565" s="18" t="s">
        <v>255</v>
      </c>
      <c r="BM565" s="239" t="s">
        <v>2278</v>
      </c>
    </row>
    <row r="566" s="13" customFormat="1">
      <c r="A566" s="13"/>
      <c r="B566" s="241"/>
      <c r="C566" s="242"/>
      <c r="D566" s="243" t="s">
        <v>197</v>
      </c>
      <c r="E566" s="244" t="s">
        <v>1</v>
      </c>
      <c r="F566" s="245" t="s">
        <v>214</v>
      </c>
      <c r="G566" s="242"/>
      <c r="H566" s="246">
        <v>8</v>
      </c>
      <c r="I566" s="247"/>
      <c r="J566" s="242"/>
      <c r="K566" s="242"/>
      <c r="L566" s="248"/>
      <c r="M566" s="249"/>
      <c r="N566" s="250"/>
      <c r="O566" s="250"/>
      <c r="P566" s="250"/>
      <c r="Q566" s="250"/>
      <c r="R566" s="250"/>
      <c r="S566" s="250"/>
      <c r="T566" s="251"/>
      <c r="U566" s="13"/>
      <c r="V566" s="13"/>
      <c r="W566" s="13"/>
      <c r="X566" s="13"/>
      <c r="Y566" s="13"/>
      <c r="Z566" s="13"/>
      <c r="AA566" s="13"/>
      <c r="AB566" s="13"/>
      <c r="AC566" s="13"/>
      <c r="AD566" s="13"/>
      <c r="AE566" s="13"/>
      <c r="AT566" s="252" t="s">
        <v>197</v>
      </c>
      <c r="AU566" s="252" t="s">
        <v>85</v>
      </c>
      <c r="AV566" s="13" t="s">
        <v>85</v>
      </c>
      <c r="AW566" s="13" t="s">
        <v>32</v>
      </c>
      <c r="AX566" s="13" t="s">
        <v>83</v>
      </c>
      <c r="AY566" s="252" t="s">
        <v>175</v>
      </c>
    </row>
    <row r="567" s="2" customFormat="1" ht="16.5" customHeight="1">
      <c r="A567" s="39"/>
      <c r="B567" s="40"/>
      <c r="C567" s="228" t="s">
        <v>582</v>
      </c>
      <c r="D567" s="228" t="s">
        <v>177</v>
      </c>
      <c r="E567" s="229" t="s">
        <v>2279</v>
      </c>
      <c r="F567" s="230" t="s">
        <v>2280</v>
      </c>
      <c r="G567" s="231" t="s">
        <v>908</v>
      </c>
      <c r="H567" s="232">
        <v>8</v>
      </c>
      <c r="I567" s="233"/>
      <c r="J567" s="234">
        <f>ROUND(I567*H567,2)</f>
        <v>0</v>
      </c>
      <c r="K567" s="230" t="s">
        <v>181</v>
      </c>
      <c r="L567" s="45"/>
      <c r="M567" s="235" t="s">
        <v>1</v>
      </c>
      <c r="N567" s="236" t="s">
        <v>41</v>
      </c>
      <c r="O567" s="92"/>
      <c r="P567" s="237">
        <f>O567*H567</f>
        <v>0</v>
      </c>
      <c r="Q567" s="237">
        <v>0.0058307360000000004</v>
      </c>
      <c r="R567" s="237">
        <f>Q567*H567</f>
        <v>0.046645888000000003</v>
      </c>
      <c r="S567" s="237">
        <v>0</v>
      </c>
      <c r="T567" s="238">
        <f>S567*H567</f>
        <v>0</v>
      </c>
      <c r="U567" s="39"/>
      <c r="V567" s="39"/>
      <c r="W567" s="39"/>
      <c r="X567" s="39"/>
      <c r="Y567" s="39"/>
      <c r="Z567" s="39"/>
      <c r="AA567" s="39"/>
      <c r="AB567" s="39"/>
      <c r="AC567" s="39"/>
      <c r="AD567" s="39"/>
      <c r="AE567" s="39"/>
      <c r="AR567" s="239" t="s">
        <v>255</v>
      </c>
      <c r="AT567" s="239" t="s">
        <v>177</v>
      </c>
      <c r="AU567" s="239" t="s">
        <v>85</v>
      </c>
      <c r="AY567" s="18" t="s">
        <v>175</v>
      </c>
      <c r="BE567" s="240">
        <f>IF(N567="základní",J567,0)</f>
        <v>0</v>
      </c>
      <c r="BF567" s="240">
        <f>IF(N567="snížená",J567,0)</f>
        <v>0</v>
      </c>
      <c r="BG567" s="240">
        <f>IF(N567="zákl. přenesená",J567,0)</f>
        <v>0</v>
      </c>
      <c r="BH567" s="240">
        <f>IF(N567="sníž. přenesená",J567,0)</f>
        <v>0</v>
      </c>
      <c r="BI567" s="240">
        <f>IF(N567="nulová",J567,0)</f>
        <v>0</v>
      </c>
      <c r="BJ567" s="18" t="s">
        <v>83</v>
      </c>
      <c r="BK567" s="240">
        <f>ROUND(I567*H567,2)</f>
        <v>0</v>
      </c>
      <c r="BL567" s="18" t="s">
        <v>255</v>
      </c>
      <c r="BM567" s="239" t="s">
        <v>2281</v>
      </c>
    </row>
    <row r="568" s="15" customFormat="1">
      <c r="A568" s="15"/>
      <c r="B568" s="268"/>
      <c r="C568" s="269"/>
      <c r="D568" s="243" t="s">
        <v>197</v>
      </c>
      <c r="E568" s="270" t="s">
        <v>1</v>
      </c>
      <c r="F568" s="271" t="s">
        <v>2282</v>
      </c>
      <c r="G568" s="269"/>
      <c r="H568" s="270" t="s">
        <v>1</v>
      </c>
      <c r="I568" s="272"/>
      <c r="J568" s="269"/>
      <c r="K568" s="269"/>
      <c r="L568" s="273"/>
      <c r="M568" s="274"/>
      <c r="N568" s="275"/>
      <c r="O568" s="275"/>
      <c r="P568" s="275"/>
      <c r="Q568" s="275"/>
      <c r="R568" s="275"/>
      <c r="S568" s="275"/>
      <c r="T568" s="276"/>
      <c r="U568" s="15"/>
      <c r="V568" s="15"/>
      <c r="W568" s="15"/>
      <c r="X568" s="15"/>
      <c r="Y568" s="15"/>
      <c r="Z568" s="15"/>
      <c r="AA568" s="15"/>
      <c r="AB568" s="15"/>
      <c r="AC568" s="15"/>
      <c r="AD568" s="15"/>
      <c r="AE568" s="15"/>
      <c r="AT568" s="277" t="s">
        <v>197</v>
      </c>
      <c r="AU568" s="277" t="s">
        <v>85</v>
      </c>
      <c r="AV568" s="15" t="s">
        <v>83</v>
      </c>
      <c r="AW568" s="15" t="s">
        <v>32</v>
      </c>
      <c r="AX568" s="15" t="s">
        <v>76</v>
      </c>
      <c r="AY568" s="277" t="s">
        <v>175</v>
      </c>
    </row>
    <row r="569" s="15" customFormat="1">
      <c r="A569" s="15"/>
      <c r="B569" s="268"/>
      <c r="C569" s="269"/>
      <c r="D569" s="243" t="s">
        <v>197</v>
      </c>
      <c r="E569" s="270" t="s">
        <v>1</v>
      </c>
      <c r="F569" s="271" t="s">
        <v>2283</v>
      </c>
      <c r="G569" s="269"/>
      <c r="H569" s="270" t="s">
        <v>1</v>
      </c>
      <c r="I569" s="272"/>
      <c r="J569" s="269"/>
      <c r="K569" s="269"/>
      <c r="L569" s="273"/>
      <c r="M569" s="274"/>
      <c r="N569" s="275"/>
      <c r="O569" s="275"/>
      <c r="P569" s="275"/>
      <c r="Q569" s="275"/>
      <c r="R569" s="275"/>
      <c r="S569" s="275"/>
      <c r="T569" s="276"/>
      <c r="U569" s="15"/>
      <c r="V569" s="15"/>
      <c r="W569" s="15"/>
      <c r="X569" s="15"/>
      <c r="Y569" s="15"/>
      <c r="Z569" s="15"/>
      <c r="AA569" s="15"/>
      <c r="AB569" s="15"/>
      <c r="AC569" s="15"/>
      <c r="AD569" s="15"/>
      <c r="AE569" s="15"/>
      <c r="AT569" s="277" t="s">
        <v>197</v>
      </c>
      <c r="AU569" s="277" t="s">
        <v>85</v>
      </c>
      <c r="AV569" s="15" t="s">
        <v>83</v>
      </c>
      <c r="AW569" s="15" t="s">
        <v>32</v>
      </c>
      <c r="AX569" s="15" t="s">
        <v>76</v>
      </c>
      <c r="AY569" s="277" t="s">
        <v>175</v>
      </c>
    </row>
    <row r="570" s="15" customFormat="1">
      <c r="A570" s="15"/>
      <c r="B570" s="268"/>
      <c r="C570" s="269"/>
      <c r="D570" s="243" t="s">
        <v>197</v>
      </c>
      <c r="E570" s="270" t="s">
        <v>1</v>
      </c>
      <c r="F570" s="271" t="s">
        <v>2284</v>
      </c>
      <c r="G570" s="269"/>
      <c r="H570" s="270" t="s">
        <v>1</v>
      </c>
      <c r="I570" s="272"/>
      <c r="J570" s="269"/>
      <c r="K570" s="269"/>
      <c r="L570" s="273"/>
      <c r="M570" s="274"/>
      <c r="N570" s="275"/>
      <c r="O570" s="275"/>
      <c r="P570" s="275"/>
      <c r="Q570" s="275"/>
      <c r="R570" s="275"/>
      <c r="S570" s="275"/>
      <c r="T570" s="276"/>
      <c r="U570" s="15"/>
      <c r="V570" s="15"/>
      <c r="W570" s="15"/>
      <c r="X570" s="15"/>
      <c r="Y570" s="15"/>
      <c r="Z570" s="15"/>
      <c r="AA570" s="15"/>
      <c r="AB570" s="15"/>
      <c r="AC570" s="15"/>
      <c r="AD570" s="15"/>
      <c r="AE570" s="15"/>
      <c r="AT570" s="277" t="s">
        <v>197</v>
      </c>
      <c r="AU570" s="277" t="s">
        <v>85</v>
      </c>
      <c r="AV570" s="15" t="s">
        <v>83</v>
      </c>
      <c r="AW570" s="15" t="s">
        <v>32</v>
      </c>
      <c r="AX570" s="15" t="s">
        <v>76</v>
      </c>
      <c r="AY570" s="277" t="s">
        <v>175</v>
      </c>
    </row>
    <row r="571" s="15" customFormat="1">
      <c r="A571" s="15"/>
      <c r="B571" s="268"/>
      <c r="C571" s="269"/>
      <c r="D571" s="243" t="s">
        <v>197</v>
      </c>
      <c r="E571" s="270" t="s">
        <v>1</v>
      </c>
      <c r="F571" s="271" t="s">
        <v>2248</v>
      </c>
      <c r="G571" s="269"/>
      <c r="H571" s="270" t="s">
        <v>1</v>
      </c>
      <c r="I571" s="272"/>
      <c r="J571" s="269"/>
      <c r="K571" s="269"/>
      <c r="L571" s="273"/>
      <c r="M571" s="274"/>
      <c r="N571" s="275"/>
      <c r="O571" s="275"/>
      <c r="P571" s="275"/>
      <c r="Q571" s="275"/>
      <c r="R571" s="275"/>
      <c r="S571" s="275"/>
      <c r="T571" s="276"/>
      <c r="U571" s="15"/>
      <c r="V571" s="15"/>
      <c r="W571" s="15"/>
      <c r="X571" s="15"/>
      <c r="Y571" s="15"/>
      <c r="Z571" s="15"/>
      <c r="AA571" s="15"/>
      <c r="AB571" s="15"/>
      <c r="AC571" s="15"/>
      <c r="AD571" s="15"/>
      <c r="AE571" s="15"/>
      <c r="AT571" s="277" t="s">
        <v>197</v>
      </c>
      <c r="AU571" s="277" t="s">
        <v>85</v>
      </c>
      <c r="AV571" s="15" t="s">
        <v>83</v>
      </c>
      <c r="AW571" s="15" t="s">
        <v>32</v>
      </c>
      <c r="AX571" s="15" t="s">
        <v>76</v>
      </c>
      <c r="AY571" s="277" t="s">
        <v>175</v>
      </c>
    </row>
    <row r="572" s="13" customFormat="1">
      <c r="A572" s="13"/>
      <c r="B572" s="241"/>
      <c r="C572" s="242"/>
      <c r="D572" s="243" t="s">
        <v>197</v>
      </c>
      <c r="E572" s="244" t="s">
        <v>1</v>
      </c>
      <c r="F572" s="245" t="s">
        <v>85</v>
      </c>
      <c r="G572" s="242"/>
      <c r="H572" s="246">
        <v>2</v>
      </c>
      <c r="I572" s="247"/>
      <c r="J572" s="242"/>
      <c r="K572" s="242"/>
      <c r="L572" s="248"/>
      <c r="M572" s="249"/>
      <c r="N572" s="250"/>
      <c r="O572" s="250"/>
      <c r="P572" s="250"/>
      <c r="Q572" s="250"/>
      <c r="R572" s="250"/>
      <c r="S572" s="250"/>
      <c r="T572" s="251"/>
      <c r="U572" s="13"/>
      <c r="V572" s="13"/>
      <c r="W572" s="13"/>
      <c r="X572" s="13"/>
      <c r="Y572" s="13"/>
      <c r="Z572" s="13"/>
      <c r="AA572" s="13"/>
      <c r="AB572" s="13"/>
      <c r="AC572" s="13"/>
      <c r="AD572" s="13"/>
      <c r="AE572" s="13"/>
      <c r="AT572" s="252" t="s">
        <v>197</v>
      </c>
      <c r="AU572" s="252" t="s">
        <v>85</v>
      </c>
      <c r="AV572" s="13" t="s">
        <v>85</v>
      </c>
      <c r="AW572" s="13" t="s">
        <v>32</v>
      </c>
      <c r="AX572" s="13" t="s">
        <v>76</v>
      </c>
      <c r="AY572" s="252" t="s">
        <v>175</v>
      </c>
    </row>
    <row r="573" s="15" customFormat="1">
      <c r="A573" s="15"/>
      <c r="B573" s="268"/>
      <c r="C573" s="269"/>
      <c r="D573" s="243" t="s">
        <v>197</v>
      </c>
      <c r="E573" s="270" t="s">
        <v>1</v>
      </c>
      <c r="F573" s="271" t="s">
        <v>2249</v>
      </c>
      <c r="G573" s="269"/>
      <c r="H573" s="270" t="s">
        <v>1</v>
      </c>
      <c r="I573" s="272"/>
      <c r="J573" s="269"/>
      <c r="K573" s="269"/>
      <c r="L573" s="273"/>
      <c r="M573" s="274"/>
      <c r="N573" s="275"/>
      <c r="O573" s="275"/>
      <c r="P573" s="275"/>
      <c r="Q573" s="275"/>
      <c r="R573" s="275"/>
      <c r="S573" s="275"/>
      <c r="T573" s="276"/>
      <c r="U573" s="15"/>
      <c r="V573" s="15"/>
      <c r="W573" s="15"/>
      <c r="X573" s="15"/>
      <c r="Y573" s="15"/>
      <c r="Z573" s="15"/>
      <c r="AA573" s="15"/>
      <c r="AB573" s="15"/>
      <c r="AC573" s="15"/>
      <c r="AD573" s="15"/>
      <c r="AE573" s="15"/>
      <c r="AT573" s="277" t="s">
        <v>197</v>
      </c>
      <c r="AU573" s="277" t="s">
        <v>85</v>
      </c>
      <c r="AV573" s="15" t="s">
        <v>83</v>
      </c>
      <c r="AW573" s="15" t="s">
        <v>32</v>
      </c>
      <c r="AX573" s="15" t="s">
        <v>76</v>
      </c>
      <c r="AY573" s="277" t="s">
        <v>175</v>
      </c>
    </row>
    <row r="574" s="13" customFormat="1">
      <c r="A574" s="13"/>
      <c r="B574" s="241"/>
      <c r="C574" s="242"/>
      <c r="D574" s="243" t="s">
        <v>197</v>
      </c>
      <c r="E574" s="244" t="s">
        <v>1</v>
      </c>
      <c r="F574" s="245" t="s">
        <v>85</v>
      </c>
      <c r="G574" s="242"/>
      <c r="H574" s="246">
        <v>2</v>
      </c>
      <c r="I574" s="247"/>
      <c r="J574" s="242"/>
      <c r="K574" s="242"/>
      <c r="L574" s="248"/>
      <c r="M574" s="249"/>
      <c r="N574" s="250"/>
      <c r="O574" s="250"/>
      <c r="P574" s="250"/>
      <c r="Q574" s="250"/>
      <c r="R574" s="250"/>
      <c r="S574" s="250"/>
      <c r="T574" s="251"/>
      <c r="U574" s="13"/>
      <c r="V574" s="13"/>
      <c r="W574" s="13"/>
      <c r="X574" s="13"/>
      <c r="Y574" s="13"/>
      <c r="Z574" s="13"/>
      <c r="AA574" s="13"/>
      <c r="AB574" s="13"/>
      <c r="AC574" s="13"/>
      <c r="AD574" s="13"/>
      <c r="AE574" s="13"/>
      <c r="AT574" s="252" t="s">
        <v>197</v>
      </c>
      <c r="AU574" s="252" t="s">
        <v>85</v>
      </c>
      <c r="AV574" s="13" t="s">
        <v>85</v>
      </c>
      <c r="AW574" s="13" t="s">
        <v>32</v>
      </c>
      <c r="AX574" s="13" t="s">
        <v>76</v>
      </c>
      <c r="AY574" s="252" t="s">
        <v>175</v>
      </c>
    </row>
    <row r="575" s="15" customFormat="1">
      <c r="A575" s="15"/>
      <c r="B575" s="268"/>
      <c r="C575" s="269"/>
      <c r="D575" s="243" t="s">
        <v>197</v>
      </c>
      <c r="E575" s="270" t="s">
        <v>1</v>
      </c>
      <c r="F575" s="271" t="s">
        <v>2250</v>
      </c>
      <c r="G575" s="269"/>
      <c r="H575" s="270" t="s">
        <v>1</v>
      </c>
      <c r="I575" s="272"/>
      <c r="J575" s="269"/>
      <c r="K575" s="269"/>
      <c r="L575" s="273"/>
      <c r="M575" s="274"/>
      <c r="N575" s="275"/>
      <c r="O575" s="275"/>
      <c r="P575" s="275"/>
      <c r="Q575" s="275"/>
      <c r="R575" s="275"/>
      <c r="S575" s="275"/>
      <c r="T575" s="276"/>
      <c r="U575" s="15"/>
      <c r="V575" s="15"/>
      <c r="W575" s="15"/>
      <c r="X575" s="15"/>
      <c r="Y575" s="15"/>
      <c r="Z575" s="15"/>
      <c r="AA575" s="15"/>
      <c r="AB575" s="15"/>
      <c r="AC575" s="15"/>
      <c r="AD575" s="15"/>
      <c r="AE575" s="15"/>
      <c r="AT575" s="277" t="s">
        <v>197</v>
      </c>
      <c r="AU575" s="277" t="s">
        <v>85</v>
      </c>
      <c r="AV575" s="15" t="s">
        <v>83</v>
      </c>
      <c r="AW575" s="15" t="s">
        <v>32</v>
      </c>
      <c r="AX575" s="15" t="s">
        <v>76</v>
      </c>
      <c r="AY575" s="277" t="s">
        <v>175</v>
      </c>
    </row>
    <row r="576" s="13" customFormat="1">
      <c r="A576" s="13"/>
      <c r="B576" s="241"/>
      <c r="C576" s="242"/>
      <c r="D576" s="243" t="s">
        <v>197</v>
      </c>
      <c r="E576" s="244" t="s">
        <v>1</v>
      </c>
      <c r="F576" s="245" t="s">
        <v>85</v>
      </c>
      <c r="G576" s="242"/>
      <c r="H576" s="246">
        <v>2</v>
      </c>
      <c r="I576" s="247"/>
      <c r="J576" s="242"/>
      <c r="K576" s="242"/>
      <c r="L576" s="248"/>
      <c r="M576" s="249"/>
      <c r="N576" s="250"/>
      <c r="O576" s="250"/>
      <c r="P576" s="250"/>
      <c r="Q576" s="250"/>
      <c r="R576" s="250"/>
      <c r="S576" s="250"/>
      <c r="T576" s="251"/>
      <c r="U576" s="13"/>
      <c r="V576" s="13"/>
      <c r="W576" s="13"/>
      <c r="X576" s="13"/>
      <c r="Y576" s="13"/>
      <c r="Z576" s="13"/>
      <c r="AA576" s="13"/>
      <c r="AB576" s="13"/>
      <c r="AC576" s="13"/>
      <c r="AD576" s="13"/>
      <c r="AE576" s="13"/>
      <c r="AT576" s="252" t="s">
        <v>197</v>
      </c>
      <c r="AU576" s="252" t="s">
        <v>85</v>
      </c>
      <c r="AV576" s="13" t="s">
        <v>85</v>
      </c>
      <c r="AW576" s="13" t="s">
        <v>32</v>
      </c>
      <c r="AX576" s="13" t="s">
        <v>76</v>
      </c>
      <c r="AY576" s="252" t="s">
        <v>175</v>
      </c>
    </row>
    <row r="577" s="15" customFormat="1">
      <c r="A577" s="15"/>
      <c r="B577" s="268"/>
      <c r="C577" s="269"/>
      <c r="D577" s="243" t="s">
        <v>197</v>
      </c>
      <c r="E577" s="270" t="s">
        <v>1</v>
      </c>
      <c r="F577" s="271" t="s">
        <v>2251</v>
      </c>
      <c r="G577" s="269"/>
      <c r="H577" s="270" t="s">
        <v>1</v>
      </c>
      <c r="I577" s="272"/>
      <c r="J577" s="269"/>
      <c r="K577" s="269"/>
      <c r="L577" s="273"/>
      <c r="M577" s="274"/>
      <c r="N577" s="275"/>
      <c r="O577" s="275"/>
      <c r="P577" s="275"/>
      <c r="Q577" s="275"/>
      <c r="R577" s="275"/>
      <c r="S577" s="275"/>
      <c r="T577" s="276"/>
      <c r="U577" s="15"/>
      <c r="V577" s="15"/>
      <c r="W577" s="15"/>
      <c r="X577" s="15"/>
      <c r="Y577" s="15"/>
      <c r="Z577" s="15"/>
      <c r="AA577" s="15"/>
      <c r="AB577" s="15"/>
      <c r="AC577" s="15"/>
      <c r="AD577" s="15"/>
      <c r="AE577" s="15"/>
      <c r="AT577" s="277" t="s">
        <v>197</v>
      </c>
      <c r="AU577" s="277" t="s">
        <v>85</v>
      </c>
      <c r="AV577" s="15" t="s">
        <v>83</v>
      </c>
      <c r="AW577" s="15" t="s">
        <v>32</v>
      </c>
      <c r="AX577" s="15" t="s">
        <v>76</v>
      </c>
      <c r="AY577" s="277" t="s">
        <v>175</v>
      </c>
    </row>
    <row r="578" s="13" customFormat="1">
      <c r="A578" s="13"/>
      <c r="B578" s="241"/>
      <c r="C578" s="242"/>
      <c r="D578" s="243" t="s">
        <v>197</v>
      </c>
      <c r="E578" s="244" t="s">
        <v>1</v>
      </c>
      <c r="F578" s="245" t="s">
        <v>85</v>
      </c>
      <c r="G578" s="242"/>
      <c r="H578" s="246">
        <v>2</v>
      </c>
      <c r="I578" s="247"/>
      <c r="J578" s="242"/>
      <c r="K578" s="242"/>
      <c r="L578" s="248"/>
      <c r="M578" s="249"/>
      <c r="N578" s="250"/>
      <c r="O578" s="250"/>
      <c r="P578" s="250"/>
      <c r="Q578" s="250"/>
      <c r="R578" s="250"/>
      <c r="S578" s="250"/>
      <c r="T578" s="251"/>
      <c r="U578" s="13"/>
      <c r="V578" s="13"/>
      <c r="W578" s="13"/>
      <c r="X578" s="13"/>
      <c r="Y578" s="13"/>
      <c r="Z578" s="13"/>
      <c r="AA578" s="13"/>
      <c r="AB578" s="13"/>
      <c r="AC578" s="13"/>
      <c r="AD578" s="13"/>
      <c r="AE578" s="13"/>
      <c r="AT578" s="252" t="s">
        <v>197</v>
      </c>
      <c r="AU578" s="252" t="s">
        <v>85</v>
      </c>
      <c r="AV578" s="13" t="s">
        <v>85</v>
      </c>
      <c r="AW578" s="13" t="s">
        <v>32</v>
      </c>
      <c r="AX578" s="13" t="s">
        <v>76</v>
      </c>
      <c r="AY578" s="252" t="s">
        <v>175</v>
      </c>
    </row>
    <row r="579" s="14" customFormat="1">
      <c r="A579" s="14"/>
      <c r="B579" s="253"/>
      <c r="C579" s="254"/>
      <c r="D579" s="243" t="s">
        <v>197</v>
      </c>
      <c r="E579" s="255" t="s">
        <v>1</v>
      </c>
      <c r="F579" s="256" t="s">
        <v>199</v>
      </c>
      <c r="G579" s="254"/>
      <c r="H579" s="257">
        <v>8</v>
      </c>
      <c r="I579" s="258"/>
      <c r="J579" s="254"/>
      <c r="K579" s="254"/>
      <c r="L579" s="259"/>
      <c r="M579" s="260"/>
      <c r="N579" s="261"/>
      <c r="O579" s="261"/>
      <c r="P579" s="261"/>
      <c r="Q579" s="261"/>
      <c r="R579" s="261"/>
      <c r="S579" s="261"/>
      <c r="T579" s="262"/>
      <c r="U579" s="14"/>
      <c r="V579" s="14"/>
      <c r="W579" s="14"/>
      <c r="X579" s="14"/>
      <c r="Y579" s="14"/>
      <c r="Z579" s="14"/>
      <c r="AA579" s="14"/>
      <c r="AB579" s="14"/>
      <c r="AC579" s="14"/>
      <c r="AD579" s="14"/>
      <c r="AE579" s="14"/>
      <c r="AT579" s="263" t="s">
        <v>197</v>
      </c>
      <c r="AU579" s="263" t="s">
        <v>85</v>
      </c>
      <c r="AV579" s="14" t="s">
        <v>182</v>
      </c>
      <c r="AW579" s="14" t="s">
        <v>32</v>
      </c>
      <c r="AX579" s="14" t="s">
        <v>83</v>
      </c>
      <c r="AY579" s="263" t="s">
        <v>175</v>
      </c>
    </row>
    <row r="580" s="2" customFormat="1" ht="16.5" customHeight="1">
      <c r="A580" s="39"/>
      <c r="B580" s="40"/>
      <c r="C580" s="289" t="s">
        <v>586</v>
      </c>
      <c r="D580" s="289" t="s">
        <v>411</v>
      </c>
      <c r="E580" s="290" t="s">
        <v>2285</v>
      </c>
      <c r="F580" s="291" t="s">
        <v>2286</v>
      </c>
      <c r="G580" s="292" t="s">
        <v>316</v>
      </c>
      <c r="H580" s="293">
        <v>8</v>
      </c>
      <c r="I580" s="294"/>
      <c r="J580" s="295">
        <f>ROUND(I580*H580,2)</f>
        <v>0</v>
      </c>
      <c r="K580" s="291" t="s">
        <v>181</v>
      </c>
      <c r="L580" s="296"/>
      <c r="M580" s="297" t="s">
        <v>1</v>
      </c>
      <c r="N580" s="298" t="s">
        <v>41</v>
      </c>
      <c r="O580" s="92"/>
      <c r="P580" s="237">
        <f>O580*H580</f>
        <v>0</v>
      </c>
      <c r="Q580" s="237">
        <v>0.029999999999999999</v>
      </c>
      <c r="R580" s="237">
        <f>Q580*H580</f>
        <v>0.23999999999999999</v>
      </c>
      <c r="S580" s="237">
        <v>0</v>
      </c>
      <c r="T580" s="238">
        <f>S580*H580</f>
        <v>0</v>
      </c>
      <c r="U580" s="39"/>
      <c r="V580" s="39"/>
      <c r="W580" s="39"/>
      <c r="X580" s="39"/>
      <c r="Y580" s="39"/>
      <c r="Z580" s="39"/>
      <c r="AA580" s="39"/>
      <c r="AB580" s="39"/>
      <c r="AC580" s="39"/>
      <c r="AD580" s="39"/>
      <c r="AE580" s="39"/>
      <c r="AR580" s="239" t="s">
        <v>347</v>
      </c>
      <c r="AT580" s="239" t="s">
        <v>411</v>
      </c>
      <c r="AU580" s="239" t="s">
        <v>85</v>
      </c>
      <c r="AY580" s="18" t="s">
        <v>175</v>
      </c>
      <c r="BE580" s="240">
        <f>IF(N580="základní",J580,0)</f>
        <v>0</v>
      </c>
      <c r="BF580" s="240">
        <f>IF(N580="snížená",J580,0)</f>
        <v>0</v>
      </c>
      <c r="BG580" s="240">
        <f>IF(N580="zákl. přenesená",J580,0)</f>
        <v>0</v>
      </c>
      <c r="BH580" s="240">
        <f>IF(N580="sníž. přenesená",J580,0)</f>
        <v>0</v>
      </c>
      <c r="BI580" s="240">
        <f>IF(N580="nulová",J580,0)</f>
        <v>0</v>
      </c>
      <c r="BJ580" s="18" t="s">
        <v>83</v>
      </c>
      <c r="BK580" s="240">
        <f>ROUND(I580*H580,2)</f>
        <v>0</v>
      </c>
      <c r="BL580" s="18" t="s">
        <v>255</v>
      </c>
      <c r="BM580" s="239" t="s">
        <v>2287</v>
      </c>
    </row>
    <row r="581" s="13" customFormat="1">
      <c r="A581" s="13"/>
      <c r="B581" s="241"/>
      <c r="C581" s="242"/>
      <c r="D581" s="243" t="s">
        <v>197</v>
      </c>
      <c r="E581" s="244" t="s">
        <v>1</v>
      </c>
      <c r="F581" s="245" t="s">
        <v>214</v>
      </c>
      <c r="G581" s="242"/>
      <c r="H581" s="246">
        <v>8</v>
      </c>
      <c r="I581" s="247"/>
      <c r="J581" s="242"/>
      <c r="K581" s="242"/>
      <c r="L581" s="248"/>
      <c r="M581" s="249"/>
      <c r="N581" s="250"/>
      <c r="O581" s="250"/>
      <c r="P581" s="250"/>
      <c r="Q581" s="250"/>
      <c r="R581" s="250"/>
      <c r="S581" s="250"/>
      <c r="T581" s="251"/>
      <c r="U581" s="13"/>
      <c r="V581" s="13"/>
      <c r="W581" s="13"/>
      <c r="X581" s="13"/>
      <c r="Y581" s="13"/>
      <c r="Z581" s="13"/>
      <c r="AA581" s="13"/>
      <c r="AB581" s="13"/>
      <c r="AC581" s="13"/>
      <c r="AD581" s="13"/>
      <c r="AE581" s="13"/>
      <c r="AT581" s="252" t="s">
        <v>197</v>
      </c>
      <c r="AU581" s="252" t="s">
        <v>85</v>
      </c>
      <c r="AV581" s="13" t="s">
        <v>85</v>
      </c>
      <c r="AW581" s="13" t="s">
        <v>32</v>
      </c>
      <c r="AX581" s="13" t="s">
        <v>83</v>
      </c>
      <c r="AY581" s="252" t="s">
        <v>175</v>
      </c>
    </row>
    <row r="582" s="2" customFormat="1" ht="16.5" customHeight="1">
      <c r="A582" s="39"/>
      <c r="B582" s="40"/>
      <c r="C582" s="228" t="s">
        <v>590</v>
      </c>
      <c r="D582" s="228" t="s">
        <v>177</v>
      </c>
      <c r="E582" s="229" t="s">
        <v>2288</v>
      </c>
      <c r="F582" s="230" t="s">
        <v>2289</v>
      </c>
      <c r="G582" s="231" t="s">
        <v>908</v>
      </c>
      <c r="H582" s="232">
        <v>4</v>
      </c>
      <c r="I582" s="233"/>
      <c r="J582" s="234">
        <f>ROUND(I582*H582,2)</f>
        <v>0</v>
      </c>
      <c r="K582" s="230" t="s">
        <v>181</v>
      </c>
      <c r="L582" s="45"/>
      <c r="M582" s="235" t="s">
        <v>1</v>
      </c>
      <c r="N582" s="236" t="s">
        <v>41</v>
      </c>
      <c r="O582" s="92"/>
      <c r="P582" s="237">
        <f>O582*H582</f>
        <v>0</v>
      </c>
      <c r="Q582" s="237">
        <v>0.014749999999999999</v>
      </c>
      <c r="R582" s="237">
        <f>Q582*H582</f>
        <v>0.058999999999999997</v>
      </c>
      <c r="S582" s="237">
        <v>0</v>
      </c>
      <c r="T582" s="238">
        <f>S582*H582</f>
        <v>0</v>
      </c>
      <c r="U582" s="39"/>
      <c r="V582" s="39"/>
      <c r="W582" s="39"/>
      <c r="X582" s="39"/>
      <c r="Y582" s="39"/>
      <c r="Z582" s="39"/>
      <c r="AA582" s="39"/>
      <c r="AB582" s="39"/>
      <c r="AC582" s="39"/>
      <c r="AD582" s="39"/>
      <c r="AE582" s="39"/>
      <c r="AR582" s="239" t="s">
        <v>255</v>
      </c>
      <c r="AT582" s="239" t="s">
        <v>177</v>
      </c>
      <c r="AU582" s="239" t="s">
        <v>85</v>
      </c>
      <c r="AY582" s="18" t="s">
        <v>175</v>
      </c>
      <c r="BE582" s="240">
        <f>IF(N582="základní",J582,0)</f>
        <v>0</v>
      </c>
      <c r="BF582" s="240">
        <f>IF(N582="snížená",J582,0)</f>
        <v>0</v>
      </c>
      <c r="BG582" s="240">
        <f>IF(N582="zákl. přenesená",J582,0)</f>
        <v>0</v>
      </c>
      <c r="BH582" s="240">
        <f>IF(N582="sníž. přenesená",J582,0)</f>
        <v>0</v>
      </c>
      <c r="BI582" s="240">
        <f>IF(N582="nulová",J582,0)</f>
        <v>0</v>
      </c>
      <c r="BJ582" s="18" t="s">
        <v>83</v>
      </c>
      <c r="BK582" s="240">
        <f>ROUND(I582*H582,2)</f>
        <v>0</v>
      </c>
      <c r="BL582" s="18" t="s">
        <v>255</v>
      </c>
      <c r="BM582" s="239" t="s">
        <v>2290</v>
      </c>
    </row>
    <row r="583" s="15" customFormat="1">
      <c r="A583" s="15"/>
      <c r="B583" s="268"/>
      <c r="C583" s="269"/>
      <c r="D583" s="243" t="s">
        <v>197</v>
      </c>
      <c r="E583" s="270" t="s">
        <v>1</v>
      </c>
      <c r="F583" s="271" t="s">
        <v>2248</v>
      </c>
      <c r="G583" s="269"/>
      <c r="H583" s="270" t="s">
        <v>1</v>
      </c>
      <c r="I583" s="272"/>
      <c r="J583" s="269"/>
      <c r="K583" s="269"/>
      <c r="L583" s="273"/>
      <c r="M583" s="274"/>
      <c r="N583" s="275"/>
      <c r="O583" s="275"/>
      <c r="P583" s="275"/>
      <c r="Q583" s="275"/>
      <c r="R583" s="275"/>
      <c r="S583" s="275"/>
      <c r="T583" s="276"/>
      <c r="U583" s="15"/>
      <c r="V583" s="15"/>
      <c r="W583" s="15"/>
      <c r="X583" s="15"/>
      <c r="Y583" s="15"/>
      <c r="Z583" s="15"/>
      <c r="AA583" s="15"/>
      <c r="AB583" s="15"/>
      <c r="AC583" s="15"/>
      <c r="AD583" s="15"/>
      <c r="AE583" s="15"/>
      <c r="AT583" s="277" t="s">
        <v>197</v>
      </c>
      <c r="AU583" s="277" t="s">
        <v>85</v>
      </c>
      <c r="AV583" s="15" t="s">
        <v>83</v>
      </c>
      <c r="AW583" s="15" t="s">
        <v>32</v>
      </c>
      <c r="AX583" s="15" t="s">
        <v>76</v>
      </c>
      <c r="AY583" s="277" t="s">
        <v>175</v>
      </c>
    </row>
    <row r="584" s="15" customFormat="1">
      <c r="A584" s="15"/>
      <c r="B584" s="268"/>
      <c r="C584" s="269"/>
      <c r="D584" s="243" t="s">
        <v>197</v>
      </c>
      <c r="E584" s="270" t="s">
        <v>1</v>
      </c>
      <c r="F584" s="271" t="s">
        <v>2291</v>
      </c>
      <c r="G584" s="269"/>
      <c r="H584" s="270" t="s">
        <v>1</v>
      </c>
      <c r="I584" s="272"/>
      <c r="J584" s="269"/>
      <c r="K584" s="269"/>
      <c r="L584" s="273"/>
      <c r="M584" s="274"/>
      <c r="N584" s="275"/>
      <c r="O584" s="275"/>
      <c r="P584" s="275"/>
      <c r="Q584" s="275"/>
      <c r="R584" s="275"/>
      <c r="S584" s="275"/>
      <c r="T584" s="276"/>
      <c r="U584" s="15"/>
      <c r="V584" s="15"/>
      <c r="W584" s="15"/>
      <c r="X584" s="15"/>
      <c r="Y584" s="15"/>
      <c r="Z584" s="15"/>
      <c r="AA584" s="15"/>
      <c r="AB584" s="15"/>
      <c r="AC584" s="15"/>
      <c r="AD584" s="15"/>
      <c r="AE584" s="15"/>
      <c r="AT584" s="277" t="s">
        <v>197</v>
      </c>
      <c r="AU584" s="277" t="s">
        <v>85</v>
      </c>
      <c r="AV584" s="15" t="s">
        <v>83</v>
      </c>
      <c r="AW584" s="15" t="s">
        <v>32</v>
      </c>
      <c r="AX584" s="15" t="s">
        <v>76</v>
      </c>
      <c r="AY584" s="277" t="s">
        <v>175</v>
      </c>
    </row>
    <row r="585" s="13" customFormat="1">
      <c r="A585" s="13"/>
      <c r="B585" s="241"/>
      <c r="C585" s="242"/>
      <c r="D585" s="243" t="s">
        <v>197</v>
      </c>
      <c r="E585" s="244" t="s">
        <v>1</v>
      </c>
      <c r="F585" s="245" t="s">
        <v>83</v>
      </c>
      <c r="G585" s="242"/>
      <c r="H585" s="246">
        <v>1</v>
      </c>
      <c r="I585" s="247"/>
      <c r="J585" s="242"/>
      <c r="K585" s="242"/>
      <c r="L585" s="248"/>
      <c r="M585" s="249"/>
      <c r="N585" s="250"/>
      <c r="O585" s="250"/>
      <c r="P585" s="250"/>
      <c r="Q585" s="250"/>
      <c r="R585" s="250"/>
      <c r="S585" s="250"/>
      <c r="T585" s="251"/>
      <c r="U585" s="13"/>
      <c r="V585" s="13"/>
      <c r="W585" s="13"/>
      <c r="X585" s="13"/>
      <c r="Y585" s="13"/>
      <c r="Z585" s="13"/>
      <c r="AA585" s="13"/>
      <c r="AB585" s="13"/>
      <c r="AC585" s="13"/>
      <c r="AD585" s="13"/>
      <c r="AE585" s="13"/>
      <c r="AT585" s="252" t="s">
        <v>197</v>
      </c>
      <c r="AU585" s="252" t="s">
        <v>85</v>
      </c>
      <c r="AV585" s="13" t="s">
        <v>85</v>
      </c>
      <c r="AW585" s="13" t="s">
        <v>32</v>
      </c>
      <c r="AX585" s="13" t="s">
        <v>76</v>
      </c>
      <c r="AY585" s="252" t="s">
        <v>175</v>
      </c>
    </row>
    <row r="586" s="15" customFormat="1">
      <c r="A586" s="15"/>
      <c r="B586" s="268"/>
      <c r="C586" s="269"/>
      <c r="D586" s="243" t="s">
        <v>197</v>
      </c>
      <c r="E586" s="270" t="s">
        <v>1</v>
      </c>
      <c r="F586" s="271" t="s">
        <v>2292</v>
      </c>
      <c r="G586" s="269"/>
      <c r="H586" s="270" t="s">
        <v>1</v>
      </c>
      <c r="I586" s="272"/>
      <c r="J586" s="269"/>
      <c r="K586" s="269"/>
      <c r="L586" s="273"/>
      <c r="M586" s="274"/>
      <c r="N586" s="275"/>
      <c r="O586" s="275"/>
      <c r="P586" s="275"/>
      <c r="Q586" s="275"/>
      <c r="R586" s="275"/>
      <c r="S586" s="275"/>
      <c r="T586" s="276"/>
      <c r="U586" s="15"/>
      <c r="V586" s="15"/>
      <c r="W586" s="15"/>
      <c r="X586" s="15"/>
      <c r="Y586" s="15"/>
      <c r="Z586" s="15"/>
      <c r="AA586" s="15"/>
      <c r="AB586" s="15"/>
      <c r="AC586" s="15"/>
      <c r="AD586" s="15"/>
      <c r="AE586" s="15"/>
      <c r="AT586" s="277" t="s">
        <v>197</v>
      </c>
      <c r="AU586" s="277" t="s">
        <v>85</v>
      </c>
      <c r="AV586" s="15" t="s">
        <v>83</v>
      </c>
      <c r="AW586" s="15" t="s">
        <v>32</v>
      </c>
      <c r="AX586" s="15" t="s">
        <v>76</v>
      </c>
      <c r="AY586" s="277" t="s">
        <v>175</v>
      </c>
    </row>
    <row r="587" s="15" customFormat="1">
      <c r="A587" s="15"/>
      <c r="B587" s="268"/>
      <c r="C587" s="269"/>
      <c r="D587" s="243" t="s">
        <v>197</v>
      </c>
      <c r="E587" s="270" t="s">
        <v>1</v>
      </c>
      <c r="F587" s="271" t="s">
        <v>2291</v>
      </c>
      <c r="G587" s="269"/>
      <c r="H587" s="270" t="s">
        <v>1</v>
      </c>
      <c r="I587" s="272"/>
      <c r="J587" s="269"/>
      <c r="K587" s="269"/>
      <c r="L587" s="273"/>
      <c r="M587" s="274"/>
      <c r="N587" s="275"/>
      <c r="O587" s="275"/>
      <c r="P587" s="275"/>
      <c r="Q587" s="275"/>
      <c r="R587" s="275"/>
      <c r="S587" s="275"/>
      <c r="T587" s="276"/>
      <c r="U587" s="15"/>
      <c r="V587" s="15"/>
      <c r="W587" s="15"/>
      <c r="X587" s="15"/>
      <c r="Y587" s="15"/>
      <c r="Z587" s="15"/>
      <c r="AA587" s="15"/>
      <c r="AB587" s="15"/>
      <c r="AC587" s="15"/>
      <c r="AD587" s="15"/>
      <c r="AE587" s="15"/>
      <c r="AT587" s="277" t="s">
        <v>197</v>
      </c>
      <c r="AU587" s="277" t="s">
        <v>85</v>
      </c>
      <c r="AV587" s="15" t="s">
        <v>83</v>
      </c>
      <c r="AW587" s="15" t="s">
        <v>32</v>
      </c>
      <c r="AX587" s="15" t="s">
        <v>76</v>
      </c>
      <c r="AY587" s="277" t="s">
        <v>175</v>
      </c>
    </row>
    <row r="588" s="13" customFormat="1">
      <c r="A588" s="13"/>
      <c r="B588" s="241"/>
      <c r="C588" s="242"/>
      <c r="D588" s="243" t="s">
        <v>197</v>
      </c>
      <c r="E588" s="244" t="s">
        <v>1</v>
      </c>
      <c r="F588" s="245" t="s">
        <v>83</v>
      </c>
      <c r="G588" s="242"/>
      <c r="H588" s="246">
        <v>1</v>
      </c>
      <c r="I588" s="247"/>
      <c r="J588" s="242"/>
      <c r="K588" s="242"/>
      <c r="L588" s="248"/>
      <c r="M588" s="249"/>
      <c r="N588" s="250"/>
      <c r="O588" s="250"/>
      <c r="P588" s="250"/>
      <c r="Q588" s="250"/>
      <c r="R588" s="250"/>
      <c r="S588" s="250"/>
      <c r="T588" s="251"/>
      <c r="U588" s="13"/>
      <c r="V588" s="13"/>
      <c r="W588" s="13"/>
      <c r="X588" s="13"/>
      <c r="Y588" s="13"/>
      <c r="Z588" s="13"/>
      <c r="AA588" s="13"/>
      <c r="AB588" s="13"/>
      <c r="AC588" s="13"/>
      <c r="AD588" s="13"/>
      <c r="AE588" s="13"/>
      <c r="AT588" s="252" t="s">
        <v>197</v>
      </c>
      <c r="AU588" s="252" t="s">
        <v>85</v>
      </c>
      <c r="AV588" s="13" t="s">
        <v>85</v>
      </c>
      <c r="AW588" s="13" t="s">
        <v>32</v>
      </c>
      <c r="AX588" s="13" t="s">
        <v>76</v>
      </c>
      <c r="AY588" s="252" t="s">
        <v>175</v>
      </c>
    </row>
    <row r="589" s="15" customFormat="1">
      <c r="A589" s="15"/>
      <c r="B589" s="268"/>
      <c r="C589" s="269"/>
      <c r="D589" s="243" t="s">
        <v>197</v>
      </c>
      <c r="E589" s="270" t="s">
        <v>1</v>
      </c>
      <c r="F589" s="271" t="s">
        <v>2250</v>
      </c>
      <c r="G589" s="269"/>
      <c r="H589" s="270" t="s">
        <v>1</v>
      </c>
      <c r="I589" s="272"/>
      <c r="J589" s="269"/>
      <c r="K589" s="269"/>
      <c r="L589" s="273"/>
      <c r="M589" s="274"/>
      <c r="N589" s="275"/>
      <c r="O589" s="275"/>
      <c r="P589" s="275"/>
      <c r="Q589" s="275"/>
      <c r="R589" s="275"/>
      <c r="S589" s="275"/>
      <c r="T589" s="276"/>
      <c r="U589" s="15"/>
      <c r="V589" s="15"/>
      <c r="W589" s="15"/>
      <c r="X589" s="15"/>
      <c r="Y589" s="15"/>
      <c r="Z589" s="15"/>
      <c r="AA589" s="15"/>
      <c r="AB589" s="15"/>
      <c r="AC589" s="15"/>
      <c r="AD589" s="15"/>
      <c r="AE589" s="15"/>
      <c r="AT589" s="277" t="s">
        <v>197</v>
      </c>
      <c r="AU589" s="277" t="s">
        <v>85</v>
      </c>
      <c r="AV589" s="15" t="s">
        <v>83</v>
      </c>
      <c r="AW589" s="15" t="s">
        <v>32</v>
      </c>
      <c r="AX589" s="15" t="s">
        <v>76</v>
      </c>
      <c r="AY589" s="277" t="s">
        <v>175</v>
      </c>
    </row>
    <row r="590" s="15" customFormat="1">
      <c r="A590" s="15"/>
      <c r="B590" s="268"/>
      <c r="C590" s="269"/>
      <c r="D590" s="243" t="s">
        <v>197</v>
      </c>
      <c r="E590" s="270" t="s">
        <v>1</v>
      </c>
      <c r="F590" s="271" t="s">
        <v>2291</v>
      </c>
      <c r="G590" s="269"/>
      <c r="H590" s="270" t="s">
        <v>1</v>
      </c>
      <c r="I590" s="272"/>
      <c r="J590" s="269"/>
      <c r="K590" s="269"/>
      <c r="L590" s="273"/>
      <c r="M590" s="274"/>
      <c r="N590" s="275"/>
      <c r="O590" s="275"/>
      <c r="P590" s="275"/>
      <c r="Q590" s="275"/>
      <c r="R590" s="275"/>
      <c r="S590" s="275"/>
      <c r="T590" s="276"/>
      <c r="U590" s="15"/>
      <c r="V590" s="15"/>
      <c r="W590" s="15"/>
      <c r="X590" s="15"/>
      <c r="Y590" s="15"/>
      <c r="Z590" s="15"/>
      <c r="AA590" s="15"/>
      <c r="AB590" s="15"/>
      <c r="AC590" s="15"/>
      <c r="AD590" s="15"/>
      <c r="AE590" s="15"/>
      <c r="AT590" s="277" t="s">
        <v>197</v>
      </c>
      <c r="AU590" s="277" t="s">
        <v>85</v>
      </c>
      <c r="AV590" s="15" t="s">
        <v>83</v>
      </c>
      <c r="AW590" s="15" t="s">
        <v>32</v>
      </c>
      <c r="AX590" s="15" t="s">
        <v>76</v>
      </c>
      <c r="AY590" s="277" t="s">
        <v>175</v>
      </c>
    </row>
    <row r="591" s="13" customFormat="1">
      <c r="A591" s="13"/>
      <c r="B591" s="241"/>
      <c r="C591" s="242"/>
      <c r="D591" s="243" t="s">
        <v>197</v>
      </c>
      <c r="E591" s="244" t="s">
        <v>1</v>
      </c>
      <c r="F591" s="245" t="s">
        <v>83</v>
      </c>
      <c r="G591" s="242"/>
      <c r="H591" s="246">
        <v>1</v>
      </c>
      <c r="I591" s="247"/>
      <c r="J591" s="242"/>
      <c r="K591" s="242"/>
      <c r="L591" s="248"/>
      <c r="M591" s="249"/>
      <c r="N591" s="250"/>
      <c r="O591" s="250"/>
      <c r="P591" s="250"/>
      <c r="Q591" s="250"/>
      <c r="R591" s="250"/>
      <c r="S591" s="250"/>
      <c r="T591" s="251"/>
      <c r="U591" s="13"/>
      <c r="V591" s="13"/>
      <c r="W591" s="13"/>
      <c r="X591" s="13"/>
      <c r="Y591" s="13"/>
      <c r="Z591" s="13"/>
      <c r="AA591" s="13"/>
      <c r="AB591" s="13"/>
      <c r="AC591" s="13"/>
      <c r="AD591" s="13"/>
      <c r="AE591" s="13"/>
      <c r="AT591" s="252" t="s">
        <v>197</v>
      </c>
      <c r="AU591" s="252" t="s">
        <v>85</v>
      </c>
      <c r="AV591" s="13" t="s">
        <v>85</v>
      </c>
      <c r="AW591" s="13" t="s">
        <v>32</v>
      </c>
      <c r="AX591" s="13" t="s">
        <v>76</v>
      </c>
      <c r="AY591" s="252" t="s">
        <v>175</v>
      </c>
    </row>
    <row r="592" s="15" customFormat="1">
      <c r="A592" s="15"/>
      <c r="B592" s="268"/>
      <c r="C592" s="269"/>
      <c r="D592" s="243" t="s">
        <v>197</v>
      </c>
      <c r="E592" s="270" t="s">
        <v>1</v>
      </c>
      <c r="F592" s="271" t="s">
        <v>2251</v>
      </c>
      <c r="G592" s="269"/>
      <c r="H592" s="270" t="s">
        <v>1</v>
      </c>
      <c r="I592" s="272"/>
      <c r="J592" s="269"/>
      <c r="K592" s="269"/>
      <c r="L592" s="273"/>
      <c r="M592" s="274"/>
      <c r="N592" s="275"/>
      <c r="O592" s="275"/>
      <c r="P592" s="275"/>
      <c r="Q592" s="275"/>
      <c r="R592" s="275"/>
      <c r="S592" s="275"/>
      <c r="T592" s="276"/>
      <c r="U592" s="15"/>
      <c r="V592" s="15"/>
      <c r="W592" s="15"/>
      <c r="X592" s="15"/>
      <c r="Y592" s="15"/>
      <c r="Z592" s="15"/>
      <c r="AA592" s="15"/>
      <c r="AB592" s="15"/>
      <c r="AC592" s="15"/>
      <c r="AD592" s="15"/>
      <c r="AE592" s="15"/>
      <c r="AT592" s="277" t="s">
        <v>197</v>
      </c>
      <c r="AU592" s="277" t="s">
        <v>85</v>
      </c>
      <c r="AV592" s="15" t="s">
        <v>83</v>
      </c>
      <c r="AW592" s="15" t="s">
        <v>32</v>
      </c>
      <c r="AX592" s="15" t="s">
        <v>76</v>
      </c>
      <c r="AY592" s="277" t="s">
        <v>175</v>
      </c>
    </row>
    <row r="593" s="15" customFormat="1">
      <c r="A593" s="15"/>
      <c r="B593" s="268"/>
      <c r="C593" s="269"/>
      <c r="D593" s="243" t="s">
        <v>197</v>
      </c>
      <c r="E593" s="270" t="s">
        <v>1</v>
      </c>
      <c r="F593" s="271" t="s">
        <v>2291</v>
      </c>
      <c r="G593" s="269"/>
      <c r="H593" s="270" t="s">
        <v>1</v>
      </c>
      <c r="I593" s="272"/>
      <c r="J593" s="269"/>
      <c r="K593" s="269"/>
      <c r="L593" s="273"/>
      <c r="M593" s="274"/>
      <c r="N593" s="275"/>
      <c r="O593" s="275"/>
      <c r="P593" s="275"/>
      <c r="Q593" s="275"/>
      <c r="R593" s="275"/>
      <c r="S593" s="275"/>
      <c r="T593" s="276"/>
      <c r="U593" s="15"/>
      <c r="V593" s="15"/>
      <c r="W593" s="15"/>
      <c r="X593" s="15"/>
      <c r="Y593" s="15"/>
      <c r="Z593" s="15"/>
      <c r="AA593" s="15"/>
      <c r="AB593" s="15"/>
      <c r="AC593" s="15"/>
      <c r="AD593" s="15"/>
      <c r="AE593" s="15"/>
      <c r="AT593" s="277" t="s">
        <v>197</v>
      </c>
      <c r="AU593" s="277" t="s">
        <v>85</v>
      </c>
      <c r="AV593" s="15" t="s">
        <v>83</v>
      </c>
      <c r="AW593" s="15" t="s">
        <v>32</v>
      </c>
      <c r="AX593" s="15" t="s">
        <v>76</v>
      </c>
      <c r="AY593" s="277" t="s">
        <v>175</v>
      </c>
    </row>
    <row r="594" s="13" customFormat="1">
      <c r="A594" s="13"/>
      <c r="B594" s="241"/>
      <c r="C594" s="242"/>
      <c r="D594" s="243" t="s">
        <v>197</v>
      </c>
      <c r="E594" s="244" t="s">
        <v>1</v>
      </c>
      <c r="F594" s="245" t="s">
        <v>83</v>
      </c>
      <c r="G594" s="242"/>
      <c r="H594" s="246">
        <v>1</v>
      </c>
      <c r="I594" s="247"/>
      <c r="J594" s="242"/>
      <c r="K594" s="242"/>
      <c r="L594" s="248"/>
      <c r="M594" s="249"/>
      <c r="N594" s="250"/>
      <c r="O594" s="250"/>
      <c r="P594" s="250"/>
      <c r="Q594" s="250"/>
      <c r="R594" s="250"/>
      <c r="S594" s="250"/>
      <c r="T594" s="251"/>
      <c r="U594" s="13"/>
      <c r="V594" s="13"/>
      <c r="W594" s="13"/>
      <c r="X594" s="13"/>
      <c r="Y594" s="13"/>
      <c r="Z594" s="13"/>
      <c r="AA594" s="13"/>
      <c r="AB594" s="13"/>
      <c r="AC594" s="13"/>
      <c r="AD594" s="13"/>
      <c r="AE594" s="13"/>
      <c r="AT594" s="252" t="s">
        <v>197</v>
      </c>
      <c r="AU594" s="252" t="s">
        <v>85</v>
      </c>
      <c r="AV594" s="13" t="s">
        <v>85</v>
      </c>
      <c r="AW594" s="13" t="s">
        <v>32</v>
      </c>
      <c r="AX594" s="13" t="s">
        <v>76</v>
      </c>
      <c r="AY594" s="252" t="s">
        <v>175</v>
      </c>
    </row>
    <row r="595" s="14" customFormat="1">
      <c r="A595" s="14"/>
      <c r="B595" s="253"/>
      <c r="C595" s="254"/>
      <c r="D595" s="243" t="s">
        <v>197</v>
      </c>
      <c r="E595" s="255" t="s">
        <v>1</v>
      </c>
      <c r="F595" s="256" t="s">
        <v>199</v>
      </c>
      <c r="G595" s="254"/>
      <c r="H595" s="257">
        <v>4</v>
      </c>
      <c r="I595" s="258"/>
      <c r="J595" s="254"/>
      <c r="K595" s="254"/>
      <c r="L595" s="259"/>
      <c r="M595" s="260"/>
      <c r="N595" s="261"/>
      <c r="O595" s="261"/>
      <c r="P595" s="261"/>
      <c r="Q595" s="261"/>
      <c r="R595" s="261"/>
      <c r="S595" s="261"/>
      <c r="T595" s="262"/>
      <c r="U595" s="14"/>
      <c r="V595" s="14"/>
      <c r="W595" s="14"/>
      <c r="X595" s="14"/>
      <c r="Y595" s="14"/>
      <c r="Z595" s="14"/>
      <c r="AA595" s="14"/>
      <c r="AB595" s="14"/>
      <c r="AC595" s="14"/>
      <c r="AD595" s="14"/>
      <c r="AE595" s="14"/>
      <c r="AT595" s="263" t="s">
        <v>197</v>
      </c>
      <c r="AU595" s="263" t="s">
        <v>85</v>
      </c>
      <c r="AV595" s="14" t="s">
        <v>182</v>
      </c>
      <c r="AW595" s="14" t="s">
        <v>32</v>
      </c>
      <c r="AX595" s="14" t="s">
        <v>83</v>
      </c>
      <c r="AY595" s="263" t="s">
        <v>175</v>
      </c>
    </row>
    <row r="596" s="2" customFormat="1" ht="16.5" customHeight="1">
      <c r="A596" s="39"/>
      <c r="B596" s="40"/>
      <c r="C596" s="228" t="s">
        <v>594</v>
      </c>
      <c r="D596" s="228" t="s">
        <v>177</v>
      </c>
      <c r="E596" s="229" t="s">
        <v>2293</v>
      </c>
      <c r="F596" s="230" t="s">
        <v>2294</v>
      </c>
      <c r="G596" s="231" t="s">
        <v>908</v>
      </c>
      <c r="H596" s="232">
        <v>2</v>
      </c>
      <c r="I596" s="233"/>
      <c r="J596" s="234">
        <f>ROUND(I596*H596,2)</f>
        <v>0</v>
      </c>
      <c r="K596" s="230" t="s">
        <v>181</v>
      </c>
      <c r="L596" s="45"/>
      <c r="M596" s="235" t="s">
        <v>1</v>
      </c>
      <c r="N596" s="236" t="s">
        <v>41</v>
      </c>
      <c r="O596" s="92"/>
      <c r="P596" s="237">
        <f>O596*H596</f>
        <v>0</v>
      </c>
      <c r="Q596" s="237">
        <v>0.05534</v>
      </c>
      <c r="R596" s="237">
        <f>Q596*H596</f>
        <v>0.11068</v>
      </c>
      <c r="S596" s="237">
        <v>0</v>
      </c>
      <c r="T596" s="238">
        <f>S596*H596</f>
        <v>0</v>
      </c>
      <c r="U596" s="39"/>
      <c r="V596" s="39"/>
      <c r="W596" s="39"/>
      <c r="X596" s="39"/>
      <c r="Y596" s="39"/>
      <c r="Z596" s="39"/>
      <c r="AA596" s="39"/>
      <c r="AB596" s="39"/>
      <c r="AC596" s="39"/>
      <c r="AD596" s="39"/>
      <c r="AE596" s="39"/>
      <c r="AR596" s="239" t="s">
        <v>255</v>
      </c>
      <c r="AT596" s="239" t="s">
        <v>177</v>
      </c>
      <c r="AU596" s="239" t="s">
        <v>85</v>
      </c>
      <c r="AY596" s="18" t="s">
        <v>175</v>
      </c>
      <c r="BE596" s="240">
        <f>IF(N596="základní",J596,0)</f>
        <v>0</v>
      </c>
      <c r="BF596" s="240">
        <f>IF(N596="snížená",J596,0)</f>
        <v>0</v>
      </c>
      <c r="BG596" s="240">
        <f>IF(N596="zákl. přenesená",J596,0)</f>
        <v>0</v>
      </c>
      <c r="BH596" s="240">
        <f>IF(N596="sníž. přenesená",J596,0)</f>
        <v>0</v>
      </c>
      <c r="BI596" s="240">
        <f>IF(N596="nulová",J596,0)</f>
        <v>0</v>
      </c>
      <c r="BJ596" s="18" t="s">
        <v>83</v>
      </c>
      <c r="BK596" s="240">
        <f>ROUND(I596*H596,2)</f>
        <v>0</v>
      </c>
      <c r="BL596" s="18" t="s">
        <v>255</v>
      </c>
      <c r="BM596" s="239" t="s">
        <v>2295</v>
      </c>
    </row>
    <row r="597" s="15" customFormat="1">
      <c r="A597" s="15"/>
      <c r="B597" s="268"/>
      <c r="C597" s="269"/>
      <c r="D597" s="243" t="s">
        <v>197</v>
      </c>
      <c r="E597" s="270" t="s">
        <v>1</v>
      </c>
      <c r="F597" s="271" t="s">
        <v>2296</v>
      </c>
      <c r="G597" s="269"/>
      <c r="H597" s="270" t="s">
        <v>1</v>
      </c>
      <c r="I597" s="272"/>
      <c r="J597" s="269"/>
      <c r="K597" s="269"/>
      <c r="L597" s="273"/>
      <c r="M597" s="274"/>
      <c r="N597" s="275"/>
      <c r="O597" s="275"/>
      <c r="P597" s="275"/>
      <c r="Q597" s="275"/>
      <c r="R597" s="275"/>
      <c r="S597" s="275"/>
      <c r="T597" s="276"/>
      <c r="U597" s="15"/>
      <c r="V597" s="15"/>
      <c r="W597" s="15"/>
      <c r="X597" s="15"/>
      <c r="Y597" s="15"/>
      <c r="Z597" s="15"/>
      <c r="AA597" s="15"/>
      <c r="AB597" s="15"/>
      <c r="AC597" s="15"/>
      <c r="AD597" s="15"/>
      <c r="AE597" s="15"/>
      <c r="AT597" s="277" t="s">
        <v>197</v>
      </c>
      <c r="AU597" s="277" t="s">
        <v>85</v>
      </c>
      <c r="AV597" s="15" t="s">
        <v>83</v>
      </c>
      <c r="AW597" s="15" t="s">
        <v>32</v>
      </c>
      <c r="AX597" s="15" t="s">
        <v>76</v>
      </c>
      <c r="AY597" s="277" t="s">
        <v>175</v>
      </c>
    </row>
    <row r="598" s="13" customFormat="1">
      <c r="A598" s="13"/>
      <c r="B598" s="241"/>
      <c r="C598" s="242"/>
      <c r="D598" s="243" t="s">
        <v>197</v>
      </c>
      <c r="E598" s="244" t="s">
        <v>1</v>
      </c>
      <c r="F598" s="245" t="s">
        <v>83</v>
      </c>
      <c r="G598" s="242"/>
      <c r="H598" s="246">
        <v>1</v>
      </c>
      <c r="I598" s="247"/>
      <c r="J598" s="242"/>
      <c r="K598" s="242"/>
      <c r="L598" s="248"/>
      <c r="M598" s="249"/>
      <c r="N598" s="250"/>
      <c r="O598" s="250"/>
      <c r="P598" s="250"/>
      <c r="Q598" s="250"/>
      <c r="R598" s="250"/>
      <c r="S598" s="250"/>
      <c r="T598" s="251"/>
      <c r="U598" s="13"/>
      <c r="V598" s="13"/>
      <c r="W598" s="13"/>
      <c r="X598" s="13"/>
      <c r="Y598" s="13"/>
      <c r="Z598" s="13"/>
      <c r="AA598" s="13"/>
      <c r="AB598" s="13"/>
      <c r="AC598" s="13"/>
      <c r="AD598" s="13"/>
      <c r="AE598" s="13"/>
      <c r="AT598" s="252" t="s">
        <v>197</v>
      </c>
      <c r="AU598" s="252" t="s">
        <v>85</v>
      </c>
      <c r="AV598" s="13" t="s">
        <v>85</v>
      </c>
      <c r="AW598" s="13" t="s">
        <v>32</v>
      </c>
      <c r="AX598" s="13" t="s">
        <v>76</v>
      </c>
      <c r="AY598" s="252" t="s">
        <v>175</v>
      </c>
    </row>
    <row r="599" s="15" customFormat="1">
      <c r="A599" s="15"/>
      <c r="B599" s="268"/>
      <c r="C599" s="269"/>
      <c r="D599" s="243" t="s">
        <v>197</v>
      </c>
      <c r="E599" s="270" t="s">
        <v>1</v>
      </c>
      <c r="F599" s="271" t="s">
        <v>2297</v>
      </c>
      <c r="G599" s="269"/>
      <c r="H599" s="270" t="s">
        <v>1</v>
      </c>
      <c r="I599" s="272"/>
      <c r="J599" s="269"/>
      <c r="K599" s="269"/>
      <c r="L599" s="273"/>
      <c r="M599" s="274"/>
      <c r="N599" s="275"/>
      <c r="O599" s="275"/>
      <c r="P599" s="275"/>
      <c r="Q599" s="275"/>
      <c r="R599" s="275"/>
      <c r="S599" s="275"/>
      <c r="T599" s="276"/>
      <c r="U599" s="15"/>
      <c r="V599" s="15"/>
      <c r="W599" s="15"/>
      <c r="X599" s="15"/>
      <c r="Y599" s="15"/>
      <c r="Z599" s="15"/>
      <c r="AA599" s="15"/>
      <c r="AB599" s="15"/>
      <c r="AC599" s="15"/>
      <c r="AD599" s="15"/>
      <c r="AE599" s="15"/>
      <c r="AT599" s="277" t="s">
        <v>197</v>
      </c>
      <c r="AU599" s="277" t="s">
        <v>85</v>
      </c>
      <c r="AV599" s="15" t="s">
        <v>83</v>
      </c>
      <c r="AW599" s="15" t="s">
        <v>32</v>
      </c>
      <c r="AX599" s="15" t="s">
        <v>76</v>
      </c>
      <c r="AY599" s="277" t="s">
        <v>175</v>
      </c>
    </row>
    <row r="600" s="13" customFormat="1">
      <c r="A600" s="13"/>
      <c r="B600" s="241"/>
      <c r="C600" s="242"/>
      <c r="D600" s="243" t="s">
        <v>197</v>
      </c>
      <c r="E600" s="244" t="s">
        <v>1</v>
      </c>
      <c r="F600" s="245" t="s">
        <v>83</v>
      </c>
      <c r="G600" s="242"/>
      <c r="H600" s="246">
        <v>1</v>
      </c>
      <c r="I600" s="247"/>
      <c r="J600" s="242"/>
      <c r="K600" s="242"/>
      <c r="L600" s="248"/>
      <c r="M600" s="249"/>
      <c r="N600" s="250"/>
      <c r="O600" s="250"/>
      <c r="P600" s="250"/>
      <c r="Q600" s="250"/>
      <c r="R600" s="250"/>
      <c r="S600" s="250"/>
      <c r="T600" s="251"/>
      <c r="U600" s="13"/>
      <c r="V600" s="13"/>
      <c r="W600" s="13"/>
      <c r="X600" s="13"/>
      <c r="Y600" s="13"/>
      <c r="Z600" s="13"/>
      <c r="AA600" s="13"/>
      <c r="AB600" s="13"/>
      <c r="AC600" s="13"/>
      <c r="AD600" s="13"/>
      <c r="AE600" s="13"/>
      <c r="AT600" s="252" t="s">
        <v>197</v>
      </c>
      <c r="AU600" s="252" t="s">
        <v>85</v>
      </c>
      <c r="AV600" s="13" t="s">
        <v>85</v>
      </c>
      <c r="AW600" s="13" t="s">
        <v>32</v>
      </c>
      <c r="AX600" s="13" t="s">
        <v>76</v>
      </c>
      <c r="AY600" s="252" t="s">
        <v>175</v>
      </c>
    </row>
    <row r="601" s="14" customFormat="1">
      <c r="A601" s="14"/>
      <c r="B601" s="253"/>
      <c r="C601" s="254"/>
      <c r="D601" s="243" t="s">
        <v>197</v>
      </c>
      <c r="E601" s="255" t="s">
        <v>1</v>
      </c>
      <c r="F601" s="256" t="s">
        <v>199</v>
      </c>
      <c r="G601" s="254"/>
      <c r="H601" s="257">
        <v>2</v>
      </c>
      <c r="I601" s="258"/>
      <c r="J601" s="254"/>
      <c r="K601" s="254"/>
      <c r="L601" s="259"/>
      <c r="M601" s="260"/>
      <c r="N601" s="261"/>
      <c r="O601" s="261"/>
      <c r="P601" s="261"/>
      <c r="Q601" s="261"/>
      <c r="R601" s="261"/>
      <c r="S601" s="261"/>
      <c r="T601" s="262"/>
      <c r="U601" s="14"/>
      <c r="V601" s="14"/>
      <c r="W601" s="14"/>
      <c r="X601" s="14"/>
      <c r="Y601" s="14"/>
      <c r="Z601" s="14"/>
      <c r="AA601" s="14"/>
      <c r="AB601" s="14"/>
      <c r="AC601" s="14"/>
      <c r="AD601" s="14"/>
      <c r="AE601" s="14"/>
      <c r="AT601" s="263" t="s">
        <v>197</v>
      </c>
      <c r="AU601" s="263" t="s">
        <v>85</v>
      </c>
      <c r="AV601" s="14" t="s">
        <v>182</v>
      </c>
      <c r="AW601" s="14" t="s">
        <v>32</v>
      </c>
      <c r="AX601" s="14" t="s">
        <v>83</v>
      </c>
      <c r="AY601" s="263" t="s">
        <v>175</v>
      </c>
    </row>
    <row r="602" s="2" customFormat="1" ht="16.5" customHeight="1">
      <c r="A602" s="39"/>
      <c r="B602" s="40"/>
      <c r="C602" s="228" t="s">
        <v>598</v>
      </c>
      <c r="D602" s="228" t="s">
        <v>177</v>
      </c>
      <c r="E602" s="229" t="s">
        <v>2298</v>
      </c>
      <c r="F602" s="230" t="s">
        <v>2299</v>
      </c>
      <c r="G602" s="231" t="s">
        <v>908</v>
      </c>
      <c r="H602" s="232">
        <v>4</v>
      </c>
      <c r="I602" s="233"/>
      <c r="J602" s="234">
        <f>ROUND(I602*H602,2)</f>
        <v>0</v>
      </c>
      <c r="K602" s="230" t="s">
        <v>181</v>
      </c>
      <c r="L602" s="45"/>
      <c r="M602" s="235" t="s">
        <v>1</v>
      </c>
      <c r="N602" s="236" t="s">
        <v>41</v>
      </c>
      <c r="O602" s="92"/>
      <c r="P602" s="237">
        <f>O602*H602</f>
        <v>0</v>
      </c>
      <c r="Q602" s="237">
        <v>0.00012999999999999999</v>
      </c>
      <c r="R602" s="237">
        <f>Q602*H602</f>
        <v>0.00051999999999999995</v>
      </c>
      <c r="S602" s="237">
        <v>0</v>
      </c>
      <c r="T602" s="238">
        <f>S602*H602</f>
        <v>0</v>
      </c>
      <c r="U602" s="39"/>
      <c r="V602" s="39"/>
      <c r="W602" s="39"/>
      <c r="X602" s="39"/>
      <c r="Y602" s="39"/>
      <c r="Z602" s="39"/>
      <c r="AA602" s="39"/>
      <c r="AB602" s="39"/>
      <c r="AC602" s="39"/>
      <c r="AD602" s="39"/>
      <c r="AE602" s="39"/>
      <c r="AR602" s="239" t="s">
        <v>255</v>
      </c>
      <c r="AT602" s="239" t="s">
        <v>177</v>
      </c>
      <c r="AU602" s="239" t="s">
        <v>85</v>
      </c>
      <c r="AY602" s="18" t="s">
        <v>175</v>
      </c>
      <c r="BE602" s="240">
        <f>IF(N602="základní",J602,0)</f>
        <v>0</v>
      </c>
      <c r="BF602" s="240">
        <f>IF(N602="snížená",J602,0)</f>
        <v>0</v>
      </c>
      <c r="BG602" s="240">
        <f>IF(N602="zákl. přenesená",J602,0)</f>
        <v>0</v>
      </c>
      <c r="BH602" s="240">
        <f>IF(N602="sníž. přenesená",J602,0)</f>
        <v>0</v>
      </c>
      <c r="BI602" s="240">
        <f>IF(N602="nulová",J602,0)</f>
        <v>0</v>
      </c>
      <c r="BJ602" s="18" t="s">
        <v>83</v>
      </c>
      <c r="BK602" s="240">
        <f>ROUND(I602*H602,2)</f>
        <v>0</v>
      </c>
      <c r="BL602" s="18" t="s">
        <v>255</v>
      </c>
      <c r="BM602" s="239" t="s">
        <v>2300</v>
      </c>
    </row>
    <row r="603" s="15" customFormat="1">
      <c r="A603" s="15"/>
      <c r="B603" s="268"/>
      <c r="C603" s="269"/>
      <c r="D603" s="243" t="s">
        <v>197</v>
      </c>
      <c r="E603" s="270" t="s">
        <v>1</v>
      </c>
      <c r="F603" s="271" t="s">
        <v>2248</v>
      </c>
      <c r="G603" s="269"/>
      <c r="H603" s="270" t="s">
        <v>1</v>
      </c>
      <c r="I603" s="272"/>
      <c r="J603" s="269"/>
      <c r="K603" s="269"/>
      <c r="L603" s="273"/>
      <c r="M603" s="274"/>
      <c r="N603" s="275"/>
      <c r="O603" s="275"/>
      <c r="P603" s="275"/>
      <c r="Q603" s="275"/>
      <c r="R603" s="275"/>
      <c r="S603" s="275"/>
      <c r="T603" s="276"/>
      <c r="U603" s="15"/>
      <c r="V603" s="15"/>
      <c r="W603" s="15"/>
      <c r="X603" s="15"/>
      <c r="Y603" s="15"/>
      <c r="Z603" s="15"/>
      <c r="AA603" s="15"/>
      <c r="AB603" s="15"/>
      <c r="AC603" s="15"/>
      <c r="AD603" s="15"/>
      <c r="AE603" s="15"/>
      <c r="AT603" s="277" t="s">
        <v>197</v>
      </c>
      <c r="AU603" s="277" t="s">
        <v>85</v>
      </c>
      <c r="AV603" s="15" t="s">
        <v>83</v>
      </c>
      <c r="AW603" s="15" t="s">
        <v>32</v>
      </c>
      <c r="AX603" s="15" t="s">
        <v>76</v>
      </c>
      <c r="AY603" s="277" t="s">
        <v>175</v>
      </c>
    </row>
    <row r="604" s="15" customFormat="1">
      <c r="A604" s="15"/>
      <c r="B604" s="268"/>
      <c r="C604" s="269"/>
      <c r="D604" s="243" t="s">
        <v>197</v>
      </c>
      <c r="E604" s="270" t="s">
        <v>1</v>
      </c>
      <c r="F604" s="271" t="s">
        <v>2291</v>
      </c>
      <c r="G604" s="269"/>
      <c r="H604" s="270" t="s">
        <v>1</v>
      </c>
      <c r="I604" s="272"/>
      <c r="J604" s="269"/>
      <c r="K604" s="269"/>
      <c r="L604" s="273"/>
      <c r="M604" s="274"/>
      <c r="N604" s="275"/>
      <c r="O604" s="275"/>
      <c r="P604" s="275"/>
      <c r="Q604" s="275"/>
      <c r="R604" s="275"/>
      <c r="S604" s="275"/>
      <c r="T604" s="276"/>
      <c r="U604" s="15"/>
      <c r="V604" s="15"/>
      <c r="W604" s="15"/>
      <c r="X604" s="15"/>
      <c r="Y604" s="15"/>
      <c r="Z604" s="15"/>
      <c r="AA604" s="15"/>
      <c r="AB604" s="15"/>
      <c r="AC604" s="15"/>
      <c r="AD604" s="15"/>
      <c r="AE604" s="15"/>
      <c r="AT604" s="277" t="s">
        <v>197</v>
      </c>
      <c r="AU604" s="277" t="s">
        <v>85</v>
      </c>
      <c r="AV604" s="15" t="s">
        <v>83</v>
      </c>
      <c r="AW604" s="15" t="s">
        <v>32</v>
      </c>
      <c r="AX604" s="15" t="s">
        <v>76</v>
      </c>
      <c r="AY604" s="277" t="s">
        <v>175</v>
      </c>
    </row>
    <row r="605" s="13" customFormat="1">
      <c r="A605" s="13"/>
      <c r="B605" s="241"/>
      <c r="C605" s="242"/>
      <c r="D605" s="243" t="s">
        <v>197</v>
      </c>
      <c r="E605" s="244" t="s">
        <v>1</v>
      </c>
      <c r="F605" s="245" t="s">
        <v>83</v>
      </c>
      <c r="G605" s="242"/>
      <c r="H605" s="246">
        <v>1</v>
      </c>
      <c r="I605" s="247"/>
      <c r="J605" s="242"/>
      <c r="K605" s="242"/>
      <c r="L605" s="248"/>
      <c r="M605" s="249"/>
      <c r="N605" s="250"/>
      <c r="O605" s="250"/>
      <c r="P605" s="250"/>
      <c r="Q605" s="250"/>
      <c r="R605" s="250"/>
      <c r="S605" s="250"/>
      <c r="T605" s="251"/>
      <c r="U605" s="13"/>
      <c r="V605" s="13"/>
      <c r="W605" s="13"/>
      <c r="X605" s="13"/>
      <c r="Y605" s="13"/>
      <c r="Z605" s="13"/>
      <c r="AA605" s="13"/>
      <c r="AB605" s="13"/>
      <c r="AC605" s="13"/>
      <c r="AD605" s="13"/>
      <c r="AE605" s="13"/>
      <c r="AT605" s="252" t="s">
        <v>197</v>
      </c>
      <c r="AU605" s="252" t="s">
        <v>85</v>
      </c>
      <c r="AV605" s="13" t="s">
        <v>85</v>
      </c>
      <c r="AW605" s="13" t="s">
        <v>32</v>
      </c>
      <c r="AX605" s="13" t="s">
        <v>76</v>
      </c>
      <c r="AY605" s="252" t="s">
        <v>175</v>
      </c>
    </row>
    <row r="606" s="15" customFormat="1">
      <c r="A606" s="15"/>
      <c r="B606" s="268"/>
      <c r="C606" s="269"/>
      <c r="D606" s="243" t="s">
        <v>197</v>
      </c>
      <c r="E606" s="270" t="s">
        <v>1</v>
      </c>
      <c r="F606" s="271" t="s">
        <v>2292</v>
      </c>
      <c r="G606" s="269"/>
      <c r="H606" s="270" t="s">
        <v>1</v>
      </c>
      <c r="I606" s="272"/>
      <c r="J606" s="269"/>
      <c r="K606" s="269"/>
      <c r="L606" s="273"/>
      <c r="M606" s="274"/>
      <c r="N606" s="275"/>
      <c r="O606" s="275"/>
      <c r="P606" s="275"/>
      <c r="Q606" s="275"/>
      <c r="R606" s="275"/>
      <c r="S606" s="275"/>
      <c r="T606" s="276"/>
      <c r="U606" s="15"/>
      <c r="V606" s="15"/>
      <c r="W606" s="15"/>
      <c r="X606" s="15"/>
      <c r="Y606" s="15"/>
      <c r="Z606" s="15"/>
      <c r="AA606" s="15"/>
      <c r="AB606" s="15"/>
      <c r="AC606" s="15"/>
      <c r="AD606" s="15"/>
      <c r="AE606" s="15"/>
      <c r="AT606" s="277" t="s">
        <v>197</v>
      </c>
      <c r="AU606" s="277" t="s">
        <v>85</v>
      </c>
      <c r="AV606" s="15" t="s">
        <v>83</v>
      </c>
      <c r="AW606" s="15" t="s">
        <v>32</v>
      </c>
      <c r="AX606" s="15" t="s">
        <v>76</v>
      </c>
      <c r="AY606" s="277" t="s">
        <v>175</v>
      </c>
    </row>
    <row r="607" s="15" customFormat="1">
      <c r="A607" s="15"/>
      <c r="B607" s="268"/>
      <c r="C607" s="269"/>
      <c r="D607" s="243" t="s">
        <v>197</v>
      </c>
      <c r="E607" s="270" t="s">
        <v>1</v>
      </c>
      <c r="F607" s="271" t="s">
        <v>2291</v>
      </c>
      <c r="G607" s="269"/>
      <c r="H607" s="270" t="s">
        <v>1</v>
      </c>
      <c r="I607" s="272"/>
      <c r="J607" s="269"/>
      <c r="K607" s="269"/>
      <c r="L607" s="273"/>
      <c r="M607" s="274"/>
      <c r="N607" s="275"/>
      <c r="O607" s="275"/>
      <c r="P607" s="275"/>
      <c r="Q607" s="275"/>
      <c r="R607" s="275"/>
      <c r="S607" s="275"/>
      <c r="T607" s="276"/>
      <c r="U607" s="15"/>
      <c r="V607" s="15"/>
      <c r="W607" s="15"/>
      <c r="X607" s="15"/>
      <c r="Y607" s="15"/>
      <c r="Z607" s="15"/>
      <c r="AA607" s="15"/>
      <c r="AB607" s="15"/>
      <c r="AC607" s="15"/>
      <c r="AD607" s="15"/>
      <c r="AE607" s="15"/>
      <c r="AT607" s="277" t="s">
        <v>197</v>
      </c>
      <c r="AU607" s="277" t="s">
        <v>85</v>
      </c>
      <c r="AV607" s="15" t="s">
        <v>83</v>
      </c>
      <c r="AW607" s="15" t="s">
        <v>32</v>
      </c>
      <c r="AX607" s="15" t="s">
        <v>76</v>
      </c>
      <c r="AY607" s="277" t="s">
        <v>175</v>
      </c>
    </row>
    <row r="608" s="13" customFormat="1">
      <c r="A608" s="13"/>
      <c r="B608" s="241"/>
      <c r="C608" s="242"/>
      <c r="D608" s="243" t="s">
        <v>197</v>
      </c>
      <c r="E608" s="244" t="s">
        <v>1</v>
      </c>
      <c r="F608" s="245" t="s">
        <v>83</v>
      </c>
      <c r="G608" s="242"/>
      <c r="H608" s="246">
        <v>1</v>
      </c>
      <c r="I608" s="247"/>
      <c r="J608" s="242"/>
      <c r="K608" s="242"/>
      <c r="L608" s="248"/>
      <c r="M608" s="249"/>
      <c r="N608" s="250"/>
      <c r="O608" s="250"/>
      <c r="P608" s="250"/>
      <c r="Q608" s="250"/>
      <c r="R608" s="250"/>
      <c r="S608" s="250"/>
      <c r="T608" s="251"/>
      <c r="U608" s="13"/>
      <c r="V608" s="13"/>
      <c r="W608" s="13"/>
      <c r="X608" s="13"/>
      <c r="Y608" s="13"/>
      <c r="Z608" s="13"/>
      <c r="AA608" s="13"/>
      <c r="AB608" s="13"/>
      <c r="AC608" s="13"/>
      <c r="AD608" s="13"/>
      <c r="AE608" s="13"/>
      <c r="AT608" s="252" t="s">
        <v>197</v>
      </c>
      <c r="AU608" s="252" t="s">
        <v>85</v>
      </c>
      <c r="AV608" s="13" t="s">
        <v>85</v>
      </c>
      <c r="AW608" s="13" t="s">
        <v>32</v>
      </c>
      <c r="AX608" s="13" t="s">
        <v>76</v>
      </c>
      <c r="AY608" s="252" t="s">
        <v>175</v>
      </c>
    </row>
    <row r="609" s="15" customFormat="1">
      <c r="A609" s="15"/>
      <c r="B609" s="268"/>
      <c r="C609" s="269"/>
      <c r="D609" s="243" t="s">
        <v>197</v>
      </c>
      <c r="E609" s="270" t="s">
        <v>1</v>
      </c>
      <c r="F609" s="271" t="s">
        <v>2250</v>
      </c>
      <c r="G609" s="269"/>
      <c r="H609" s="270" t="s">
        <v>1</v>
      </c>
      <c r="I609" s="272"/>
      <c r="J609" s="269"/>
      <c r="K609" s="269"/>
      <c r="L609" s="273"/>
      <c r="M609" s="274"/>
      <c r="N609" s="275"/>
      <c r="O609" s="275"/>
      <c r="P609" s="275"/>
      <c r="Q609" s="275"/>
      <c r="R609" s="275"/>
      <c r="S609" s="275"/>
      <c r="T609" s="276"/>
      <c r="U609" s="15"/>
      <c r="V609" s="15"/>
      <c r="W609" s="15"/>
      <c r="X609" s="15"/>
      <c r="Y609" s="15"/>
      <c r="Z609" s="15"/>
      <c r="AA609" s="15"/>
      <c r="AB609" s="15"/>
      <c r="AC609" s="15"/>
      <c r="AD609" s="15"/>
      <c r="AE609" s="15"/>
      <c r="AT609" s="277" t="s">
        <v>197</v>
      </c>
      <c r="AU609" s="277" t="s">
        <v>85</v>
      </c>
      <c r="AV609" s="15" t="s">
        <v>83</v>
      </c>
      <c r="AW609" s="15" t="s">
        <v>32</v>
      </c>
      <c r="AX609" s="15" t="s">
        <v>76</v>
      </c>
      <c r="AY609" s="277" t="s">
        <v>175</v>
      </c>
    </row>
    <row r="610" s="15" customFormat="1">
      <c r="A610" s="15"/>
      <c r="B610" s="268"/>
      <c r="C610" s="269"/>
      <c r="D610" s="243" t="s">
        <v>197</v>
      </c>
      <c r="E610" s="270" t="s">
        <v>1</v>
      </c>
      <c r="F610" s="271" t="s">
        <v>2291</v>
      </c>
      <c r="G610" s="269"/>
      <c r="H610" s="270" t="s">
        <v>1</v>
      </c>
      <c r="I610" s="272"/>
      <c r="J610" s="269"/>
      <c r="K610" s="269"/>
      <c r="L610" s="273"/>
      <c r="M610" s="274"/>
      <c r="N610" s="275"/>
      <c r="O610" s="275"/>
      <c r="P610" s="275"/>
      <c r="Q610" s="275"/>
      <c r="R610" s="275"/>
      <c r="S610" s="275"/>
      <c r="T610" s="276"/>
      <c r="U610" s="15"/>
      <c r="V610" s="15"/>
      <c r="W610" s="15"/>
      <c r="X610" s="15"/>
      <c r="Y610" s="15"/>
      <c r="Z610" s="15"/>
      <c r="AA610" s="15"/>
      <c r="AB610" s="15"/>
      <c r="AC610" s="15"/>
      <c r="AD610" s="15"/>
      <c r="AE610" s="15"/>
      <c r="AT610" s="277" t="s">
        <v>197</v>
      </c>
      <c r="AU610" s="277" t="s">
        <v>85</v>
      </c>
      <c r="AV610" s="15" t="s">
        <v>83</v>
      </c>
      <c r="AW610" s="15" t="s">
        <v>32</v>
      </c>
      <c r="AX610" s="15" t="s">
        <v>76</v>
      </c>
      <c r="AY610" s="277" t="s">
        <v>175</v>
      </c>
    </row>
    <row r="611" s="13" customFormat="1">
      <c r="A611" s="13"/>
      <c r="B611" s="241"/>
      <c r="C611" s="242"/>
      <c r="D611" s="243" t="s">
        <v>197</v>
      </c>
      <c r="E611" s="244" t="s">
        <v>1</v>
      </c>
      <c r="F611" s="245" t="s">
        <v>83</v>
      </c>
      <c r="G611" s="242"/>
      <c r="H611" s="246">
        <v>1</v>
      </c>
      <c r="I611" s="247"/>
      <c r="J611" s="242"/>
      <c r="K611" s="242"/>
      <c r="L611" s="248"/>
      <c r="M611" s="249"/>
      <c r="N611" s="250"/>
      <c r="O611" s="250"/>
      <c r="P611" s="250"/>
      <c r="Q611" s="250"/>
      <c r="R611" s="250"/>
      <c r="S611" s="250"/>
      <c r="T611" s="251"/>
      <c r="U611" s="13"/>
      <c r="V611" s="13"/>
      <c r="W611" s="13"/>
      <c r="X611" s="13"/>
      <c r="Y611" s="13"/>
      <c r="Z611" s="13"/>
      <c r="AA611" s="13"/>
      <c r="AB611" s="13"/>
      <c r="AC611" s="13"/>
      <c r="AD611" s="13"/>
      <c r="AE611" s="13"/>
      <c r="AT611" s="252" t="s">
        <v>197</v>
      </c>
      <c r="AU611" s="252" t="s">
        <v>85</v>
      </c>
      <c r="AV611" s="13" t="s">
        <v>85</v>
      </c>
      <c r="AW611" s="13" t="s">
        <v>32</v>
      </c>
      <c r="AX611" s="13" t="s">
        <v>76</v>
      </c>
      <c r="AY611" s="252" t="s">
        <v>175</v>
      </c>
    </row>
    <row r="612" s="15" customFormat="1">
      <c r="A612" s="15"/>
      <c r="B612" s="268"/>
      <c r="C612" s="269"/>
      <c r="D612" s="243" t="s">
        <v>197</v>
      </c>
      <c r="E612" s="270" t="s">
        <v>1</v>
      </c>
      <c r="F612" s="271" t="s">
        <v>2251</v>
      </c>
      <c r="G612" s="269"/>
      <c r="H612" s="270" t="s">
        <v>1</v>
      </c>
      <c r="I612" s="272"/>
      <c r="J612" s="269"/>
      <c r="K612" s="269"/>
      <c r="L612" s="273"/>
      <c r="M612" s="274"/>
      <c r="N612" s="275"/>
      <c r="O612" s="275"/>
      <c r="P612" s="275"/>
      <c r="Q612" s="275"/>
      <c r="R612" s="275"/>
      <c r="S612" s="275"/>
      <c r="T612" s="276"/>
      <c r="U612" s="15"/>
      <c r="V612" s="15"/>
      <c r="W612" s="15"/>
      <c r="X612" s="15"/>
      <c r="Y612" s="15"/>
      <c r="Z612" s="15"/>
      <c r="AA612" s="15"/>
      <c r="AB612" s="15"/>
      <c r="AC612" s="15"/>
      <c r="AD612" s="15"/>
      <c r="AE612" s="15"/>
      <c r="AT612" s="277" t="s">
        <v>197</v>
      </c>
      <c r="AU612" s="277" t="s">
        <v>85</v>
      </c>
      <c r="AV612" s="15" t="s">
        <v>83</v>
      </c>
      <c r="AW612" s="15" t="s">
        <v>32</v>
      </c>
      <c r="AX612" s="15" t="s">
        <v>76</v>
      </c>
      <c r="AY612" s="277" t="s">
        <v>175</v>
      </c>
    </row>
    <row r="613" s="15" customFormat="1">
      <c r="A613" s="15"/>
      <c r="B613" s="268"/>
      <c r="C613" s="269"/>
      <c r="D613" s="243" t="s">
        <v>197</v>
      </c>
      <c r="E613" s="270" t="s">
        <v>1</v>
      </c>
      <c r="F613" s="271" t="s">
        <v>2291</v>
      </c>
      <c r="G613" s="269"/>
      <c r="H613" s="270" t="s">
        <v>1</v>
      </c>
      <c r="I613" s="272"/>
      <c r="J613" s="269"/>
      <c r="K613" s="269"/>
      <c r="L613" s="273"/>
      <c r="M613" s="274"/>
      <c r="N613" s="275"/>
      <c r="O613" s="275"/>
      <c r="P613" s="275"/>
      <c r="Q613" s="275"/>
      <c r="R613" s="275"/>
      <c r="S613" s="275"/>
      <c r="T613" s="276"/>
      <c r="U613" s="15"/>
      <c r="V613" s="15"/>
      <c r="W613" s="15"/>
      <c r="X613" s="15"/>
      <c r="Y613" s="15"/>
      <c r="Z613" s="15"/>
      <c r="AA613" s="15"/>
      <c r="AB613" s="15"/>
      <c r="AC613" s="15"/>
      <c r="AD613" s="15"/>
      <c r="AE613" s="15"/>
      <c r="AT613" s="277" t="s">
        <v>197</v>
      </c>
      <c r="AU613" s="277" t="s">
        <v>85</v>
      </c>
      <c r="AV613" s="15" t="s">
        <v>83</v>
      </c>
      <c r="AW613" s="15" t="s">
        <v>32</v>
      </c>
      <c r="AX613" s="15" t="s">
        <v>76</v>
      </c>
      <c r="AY613" s="277" t="s">
        <v>175</v>
      </c>
    </row>
    <row r="614" s="13" customFormat="1">
      <c r="A614" s="13"/>
      <c r="B614" s="241"/>
      <c r="C614" s="242"/>
      <c r="D614" s="243" t="s">
        <v>197</v>
      </c>
      <c r="E614" s="244" t="s">
        <v>1</v>
      </c>
      <c r="F614" s="245" t="s">
        <v>83</v>
      </c>
      <c r="G614" s="242"/>
      <c r="H614" s="246">
        <v>1</v>
      </c>
      <c r="I614" s="247"/>
      <c r="J614" s="242"/>
      <c r="K614" s="242"/>
      <c r="L614" s="248"/>
      <c r="M614" s="249"/>
      <c r="N614" s="250"/>
      <c r="O614" s="250"/>
      <c r="P614" s="250"/>
      <c r="Q614" s="250"/>
      <c r="R614" s="250"/>
      <c r="S614" s="250"/>
      <c r="T614" s="251"/>
      <c r="U614" s="13"/>
      <c r="V614" s="13"/>
      <c r="W614" s="13"/>
      <c r="X614" s="13"/>
      <c r="Y614" s="13"/>
      <c r="Z614" s="13"/>
      <c r="AA614" s="13"/>
      <c r="AB614" s="13"/>
      <c r="AC614" s="13"/>
      <c r="AD614" s="13"/>
      <c r="AE614" s="13"/>
      <c r="AT614" s="252" t="s">
        <v>197</v>
      </c>
      <c r="AU614" s="252" t="s">
        <v>85</v>
      </c>
      <c r="AV614" s="13" t="s">
        <v>85</v>
      </c>
      <c r="AW614" s="13" t="s">
        <v>32</v>
      </c>
      <c r="AX614" s="13" t="s">
        <v>76</v>
      </c>
      <c r="AY614" s="252" t="s">
        <v>175</v>
      </c>
    </row>
    <row r="615" s="14" customFormat="1">
      <c r="A615" s="14"/>
      <c r="B615" s="253"/>
      <c r="C615" s="254"/>
      <c r="D615" s="243" t="s">
        <v>197</v>
      </c>
      <c r="E615" s="255" t="s">
        <v>1</v>
      </c>
      <c r="F615" s="256" t="s">
        <v>199</v>
      </c>
      <c r="G615" s="254"/>
      <c r="H615" s="257">
        <v>4</v>
      </c>
      <c r="I615" s="258"/>
      <c r="J615" s="254"/>
      <c r="K615" s="254"/>
      <c r="L615" s="259"/>
      <c r="M615" s="260"/>
      <c r="N615" s="261"/>
      <c r="O615" s="261"/>
      <c r="P615" s="261"/>
      <c r="Q615" s="261"/>
      <c r="R615" s="261"/>
      <c r="S615" s="261"/>
      <c r="T615" s="262"/>
      <c r="U615" s="14"/>
      <c r="V615" s="14"/>
      <c r="W615" s="14"/>
      <c r="X615" s="14"/>
      <c r="Y615" s="14"/>
      <c r="Z615" s="14"/>
      <c r="AA615" s="14"/>
      <c r="AB615" s="14"/>
      <c r="AC615" s="14"/>
      <c r="AD615" s="14"/>
      <c r="AE615" s="14"/>
      <c r="AT615" s="263" t="s">
        <v>197</v>
      </c>
      <c r="AU615" s="263" t="s">
        <v>85</v>
      </c>
      <c r="AV615" s="14" t="s">
        <v>182</v>
      </c>
      <c r="AW615" s="14" t="s">
        <v>32</v>
      </c>
      <c r="AX615" s="14" t="s">
        <v>83</v>
      </c>
      <c r="AY615" s="263" t="s">
        <v>175</v>
      </c>
    </row>
    <row r="616" s="2" customFormat="1" ht="16.5" customHeight="1">
      <c r="A616" s="39"/>
      <c r="B616" s="40"/>
      <c r="C616" s="289" t="s">
        <v>602</v>
      </c>
      <c r="D616" s="289" t="s">
        <v>411</v>
      </c>
      <c r="E616" s="290" t="s">
        <v>2301</v>
      </c>
      <c r="F616" s="291" t="s">
        <v>2302</v>
      </c>
      <c r="G616" s="292" t="s">
        <v>316</v>
      </c>
      <c r="H616" s="293">
        <v>4</v>
      </c>
      <c r="I616" s="294"/>
      <c r="J616" s="295">
        <f>ROUND(I616*H616,2)</f>
        <v>0</v>
      </c>
      <c r="K616" s="291" t="s">
        <v>1</v>
      </c>
      <c r="L616" s="296"/>
      <c r="M616" s="297" t="s">
        <v>1</v>
      </c>
      <c r="N616" s="298" t="s">
        <v>41</v>
      </c>
      <c r="O616" s="92"/>
      <c r="P616" s="237">
        <f>O616*H616</f>
        <v>0</v>
      </c>
      <c r="Q616" s="237">
        <v>0.00059999999999999995</v>
      </c>
      <c r="R616" s="237">
        <f>Q616*H616</f>
        <v>0.0023999999999999998</v>
      </c>
      <c r="S616" s="237">
        <v>0</v>
      </c>
      <c r="T616" s="238">
        <f>S616*H616</f>
        <v>0</v>
      </c>
      <c r="U616" s="39"/>
      <c r="V616" s="39"/>
      <c r="W616" s="39"/>
      <c r="X616" s="39"/>
      <c r="Y616" s="39"/>
      <c r="Z616" s="39"/>
      <c r="AA616" s="39"/>
      <c r="AB616" s="39"/>
      <c r="AC616" s="39"/>
      <c r="AD616" s="39"/>
      <c r="AE616" s="39"/>
      <c r="AR616" s="239" t="s">
        <v>347</v>
      </c>
      <c r="AT616" s="239" t="s">
        <v>411</v>
      </c>
      <c r="AU616" s="239" t="s">
        <v>85</v>
      </c>
      <c r="AY616" s="18" t="s">
        <v>175</v>
      </c>
      <c r="BE616" s="240">
        <f>IF(N616="základní",J616,0)</f>
        <v>0</v>
      </c>
      <c r="BF616" s="240">
        <f>IF(N616="snížená",J616,0)</f>
        <v>0</v>
      </c>
      <c r="BG616" s="240">
        <f>IF(N616="zákl. přenesená",J616,0)</f>
        <v>0</v>
      </c>
      <c r="BH616" s="240">
        <f>IF(N616="sníž. přenesená",J616,0)</f>
        <v>0</v>
      </c>
      <c r="BI616" s="240">
        <f>IF(N616="nulová",J616,0)</f>
        <v>0</v>
      </c>
      <c r="BJ616" s="18" t="s">
        <v>83</v>
      </c>
      <c r="BK616" s="240">
        <f>ROUND(I616*H616,2)</f>
        <v>0</v>
      </c>
      <c r="BL616" s="18" t="s">
        <v>255</v>
      </c>
      <c r="BM616" s="239" t="s">
        <v>2303</v>
      </c>
    </row>
    <row r="617" s="2" customFormat="1" ht="16.5" customHeight="1">
      <c r="A617" s="39"/>
      <c r="B617" s="40"/>
      <c r="C617" s="228" t="s">
        <v>606</v>
      </c>
      <c r="D617" s="228" t="s">
        <v>177</v>
      </c>
      <c r="E617" s="229" t="s">
        <v>2304</v>
      </c>
      <c r="F617" s="230" t="s">
        <v>2305</v>
      </c>
      <c r="G617" s="231" t="s">
        <v>908</v>
      </c>
      <c r="H617" s="232">
        <v>4</v>
      </c>
      <c r="I617" s="233"/>
      <c r="J617" s="234">
        <f>ROUND(I617*H617,2)</f>
        <v>0</v>
      </c>
      <c r="K617" s="230" t="s">
        <v>181</v>
      </c>
      <c r="L617" s="45"/>
      <c r="M617" s="235" t="s">
        <v>1</v>
      </c>
      <c r="N617" s="236" t="s">
        <v>41</v>
      </c>
      <c r="O617" s="92"/>
      <c r="P617" s="237">
        <f>O617*H617</f>
        <v>0</v>
      </c>
      <c r="Q617" s="237">
        <v>0.0019591399999999998</v>
      </c>
      <c r="R617" s="237">
        <f>Q617*H617</f>
        <v>0.0078365599999999994</v>
      </c>
      <c r="S617" s="237">
        <v>0</v>
      </c>
      <c r="T617" s="238">
        <f>S617*H617</f>
        <v>0</v>
      </c>
      <c r="U617" s="39"/>
      <c r="V617" s="39"/>
      <c r="W617" s="39"/>
      <c r="X617" s="39"/>
      <c r="Y617" s="39"/>
      <c r="Z617" s="39"/>
      <c r="AA617" s="39"/>
      <c r="AB617" s="39"/>
      <c r="AC617" s="39"/>
      <c r="AD617" s="39"/>
      <c r="AE617" s="39"/>
      <c r="AR617" s="239" t="s">
        <v>255</v>
      </c>
      <c r="AT617" s="239" t="s">
        <v>177</v>
      </c>
      <c r="AU617" s="239" t="s">
        <v>85</v>
      </c>
      <c r="AY617" s="18" t="s">
        <v>175</v>
      </c>
      <c r="BE617" s="240">
        <f>IF(N617="základní",J617,0)</f>
        <v>0</v>
      </c>
      <c r="BF617" s="240">
        <f>IF(N617="snížená",J617,0)</f>
        <v>0</v>
      </c>
      <c r="BG617" s="240">
        <f>IF(N617="zákl. přenesená",J617,0)</f>
        <v>0</v>
      </c>
      <c r="BH617" s="240">
        <f>IF(N617="sníž. přenesená",J617,0)</f>
        <v>0</v>
      </c>
      <c r="BI617" s="240">
        <f>IF(N617="nulová",J617,0)</f>
        <v>0</v>
      </c>
      <c r="BJ617" s="18" t="s">
        <v>83</v>
      </c>
      <c r="BK617" s="240">
        <f>ROUND(I617*H617,2)</f>
        <v>0</v>
      </c>
      <c r="BL617" s="18" t="s">
        <v>255</v>
      </c>
      <c r="BM617" s="239" t="s">
        <v>2306</v>
      </c>
    </row>
    <row r="618" s="15" customFormat="1">
      <c r="A618" s="15"/>
      <c r="B618" s="268"/>
      <c r="C618" s="269"/>
      <c r="D618" s="243" t="s">
        <v>197</v>
      </c>
      <c r="E618" s="270" t="s">
        <v>1</v>
      </c>
      <c r="F618" s="271" t="s">
        <v>2248</v>
      </c>
      <c r="G618" s="269"/>
      <c r="H618" s="270" t="s">
        <v>1</v>
      </c>
      <c r="I618" s="272"/>
      <c r="J618" s="269"/>
      <c r="K618" s="269"/>
      <c r="L618" s="273"/>
      <c r="M618" s="274"/>
      <c r="N618" s="275"/>
      <c r="O618" s="275"/>
      <c r="P618" s="275"/>
      <c r="Q618" s="275"/>
      <c r="R618" s="275"/>
      <c r="S618" s="275"/>
      <c r="T618" s="276"/>
      <c r="U618" s="15"/>
      <c r="V618" s="15"/>
      <c r="W618" s="15"/>
      <c r="X618" s="15"/>
      <c r="Y618" s="15"/>
      <c r="Z618" s="15"/>
      <c r="AA618" s="15"/>
      <c r="AB618" s="15"/>
      <c r="AC618" s="15"/>
      <c r="AD618" s="15"/>
      <c r="AE618" s="15"/>
      <c r="AT618" s="277" t="s">
        <v>197</v>
      </c>
      <c r="AU618" s="277" t="s">
        <v>85</v>
      </c>
      <c r="AV618" s="15" t="s">
        <v>83</v>
      </c>
      <c r="AW618" s="15" t="s">
        <v>32</v>
      </c>
      <c r="AX618" s="15" t="s">
        <v>76</v>
      </c>
      <c r="AY618" s="277" t="s">
        <v>175</v>
      </c>
    </row>
    <row r="619" s="15" customFormat="1">
      <c r="A619" s="15"/>
      <c r="B619" s="268"/>
      <c r="C619" s="269"/>
      <c r="D619" s="243" t="s">
        <v>197</v>
      </c>
      <c r="E619" s="270" t="s">
        <v>1</v>
      </c>
      <c r="F619" s="271" t="s">
        <v>2291</v>
      </c>
      <c r="G619" s="269"/>
      <c r="H619" s="270" t="s">
        <v>1</v>
      </c>
      <c r="I619" s="272"/>
      <c r="J619" s="269"/>
      <c r="K619" s="269"/>
      <c r="L619" s="273"/>
      <c r="M619" s="274"/>
      <c r="N619" s="275"/>
      <c r="O619" s="275"/>
      <c r="P619" s="275"/>
      <c r="Q619" s="275"/>
      <c r="R619" s="275"/>
      <c r="S619" s="275"/>
      <c r="T619" s="276"/>
      <c r="U619" s="15"/>
      <c r="V619" s="15"/>
      <c r="W619" s="15"/>
      <c r="X619" s="15"/>
      <c r="Y619" s="15"/>
      <c r="Z619" s="15"/>
      <c r="AA619" s="15"/>
      <c r="AB619" s="15"/>
      <c r="AC619" s="15"/>
      <c r="AD619" s="15"/>
      <c r="AE619" s="15"/>
      <c r="AT619" s="277" t="s">
        <v>197</v>
      </c>
      <c r="AU619" s="277" t="s">
        <v>85</v>
      </c>
      <c r="AV619" s="15" t="s">
        <v>83</v>
      </c>
      <c r="AW619" s="15" t="s">
        <v>32</v>
      </c>
      <c r="AX619" s="15" t="s">
        <v>76</v>
      </c>
      <c r="AY619" s="277" t="s">
        <v>175</v>
      </c>
    </row>
    <row r="620" s="13" customFormat="1">
      <c r="A620" s="13"/>
      <c r="B620" s="241"/>
      <c r="C620" s="242"/>
      <c r="D620" s="243" t="s">
        <v>197</v>
      </c>
      <c r="E620" s="244" t="s">
        <v>1</v>
      </c>
      <c r="F620" s="245" t="s">
        <v>83</v>
      </c>
      <c r="G620" s="242"/>
      <c r="H620" s="246">
        <v>1</v>
      </c>
      <c r="I620" s="247"/>
      <c r="J620" s="242"/>
      <c r="K620" s="242"/>
      <c r="L620" s="248"/>
      <c r="M620" s="249"/>
      <c r="N620" s="250"/>
      <c r="O620" s="250"/>
      <c r="P620" s="250"/>
      <c r="Q620" s="250"/>
      <c r="R620" s="250"/>
      <c r="S620" s="250"/>
      <c r="T620" s="251"/>
      <c r="U620" s="13"/>
      <c r="V620" s="13"/>
      <c r="W620" s="13"/>
      <c r="X620" s="13"/>
      <c r="Y620" s="13"/>
      <c r="Z620" s="13"/>
      <c r="AA620" s="13"/>
      <c r="AB620" s="13"/>
      <c r="AC620" s="13"/>
      <c r="AD620" s="13"/>
      <c r="AE620" s="13"/>
      <c r="AT620" s="252" t="s">
        <v>197</v>
      </c>
      <c r="AU620" s="252" t="s">
        <v>85</v>
      </c>
      <c r="AV620" s="13" t="s">
        <v>85</v>
      </c>
      <c r="AW620" s="13" t="s">
        <v>32</v>
      </c>
      <c r="AX620" s="13" t="s">
        <v>76</v>
      </c>
      <c r="AY620" s="252" t="s">
        <v>175</v>
      </c>
    </row>
    <row r="621" s="15" customFormat="1">
      <c r="A621" s="15"/>
      <c r="B621" s="268"/>
      <c r="C621" s="269"/>
      <c r="D621" s="243" t="s">
        <v>197</v>
      </c>
      <c r="E621" s="270" t="s">
        <v>1</v>
      </c>
      <c r="F621" s="271" t="s">
        <v>2292</v>
      </c>
      <c r="G621" s="269"/>
      <c r="H621" s="270" t="s">
        <v>1</v>
      </c>
      <c r="I621" s="272"/>
      <c r="J621" s="269"/>
      <c r="K621" s="269"/>
      <c r="L621" s="273"/>
      <c r="M621" s="274"/>
      <c r="N621" s="275"/>
      <c r="O621" s="275"/>
      <c r="P621" s="275"/>
      <c r="Q621" s="275"/>
      <c r="R621" s="275"/>
      <c r="S621" s="275"/>
      <c r="T621" s="276"/>
      <c r="U621" s="15"/>
      <c r="V621" s="15"/>
      <c r="W621" s="15"/>
      <c r="X621" s="15"/>
      <c r="Y621" s="15"/>
      <c r="Z621" s="15"/>
      <c r="AA621" s="15"/>
      <c r="AB621" s="15"/>
      <c r="AC621" s="15"/>
      <c r="AD621" s="15"/>
      <c r="AE621" s="15"/>
      <c r="AT621" s="277" t="s">
        <v>197</v>
      </c>
      <c r="AU621" s="277" t="s">
        <v>85</v>
      </c>
      <c r="AV621" s="15" t="s">
        <v>83</v>
      </c>
      <c r="AW621" s="15" t="s">
        <v>32</v>
      </c>
      <c r="AX621" s="15" t="s">
        <v>76</v>
      </c>
      <c r="AY621" s="277" t="s">
        <v>175</v>
      </c>
    </row>
    <row r="622" s="15" customFormat="1">
      <c r="A622" s="15"/>
      <c r="B622" s="268"/>
      <c r="C622" s="269"/>
      <c r="D622" s="243" t="s">
        <v>197</v>
      </c>
      <c r="E622" s="270" t="s">
        <v>1</v>
      </c>
      <c r="F622" s="271" t="s">
        <v>2291</v>
      </c>
      <c r="G622" s="269"/>
      <c r="H622" s="270" t="s">
        <v>1</v>
      </c>
      <c r="I622" s="272"/>
      <c r="J622" s="269"/>
      <c r="K622" s="269"/>
      <c r="L622" s="273"/>
      <c r="M622" s="274"/>
      <c r="N622" s="275"/>
      <c r="O622" s="275"/>
      <c r="P622" s="275"/>
      <c r="Q622" s="275"/>
      <c r="R622" s="275"/>
      <c r="S622" s="275"/>
      <c r="T622" s="276"/>
      <c r="U622" s="15"/>
      <c r="V622" s="15"/>
      <c r="W622" s="15"/>
      <c r="X622" s="15"/>
      <c r="Y622" s="15"/>
      <c r="Z622" s="15"/>
      <c r="AA622" s="15"/>
      <c r="AB622" s="15"/>
      <c r="AC622" s="15"/>
      <c r="AD622" s="15"/>
      <c r="AE622" s="15"/>
      <c r="AT622" s="277" t="s">
        <v>197</v>
      </c>
      <c r="AU622" s="277" t="s">
        <v>85</v>
      </c>
      <c r="AV622" s="15" t="s">
        <v>83</v>
      </c>
      <c r="AW622" s="15" t="s">
        <v>32</v>
      </c>
      <c r="AX622" s="15" t="s">
        <v>76</v>
      </c>
      <c r="AY622" s="277" t="s">
        <v>175</v>
      </c>
    </row>
    <row r="623" s="13" customFormat="1">
      <c r="A623" s="13"/>
      <c r="B623" s="241"/>
      <c r="C623" s="242"/>
      <c r="D623" s="243" t="s">
        <v>197</v>
      </c>
      <c r="E623" s="244" t="s">
        <v>1</v>
      </c>
      <c r="F623" s="245" t="s">
        <v>83</v>
      </c>
      <c r="G623" s="242"/>
      <c r="H623" s="246">
        <v>1</v>
      </c>
      <c r="I623" s="247"/>
      <c r="J623" s="242"/>
      <c r="K623" s="242"/>
      <c r="L623" s="248"/>
      <c r="M623" s="249"/>
      <c r="N623" s="250"/>
      <c r="O623" s="250"/>
      <c r="P623" s="250"/>
      <c r="Q623" s="250"/>
      <c r="R623" s="250"/>
      <c r="S623" s="250"/>
      <c r="T623" s="251"/>
      <c r="U623" s="13"/>
      <c r="V623" s="13"/>
      <c r="W623" s="13"/>
      <c r="X623" s="13"/>
      <c r="Y623" s="13"/>
      <c r="Z623" s="13"/>
      <c r="AA623" s="13"/>
      <c r="AB623" s="13"/>
      <c r="AC623" s="13"/>
      <c r="AD623" s="13"/>
      <c r="AE623" s="13"/>
      <c r="AT623" s="252" t="s">
        <v>197</v>
      </c>
      <c r="AU623" s="252" t="s">
        <v>85</v>
      </c>
      <c r="AV623" s="13" t="s">
        <v>85</v>
      </c>
      <c r="AW623" s="13" t="s">
        <v>32</v>
      </c>
      <c r="AX623" s="13" t="s">
        <v>76</v>
      </c>
      <c r="AY623" s="252" t="s">
        <v>175</v>
      </c>
    </row>
    <row r="624" s="15" customFormat="1">
      <c r="A624" s="15"/>
      <c r="B624" s="268"/>
      <c r="C624" s="269"/>
      <c r="D624" s="243" t="s">
        <v>197</v>
      </c>
      <c r="E624" s="270" t="s">
        <v>1</v>
      </c>
      <c r="F624" s="271" t="s">
        <v>2250</v>
      </c>
      <c r="G624" s="269"/>
      <c r="H624" s="270" t="s">
        <v>1</v>
      </c>
      <c r="I624" s="272"/>
      <c r="J624" s="269"/>
      <c r="K624" s="269"/>
      <c r="L624" s="273"/>
      <c r="M624" s="274"/>
      <c r="N624" s="275"/>
      <c r="O624" s="275"/>
      <c r="P624" s="275"/>
      <c r="Q624" s="275"/>
      <c r="R624" s="275"/>
      <c r="S624" s="275"/>
      <c r="T624" s="276"/>
      <c r="U624" s="15"/>
      <c r="V624" s="15"/>
      <c r="W624" s="15"/>
      <c r="X624" s="15"/>
      <c r="Y624" s="15"/>
      <c r="Z624" s="15"/>
      <c r="AA624" s="15"/>
      <c r="AB624" s="15"/>
      <c r="AC624" s="15"/>
      <c r="AD624" s="15"/>
      <c r="AE624" s="15"/>
      <c r="AT624" s="277" t="s">
        <v>197</v>
      </c>
      <c r="AU624" s="277" t="s">
        <v>85</v>
      </c>
      <c r="AV624" s="15" t="s">
        <v>83</v>
      </c>
      <c r="AW624" s="15" t="s">
        <v>32</v>
      </c>
      <c r="AX624" s="15" t="s">
        <v>76</v>
      </c>
      <c r="AY624" s="277" t="s">
        <v>175</v>
      </c>
    </row>
    <row r="625" s="15" customFormat="1">
      <c r="A625" s="15"/>
      <c r="B625" s="268"/>
      <c r="C625" s="269"/>
      <c r="D625" s="243" t="s">
        <v>197</v>
      </c>
      <c r="E625" s="270" t="s">
        <v>1</v>
      </c>
      <c r="F625" s="271" t="s">
        <v>2291</v>
      </c>
      <c r="G625" s="269"/>
      <c r="H625" s="270" t="s">
        <v>1</v>
      </c>
      <c r="I625" s="272"/>
      <c r="J625" s="269"/>
      <c r="K625" s="269"/>
      <c r="L625" s="273"/>
      <c r="M625" s="274"/>
      <c r="N625" s="275"/>
      <c r="O625" s="275"/>
      <c r="P625" s="275"/>
      <c r="Q625" s="275"/>
      <c r="R625" s="275"/>
      <c r="S625" s="275"/>
      <c r="T625" s="276"/>
      <c r="U625" s="15"/>
      <c r="V625" s="15"/>
      <c r="W625" s="15"/>
      <c r="X625" s="15"/>
      <c r="Y625" s="15"/>
      <c r="Z625" s="15"/>
      <c r="AA625" s="15"/>
      <c r="AB625" s="15"/>
      <c r="AC625" s="15"/>
      <c r="AD625" s="15"/>
      <c r="AE625" s="15"/>
      <c r="AT625" s="277" t="s">
        <v>197</v>
      </c>
      <c r="AU625" s="277" t="s">
        <v>85</v>
      </c>
      <c r="AV625" s="15" t="s">
        <v>83</v>
      </c>
      <c r="AW625" s="15" t="s">
        <v>32</v>
      </c>
      <c r="AX625" s="15" t="s">
        <v>76</v>
      </c>
      <c r="AY625" s="277" t="s">
        <v>175</v>
      </c>
    </row>
    <row r="626" s="13" customFormat="1">
      <c r="A626" s="13"/>
      <c r="B626" s="241"/>
      <c r="C626" s="242"/>
      <c r="D626" s="243" t="s">
        <v>197</v>
      </c>
      <c r="E626" s="244" t="s">
        <v>1</v>
      </c>
      <c r="F626" s="245" t="s">
        <v>83</v>
      </c>
      <c r="G626" s="242"/>
      <c r="H626" s="246">
        <v>1</v>
      </c>
      <c r="I626" s="247"/>
      <c r="J626" s="242"/>
      <c r="K626" s="242"/>
      <c r="L626" s="248"/>
      <c r="M626" s="249"/>
      <c r="N626" s="250"/>
      <c r="O626" s="250"/>
      <c r="P626" s="250"/>
      <c r="Q626" s="250"/>
      <c r="R626" s="250"/>
      <c r="S626" s="250"/>
      <c r="T626" s="251"/>
      <c r="U626" s="13"/>
      <c r="V626" s="13"/>
      <c r="W626" s="13"/>
      <c r="X626" s="13"/>
      <c r="Y626" s="13"/>
      <c r="Z626" s="13"/>
      <c r="AA626" s="13"/>
      <c r="AB626" s="13"/>
      <c r="AC626" s="13"/>
      <c r="AD626" s="13"/>
      <c r="AE626" s="13"/>
      <c r="AT626" s="252" t="s">
        <v>197</v>
      </c>
      <c r="AU626" s="252" t="s">
        <v>85</v>
      </c>
      <c r="AV626" s="13" t="s">
        <v>85</v>
      </c>
      <c r="AW626" s="13" t="s">
        <v>32</v>
      </c>
      <c r="AX626" s="13" t="s">
        <v>76</v>
      </c>
      <c r="AY626" s="252" t="s">
        <v>175</v>
      </c>
    </row>
    <row r="627" s="15" customFormat="1">
      <c r="A627" s="15"/>
      <c r="B627" s="268"/>
      <c r="C627" s="269"/>
      <c r="D627" s="243" t="s">
        <v>197</v>
      </c>
      <c r="E627" s="270" t="s">
        <v>1</v>
      </c>
      <c r="F627" s="271" t="s">
        <v>2251</v>
      </c>
      <c r="G627" s="269"/>
      <c r="H627" s="270" t="s">
        <v>1</v>
      </c>
      <c r="I627" s="272"/>
      <c r="J627" s="269"/>
      <c r="K627" s="269"/>
      <c r="L627" s="273"/>
      <c r="M627" s="274"/>
      <c r="N627" s="275"/>
      <c r="O627" s="275"/>
      <c r="P627" s="275"/>
      <c r="Q627" s="275"/>
      <c r="R627" s="275"/>
      <c r="S627" s="275"/>
      <c r="T627" s="276"/>
      <c r="U627" s="15"/>
      <c r="V627" s="15"/>
      <c r="W627" s="15"/>
      <c r="X627" s="15"/>
      <c r="Y627" s="15"/>
      <c r="Z627" s="15"/>
      <c r="AA627" s="15"/>
      <c r="AB627" s="15"/>
      <c r="AC627" s="15"/>
      <c r="AD627" s="15"/>
      <c r="AE627" s="15"/>
      <c r="AT627" s="277" t="s">
        <v>197</v>
      </c>
      <c r="AU627" s="277" t="s">
        <v>85</v>
      </c>
      <c r="AV627" s="15" t="s">
        <v>83</v>
      </c>
      <c r="AW627" s="15" t="s">
        <v>32</v>
      </c>
      <c r="AX627" s="15" t="s">
        <v>76</v>
      </c>
      <c r="AY627" s="277" t="s">
        <v>175</v>
      </c>
    </row>
    <row r="628" s="15" customFormat="1">
      <c r="A628" s="15"/>
      <c r="B628" s="268"/>
      <c r="C628" s="269"/>
      <c r="D628" s="243" t="s">
        <v>197</v>
      </c>
      <c r="E628" s="270" t="s">
        <v>1</v>
      </c>
      <c r="F628" s="271" t="s">
        <v>2291</v>
      </c>
      <c r="G628" s="269"/>
      <c r="H628" s="270" t="s">
        <v>1</v>
      </c>
      <c r="I628" s="272"/>
      <c r="J628" s="269"/>
      <c r="K628" s="269"/>
      <c r="L628" s="273"/>
      <c r="M628" s="274"/>
      <c r="N628" s="275"/>
      <c r="O628" s="275"/>
      <c r="P628" s="275"/>
      <c r="Q628" s="275"/>
      <c r="R628" s="275"/>
      <c r="S628" s="275"/>
      <c r="T628" s="276"/>
      <c r="U628" s="15"/>
      <c r="V628" s="15"/>
      <c r="W628" s="15"/>
      <c r="X628" s="15"/>
      <c r="Y628" s="15"/>
      <c r="Z628" s="15"/>
      <c r="AA628" s="15"/>
      <c r="AB628" s="15"/>
      <c r="AC628" s="15"/>
      <c r="AD628" s="15"/>
      <c r="AE628" s="15"/>
      <c r="AT628" s="277" t="s">
        <v>197</v>
      </c>
      <c r="AU628" s="277" t="s">
        <v>85</v>
      </c>
      <c r="AV628" s="15" t="s">
        <v>83</v>
      </c>
      <c r="AW628" s="15" t="s">
        <v>32</v>
      </c>
      <c r="AX628" s="15" t="s">
        <v>76</v>
      </c>
      <c r="AY628" s="277" t="s">
        <v>175</v>
      </c>
    </row>
    <row r="629" s="13" customFormat="1">
      <c r="A629" s="13"/>
      <c r="B629" s="241"/>
      <c r="C629" s="242"/>
      <c r="D629" s="243" t="s">
        <v>197</v>
      </c>
      <c r="E629" s="244" t="s">
        <v>1</v>
      </c>
      <c r="F629" s="245" t="s">
        <v>83</v>
      </c>
      <c r="G629" s="242"/>
      <c r="H629" s="246">
        <v>1</v>
      </c>
      <c r="I629" s="247"/>
      <c r="J629" s="242"/>
      <c r="K629" s="242"/>
      <c r="L629" s="248"/>
      <c r="M629" s="249"/>
      <c r="N629" s="250"/>
      <c r="O629" s="250"/>
      <c r="P629" s="250"/>
      <c r="Q629" s="250"/>
      <c r="R629" s="250"/>
      <c r="S629" s="250"/>
      <c r="T629" s="251"/>
      <c r="U629" s="13"/>
      <c r="V629" s="13"/>
      <c r="W629" s="13"/>
      <c r="X629" s="13"/>
      <c r="Y629" s="13"/>
      <c r="Z629" s="13"/>
      <c r="AA629" s="13"/>
      <c r="AB629" s="13"/>
      <c r="AC629" s="13"/>
      <c r="AD629" s="13"/>
      <c r="AE629" s="13"/>
      <c r="AT629" s="252" t="s">
        <v>197</v>
      </c>
      <c r="AU629" s="252" t="s">
        <v>85</v>
      </c>
      <c r="AV629" s="13" t="s">
        <v>85</v>
      </c>
      <c r="AW629" s="13" t="s">
        <v>32</v>
      </c>
      <c r="AX629" s="13" t="s">
        <v>76</v>
      </c>
      <c r="AY629" s="252" t="s">
        <v>175</v>
      </c>
    </row>
    <row r="630" s="14" customFormat="1">
      <c r="A630" s="14"/>
      <c r="B630" s="253"/>
      <c r="C630" s="254"/>
      <c r="D630" s="243" t="s">
        <v>197</v>
      </c>
      <c r="E630" s="255" t="s">
        <v>1</v>
      </c>
      <c r="F630" s="256" t="s">
        <v>199</v>
      </c>
      <c r="G630" s="254"/>
      <c r="H630" s="257">
        <v>4</v>
      </c>
      <c r="I630" s="258"/>
      <c r="J630" s="254"/>
      <c r="K630" s="254"/>
      <c r="L630" s="259"/>
      <c r="M630" s="260"/>
      <c r="N630" s="261"/>
      <c r="O630" s="261"/>
      <c r="P630" s="261"/>
      <c r="Q630" s="261"/>
      <c r="R630" s="261"/>
      <c r="S630" s="261"/>
      <c r="T630" s="262"/>
      <c r="U630" s="14"/>
      <c r="V630" s="14"/>
      <c r="W630" s="14"/>
      <c r="X630" s="14"/>
      <c r="Y630" s="14"/>
      <c r="Z630" s="14"/>
      <c r="AA630" s="14"/>
      <c r="AB630" s="14"/>
      <c r="AC630" s="14"/>
      <c r="AD630" s="14"/>
      <c r="AE630" s="14"/>
      <c r="AT630" s="263" t="s">
        <v>197</v>
      </c>
      <c r="AU630" s="263" t="s">
        <v>85</v>
      </c>
      <c r="AV630" s="14" t="s">
        <v>182</v>
      </c>
      <c r="AW630" s="14" t="s">
        <v>32</v>
      </c>
      <c r="AX630" s="14" t="s">
        <v>83</v>
      </c>
      <c r="AY630" s="263" t="s">
        <v>175</v>
      </c>
    </row>
    <row r="631" s="2" customFormat="1" ht="16.5" customHeight="1">
      <c r="A631" s="39"/>
      <c r="B631" s="40"/>
      <c r="C631" s="228" t="s">
        <v>610</v>
      </c>
      <c r="D631" s="228" t="s">
        <v>177</v>
      </c>
      <c r="E631" s="229" t="s">
        <v>2307</v>
      </c>
      <c r="F631" s="230" t="s">
        <v>2308</v>
      </c>
      <c r="G631" s="231" t="s">
        <v>908</v>
      </c>
      <c r="H631" s="232">
        <v>4</v>
      </c>
      <c r="I631" s="233"/>
      <c r="J631" s="234">
        <f>ROUND(I631*H631,2)</f>
        <v>0</v>
      </c>
      <c r="K631" s="230" t="s">
        <v>181</v>
      </c>
      <c r="L631" s="45"/>
      <c r="M631" s="235" t="s">
        <v>1</v>
      </c>
      <c r="N631" s="236" t="s">
        <v>41</v>
      </c>
      <c r="O631" s="92"/>
      <c r="P631" s="237">
        <f>O631*H631</f>
        <v>0</v>
      </c>
      <c r="Q631" s="237">
        <v>0.00183914</v>
      </c>
      <c r="R631" s="237">
        <f>Q631*H631</f>
        <v>0.0073565599999999998</v>
      </c>
      <c r="S631" s="237">
        <v>0</v>
      </c>
      <c r="T631" s="238">
        <f>S631*H631</f>
        <v>0</v>
      </c>
      <c r="U631" s="39"/>
      <c r="V631" s="39"/>
      <c r="W631" s="39"/>
      <c r="X631" s="39"/>
      <c r="Y631" s="39"/>
      <c r="Z631" s="39"/>
      <c r="AA631" s="39"/>
      <c r="AB631" s="39"/>
      <c r="AC631" s="39"/>
      <c r="AD631" s="39"/>
      <c r="AE631" s="39"/>
      <c r="AR631" s="239" t="s">
        <v>255</v>
      </c>
      <c r="AT631" s="239" t="s">
        <v>177</v>
      </c>
      <c r="AU631" s="239" t="s">
        <v>85</v>
      </c>
      <c r="AY631" s="18" t="s">
        <v>175</v>
      </c>
      <c r="BE631" s="240">
        <f>IF(N631="základní",J631,0)</f>
        <v>0</v>
      </c>
      <c r="BF631" s="240">
        <f>IF(N631="snížená",J631,0)</f>
        <v>0</v>
      </c>
      <c r="BG631" s="240">
        <f>IF(N631="zákl. přenesená",J631,0)</f>
        <v>0</v>
      </c>
      <c r="BH631" s="240">
        <f>IF(N631="sníž. přenesená",J631,0)</f>
        <v>0</v>
      </c>
      <c r="BI631" s="240">
        <f>IF(N631="nulová",J631,0)</f>
        <v>0</v>
      </c>
      <c r="BJ631" s="18" t="s">
        <v>83</v>
      </c>
      <c r="BK631" s="240">
        <f>ROUND(I631*H631,2)</f>
        <v>0</v>
      </c>
      <c r="BL631" s="18" t="s">
        <v>255</v>
      </c>
      <c r="BM631" s="239" t="s">
        <v>2309</v>
      </c>
    </row>
    <row r="632" s="15" customFormat="1">
      <c r="A632" s="15"/>
      <c r="B632" s="268"/>
      <c r="C632" s="269"/>
      <c r="D632" s="243" t="s">
        <v>197</v>
      </c>
      <c r="E632" s="270" t="s">
        <v>1</v>
      </c>
      <c r="F632" s="271" t="s">
        <v>2310</v>
      </c>
      <c r="G632" s="269"/>
      <c r="H632" s="270" t="s">
        <v>1</v>
      </c>
      <c r="I632" s="272"/>
      <c r="J632" s="269"/>
      <c r="K632" s="269"/>
      <c r="L632" s="273"/>
      <c r="M632" s="274"/>
      <c r="N632" s="275"/>
      <c r="O632" s="275"/>
      <c r="P632" s="275"/>
      <c r="Q632" s="275"/>
      <c r="R632" s="275"/>
      <c r="S632" s="275"/>
      <c r="T632" s="276"/>
      <c r="U632" s="15"/>
      <c r="V632" s="15"/>
      <c r="W632" s="15"/>
      <c r="X632" s="15"/>
      <c r="Y632" s="15"/>
      <c r="Z632" s="15"/>
      <c r="AA632" s="15"/>
      <c r="AB632" s="15"/>
      <c r="AC632" s="15"/>
      <c r="AD632" s="15"/>
      <c r="AE632" s="15"/>
      <c r="AT632" s="277" t="s">
        <v>197</v>
      </c>
      <c r="AU632" s="277" t="s">
        <v>85</v>
      </c>
      <c r="AV632" s="15" t="s">
        <v>83</v>
      </c>
      <c r="AW632" s="15" t="s">
        <v>32</v>
      </c>
      <c r="AX632" s="15" t="s">
        <v>76</v>
      </c>
      <c r="AY632" s="277" t="s">
        <v>175</v>
      </c>
    </row>
    <row r="633" s="15" customFormat="1">
      <c r="A633" s="15"/>
      <c r="B633" s="268"/>
      <c r="C633" s="269"/>
      <c r="D633" s="243" t="s">
        <v>197</v>
      </c>
      <c r="E633" s="270" t="s">
        <v>1</v>
      </c>
      <c r="F633" s="271" t="s">
        <v>2248</v>
      </c>
      <c r="G633" s="269"/>
      <c r="H633" s="270" t="s">
        <v>1</v>
      </c>
      <c r="I633" s="272"/>
      <c r="J633" s="269"/>
      <c r="K633" s="269"/>
      <c r="L633" s="273"/>
      <c r="M633" s="274"/>
      <c r="N633" s="275"/>
      <c r="O633" s="275"/>
      <c r="P633" s="275"/>
      <c r="Q633" s="275"/>
      <c r="R633" s="275"/>
      <c r="S633" s="275"/>
      <c r="T633" s="276"/>
      <c r="U633" s="15"/>
      <c r="V633" s="15"/>
      <c r="W633" s="15"/>
      <c r="X633" s="15"/>
      <c r="Y633" s="15"/>
      <c r="Z633" s="15"/>
      <c r="AA633" s="15"/>
      <c r="AB633" s="15"/>
      <c r="AC633" s="15"/>
      <c r="AD633" s="15"/>
      <c r="AE633" s="15"/>
      <c r="AT633" s="277" t="s">
        <v>197</v>
      </c>
      <c r="AU633" s="277" t="s">
        <v>85</v>
      </c>
      <c r="AV633" s="15" t="s">
        <v>83</v>
      </c>
      <c r="AW633" s="15" t="s">
        <v>32</v>
      </c>
      <c r="AX633" s="15" t="s">
        <v>76</v>
      </c>
      <c r="AY633" s="277" t="s">
        <v>175</v>
      </c>
    </row>
    <row r="634" s="15" customFormat="1">
      <c r="A634" s="15"/>
      <c r="B634" s="268"/>
      <c r="C634" s="269"/>
      <c r="D634" s="243" t="s">
        <v>197</v>
      </c>
      <c r="E634" s="270" t="s">
        <v>1</v>
      </c>
      <c r="F634" s="271" t="s">
        <v>2274</v>
      </c>
      <c r="G634" s="269"/>
      <c r="H634" s="270" t="s">
        <v>1</v>
      </c>
      <c r="I634" s="272"/>
      <c r="J634" s="269"/>
      <c r="K634" s="269"/>
      <c r="L634" s="273"/>
      <c r="M634" s="274"/>
      <c r="N634" s="275"/>
      <c r="O634" s="275"/>
      <c r="P634" s="275"/>
      <c r="Q634" s="275"/>
      <c r="R634" s="275"/>
      <c r="S634" s="275"/>
      <c r="T634" s="276"/>
      <c r="U634" s="15"/>
      <c r="V634" s="15"/>
      <c r="W634" s="15"/>
      <c r="X634" s="15"/>
      <c r="Y634" s="15"/>
      <c r="Z634" s="15"/>
      <c r="AA634" s="15"/>
      <c r="AB634" s="15"/>
      <c r="AC634" s="15"/>
      <c r="AD634" s="15"/>
      <c r="AE634" s="15"/>
      <c r="AT634" s="277" t="s">
        <v>197</v>
      </c>
      <c r="AU634" s="277" t="s">
        <v>85</v>
      </c>
      <c r="AV634" s="15" t="s">
        <v>83</v>
      </c>
      <c r="AW634" s="15" t="s">
        <v>32</v>
      </c>
      <c r="AX634" s="15" t="s">
        <v>76</v>
      </c>
      <c r="AY634" s="277" t="s">
        <v>175</v>
      </c>
    </row>
    <row r="635" s="13" customFormat="1">
      <c r="A635" s="13"/>
      <c r="B635" s="241"/>
      <c r="C635" s="242"/>
      <c r="D635" s="243" t="s">
        <v>197</v>
      </c>
      <c r="E635" s="244" t="s">
        <v>1</v>
      </c>
      <c r="F635" s="245" t="s">
        <v>83</v>
      </c>
      <c r="G635" s="242"/>
      <c r="H635" s="246">
        <v>1</v>
      </c>
      <c r="I635" s="247"/>
      <c r="J635" s="242"/>
      <c r="K635" s="242"/>
      <c r="L635" s="248"/>
      <c r="M635" s="249"/>
      <c r="N635" s="250"/>
      <c r="O635" s="250"/>
      <c r="P635" s="250"/>
      <c r="Q635" s="250"/>
      <c r="R635" s="250"/>
      <c r="S635" s="250"/>
      <c r="T635" s="251"/>
      <c r="U635" s="13"/>
      <c r="V635" s="13"/>
      <c r="W635" s="13"/>
      <c r="X635" s="13"/>
      <c r="Y635" s="13"/>
      <c r="Z635" s="13"/>
      <c r="AA635" s="13"/>
      <c r="AB635" s="13"/>
      <c r="AC635" s="13"/>
      <c r="AD635" s="13"/>
      <c r="AE635" s="13"/>
      <c r="AT635" s="252" t="s">
        <v>197</v>
      </c>
      <c r="AU635" s="252" t="s">
        <v>85</v>
      </c>
      <c r="AV635" s="13" t="s">
        <v>85</v>
      </c>
      <c r="AW635" s="13" t="s">
        <v>32</v>
      </c>
      <c r="AX635" s="13" t="s">
        <v>76</v>
      </c>
      <c r="AY635" s="252" t="s">
        <v>175</v>
      </c>
    </row>
    <row r="636" s="15" customFormat="1">
      <c r="A636" s="15"/>
      <c r="B636" s="268"/>
      <c r="C636" s="269"/>
      <c r="D636" s="243" t="s">
        <v>197</v>
      </c>
      <c r="E636" s="270" t="s">
        <v>1</v>
      </c>
      <c r="F636" s="271" t="s">
        <v>2292</v>
      </c>
      <c r="G636" s="269"/>
      <c r="H636" s="270" t="s">
        <v>1</v>
      </c>
      <c r="I636" s="272"/>
      <c r="J636" s="269"/>
      <c r="K636" s="269"/>
      <c r="L636" s="273"/>
      <c r="M636" s="274"/>
      <c r="N636" s="275"/>
      <c r="O636" s="275"/>
      <c r="P636" s="275"/>
      <c r="Q636" s="275"/>
      <c r="R636" s="275"/>
      <c r="S636" s="275"/>
      <c r="T636" s="276"/>
      <c r="U636" s="15"/>
      <c r="V636" s="15"/>
      <c r="W636" s="15"/>
      <c r="X636" s="15"/>
      <c r="Y636" s="15"/>
      <c r="Z636" s="15"/>
      <c r="AA636" s="15"/>
      <c r="AB636" s="15"/>
      <c r="AC636" s="15"/>
      <c r="AD636" s="15"/>
      <c r="AE636" s="15"/>
      <c r="AT636" s="277" t="s">
        <v>197</v>
      </c>
      <c r="AU636" s="277" t="s">
        <v>85</v>
      </c>
      <c r="AV636" s="15" t="s">
        <v>83</v>
      </c>
      <c r="AW636" s="15" t="s">
        <v>32</v>
      </c>
      <c r="AX636" s="15" t="s">
        <v>76</v>
      </c>
      <c r="AY636" s="277" t="s">
        <v>175</v>
      </c>
    </row>
    <row r="637" s="15" customFormat="1">
      <c r="A637" s="15"/>
      <c r="B637" s="268"/>
      <c r="C637" s="269"/>
      <c r="D637" s="243" t="s">
        <v>197</v>
      </c>
      <c r="E637" s="270" t="s">
        <v>1</v>
      </c>
      <c r="F637" s="271" t="s">
        <v>2274</v>
      </c>
      <c r="G637" s="269"/>
      <c r="H637" s="270" t="s">
        <v>1</v>
      </c>
      <c r="I637" s="272"/>
      <c r="J637" s="269"/>
      <c r="K637" s="269"/>
      <c r="L637" s="273"/>
      <c r="M637" s="274"/>
      <c r="N637" s="275"/>
      <c r="O637" s="275"/>
      <c r="P637" s="275"/>
      <c r="Q637" s="275"/>
      <c r="R637" s="275"/>
      <c r="S637" s="275"/>
      <c r="T637" s="276"/>
      <c r="U637" s="15"/>
      <c r="V637" s="15"/>
      <c r="W637" s="15"/>
      <c r="X637" s="15"/>
      <c r="Y637" s="15"/>
      <c r="Z637" s="15"/>
      <c r="AA637" s="15"/>
      <c r="AB637" s="15"/>
      <c r="AC637" s="15"/>
      <c r="AD637" s="15"/>
      <c r="AE637" s="15"/>
      <c r="AT637" s="277" t="s">
        <v>197</v>
      </c>
      <c r="AU637" s="277" t="s">
        <v>85</v>
      </c>
      <c r="AV637" s="15" t="s">
        <v>83</v>
      </c>
      <c r="AW637" s="15" t="s">
        <v>32</v>
      </c>
      <c r="AX637" s="15" t="s">
        <v>76</v>
      </c>
      <c r="AY637" s="277" t="s">
        <v>175</v>
      </c>
    </row>
    <row r="638" s="13" customFormat="1">
      <c r="A638" s="13"/>
      <c r="B638" s="241"/>
      <c r="C638" s="242"/>
      <c r="D638" s="243" t="s">
        <v>197</v>
      </c>
      <c r="E638" s="244" t="s">
        <v>1</v>
      </c>
      <c r="F638" s="245" t="s">
        <v>83</v>
      </c>
      <c r="G638" s="242"/>
      <c r="H638" s="246">
        <v>1</v>
      </c>
      <c r="I638" s="247"/>
      <c r="J638" s="242"/>
      <c r="K638" s="242"/>
      <c r="L638" s="248"/>
      <c r="M638" s="249"/>
      <c r="N638" s="250"/>
      <c r="O638" s="250"/>
      <c r="P638" s="250"/>
      <c r="Q638" s="250"/>
      <c r="R638" s="250"/>
      <c r="S638" s="250"/>
      <c r="T638" s="251"/>
      <c r="U638" s="13"/>
      <c r="V638" s="13"/>
      <c r="W638" s="13"/>
      <c r="X638" s="13"/>
      <c r="Y638" s="13"/>
      <c r="Z638" s="13"/>
      <c r="AA638" s="13"/>
      <c r="AB638" s="13"/>
      <c r="AC638" s="13"/>
      <c r="AD638" s="13"/>
      <c r="AE638" s="13"/>
      <c r="AT638" s="252" t="s">
        <v>197</v>
      </c>
      <c r="AU638" s="252" t="s">
        <v>85</v>
      </c>
      <c r="AV638" s="13" t="s">
        <v>85</v>
      </c>
      <c r="AW638" s="13" t="s">
        <v>32</v>
      </c>
      <c r="AX638" s="13" t="s">
        <v>76</v>
      </c>
      <c r="AY638" s="252" t="s">
        <v>175</v>
      </c>
    </row>
    <row r="639" s="15" customFormat="1">
      <c r="A639" s="15"/>
      <c r="B639" s="268"/>
      <c r="C639" s="269"/>
      <c r="D639" s="243" t="s">
        <v>197</v>
      </c>
      <c r="E639" s="270" t="s">
        <v>1</v>
      </c>
      <c r="F639" s="271" t="s">
        <v>2250</v>
      </c>
      <c r="G639" s="269"/>
      <c r="H639" s="270" t="s">
        <v>1</v>
      </c>
      <c r="I639" s="272"/>
      <c r="J639" s="269"/>
      <c r="K639" s="269"/>
      <c r="L639" s="273"/>
      <c r="M639" s="274"/>
      <c r="N639" s="275"/>
      <c r="O639" s="275"/>
      <c r="P639" s="275"/>
      <c r="Q639" s="275"/>
      <c r="R639" s="275"/>
      <c r="S639" s="275"/>
      <c r="T639" s="276"/>
      <c r="U639" s="15"/>
      <c r="V639" s="15"/>
      <c r="W639" s="15"/>
      <c r="X639" s="15"/>
      <c r="Y639" s="15"/>
      <c r="Z639" s="15"/>
      <c r="AA639" s="15"/>
      <c r="AB639" s="15"/>
      <c r="AC639" s="15"/>
      <c r="AD639" s="15"/>
      <c r="AE639" s="15"/>
      <c r="AT639" s="277" t="s">
        <v>197</v>
      </c>
      <c r="AU639" s="277" t="s">
        <v>85</v>
      </c>
      <c r="AV639" s="15" t="s">
        <v>83</v>
      </c>
      <c r="AW639" s="15" t="s">
        <v>32</v>
      </c>
      <c r="AX639" s="15" t="s">
        <v>76</v>
      </c>
      <c r="AY639" s="277" t="s">
        <v>175</v>
      </c>
    </row>
    <row r="640" s="15" customFormat="1">
      <c r="A640" s="15"/>
      <c r="B640" s="268"/>
      <c r="C640" s="269"/>
      <c r="D640" s="243" t="s">
        <v>197</v>
      </c>
      <c r="E640" s="270" t="s">
        <v>1</v>
      </c>
      <c r="F640" s="271" t="s">
        <v>2274</v>
      </c>
      <c r="G640" s="269"/>
      <c r="H640" s="270" t="s">
        <v>1</v>
      </c>
      <c r="I640" s="272"/>
      <c r="J640" s="269"/>
      <c r="K640" s="269"/>
      <c r="L640" s="273"/>
      <c r="M640" s="274"/>
      <c r="N640" s="275"/>
      <c r="O640" s="275"/>
      <c r="P640" s="275"/>
      <c r="Q640" s="275"/>
      <c r="R640" s="275"/>
      <c r="S640" s="275"/>
      <c r="T640" s="276"/>
      <c r="U640" s="15"/>
      <c r="V640" s="15"/>
      <c r="W640" s="15"/>
      <c r="X640" s="15"/>
      <c r="Y640" s="15"/>
      <c r="Z640" s="15"/>
      <c r="AA640" s="15"/>
      <c r="AB640" s="15"/>
      <c r="AC640" s="15"/>
      <c r="AD640" s="15"/>
      <c r="AE640" s="15"/>
      <c r="AT640" s="277" t="s">
        <v>197</v>
      </c>
      <c r="AU640" s="277" t="s">
        <v>85</v>
      </c>
      <c r="AV640" s="15" t="s">
        <v>83</v>
      </c>
      <c r="AW640" s="15" t="s">
        <v>32</v>
      </c>
      <c r="AX640" s="15" t="s">
        <v>76</v>
      </c>
      <c r="AY640" s="277" t="s">
        <v>175</v>
      </c>
    </row>
    <row r="641" s="13" customFormat="1">
      <c r="A641" s="13"/>
      <c r="B641" s="241"/>
      <c r="C641" s="242"/>
      <c r="D641" s="243" t="s">
        <v>197</v>
      </c>
      <c r="E641" s="244" t="s">
        <v>1</v>
      </c>
      <c r="F641" s="245" t="s">
        <v>83</v>
      </c>
      <c r="G641" s="242"/>
      <c r="H641" s="246">
        <v>1</v>
      </c>
      <c r="I641" s="247"/>
      <c r="J641" s="242"/>
      <c r="K641" s="242"/>
      <c r="L641" s="248"/>
      <c r="M641" s="249"/>
      <c r="N641" s="250"/>
      <c r="O641" s="250"/>
      <c r="P641" s="250"/>
      <c r="Q641" s="250"/>
      <c r="R641" s="250"/>
      <c r="S641" s="250"/>
      <c r="T641" s="251"/>
      <c r="U641" s="13"/>
      <c r="V641" s="13"/>
      <c r="W641" s="13"/>
      <c r="X641" s="13"/>
      <c r="Y641" s="13"/>
      <c r="Z641" s="13"/>
      <c r="AA641" s="13"/>
      <c r="AB641" s="13"/>
      <c r="AC641" s="13"/>
      <c r="AD641" s="13"/>
      <c r="AE641" s="13"/>
      <c r="AT641" s="252" t="s">
        <v>197</v>
      </c>
      <c r="AU641" s="252" t="s">
        <v>85</v>
      </c>
      <c r="AV641" s="13" t="s">
        <v>85</v>
      </c>
      <c r="AW641" s="13" t="s">
        <v>32</v>
      </c>
      <c r="AX641" s="13" t="s">
        <v>76</v>
      </c>
      <c r="AY641" s="252" t="s">
        <v>175</v>
      </c>
    </row>
    <row r="642" s="15" customFormat="1">
      <c r="A642" s="15"/>
      <c r="B642" s="268"/>
      <c r="C642" s="269"/>
      <c r="D642" s="243" t="s">
        <v>197</v>
      </c>
      <c r="E642" s="270" t="s">
        <v>1</v>
      </c>
      <c r="F642" s="271" t="s">
        <v>2251</v>
      </c>
      <c r="G642" s="269"/>
      <c r="H642" s="270" t="s">
        <v>1</v>
      </c>
      <c r="I642" s="272"/>
      <c r="J642" s="269"/>
      <c r="K642" s="269"/>
      <c r="L642" s="273"/>
      <c r="M642" s="274"/>
      <c r="N642" s="275"/>
      <c r="O642" s="275"/>
      <c r="P642" s="275"/>
      <c r="Q642" s="275"/>
      <c r="R642" s="275"/>
      <c r="S642" s="275"/>
      <c r="T642" s="276"/>
      <c r="U642" s="15"/>
      <c r="V642" s="15"/>
      <c r="W642" s="15"/>
      <c r="X642" s="15"/>
      <c r="Y642" s="15"/>
      <c r="Z642" s="15"/>
      <c r="AA642" s="15"/>
      <c r="AB642" s="15"/>
      <c r="AC642" s="15"/>
      <c r="AD642" s="15"/>
      <c r="AE642" s="15"/>
      <c r="AT642" s="277" t="s">
        <v>197</v>
      </c>
      <c r="AU642" s="277" t="s">
        <v>85</v>
      </c>
      <c r="AV642" s="15" t="s">
        <v>83</v>
      </c>
      <c r="AW642" s="15" t="s">
        <v>32</v>
      </c>
      <c r="AX642" s="15" t="s">
        <v>76</v>
      </c>
      <c r="AY642" s="277" t="s">
        <v>175</v>
      </c>
    </row>
    <row r="643" s="15" customFormat="1">
      <c r="A643" s="15"/>
      <c r="B643" s="268"/>
      <c r="C643" s="269"/>
      <c r="D643" s="243" t="s">
        <v>197</v>
      </c>
      <c r="E643" s="270" t="s">
        <v>1</v>
      </c>
      <c r="F643" s="271" t="s">
        <v>2274</v>
      </c>
      <c r="G643" s="269"/>
      <c r="H643" s="270" t="s">
        <v>1</v>
      </c>
      <c r="I643" s="272"/>
      <c r="J643" s="269"/>
      <c r="K643" s="269"/>
      <c r="L643" s="273"/>
      <c r="M643" s="274"/>
      <c r="N643" s="275"/>
      <c r="O643" s="275"/>
      <c r="P643" s="275"/>
      <c r="Q643" s="275"/>
      <c r="R643" s="275"/>
      <c r="S643" s="275"/>
      <c r="T643" s="276"/>
      <c r="U643" s="15"/>
      <c r="V643" s="15"/>
      <c r="W643" s="15"/>
      <c r="X643" s="15"/>
      <c r="Y643" s="15"/>
      <c r="Z643" s="15"/>
      <c r="AA643" s="15"/>
      <c r="AB643" s="15"/>
      <c r="AC643" s="15"/>
      <c r="AD643" s="15"/>
      <c r="AE643" s="15"/>
      <c r="AT643" s="277" t="s">
        <v>197</v>
      </c>
      <c r="AU643" s="277" t="s">
        <v>85</v>
      </c>
      <c r="AV643" s="15" t="s">
        <v>83</v>
      </c>
      <c r="AW643" s="15" t="s">
        <v>32</v>
      </c>
      <c r="AX643" s="15" t="s">
        <v>76</v>
      </c>
      <c r="AY643" s="277" t="s">
        <v>175</v>
      </c>
    </row>
    <row r="644" s="13" customFormat="1">
      <c r="A644" s="13"/>
      <c r="B644" s="241"/>
      <c r="C644" s="242"/>
      <c r="D644" s="243" t="s">
        <v>197</v>
      </c>
      <c r="E644" s="244" t="s">
        <v>1</v>
      </c>
      <c r="F644" s="245" t="s">
        <v>83</v>
      </c>
      <c r="G644" s="242"/>
      <c r="H644" s="246">
        <v>1</v>
      </c>
      <c r="I644" s="247"/>
      <c r="J644" s="242"/>
      <c r="K644" s="242"/>
      <c r="L644" s="248"/>
      <c r="M644" s="249"/>
      <c r="N644" s="250"/>
      <c r="O644" s="250"/>
      <c r="P644" s="250"/>
      <c r="Q644" s="250"/>
      <c r="R644" s="250"/>
      <c r="S644" s="250"/>
      <c r="T644" s="251"/>
      <c r="U644" s="13"/>
      <c r="V644" s="13"/>
      <c r="W644" s="13"/>
      <c r="X644" s="13"/>
      <c r="Y644" s="13"/>
      <c r="Z644" s="13"/>
      <c r="AA644" s="13"/>
      <c r="AB644" s="13"/>
      <c r="AC644" s="13"/>
      <c r="AD644" s="13"/>
      <c r="AE644" s="13"/>
      <c r="AT644" s="252" t="s">
        <v>197</v>
      </c>
      <c r="AU644" s="252" t="s">
        <v>85</v>
      </c>
      <c r="AV644" s="13" t="s">
        <v>85</v>
      </c>
      <c r="AW644" s="13" t="s">
        <v>32</v>
      </c>
      <c r="AX644" s="13" t="s">
        <v>76</v>
      </c>
      <c r="AY644" s="252" t="s">
        <v>175</v>
      </c>
    </row>
    <row r="645" s="14" customFormat="1">
      <c r="A645" s="14"/>
      <c r="B645" s="253"/>
      <c r="C645" s="254"/>
      <c r="D645" s="243" t="s">
        <v>197</v>
      </c>
      <c r="E645" s="255" t="s">
        <v>1</v>
      </c>
      <c r="F645" s="256" t="s">
        <v>199</v>
      </c>
      <c r="G645" s="254"/>
      <c r="H645" s="257">
        <v>4</v>
      </c>
      <c r="I645" s="258"/>
      <c r="J645" s="254"/>
      <c r="K645" s="254"/>
      <c r="L645" s="259"/>
      <c r="M645" s="260"/>
      <c r="N645" s="261"/>
      <c r="O645" s="261"/>
      <c r="P645" s="261"/>
      <c r="Q645" s="261"/>
      <c r="R645" s="261"/>
      <c r="S645" s="261"/>
      <c r="T645" s="262"/>
      <c r="U645" s="14"/>
      <c r="V645" s="14"/>
      <c r="W645" s="14"/>
      <c r="X645" s="14"/>
      <c r="Y645" s="14"/>
      <c r="Z645" s="14"/>
      <c r="AA645" s="14"/>
      <c r="AB645" s="14"/>
      <c r="AC645" s="14"/>
      <c r="AD645" s="14"/>
      <c r="AE645" s="14"/>
      <c r="AT645" s="263" t="s">
        <v>197</v>
      </c>
      <c r="AU645" s="263" t="s">
        <v>85</v>
      </c>
      <c r="AV645" s="14" t="s">
        <v>182</v>
      </c>
      <c r="AW645" s="14" t="s">
        <v>32</v>
      </c>
      <c r="AX645" s="14" t="s">
        <v>83</v>
      </c>
      <c r="AY645" s="263" t="s">
        <v>175</v>
      </c>
    </row>
    <row r="646" s="2" customFormat="1" ht="16.5" customHeight="1">
      <c r="A646" s="39"/>
      <c r="B646" s="40"/>
      <c r="C646" s="228" t="s">
        <v>614</v>
      </c>
      <c r="D646" s="228" t="s">
        <v>177</v>
      </c>
      <c r="E646" s="229" t="s">
        <v>2311</v>
      </c>
      <c r="F646" s="230" t="s">
        <v>2312</v>
      </c>
      <c r="G646" s="231" t="s">
        <v>316</v>
      </c>
      <c r="H646" s="232">
        <v>12</v>
      </c>
      <c r="I646" s="233"/>
      <c r="J646" s="234">
        <f>ROUND(I646*H646,2)</f>
        <v>0</v>
      </c>
      <c r="K646" s="230" t="s">
        <v>181</v>
      </c>
      <c r="L646" s="45"/>
      <c r="M646" s="235" t="s">
        <v>1</v>
      </c>
      <c r="N646" s="236" t="s">
        <v>41</v>
      </c>
      <c r="O646" s="92"/>
      <c r="P646" s="237">
        <f>O646*H646</f>
        <v>0</v>
      </c>
      <c r="Q646" s="237">
        <v>3.9140000000000001E-05</v>
      </c>
      <c r="R646" s="237">
        <f>Q646*H646</f>
        <v>0.00046967999999999999</v>
      </c>
      <c r="S646" s="237">
        <v>0</v>
      </c>
      <c r="T646" s="238">
        <f>S646*H646</f>
        <v>0</v>
      </c>
      <c r="U646" s="39"/>
      <c r="V646" s="39"/>
      <c r="W646" s="39"/>
      <c r="X646" s="39"/>
      <c r="Y646" s="39"/>
      <c r="Z646" s="39"/>
      <c r="AA646" s="39"/>
      <c r="AB646" s="39"/>
      <c r="AC646" s="39"/>
      <c r="AD646" s="39"/>
      <c r="AE646" s="39"/>
      <c r="AR646" s="239" t="s">
        <v>255</v>
      </c>
      <c r="AT646" s="239" t="s">
        <v>177</v>
      </c>
      <c r="AU646" s="239" t="s">
        <v>85</v>
      </c>
      <c r="AY646" s="18" t="s">
        <v>175</v>
      </c>
      <c r="BE646" s="240">
        <f>IF(N646="základní",J646,0)</f>
        <v>0</v>
      </c>
      <c r="BF646" s="240">
        <f>IF(N646="snížená",J646,0)</f>
        <v>0</v>
      </c>
      <c r="BG646" s="240">
        <f>IF(N646="zákl. přenesená",J646,0)</f>
        <v>0</v>
      </c>
      <c r="BH646" s="240">
        <f>IF(N646="sníž. přenesená",J646,0)</f>
        <v>0</v>
      </c>
      <c r="BI646" s="240">
        <f>IF(N646="nulová",J646,0)</f>
        <v>0</v>
      </c>
      <c r="BJ646" s="18" t="s">
        <v>83</v>
      </c>
      <c r="BK646" s="240">
        <f>ROUND(I646*H646,2)</f>
        <v>0</v>
      </c>
      <c r="BL646" s="18" t="s">
        <v>255</v>
      </c>
      <c r="BM646" s="239" t="s">
        <v>2313</v>
      </c>
    </row>
    <row r="647" s="15" customFormat="1">
      <c r="A647" s="15"/>
      <c r="B647" s="268"/>
      <c r="C647" s="269"/>
      <c r="D647" s="243" t="s">
        <v>197</v>
      </c>
      <c r="E647" s="270" t="s">
        <v>1</v>
      </c>
      <c r="F647" s="271" t="s">
        <v>2310</v>
      </c>
      <c r="G647" s="269"/>
      <c r="H647" s="270" t="s">
        <v>1</v>
      </c>
      <c r="I647" s="272"/>
      <c r="J647" s="269"/>
      <c r="K647" s="269"/>
      <c r="L647" s="273"/>
      <c r="M647" s="274"/>
      <c r="N647" s="275"/>
      <c r="O647" s="275"/>
      <c r="P647" s="275"/>
      <c r="Q647" s="275"/>
      <c r="R647" s="275"/>
      <c r="S647" s="275"/>
      <c r="T647" s="276"/>
      <c r="U647" s="15"/>
      <c r="V647" s="15"/>
      <c r="W647" s="15"/>
      <c r="X647" s="15"/>
      <c r="Y647" s="15"/>
      <c r="Z647" s="15"/>
      <c r="AA647" s="15"/>
      <c r="AB647" s="15"/>
      <c r="AC647" s="15"/>
      <c r="AD647" s="15"/>
      <c r="AE647" s="15"/>
      <c r="AT647" s="277" t="s">
        <v>197</v>
      </c>
      <c r="AU647" s="277" t="s">
        <v>85</v>
      </c>
      <c r="AV647" s="15" t="s">
        <v>83</v>
      </c>
      <c r="AW647" s="15" t="s">
        <v>32</v>
      </c>
      <c r="AX647" s="15" t="s">
        <v>76</v>
      </c>
      <c r="AY647" s="277" t="s">
        <v>175</v>
      </c>
    </row>
    <row r="648" s="15" customFormat="1">
      <c r="A648" s="15"/>
      <c r="B648" s="268"/>
      <c r="C648" s="269"/>
      <c r="D648" s="243" t="s">
        <v>197</v>
      </c>
      <c r="E648" s="270" t="s">
        <v>1</v>
      </c>
      <c r="F648" s="271" t="s">
        <v>2248</v>
      </c>
      <c r="G648" s="269"/>
      <c r="H648" s="270" t="s">
        <v>1</v>
      </c>
      <c r="I648" s="272"/>
      <c r="J648" s="269"/>
      <c r="K648" s="269"/>
      <c r="L648" s="273"/>
      <c r="M648" s="274"/>
      <c r="N648" s="275"/>
      <c r="O648" s="275"/>
      <c r="P648" s="275"/>
      <c r="Q648" s="275"/>
      <c r="R648" s="275"/>
      <c r="S648" s="275"/>
      <c r="T648" s="276"/>
      <c r="U648" s="15"/>
      <c r="V648" s="15"/>
      <c r="W648" s="15"/>
      <c r="X648" s="15"/>
      <c r="Y648" s="15"/>
      <c r="Z648" s="15"/>
      <c r="AA648" s="15"/>
      <c r="AB648" s="15"/>
      <c r="AC648" s="15"/>
      <c r="AD648" s="15"/>
      <c r="AE648" s="15"/>
      <c r="AT648" s="277" t="s">
        <v>197</v>
      </c>
      <c r="AU648" s="277" t="s">
        <v>85</v>
      </c>
      <c r="AV648" s="15" t="s">
        <v>83</v>
      </c>
      <c r="AW648" s="15" t="s">
        <v>32</v>
      </c>
      <c r="AX648" s="15" t="s">
        <v>76</v>
      </c>
      <c r="AY648" s="277" t="s">
        <v>175</v>
      </c>
    </row>
    <row r="649" s="15" customFormat="1">
      <c r="A649" s="15"/>
      <c r="B649" s="268"/>
      <c r="C649" s="269"/>
      <c r="D649" s="243" t="s">
        <v>197</v>
      </c>
      <c r="E649" s="270" t="s">
        <v>1</v>
      </c>
      <c r="F649" s="271" t="s">
        <v>2274</v>
      </c>
      <c r="G649" s="269"/>
      <c r="H649" s="270" t="s">
        <v>1</v>
      </c>
      <c r="I649" s="272"/>
      <c r="J649" s="269"/>
      <c r="K649" s="269"/>
      <c r="L649" s="273"/>
      <c r="M649" s="274"/>
      <c r="N649" s="275"/>
      <c r="O649" s="275"/>
      <c r="P649" s="275"/>
      <c r="Q649" s="275"/>
      <c r="R649" s="275"/>
      <c r="S649" s="275"/>
      <c r="T649" s="276"/>
      <c r="U649" s="15"/>
      <c r="V649" s="15"/>
      <c r="W649" s="15"/>
      <c r="X649" s="15"/>
      <c r="Y649" s="15"/>
      <c r="Z649" s="15"/>
      <c r="AA649" s="15"/>
      <c r="AB649" s="15"/>
      <c r="AC649" s="15"/>
      <c r="AD649" s="15"/>
      <c r="AE649" s="15"/>
      <c r="AT649" s="277" t="s">
        <v>197</v>
      </c>
      <c r="AU649" s="277" t="s">
        <v>85</v>
      </c>
      <c r="AV649" s="15" t="s">
        <v>83</v>
      </c>
      <c r="AW649" s="15" t="s">
        <v>32</v>
      </c>
      <c r="AX649" s="15" t="s">
        <v>76</v>
      </c>
      <c r="AY649" s="277" t="s">
        <v>175</v>
      </c>
    </row>
    <row r="650" s="13" customFormat="1">
      <c r="A650" s="13"/>
      <c r="B650" s="241"/>
      <c r="C650" s="242"/>
      <c r="D650" s="243" t="s">
        <v>197</v>
      </c>
      <c r="E650" s="244" t="s">
        <v>1</v>
      </c>
      <c r="F650" s="245" t="s">
        <v>98</v>
      </c>
      <c r="G650" s="242"/>
      <c r="H650" s="246">
        <v>3</v>
      </c>
      <c r="I650" s="247"/>
      <c r="J650" s="242"/>
      <c r="K650" s="242"/>
      <c r="L650" s="248"/>
      <c r="M650" s="249"/>
      <c r="N650" s="250"/>
      <c r="O650" s="250"/>
      <c r="P650" s="250"/>
      <c r="Q650" s="250"/>
      <c r="R650" s="250"/>
      <c r="S650" s="250"/>
      <c r="T650" s="251"/>
      <c r="U650" s="13"/>
      <c r="V650" s="13"/>
      <c r="W650" s="13"/>
      <c r="X650" s="13"/>
      <c r="Y650" s="13"/>
      <c r="Z650" s="13"/>
      <c r="AA650" s="13"/>
      <c r="AB650" s="13"/>
      <c r="AC650" s="13"/>
      <c r="AD650" s="13"/>
      <c r="AE650" s="13"/>
      <c r="AT650" s="252" t="s">
        <v>197</v>
      </c>
      <c r="AU650" s="252" t="s">
        <v>85</v>
      </c>
      <c r="AV650" s="13" t="s">
        <v>85</v>
      </c>
      <c r="AW650" s="13" t="s">
        <v>32</v>
      </c>
      <c r="AX650" s="13" t="s">
        <v>76</v>
      </c>
      <c r="AY650" s="252" t="s">
        <v>175</v>
      </c>
    </row>
    <row r="651" s="15" customFormat="1">
      <c r="A651" s="15"/>
      <c r="B651" s="268"/>
      <c r="C651" s="269"/>
      <c r="D651" s="243" t="s">
        <v>197</v>
      </c>
      <c r="E651" s="270" t="s">
        <v>1</v>
      </c>
      <c r="F651" s="271" t="s">
        <v>2292</v>
      </c>
      <c r="G651" s="269"/>
      <c r="H651" s="270" t="s">
        <v>1</v>
      </c>
      <c r="I651" s="272"/>
      <c r="J651" s="269"/>
      <c r="K651" s="269"/>
      <c r="L651" s="273"/>
      <c r="M651" s="274"/>
      <c r="N651" s="275"/>
      <c r="O651" s="275"/>
      <c r="P651" s="275"/>
      <c r="Q651" s="275"/>
      <c r="R651" s="275"/>
      <c r="S651" s="275"/>
      <c r="T651" s="276"/>
      <c r="U651" s="15"/>
      <c r="V651" s="15"/>
      <c r="W651" s="15"/>
      <c r="X651" s="15"/>
      <c r="Y651" s="15"/>
      <c r="Z651" s="15"/>
      <c r="AA651" s="15"/>
      <c r="AB651" s="15"/>
      <c r="AC651" s="15"/>
      <c r="AD651" s="15"/>
      <c r="AE651" s="15"/>
      <c r="AT651" s="277" t="s">
        <v>197</v>
      </c>
      <c r="AU651" s="277" t="s">
        <v>85</v>
      </c>
      <c r="AV651" s="15" t="s">
        <v>83</v>
      </c>
      <c r="AW651" s="15" t="s">
        <v>32</v>
      </c>
      <c r="AX651" s="15" t="s">
        <v>76</v>
      </c>
      <c r="AY651" s="277" t="s">
        <v>175</v>
      </c>
    </row>
    <row r="652" s="15" customFormat="1">
      <c r="A652" s="15"/>
      <c r="B652" s="268"/>
      <c r="C652" s="269"/>
      <c r="D652" s="243" t="s">
        <v>197</v>
      </c>
      <c r="E652" s="270" t="s">
        <v>1</v>
      </c>
      <c r="F652" s="271" t="s">
        <v>2274</v>
      </c>
      <c r="G652" s="269"/>
      <c r="H652" s="270" t="s">
        <v>1</v>
      </c>
      <c r="I652" s="272"/>
      <c r="J652" s="269"/>
      <c r="K652" s="269"/>
      <c r="L652" s="273"/>
      <c r="M652" s="274"/>
      <c r="N652" s="275"/>
      <c r="O652" s="275"/>
      <c r="P652" s="275"/>
      <c r="Q652" s="275"/>
      <c r="R652" s="275"/>
      <c r="S652" s="275"/>
      <c r="T652" s="276"/>
      <c r="U652" s="15"/>
      <c r="V652" s="15"/>
      <c r="W652" s="15"/>
      <c r="X652" s="15"/>
      <c r="Y652" s="15"/>
      <c r="Z652" s="15"/>
      <c r="AA652" s="15"/>
      <c r="AB652" s="15"/>
      <c r="AC652" s="15"/>
      <c r="AD652" s="15"/>
      <c r="AE652" s="15"/>
      <c r="AT652" s="277" t="s">
        <v>197</v>
      </c>
      <c r="AU652" s="277" t="s">
        <v>85</v>
      </c>
      <c r="AV652" s="15" t="s">
        <v>83</v>
      </c>
      <c r="AW652" s="15" t="s">
        <v>32</v>
      </c>
      <c r="AX652" s="15" t="s">
        <v>76</v>
      </c>
      <c r="AY652" s="277" t="s">
        <v>175</v>
      </c>
    </row>
    <row r="653" s="13" customFormat="1">
      <c r="A653" s="13"/>
      <c r="B653" s="241"/>
      <c r="C653" s="242"/>
      <c r="D653" s="243" t="s">
        <v>197</v>
      </c>
      <c r="E653" s="244" t="s">
        <v>1</v>
      </c>
      <c r="F653" s="245" t="s">
        <v>98</v>
      </c>
      <c r="G653" s="242"/>
      <c r="H653" s="246">
        <v>3</v>
      </c>
      <c r="I653" s="247"/>
      <c r="J653" s="242"/>
      <c r="K653" s="242"/>
      <c r="L653" s="248"/>
      <c r="M653" s="249"/>
      <c r="N653" s="250"/>
      <c r="O653" s="250"/>
      <c r="P653" s="250"/>
      <c r="Q653" s="250"/>
      <c r="R653" s="250"/>
      <c r="S653" s="250"/>
      <c r="T653" s="251"/>
      <c r="U653" s="13"/>
      <c r="V653" s="13"/>
      <c r="W653" s="13"/>
      <c r="X653" s="13"/>
      <c r="Y653" s="13"/>
      <c r="Z653" s="13"/>
      <c r="AA653" s="13"/>
      <c r="AB653" s="13"/>
      <c r="AC653" s="13"/>
      <c r="AD653" s="13"/>
      <c r="AE653" s="13"/>
      <c r="AT653" s="252" t="s">
        <v>197</v>
      </c>
      <c r="AU653" s="252" t="s">
        <v>85</v>
      </c>
      <c r="AV653" s="13" t="s">
        <v>85</v>
      </c>
      <c r="AW653" s="13" t="s">
        <v>32</v>
      </c>
      <c r="AX653" s="13" t="s">
        <v>76</v>
      </c>
      <c r="AY653" s="252" t="s">
        <v>175</v>
      </c>
    </row>
    <row r="654" s="15" customFormat="1">
      <c r="A654" s="15"/>
      <c r="B654" s="268"/>
      <c r="C654" s="269"/>
      <c r="D654" s="243" t="s">
        <v>197</v>
      </c>
      <c r="E654" s="270" t="s">
        <v>1</v>
      </c>
      <c r="F654" s="271" t="s">
        <v>2250</v>
      </c>
      <c r="G654" s="269"/>
      <c r="H654" s="270" t="s">
        <v>1</v>
      </c>
      <c r="I654" s="272"/>
      <c r="J654" s="269"/>
      <c r="K654" s="269"/>
      <c r="L654" s="273"/>
      <c r="M654" s="274"/>
      <c r="N654" s="275"/>
      <c r="O654" s="275"/>
      <c r="P654" s="275"/>
      <c r="Q654" s="275"/>
      <c r="R654" s="275"/>
      <c r="S654" s="275"/>
      <c r="T654" s="276"/>
      <c r="U654" s="15"/>
      <c r="V654" s="15"/>
      <c r="W654" s="15"/>
      <c r="X654" s="15"/>
      <c r="Y654" s="15"/>
      <c r="Z654" s="15"/>
      <c r="AA654" s="15"/>
      <c r="AB654" s="15"/>
      <c r="AC654" s="15"/>
      <c r="AD654" s="15"/>
      <c r="AE654" s="15"/>
      <c r="AT654" s="277" t="s">
        <v>197</v>
      </c>
      <c r="AU654" s="277" t="s">
        <v>85</v>
      </c>
      <c r="AV654" s="15" t="s">
        <v>83</v>
      </c>
      <c r="AW654" s="15" t="s">
        <v>32</v>
      </c>
      <c r="AX654" s="15" t="s">
        <v>76</v>
      </c>
      <c r="AY654" s="277" t="s">
        <v>175</v>
      </c>
    </row>
    <row r="655" s="15" customFormat="1">
      <c r="A655" s="15"/>
      <c r="B655" s="268"/>
      <c r="C655" s="269"/>
      <c r="D655" s="243" t="s">
        <v>197</v>
      </c>
      <c r="E655" s="270" t="s">
        <v>1</v>
      </c>
      <c r="F655" s="271" t="s">
        <v>2274</v>
      </c>
      <c r="G655" s="269"/>
      <c r="H655" s="270" t="s">
        <v>1</v>
      </c>
      <c r="I655" s="272"/>
      <c r="J655" s="269"/>
      <c r="K655" s="269"/>
      <c r="L655" s="273"/>
      <c r="M655" s="274"/>
      <c r="N655" s="275"/>
      <c r="O655" s="275"/>
      <c r="P655" s="275"/>
      <c r="Q655" s="275"/>
      <c r="R655" s="275"/>
      <c r="S655" s="275"/>
      <c r="T655" s="276"/>
      <c r="U655" s="15"/>
      <c r="V655" s="15"/>
      <c r="W655" s="15"/>
      <c r="X655" s="15"/>
      <c r="Y655" s="15"/>
      <c r="Z655" s="15"/>
      <c r="AA655" s="15"/>
      <c r="AB655" s="15"/>
      <c r="AC655" s="15"/>
      <c r="AD655" s="15"/>
      <c r="AE655" s="15"/>
      <c r="AT655" s="277" t="s">
        <v>197</v>
      </c>
      <c r="AU655" s="277" t="s">
        <v>85</v>
      </c>
      <c r="AV655" s="15" t="s">
        <v>83</v>
      </c>
      <c r="AW655" s="15" t="s">
        <v>32</v>
      </c>
      <c r="AX655" s="15" t="s">
        <v>76</v>
      </c>
      <c r="AY655" s="277" t="s">
        <v>175</v>
      </c>
    </row>
    <row r="656" s="13" customFormat="1">
      <c r="A656" s="13"/>
      <c r="B656" s="241"/>
      <c r="C656" s="242"/>
      <c r="D656" s="243" t="s">
        <v>197</v>
      </c>
      <c r="E656" s="244" t="s">
        <v>1</v>
      </c>
      <c r="F656" s="245" t="s">
        <v>98</v>
      </c>
      <c r="G656" s="242"/>
      <c r="H656" s="246">
        <v>3</v>
      </c>
      <c r="I656" s="247"/>
      <c r="J656" s="242"/>
      <c r="K656" s="242"/>
      <c r="L656" s="248"/>
      <c r="M656" s="249"/>
      <c r="N656" s="250"/>
      <c r="O656" s="250"/>
      <c r="P656" s="250"/>
      <c r="Q656" s="250"/>
      <c r="R656" s="250"/>
      <c r="S656" s="250"/>
      <c r="T656" s="251"/>
      <c r="U656" s="13"/>
      <c r="V656" s="13"/>
      <c r="W656" s="13"/>
      <c r="X656" s="13"/>
      <c r="Y656" s="13"/>
      <c r="Z656" s="13"/>
      <c r="AA656" s="13"/>
      <c r="AB656" s="13"/>
      <c r="AC656" s="13"/>
      <c r="AD656" s="13"/>
      <c r="AE656" s="13"/>
      <c r="AT656" s="252" t="s">
        <v>197</v>
      </c>
      <c r="AU656" s="252" t="s">
        <v>85</v>
      </c>
      <c r="AV656" s="13" t="s">
        <v>85</v>
      </c>
      <c r="AW656" s="13" t="s">
        <v>32</v>
      </c>
      <c r="AX656" s="13" t="s">
        <v>76</v>
      </c>
      <c r="AY656" s="252" t="s">
        <v>175</v>
      </c>
    </row>
    <row r="657" s="15" customFormat="1">
      <c r="A657" s="15"/>
      <c r="B657" s="268"/>
      <c r="C657" s="269"/>
      <c r="D657" s="243" t="s">
        <v>197</v>
      </c>
      <c r="E657" s="270" t="s">
        <v>1</v>
      </c>
      <c r="F657" s="271" t="s">
        <v>2251</v>
      </c>
      <c r="G657" s="269"/>
      <c r="H657" s="270" t="s">
        <v>1</v>
      </c>
      <c r="I657" s="272"/>
      <c r="J657" s="269"/>
      <c r="K657" s="269"/>
      <c r="L657" s="273"/>
      <c r="M657" s="274"/>
      <c r="N657" s="275"/>
      <c r="O657" s="275"/>
      <c r="P657" s="275"/>
      <c r="Q657" s="275"/>
      <c r="R657" s="275"/>
      <c r="S657" s="275"/>
      <c r="T657" s="276"/>
      <c r="U657" s="15"/>
      <c r="V657" s="15"/>
      <c r="W657" s="15"/>
      <c r="X657" s="15"/>
      <c r="Y657" s="15"/>
      <c r="Z657" s="15"/>
      <c r="AA657" s="15"/>
      <c r="AB657" s="15"/>
      <c r="AC657" s="15"/>
      <c r="AD657" s="15"/>
      <c r="AE657" s="15"/>
      <c r="AT657" s="277" t="s">
        <v>197</v>
      </c>
      <c r="AU657" s="277" t="s">
        <v>85</v>
      </c>
      <c r="AV657" s="15" t="s">
        <v>83</v>
      </c>
      <c r="AW657" s="15" t="s">
        <v>32</v>
      </c>
      <c r="AX657" s="15" t="s">
        <v>76</v>
      </c>
      <c r="AY657" s="277" t="s">
        <v>175</v>
      </c>
    </row>
    <row r="658" s="15" customFormat="1">
      <c r="A658" s="15"/>
      <c r="B658" s="268"/>
      <c r="C658" s="269"/>
      <c r="D658" s="243" t="s">
        <v>197</v>
      </c>
      <c r="E658" s="270" t="s">
        <v>1</v>
      </c>
      <c r="F658" s="271" t="s">
        <v>2274</v>
      </c>
      <c r="G658" s="269"/>
      <c r="H658" s="270" t="s">
        <v>1</v>
      </c>
      <c r="I658" s="272"/>
      <c r="J658" s="269"/>
      <c r="K658" s="269"/>
      <c r="L658" s="273"/>
      <c r="M658" s="274"/>
      <c r="N658" s="275"/>
      <c r="O658" s="275"/>
      <c r="P658" s="275"/>
      <c r="Q658" s="275"/>
      <c r="R658" s="275"/>
      <c r="S658" s="275"/>
      <c r="T658" s="276"/>
      <c r="U658" s="15"/>
      <c r="V658" s="15"/>
      <c r="W658" s="15"/>
      <c r="X658" s="15"/>
      <c r="Y658" s="15"/>
      <c r="Z658" s="15"/>
      <c r="AA658" s="15"/>
      <c r="AB658" s="15"/>
      <c r="AC658" s="15"/>
      <c r="AD658" s="15"/>
      <c r="AE658" s="15"/>
      <c r="AT658" s="277" t="s">
        <v>197</v>
      </c>
      <c r="AU658" s="277" t="s">
        <v>85</v>
      </c>
      <c r="AV658" s="15" t="s">
        <v>83</v>
      </c>
      <c r="AW658" s="15" t="s">
        <v>32</v>
      </c>
      <c r="AX658" s="15" t="s">
        <v>76</v>
      </c>
      <c r="AY658" s="277" t="s">
        <v>175</v>
      </c>
    </row>
    <row r="659" s="13" customFormat="1">
      <c r="A659" s="13"/>
      <c r="B659" s="241"/>
      <c r="C659" s="242"/>
      <c r="D659" s="243" t="s">
        <v>197</v>
      </c>
      <c r="E659" s="244" t="s">
        <v>1</v>
      </c>
      <c r="F659" s="245" t="s">
        <v>98</v>
      </c>
      <c r="G659" s="242"/>
      <c r="H659" s="246">
        <v>3</v>
      </c>
      <c r="I659" s="247"/>
      <c r="J659" s="242"/>
      <c r="K659" s="242"/>
      <c r="L659" s="248"/>
      <c r="M659" s="249"/>
      <c r="N659" s="250"/>
      <c r="O659" s="250"/>
      <c r="P659" s="250"/>
      <c r="Q659" s="250"/>
      <c r="R659" s="250"/>
      <c r="S659" s="250"/>
      <c r="T659" s="251"/>
      <c r="U659" s="13"/>
      <c r="V659" s="13"/>
      <c r="W659" s="13"/>
      <c r="X659" s="13"/>
      <c r="Y659" s="13"/>
      <c r="Z659" s="13"/>
      <c r="AA659" s="13"/>
      <c r="AB659" s="13"/>
      <c r="AC659" s="13"/>
      <c r="AD659" s="13"/>
      <c r="AE659" s="13"/>
      <c r="AT659" s="252" t="s">
        <v>197</v>
      </c>
      <c r="AU659" s="252" t="s">
        <v>85</v>
      </c>
      <c r="AV659" s="13" t="s">
        <v>85</v>
      </c>
      <c r="AW659" s="13" t="s">
        <v>32</v>
      </c>
      <c r="AX659" s="13" t="s">
        <v>76</v>
      </c>
      <c r="AY659" s="252" t="s">
        <v>175</v>
      </c>
    </row>
    <row r="660" s="14" customFormat="1">
      <c r="A660" s="14"/>
      <c r="B660" s="253"/>
      <c r="C660" s="254"/>
      <c r="D660" s="243" t="s">
        <v>197</v>
      </c>
      <c r="E660" s="255" t="s">
        <v>1</v>
      </c>
      <c r="F660" s="256" t="s">
        <v>199</v>
      </c>
      <c r="G660" s="254"/>
      <c r="H660" s="257">
        <v>12</v>
      </c>
      <c r="I660" s="258"/>
      <c r="J660" s="254"/>
      <c r="K660" s="254"/>
      <c r="L660" s="259"/>
      <c r="M660" s="260"/>
      <c r="N660" s="261"/>
      <c r="O660" s="261"/>
      <c r="P660" s="261"/>
      <c r="Q660" s="261"/>
      <c r="R660" s="261"/>
      <c r="S660" s="261"/>
      <c r="T660" s="262"/>
      <c r="U660" s="14"/>
      <c r="V660" s="14"/>
      <c r="W660" s="14"/>
      <c r="X660" s="14"/>
      <c r="Y660" s="14"/>
      <c r="Z660" s="14"/>
      <c r="AA660" s="14"/>
      <c r="AB660" s="14"/>
      <c r="AC660" s="14"/>
      <c r="AD660" s="14"/>
      <c r="AE660" s="14"/>
      <c r="AT660" s="263" t="s">
        <v>197</v>
      </c>
      <c r="AU660" s="263" t="s">
        <v>85</v>
      </c>
      <c r="AV660" s="14" t="s">
        <v>182</v>
      </c>
      <c r="AW660" s="14" t="s">
        <v>32</v>
      </c>
      <c r="AX660" s="14" t="s">
        <v>83</v>
      </c>
      <c r="AY660" s="263" t="s">
        <v>175</v>
      </c>
    </row>
    <row r="661" s="2" customFormat="1" ht="16.5" customHeight="1">
      <c r="A661" s="39"/>
      <c r="B661" s="40"/>
      <c r="C661" s="289" t="s">
        <v>620</v>
      </c>
      <c r="D661" s="289" t="s">
        <v>411</v>
      </c>
      <c r="E661" s="290" t="s">
        <v>2314</v>
      </c>
      <c r="F661" s="291" t="s">
        <v>2315</v>
      </c>
      <c r="G661" s="292" t="s">
        <v>316</v>
      </c>
      <c r="H661" s="293">
        <v>12</v>
      </c>
      <c r="I661" s="294"/>
      <c r="J661" s="295">
        <f>ROUND(I661*H661,2)</f>
        <v>0</v>
      </c>
      <c r="K661" s="291" t="s">
        <v>181</v>
      </c>
      <c r="L661" s="296"/>
      <c r="M661" s="297" t="s">
        <v>1</v>
      </c>
      <c r="N661" s="298" t="s">
        <v>41</v>
      </c>
      <c r="O661" s="92"/>
      <c r="P661" s="237">
        <f>O661*H661</f>
        <v>0</v>
      </c>
      <c r="Q661" s="237">
        <v>0.0018</v>
      </c>
      <c r="R661" s="237">
        <f>Q661*H661</f>
        <v>0.021600000000000001</v>
      </c>
      <c r="S661" s="237">
        <v>0</v>
      </c>
      <c r="T661" s="238">
        <f>S661*H661</f>
        <v>0</v>
      </c>
      <c r="U661" s="39"/>
      <c r="V661" s="39"/>
      <c r="W661" s="39"/>
      <c r="X661" s="39"/>
      <c r="Y661" s="39"/>
      <c r="Z661" s="39"/>
      <c r="AA661" s="39"/>
      <c r="AB661" s="39"/>
      <c r="AC661" s="39"/>
      <c r="AD661" s="39"/>
      <c r="AE661" s="39"/>
      <c r="AR661" s="239" t="s">
        <v>347</v>
      </c>
      <c r="AT661" s="239" t="s">
        <v>411</v>
      </c>
      <c r="AU661" s="239" t="s">
        <v>85</v>
      </c>
      <c r="AY661" s="18" t="s">
        <v>175</v>
      </c>
      <c r="BE661" s="240">
        <f>IF(N661="základní",J661,0)</f>
        <v>0</v>
      </c>
      <c r="BF661" s="240">
        <f>IF(N661="snížená",J661,0)</f>
        <v>0</v>
      </c>
      <c r="BG661" s="240">
        <f>IF(N661="zákl. přenesená",J661,0)</f>
        <v>0</v>
      </c>
      <c r="BH661" s="240">
        <f>IF(N661="sníž. přenesená",J661,0)</f>
        <v>0</v>
      </c>
      <c r="BI661" s="240">
        <f>IF(N661="nulová",J661,0)</f>
        <v>0</v>
      </c>
      <c r="BJ661" s="18" t="s">
        <v>83</v>
      </c>
      <c r="BK661" s="240">
        <f>ROUND(I661*H661,2)</f>
        <v>0</v>
      </c>
      <c r="BL661" s="18" t="s">
        <v>255</v>
      </c>
      <c r="BM661" s="239" t="s">
        <v>2316</v>
      </c>
    </row>
    <row r="662" s="13" customFormat="1">
      <c r="A662" s="13"/>
      <c r="B662" s="241"/>
      <c r="C662" s="242"/>
      <c r="D662" s="243" t="s">
        <v>197</v>
      </c>
      <c r="E662" s="244" t="s">
        <v>1</v>
      </c>
      <c r="F662" s="245" t="s">
        <v>8</v>
      </c>
      <c r="G662" s="242"/>
      <c r="H662" s="246">
        <v>12</v>
      </c>
      <c r="I662" s="247"/>
      <c r="J662" s="242"/>
      <c r="K662" s="242"/>
      <c r="L662" s="248"/>
      <c r="M662" s="249"/>
      <c r="N662" s="250"/>
      <c r="O662" s="250"/>
      <c r="P662" s="250"/>
      <c r="Q662" s="250"/>
      <c r="R662" s="250"/>
      <c r="S662" s="250"/>
      <c r="T662" s="251"/>
      <c r="U662" s="13"/>
      <c r="V662" s="13"/>
      <c r="W662" s="13"/>
      <c r="X662" s="13"/>
      <c r="Y662" s="13"/>
      <c r="Z662" s="13"/>
      <c r="AA662" s="13"/>
      <c r="AB662" s="13"/>
      <c r="AC662" s="13"/>
      <c r="AD662" s="13"/>
      <c r="AE662" s="13"/>
      <c r="AT662" s="252" t="s">
        <v>197</v>
      </c>
      <c r="AU662" s="252" t="s">
        <v>85</v>
      </c>
      <c r="AV662" s="13" t="s">
        <v>85</v>
      </c>
      <c r="AW662" s="13" t="s">
        <v>32</v>
      </c>
      <c r="AX662" s="13" t="s">
        <v>83</v>
      </c>
      <c r="AY662" s="252" t="s">
        <v>175</v>
      </c>
    </row>
    <row r="663" s="2" customFormat="1" ht="16.5" customHeight="1">
      <c r="A663" s="39"/>
      <c r="B663" s="40"/>
      <c r="C663" s="289" t="s">
        <v>624</v>
      </c>
      <c r="D663" s="289" t="s">
        <v>411</v>
      </c>
      <c r="E663" s="290" t="s">
        <v>2317</v>
      </c>
      <c r="F663" s="291" t="s">
        <v>2318</v>
      </c>
      <c r="G663" s="292" t="s">
        <v>316</v>
      </c>
      <c r="H663" s="293">
        <v>4</v>
      </c>
      <c r="I663" s="294"/>
      <c r="J663" s="295">
        <f>ROUND(I663*H663,2)</f>
        <v>0</v>
      </c>
      <c r="K663" s="291" t="s">
        <v>1</v>
      </c>
      <c r="L663" s="296"/>
      <c r="M663" s="297" t="s">
        <v>1</v>
      </c>
      <c r="N663" s="298" t="s">
        <v>41</v>
      </c>
      <c r="O663" s="92"/>
      <c r="P663" s="237">
        <f>O663*H663</f>
        <v>0</v>
      </c>
      <c r="Q663" s="237">
        <v>0.00050000000000000001</v>
      </c>
      <c r="R663" s="237">
        <f>Q663*H663</f>
        <v>0.002</v>
      </c>
      <c r="S663" s="237">
        <v>0</v>
      </c>
      <c r="T663" s="238">
        <f>S663*H663</f>
        <v>0</v>
      </c>
      <c r="U663" s="39"/>
      <c r="V663" s="39"/>
      <c r="W663" s="39"/>
      <c r="X663" s="39"/>
      <c r="Y663" s="39"/>
      <c r="Z663" s="39"/>
      <c r="AA663" s="39"/>
      <c r="AB663" s="39"/>
      <c r="AC663" s="39"/>
      <c r="AD663" s="39"/>
      <c r="AE663" s="39"/>
      <c r="AR663" s="239" t="s">
        <v>347</v>
      </c>
      <c r="AT663" s="239" t="s">
        <v>411</v>
      </c>
      <c r="AU663" s="239" t="s">
        <v>85</v>
      </c>
      <c r="AY663" s="18" t="s">
        <v>175</v>
      </c>
      <c r="BE663" s="240">
        <f>IF(N663="základní",J663,0)</f>
        <v>0</v>
      </c>
      <c r="BF663" s="240">
        <f>IF(N663="snížená",J663,0)</f>
        <v>0</v>
      </c>
      <c r="BG663" s="240">
        <f>IF(N663="zákl. přenesená",J663,0)</f>
        <v>0</v>
      </c>
      <c r="BH663" s="240">
        <f>IF(N663="sníž. přenesená",J663,0)</f>
        <v>0</v>
      </c>
      <c r="BI663" s="240">
        <f>IF(N663="nulová",J663,0)</f>
        <v>0</v>
      </c>
      <c r="BJ663" s="18" t="s">
        <v>83</v>
      </c>
      <c r="BK663" s="240">
        <f>ROUND(I663*H663,2)</f>
        <v>0</v>
      </c>
      <c r="BL663" s="18" t="s">
        <v>255</v>
      </c>
      <c r="BM663" s="239" t="s">
        <v>2319</v>
      </c>
    </row>
    <row r="664" s="13" customFormat="1">
      <c r="A664" s="13"/>
      <c r="B664" s="241"/>
      <c r="C664" s="242"/>
      <c r="D664" s="243" t="s">
        <v>197</v>
      </c>
      <c r="E664" s="244" t="s">
        <v>1</v>
      </c>
      <c r="F664" s="245" t="s">
        <v>182</v>
      </c>
      <c r="G664" s="242"/>
      <c r="H664" s="246">
        <v>4</v>
      </c>
      <c r="I664" s="247"/>
      <c r="J664" s="242"/>
      <c r="K664" s="242"/>
      <c r="L664" s="248"/>
      <c r="M664" s="249"/>
      <c r="N664" s="250"/>
      <c r="O664" s="250"/>
      <c r="P664" s="250"/>
      <c r="Q664" s="250"/>
      <c r="R664" s="250"/>
      <c r="S664" s="250"/>
      <c r="T664" s="251"/>
      <c r="U664" s="13"/>
      <c r="V664" s="13"/>
      <c r="W664" s="13"/>
      <c r="X664" s="13"/>
      <c r="Y664" s="13"/>
      <c r="Z664" s="13"/>
      <c r="AA664" s="13"/>
      <c r="AB664" s="13"/>
      <c r="AC664" s="13"/>
      <c r="AD664" s="13"/>
      <c r="AE664" s="13"/>
      <c r="AT664" s="252" t="s">
        <v>197</v>
      </c>
      <c r="AU664" s="252" t="s">
        <v>85</v>
      </c>
      <c r="AV664" s="13" t="s">
        <v>85</v>
      </c>
      <c r="AW664" s="13" t="s">
        <v>32</v>
      </c>
      <c r="AX664" s="13" t="s">
        <v>83</v>
      </c>
      <c r="AY664" s="252" t="s">
        <v>175</v>
      </c>
    </row>
    <row r="665" s="2" customFormat="1" ht="16.5" customHeight="1">
      <c r="A665" s="39"/>
      <c r="B665" s="40"/>
      <c r="C665" s="228" t="s">
        <v>629</v>
      </c>
      <c r="D665" s="228" t="s">
        <v>177</v>
      </c>
      <c r="E665" s="229" t="s">
        <v>2320</v>
      </c>
      <c r="F665" s="230" t="s">
        <v>2321</v>
      </c>
      <c r="G665" s="231" t="s">
        <v>316</v>
      </c>
      <c r="H665" s="232">
        <v>8</v>
      </c>
      <c r="I665" s="233"/>
      <c r="J665" s="234">
        <f>ROUND(I665*H665,2)</f>
        <v>0</v>
      </c>
      <c r="K665" s="230" t="s">
        <v>181</v>
      </c>
      <c r="L665" s="45"/>
      <c r="M665" s="235" t="s">
        <v>1</v>
      </c>
      <c r="N665" s="236" t="s">
        <v>41</v>
      </c>
      <c r="O665" s="92"/>
      <c r="P665" s="237">
        <f>O665*H665</f>
        <v>0</v>
      </c>
      <c r="Q665" s="237">
        <v>0.00012454</v>
      </c>
      <c r="R665" s="237">
        <f>Q665*H665</f>
        <v>0.00099631999999999997</v>
      </c>
      <c r="S665" s="237">
        <v>0</v>
      </c>
      <c r="T665" s="238">
        <f>S665*H665</f>
        <v>0</v>
      </c>
      <c r="U665" s="39"/>
      <c r="V665" s="39"/>
      <c r="W665" s="39"/>
      <c r="X665" s="39"/>
      <c r="Y665" s="39"/>
      <c r="Z665" s="39"/>
      <c r="AA665" s="39"/>
      <c r="AB665" s="39"/>
      <c r="AC665" s="39"/>
      <c r="AD665" s="39"/>
      <c r="AE665" s="39"/>
      <c r="AR665" s="239" t="s">
        <v>255</v>
      </c>
      <c r="AT665" s="239" t="s">
        <v>177</v>
      </c>
      <c r="AU665" s="239" t="s">
        <v>85</v>
      </c>
      <c r="AY665" s="18" t="s">
        <v>175</v>
      </c>
      <c r="BE665" s="240">
        <f>IF(N665="základní",J665,0)</f>
        <v>0</v>
      </c>
      <c r="BF665" s="240">
        <f>IF(N665="snížená",J665,0)</f>
        <v>0</v>
      </c>
      <c r="BG665" s="240">
        <f>IF(N665="zákl. přenesená",J665,0)</f>
        <v>0</v>
      </c>
      <c r="BH665" s="240">
        <f>IF(N665="sníž. přenesená",J665,0)</f>
        <v>0</v>
      </c>
      <c r="BI665" s="240">
        <f>IF(N665="nulová",J665,0)</f>
        <v>0</v>
      </c>
      <c r="BJ665" s="18" t="s">
        <v>83</v>
      </c>
      <c r="BK665" s="240">
        <f>ROUND(I665*H665,2)</f>
        <v>0</v>
      </c>
      <c r="BL665" s="18" t="s">
        <v>255</v>
      </c>
      <c r="BM665" s="239" t="s">
        <v>2322</v>
      </c>
    </row>
    <row r="666" s="15" customFormat="1">
      <c r="A666" s="15"/>
      <c r="B666" s="268"/>
      <c r="C666" s="269"/>
      <c r="D666" s="243" t="s">
        <v>197</v>
      </c>
      <c r="E666" s="270" t="s">
        <v>1</v>
      </c>
      <c r="F666" s="271" t="s">
        <v>2284</v>
      </c>
      <c r="G666" s="269"/>
      <c r="H666" s="270" t="s">
        <v>1</v>
      </c>
      <c r="I666" s="272"/>
      <c r="J666" s="269"/>
      <c r="K666" s="269"/>
      <c r="L666" s="273"/>
      <c r="M666" s="274"/>
      <c r="N666" s="275"/>
      <c r="O666" s="275"/>
      <c r="P666" s="275"/>
      <c r="Q666" s="275"/>
      <c r="R666" s="275"/>
      <c r="S666" s="275"/>
      <c r="T666" s="276"/>
      <c r="U666" s="15"/>
      <c r="V666" s="15"/>
      <c r="W666" s="15"/>
      <c r="X666" s="15"/>
      <c r="Y666" s="15"/>
      <c r="Z666" s="15"/>
      <c r="AA666" s="15"/>
      <c r="AB666" s="15"/>
      <c r="AC666" s="15"/>
      <c r="AD666" s="15"/>
      <c r="AE666" s="15"/>
      <c r="AT666" s="277" t="s">
        <v>197</v>
      </c>
      <c r="AU666" s="277" t="s">
        <v>85</v>
      </c>
      <c r="AV666" s="15" t="s">
        <v>83</v>
      </c>
      <c r="AW666" s="15" t="s">
        <v>32</v>
      </c>
      <c r="AX666" s="15" t="s">
        <v>76</v>
      </c>
      <c r="AY666" s="277" t="s">
        <v>175</v>
      </c>
    </row>
    <row r="667" s="15" customFormat="1">
      <c r="A667" s="15"/>
      <c r="B667" s="268"/>
      <c r="C667" s="269"/>
      <c r="D667" s="243" t="s">
        <v>197</v>
      </c>
      <c r="E667" s="270" t="s">
        <v>1</v>
      </c>
      <c r="F667" s="271" t="s">
        <v>2248</v>
      </c>
      <c r="G667" s="269"/>
      <c r="H667" s="270" t="s">
        <v>1</v>
      </c>
      <c r="I667" s="272"/>
      <c r="J667" s="269"/>
      <c r="K667" s="269"/>
      <c r="L667" s="273"/>
      <c r="M667" s="274"/>
      <c r="N667" s="275"/>
      <c r="O667" s="275"/>
      <c r="P667" s="275"/>
      <c r="Q667" s="275"/>
      <c r="R667" s="275"/>
      <c r="S667" s="275"/>
      <c r="T667" s="276"/>
      <c r="U667" s="15"/>
      <c r="V667" s="15"/>
      <c r="W667" s="15"/>
      <c r="X667" s="15"/>
      <c r="Y667" s="15"/>
      <c r="Z667" s="15"/>
      <c r="AA667" s="15"/>
      <c r="AB667" s="15"/>
      <c r="AC667" s="15"/>
      <c r="AD667" s="15"/>
      <c r="AE667" s="15"/>
      <c r="AT667" s="277" t="s">
        <v>197</v>
      </c>
      <c r="AU667" s="277" t="s">
        <v>85</v>
      </c>
      <c r="AV667" s="15" t="s">
        <v>83</v>
      </c>
      <c r="AW667" s="15" t="s">
        <v>32</v>
      </c>
      <c r="AX667" s="15" t="s">
        <v>76</v>
      </c>
      <c r="AY667" s="277" t="s">
        <v>175</v>
      </c>
    </row>
    <row r="668" s="13" customFormat="1">
      <c r="A668" s="13"/>
      <c r="B668" s="241"/>
      <c r="C668" s="242"/>
      <c r="D668" s="243" t="s">
        <v>197</v>
      </c>
      <c r="E668" s="244" t="s">
        <v>1</v>
      </c>
      <c r="F668" s="245" t="s">
        <v>85</v>
      </c>
      <c r="G668" s="242"/>
      <c r="H668" s="246">
        <v>2</v>
      </c>
      <c r="I668" s="247"/>
      <c r="J668" s="242"/>
      <c r="K668" s="242"/>
      <c r="L668" s="248"/>
      <c r="M668" s="249"/>
      <c r="N668" s="250"/>
      <c r="O668" s="250"/>
      <c r="P668" s="250"/>
      <c r="Q668" s="250"/>
      <c r="R668" s="250"/>
      <c r="S668" s="250"/>
      <c r="T668" s="251"/>
      <c r="U668" s="13"/>
      <c r="V668" s="13"/>
      <c r="W668" s="13"/>
      <c r="X668" s="13"/>
      <c r="Y668" s="13"/>
      <c r="Z668" s="13"/>
      <c r="AA668" s="13"/>
      <c r="AB668" s="13"/>
      <c r="AC668" s="13"/>
      <c r="AD668" s="13"/>
      <c r="AE668" s="13"/>
      <c r="AT668" s="252" t="s">
        <v>197</v>
      </c>
      <c r="AU668" s="252" t="s">
        <v>85</v>
      </c>
      <c r="AV668" s="13" t="s">
        <v>85</v>
      </c>
      <c r="AW668" s="13" t="s">
        <v>32</v>
      </c>
      <c r="AX668" s="13" t="s">
        <v>76</v>
      </c>
      <c r="AY668" s="252" t="s">
        <v>175</v>
      </c>
    </row>
    <row r="669" s="15" customFormat="1">
      <c r="A669" s="15"/>
      <c r="B669" s="268"/>
      <c r="C669" s="269"/>
      <c r="D669" s="243" t="s">
        <v>197</v>
      </c>
      <c r="E669" s="270" t="s">
        <v>1</v>
      </c>
      <c r="F669" s="271" t="s">
        <v>2249</v>
      </c>
      <c r="G669" s="269"/>
      <c r="H669" s="270" t="s">
        <v>1</v>
      </c>
      <c r="I669" s="272"/>
      <c r="J669" s="269"/>
      <c r="K669" s="269"/>
      <c r="L669" s="273"/>
      <c r="M669" s="274"/>
      <c r="N669" s="275"/>
      <c r="O669" s="275"/>
      <c r="P669" s="275"/>
      <c r="Q669" s="275"/>
      <c r="R669" s="275"/>
      <c r="S669" s="275"/>
      <c r="T669" s="276"/>
      <c r="U669" s="15"/>
      <c r="V669" s="15"/>
      <c r="W669" s="15"/>
      <c r="X669" s="15"/>
      <c r="Y669" s="15"/>
      <c r="Z669" s="15"/>
      <c r="AA669" s="15"/>
      <c r="AB669" s="15"/>
      <c r="AC669" s="15"/>
      <c r="AD669" s="15"/>
      <c r="AE669" s="15"/>
      <c r="AT669" s="277" t="s">
        <v>197</v>
      </c>
      <c r="AU669" s="277" t="s">
        <v>85</v>
      </c>
      <c r="AV669" s="15" t="s">
        <v>83</v>
      </c>
      <c r="AW669" s="15" t="s">
        <v>32</v>
      </c>
      <c r="AX669" s="15" t="s">
        <v>76</v>
      </c>
      <c r="AY669" s="277" t="s">
        <v>175</v>
      </c>
    </row>
    <row r="670" s="13" customFormat="1">
      <c r="A670" s="13"/>
      <c r="B670" s="241"/>
      <c r="C670" s="242"/>
      <c r="D670" s="243" t="s">
        <v>197</v>
      </c>
      <c r="E670" s="244" t="s">
        <v>1</v>
      </c>
      <c r="F670" s="245" t="s">
        <v>85</v>
      </c>
      <c r="G670" s="242"/>
      <c r="H670" s="246">
        <v>2</v>
      </c>
      <c r="I670" s="247"/>
      <c r="J670" s="242"/>
      <c r="K670" s="242"/>
      <c r="L670" s="248"/>
      <c r="M670" s="249"/>
      <c r="N670" s="250"/>
      <c r="O670" s="250"/>
      <c r="P670" s="250"/>
      <c r="Q670" s="250"/>
      <c r="R670" s="250"/>
      <c r="S670" s="250"/>
      <c r="T670" s="251"/>
      <c r="U670" s="13"/>
      <c r="V670" s="13"/>
      <c r="W670" s="13"/>
      <c r="X670" s="13"/>
      <c r="Y670" s="13"/>
      <c r="Z670" s="13"/>
      <c r="AA670" s="13"/>
      <c r="AB670" s="13"/>
      <c r="AC670" s="13"/>
      <c r="AD670" s="13"/>
      <c r="AE670" s="13"/>
      <c r="AT670" s="252" t="s">
        <v>197</v>
      </c>
      <c r="AU670" s="252" t="s">
        <v>85</v>
      </c>
      <c r="AV670" s="13" t="s">
        <v>85</v>
      </c>
      <c r="AW670" s="13" t="s">
        <v>32</v>
      </c>
      <c r="AX670" s="13" t="s">
        <v>76</v>
      </c>
      <c r="AY670" s="252" t="s">
        <v>175</v>
      </c>
    </row>
    <row r="671" s="15" customFormat="1">
      <c r="A671" s="15"/>
      <c r="B671" s="268"/>
      <c r="C671" s="269"/>
      <c r="D671" s="243" t="s">
        <v>197</v>
      </c>
      <c r="E671" s="270" t="s">
        <v>1</v>
      </c>
      <c r="F671" s="271" t="s">
        <v>2250</v>
      </c>
      <c r="G671" s="269"/>
      <c r="H671" s="270" t="s">
        <v>1</v>
      </c>
      <c r="I671" s="272"/>
      <c r="J671" s="269"/>
      <c r="K671" s="269"/>
      <c r="L671" s="273"/>
      <c r="M671" s="274"/>
      <c r="N671" s="275"/>
      <c r="O671" s="275"/>
      <c r="P671" s="275"/>
      <c r="Q671" s="275"/>
      <c r="R671" s="275"/>
      <c r="S671" s="275"/>
      <c r="T671" s="276"/>
      <c r="U671" s="15"/>
      <c r="V671" s="15"/>
      <c r="W671" s="15"/>
      <c r="X671" s="15"/>
      <c r="Y671" s="15"/>
      <c r="Z671" s="15"/>
      <c r="AA671" s="15"/>
      <c r="AB671" s="15"/>
      <c r="AC671" s="15"/>
      <c r="AD671" s="15"/>
      <c r="AE671" s="15"/>
      <c r="AT671" s="277" t="s">
        <v>197</v>
      </c>
      <c r="AU671" s="277" t="s">
        <v>85</v>
      </c>
      <c r="AV671" s="15" t="s">
        <v>83</v>
      </c>
      <c r="AW671" s="15" t="s">
        <v>32</v>
      </c>
      <c r="AX671" s="15" t="s">
        <v>76</v>
      </c>
      <c r="AY671" s="277" t="s">
        <v>175</v>
      </c>
    </row>
    <row r="672" s="13" customFormat="1">
      <c r="A672" s="13"/>
      <c r="B672" s="241"/>
      <c r="C672" s="242"/>
      <c r="D672" s="243" t="s">
        <v>197</v>
      </c>
      <c r="E672" s="244" t="s">
        <v>1</v>
      </c>
      <c r="F672" s="245" t="s">
        <v>85</v>
      </c>
      <c r="G672" s="242"/>
      <c r="H672" s="246">
        <v>2</v>
      </c>
      <c r="I672" s="247"/>
      <c r="J672" s="242"/>
      <c r="K672" s="242"/>
      <c r="L672" s="248"/>
      <c r="M672" s="249"/>
      <c r="N672" s="250"/>
      <c r="O672" s="250"/>
      <c r="P672" s="250"/>
      <c r="Q672" s="250"/>
      <c r="R672" s="250"/>
      <c r="S672" s="250"/>
      <c r="T672" s="251"/>
      <c r="U672" s="13"/>
      <c r="V672" s="13"/>
      <c r="W672" s="13"/>
      <c r="X672" s="13"/>
      <c r="Y672" s="13"/>
      <c r="Z672" s="13"/>
      <c r="AA672" s="13"/>
      <c r="AB672" s="13"/>
      <c r="AC672" s="13"/>
      <c r="AD672" s="13"/>
      <c r="AE672" s="13"/>
      <c r="AT672" s="252" t="s">
        <v>197</v>
      </c>
      <c r="AU672" s="252" t="s">
        <v>85</v>
      </c>
      <c r="AV672" s="13" t="s">
        <v>85</v>
      </c>
      <c r="AW672" s="13" t="s">
        <v>32</v>
      </c>
      <c r="AX672" s="13" t="s">
        <v>76</v>
      </c>
      <c r="AY672" s="252" t="s">
        <v>175</v>
      </c>
    </row>
    <row r="673" s="15" customFormat="1">
      <c r="A673" s="15"/>
      <c r="B673" s="268"/>
      <c r="C673" s="269"/>
      <c r="D673" s="243" t="s">
        <v>197</v>
      </c>
      <c r="E673" s="270" t="s">
        <v>1</v>
      </c>
      <c r="F673" s="271" t="s">
        <v>2251</v>
      </c>
      <c r="G673" s="269"/>
      <c r="H673" s="270" t="s">
        <v>1</v>
      </c>
      <c r="I673" s="272"/>
      <c r="J673" s="269"/>
      <c r="K673" s="269"/>
      <c r="L673" s="273"/>
      <c r="M673" s="274"/>
      <c r="N673" s="275"/>
      <c r="O673" s="275"/>
      <c r="P673" s="275"/>
      <c r="Q673" s="275"/>
      <c r="R673" s="275"/>
      <c r="S673" s="275"/>
      <c r="T673" s="276"/>
      <c r="U673" s="15"/>
      <c r="V673" s="15"/>
      <c r="W673" s="15"/>
      <c r="X673" s="15"/>
      <c r="Y673" s="15"/>
      <c r="Z673" s="15"/>
      <c r="AA673" s="15"/>
      <c r="AB673" s="15"/>
      <c r="AC673" s="15"/>
      <c r="AD673" s="15"/>
      <c r="AE673" s="15"/>
      <c r="AT673" s="277" t="s">
        <v>197</v>
      </c>
      <c r="AU673" s="277" t="s">
        <v>85</v>
      </c>
      <c r="AV673" s="15" t="s">
        <v>83</v>
      </c>
      <c r="AW673" s="15" t="s">
        <v>32</v>
      </c>
      <c r="AX673" s="15" t="s">
        <v>76</v>
      </c>
      <c r="AY673" s="277" t="s">
        <v>175</v>
      </c>
    </row>
    <row r="674" s="13" customFormat="1">
      <c r="A674" s="13"/>
      <c r="B674" s="241"/>
      <c r="C674" s="242"/>
      <c r="D674" s="243" t="s">
        <v>197</v>
      </c>
      <c r="E674" s="244" t="s">
        <v>1</v>
      </c>
      <c r="F674" s="245" t="s">
        <v>85</v>
      </c>
      <c r="G674" s="242"/>
      <c r="H674" s="246">
        <v>2</v>
      </c>
      <c r="I674" s="247"/>
      <c r="J674" s="242"/>
      <c r="K674" s="242"/>
      <c r="L674" s="248"/>
      <c r="M674" s="249"/>
      <c r="N674" s="250"/>
      <c r="O674" s="250"/>
      <c r="P674" s="250"/>
      <c r="Q674" s="250"/>
      <c r="R674" s="250"/>
      <c r="S674" s="250"/>
      <c r="T674" s="251"/>
      <c r="U674" s="13"/>
      <c r="V674" s="13"/>
      <c r="W674" s="13"/>
      <c r="X674" s="13"/>
      <c r="Y674" s="13"/>
      <c r="Z674" s="13"/>
      <c r="AA674" s="13"/>
      <c r="AB674" s="13"/>
      <c r="AC674" s="13"/>
      <c r="AD674" s="13"/>
      <c r="AE674" s="13"/>
      <c r="AT674" s="252" t="s">
        <v>197</v>
      </c>
      <c r="AU674" s="252" t="s">
        <v>85</v>
      </c>
      <c r="AV674" s="13" t="s">
        <v>85</v>
      </c>
      <c r="AW674" s="13" t="s">
        <v>32</v>
      </c>
      <c r="AX674" s="13" t="s">
        <v>76</v>
      </c>
      <c r="AY674" s="252" t="s">
        <v>175</v>
      </c>
    </row>
    <row r="675" s="14" customFormat="1">
      <c r="A675" s="14"/>
      <c r="B675" s="253"/>
      <c r="C675" s="254"/>
      <c r="D675" s="243" t="s">
        <v>197</v>
      </c>
      <c r="E675" s="255" t="s">
        <v>1</v>
      </c>
      <c r="F675" s="256" t="s">
        <v>199</v>
      </c>
      <c r="G675" s="254"/>
      <c r="H675" s="257">
        <v>8</v>
      </c>
      <c r="I675" s="258"/>
      <c r="J675" s="254"/>
      <c r="K675" s="254"/>
      <c r="L675" s="259"/>
      <c r="M675" s="260"/>
      <c r="N675" s="261"/>
      <c r="O675" s="261"/>
      <c r="P675" s="261"/>
      <c r="Q675" s="261"/>
      <c r="R675" s="261"/>
      <c r="S675" s="261"/>
      <c r="T675" s="262"/>
      <c r="U675" s="14"/>
      <c r="V675" s="14"/>
      <c r="W675" s="14"/>
      <c r="X675" s="14"/>
      <c r="Y675" s="14"/>
      <c r="Z675" s="14"/>
      <c r="AA675" s="14"/>
      <c r="AB675" s="14"/>
      <c r="AC675" s="14"/>
      <c r="AD675" s="14"/>
      <c r="AE675" s="14"/>
      <c r="AT675" s="263" t="s">
        <v>197</v>
      </c>
      <c r="AU675" s="263" t="s">
        <v>85</v>
      </c>
      <c r="AV675" s="14" t="s">
        <v>182</v>
      </c>
      <c r="AW675" s="14" t="s">
        <v>32</v>
      </c>
      <c r="AX675" s="14" t="s">
        <v>83</v>
      </c>
      <c r="AY675" s="263" t="s">
        <v>175</v>
      </c>
    </row>
    <row r="676" s="2" customFormat="1" ht="16.5" customHeight="1">
      <c r="A676" s="39"/>
      <c r="B676" s="40"/>
      <c r="C676" s="289" t="s">
        <v>635</v>
      </c>
      <c r="D676" s="289" t="s">
        <v>411</v>
      </c>
      <c r="E676" s="290" t="s">
        <v>2323</v>
      </c>
      <c r="F676" s="291" t="s">
        <v>2324</v>
      </c>
      <c r="G676" s="292" t="s">
        <v>316</v>
      </c>
      <c r="H676" s="293">
        <v>8</v>
      </c>
      <c r="I676" s="294"/>
      <c r="J676" s="295">
        <f>ROUND(I676*H676,2)</f>
        <v>0</v>
      </c>
      <c r="K676" s="291" t="s">
        <v>181</v>
      </c>
      <c r="L676" s="296"/>
      <c r="M676" s="297" t="s">
        <v>1</v>
      </c>
      <c r="N676" s="298" t="s">
        <v>41</v>
      </c>
      <c r="O676" s="92"/>
      <c r="P676" s="237">
        <f>O676*H676</f>
        <v>0</v>
      </c>
      <c r="Q676" s="237">
        <v>0.0053800000000000002</v>
      </c>
      <c r="R676" s="237">
        <f>Q676*H676</f>
        <v>0.043040000000000002</v>
      </c>
      <c r="S676" s="237">
        <v>0</v>
      </c>
      <c r="T676" s="238">
        <f>S676*H676</f>
        <v>0</v>
      </c>
      <c r="U676" s="39"/>
      <c r="V676" s="39"/>
      <c r="W676" s="39"/>
      <c r="X676" s="39"/>
      <c r="Y676" s="39"/>
      <c r="Z676" s="39"/>
      <c r="AA676" s="39"/>
      <c r="AB676" s="39"/>
      <c r="AC676" s="39"/>
      <c r="AD676" s="39"/>
      <c r="AE676" s="39"/>
      <c r="AR676" s="239" t="s">
        <v>347</v>
      </c>
      <c r="AT676" s="239" t="s">
        <v>411</v>
      </c>
      <c r="AU676" s="239" t="s">
        <v>85</v>
      </c>
      <c r="AY676" s="18" t="s">
        <v>175</v>
      </c>
      <c r="BE676" s="240">
        <f>IF(N676="základní",J676,0)</f>
        <v>0</v>
      </c>
      <c r="BF676" s="240">
        <f>IF(N676="snížená",J676,0)</f>
        <v>0</v>
      </c>
      <c r="BG676" s="240">
        <f>IF(N676="zákl. přenesená",J676,0)</f>
        <v>0</v>
      </c>
      <c r="BH676" s="240">
        <f>IF(N676="sníž. přenesená",J676,0)</f>
        <v>0</v>
      </c>
      <c r="BI676" s="240">
        <f>IF(N676="nulová",J676,0)</f>
        <v>0</v>
      </c>
      <c r="BJ676" s="18" t="s">
        <v>83</v>
      </c>
      <c r="BK676" s="240">
        <f>ROUND(I676*H676,2)</f>
        <v>0</v>
      </c>
      <c r="BL676" s="18" t="s">
        <v>255</v>
      </c>
      <c r="BM676" s="239" t="s">
        <v>2325</v>
      </c>
    </row>
    <row r="677" s="15" customFormat="1">
      <c r="A677" s="15"/>
      <c r="B677" s="268"/>
      <c r="C677" s="269"/>
      <c r="D677" s="243" t="s">
        <v>197</v>
      </c>
      <c r="E677" s="270" t="s">
        <v>1</v>
      </c>
      <c r="F677" s="271" t="s">
        <v>2284</v>
      </c>
      <c r="G677" s="269"/>
      <c r="H677" s="270" t="s">
        <v>1</v>
      </c>
      <c r="I677" s="272"/>
      <c r="J677" s="269"/>
      <c r="K677" s="269"/>
      <c r="L677" s="273"/>
      <c r="M677" s="274"/>
      <c r="N677" s="275"/>
      <c r="O677" s="275"/>
      <c r="P677" s="275"/>
      <c r="Q677" s="275"/>
      <c r="R677" s="275"/>
      <c r="S677" s="275"/>
      <c r="T677" s="276"/>
      <c r="U677" s="15"/>
      <c r="V677" s="15"/>
      <c r="W677" s="15"/>
      <c r="X677" s="15"/>
      <c r="Y677" s="15"/>
      <c r="Z677" s="15"/>
      <c r="AA677" s="15"/>
      <c r="AB677" s="15"/>
      <c r="AC677" s="15"/>
      <c r="AD677" s="15"/>
      <c r="AE677" s="15"/>
      <c r="AT677" s="277" t="s">
        <v>197</v>
      </c>
      <c r="AU677" s="277" t="s">
        <v>85</v>
      </c>
      <c r="AV677" s="15" t="s">
        <v>83</v>
      </c>
      <c r="AW677" s="15" t="s">
        <v>32</v>
      </c>
      <c r="AX677" s="15" t="s">
        <v>76</v>
      </c>
      <c r="AY677" s="277" t="s">
        <v>175</v>
      </c>
    </row>
    <row r="678" s="15" customFormat="1">
      <c r="A678" s="15"/>
      <c r="B678" s="268"/>
      <c r="C678" s="269"/>
      <c r="D678" s="243" t="s">
        <v>197</v>
      </c>
      <c r="E678" s="270" t="s">
        <v>1</v>
      </c>
      <c r="F678" s="271" t="s">
        <v>2248</v>
      </c>
      <c r="G678" s="269"/>
      <c r="H678" s="270" t="s">
        <v>1</v>
      </c>
      <c r="I678" s="272"/>
      <c r="J678" s="269"/>
      <c r="K678" s="269"/>
      <c r="L678" s="273"/>
      <c r="M678" s="274"/>
      <c r="N678" s="275"/>
      <c r="O678" s="275"/>
      <c r="P678" s="275"/>
      <c r="Q678" s="275"/>
      <c r="R678" s="275"/>
      <c r="S678" s="275"/>
      <c r="T678" s="276"/>
      <c r="U678" s="15"/>
      <c r="V678" s="15"/>
      <c r="W678" s="15"/>
      <c r="X678" s="15"/>
      <c r="Y678" s="15"/>
      <c r="Z678" s="15"/>
      <c r="AA678" s="15"/>
      <c r="AB678" s="15"/>
      <c r="AC678" s="15"/>
      <c r="AD678" s="15"/>
      <c r="AE678" s="15"/>
      <c r="AT678" s="277" t="s">
        <v>197</v>
      </c>
      <c r="AU678" s="277" t="s">
        <v>85</v>
      </c>
      <c r="AV678" s="15" t="s">
        <v>83</v>
      </c>
      <c r="AW678" s="15" t="s">
        <v>32</v>
      </c>
      <c r="AX678" s="15" t="s">
        <v>76</v>
      </c>
      <c r="AY678" s="277" t="s">
        <v>175</v>
      </c>
    </row>
    <row r="679" s="13" customFormat="1">
      <c r="A679" s="13"/>
      <c r="B679" s="241"/>
      <c r="C679" s="242"/>
      <c r="D679" s="243" t="s">
        <v>197</v>
      </c>
      <c r="E679" s="244" t="s">
        <v>1</v>
      </c>
      <c r="F679" s="245" t="s">
        <v>85</v>
      </c>
      <c r="G679" s="242"/>
      <c r="H679" s="246">
        <v>2</v>
      </c>
      <c r="I679" s="247"/>
      <c r="J679" s="242"/>
      <c r="K679" s="242"/>
      <c r="L679" s="248"/>
      <c r="M679" s="249"/>
      <c r="N679" s="250"/>
      <c r="O679" s="250"/>
      <c r="P679" s="250"/>
      <c r="Q679" s="250"/>
      <c r="R679" s="250"/>
      <c r="S679" s="250"/>
      <c r="T679" s="251"/>
      <c r="U679" s="13"/>
      <c r="V679" s="13"/>
      <c r="W679" s="13"/>
      <c r="X679" s="13"/>
      <c r="Y679" s="13"/>
      <c r="Z679" s="13"/>
      <c r="AA679" s="13"/>
      <c r="AB679" s="13"/>
      <c r="AC679" s="13"/>
      <c r="AD679" s="13"/>
      <c r="AE679" s="13"/>
      <c r="AT679" s="252" t="s">
        <v>197</v>
      </c>
      <c r="AU679" s="252" t="s">
        <v>85</v>
      </c>
      <c r="AV679" s="13" t="s">
        <v>85</v>
      </c>
      <c r="AW679" s="13" t="s">
        <v>32</v>
      </c>
      <c r="AX679" s="13" t="s">
        <v>76</v>
      </c>
      <c r="AY679" s="252" t="s">
        <v>175</v>
      </c>
    </row>
    <row r="680" s="15" customFormat="1">
      <c r="A680" s="15"/>
      <c r="B680" s="268"/>
      <c r="C680" s="269"/>
      <c r="D680" s="243" t="s">
        <v>197</v>
      </c>
      <c r="E680" s="270" t="s">
        <v>1</v>
      </c>
      <c r="F680" s="271" t="s">
        <v>2249</v>
      </c>
      <c r="G680" s="269"/>
      <c r="H680" s="270" t="s">
        <v>1</v>
      </c>
      <c r="I680" s="272"/>
      <c r="J680" s="269"/>
      <c r="K680" s="269"/>
      <c r="L680" s="273"/>
      <c r="M680" s="274"/>
      <c r="N680" s="275"/>
      <c r="O680" s="275"/>
      <c r="P680" s="275"/>
      <c r="Q680" s="275"/>
      <c r="R680" s="275"/>
      <c r="S680" s="275"/>
      <c r="T680" s="276"/>
      <c r="U680" s="15"/>
      <c r="V680" s="15"/>
      <c r="W680" s="15"/>
      <c r="X680" s="15"/>
      <c r="Y680" s="15"/>
      <c r="Z680" s="15"/>
      <c r="AA680" s="15"/>
      <c r="AB680" s="15"/>
      <c r="AC680" s="15"/>
      <c r="AD680" s="15"/>
      <c r="AE680" s="15"/>
      <c r="AT680" s="277" t="s">
        <v>197</v>
      </c>
      <c r="AU680" s="277" t="s">
        <v>85</v>
      </c>
      <c r="AV680" s="15" t="s">
        <v>83</v>
      </c>
      <c r="AW680" s="15" t="s">
        <v>32</v>
      </c>
      <c r="AX680" s="15" t="s">
        <v>76</v>
      </c>
      <c r="AY680" s="277" t="s">
        <v>175</v>
      </c>
    </row>
    <row r="681" s="13" customFormat="1">
      <c r="A681" s="13"/>
      <c r="B681" s="241"/>
      <c r="C681" s="242"/>
      <c r="D681" s="243" t="s">
        <v>197</v>
      </c>
      <c r="E681" s="244" t="s">
        <v>1</v>
      </c>
      <c r="F681" s="245" t="s">
        <v>85</v>
      </c>
      <c r="G681" s="242"/>
      <c r="H681" s="246">
        <v>2</v>
      </c>
      <c r="I681" s="247"/>
      <c r="J681" s="242"/>
      <c r="K681" s="242"/>
      <c r="L681" s="248"/>
      <c r="M681" s="249"/>
      <c r="N681" s="250"/>
      <c r="O681" s="250"/>
      <c r="P681" s="250"/>
      <c r="Q681" s="250"/>
      <c r="R681" s="250"/>
      <c r="S681" s="250"/>
      <c r="T681" s="251"/>
      <c r="U681" s="13"/>
      <c r="V681" s="13"/>
      <c r="W681" s="13"/>
      <c r="X681" s="13"/>
      <c r="Y681" s="13"/>
      <c r="Z681" s="13"/>
      <c r="AA681" s="13"/>
      <c r="AB681" s="13"/>
      <c r="AC681" s="13"/>
      <c r="AD681" s="13"/>
      <c r="AE681" s="13"/>
      <c r="AT681" s="252" t="s">
        <v>197</v>
      </c>
      <c r="AU681" s="252" t="s">
        <v>85</v>
      </c>
      <c r="AV681" s="13" t="s">
        <v>85</v>
      </c>
      <c r="AW681" s="13" t="s">
        <v>32</v>
      </c>
      <c r="AX681" s="13" t="s">
        <v>76</v>
      </c>
      <c r="AY681" s="252" t="s">
        <v>175</v>
      </c>
    </row>
    <row r="682" s="15" customFormat="1">
      <c r="A682" s="15"/>
      <c r="B682" s="268"/>
      <c r="C682" s="269"/>
      <c r="D682" s="243" t="s">
        <v>197</v>
      </c>
      <c r="E682" s="270" t="s">
        <v>1</v>
      </c>
      <c r="F682" s="271" t="s">
        <v>2250</v>
      </c>
      <c r="G682" s="269"/>
      <c r="H682" s="270" t="s">
        <v>1</v>
      </c>
      <c r="I682" s="272"/>
      <c r="J682" s="269"/>
      <c r="K682" s="269"/>
      <c r="L682" s="273"/>
      <c r="M682" s="274"/>
      <c r="N682" s="275"/>
      <c r="O682" s="275"/>
      <c r="P682" s="275"/>
      <c r="Q682" s="275"/>
      <c r="R682" s="275"/>
      <c r="S682" s="275"/>
      <c r="T682" s="276"/>
      <c r="U682" s="15"/>
      <c r="V682" s="15"/>
      <c r="W682" s="15"/>
      <c r="X682" s="15"/>
      <c r="Y682" s="15"/>
      <c r="Z682" s="15"/>
      <c r="AA682" s="15"/>
      <c r="AB682" s="15"/>
      <c r="AC682" s="15"/>
      <c r="AD682" s="15"/>
      <c r="AE682" s="15"/>
      <c r="AT682" s="277" t="s">
        <v>197</v>
      </c>
      <c r="AU682" s="277" t="s">
        <v>85</v>
      </c>
      <c r="AV682" s="15" t="s">
        <v>83</v>
      </c>
      <c r="AW682" s="15" t="s">
        <v>32</v>
      </c>
      <c r="AX682" s="15" t="s">
        <v>76</v>
      </c>
      <c r="AY682" s="277" t="s">
        <v>175</v>
      </c>
    </row>
    <row r="683" s="13" customFormat="1">
      <c r="A683" s="13"/>
      <c r="B683" s="241"/>
      <c r="C683" s="242"/>
      <c r="D683" s="243" t="s">
        <v>197</v>
      </c>
      <c r="E683" s="244" t="s">
        <v>1</v>
      </c>
      <c r="F683" s="245" t="s">
        <v>85</v>
      </c>
      <c r="G683" s="242"/>
      <c r="H683" s="246">
        <v>2</v>
      </c>
      <c r="I683" s="247"/>
      <c r="J683" s="242"/>
      <c r="K683" s="242"/>
      <c r="L683" s="248"/>
      <c r="M683" s="249"/>
      <c r="N683" s="250"/>
      <c r="O683" s="250"/>
      <c r="P683" s="250"/>
      <c r="Q683" s="250"/>
      <c r="R683" s="250"/>
      <c r="S683" s="250"/>
      <c r="T683" s="251"/>
      <c r="U683" s="13"/>
      <c r="V683" s="13"/>
      <c r="W683" s="13"/>
      <c r="X683" s="13"/>
      <c r="Y683" s="13"/>
      <c r="Z683" s="13"/>
      <c r="AA683" s="13"/>
      <c r="AB683" s="13"/>
      <c r="AC683" s="13"/>
      <c r="AD683" s="13"/>
      <c r="AE683" s="13"/>
      <c r="AT683" s="252" t="s">
        <v>197</v>
      </c>
      <c r="AU683" s="252" t="s">
        <v>85</v>
      </c>
      <c r="AV683" s="13" t="s">
        <v>85</v>
      </c>
      <c r="AW683" s="13" t="s">
        <v>32</v>
      </c>
      <c r="AX683" s="13" t="s">
        <v>76</v>
      </c>
      <c r="AY683" s="252" t="s">
        <v>175</v>
      </c>
    </row>
    <row r="684" s="15" customFormat="1">
      <c r="A684" s="15"/>
      <c r="B684" s="268"/>
      <c r="C684" s="269"/>
      <c r="D684" s="243" t="s">
        <v>197</v>
      </c>
      <c r="E684" s="270" t="s">
        <v>1</v>
      </c>
      <c r="F684" s="271" t="s">
        <v>2251</v>
      </c>
      <c r="G684" s="269"/>
      <c r="H684" s="270" t="s">
        <v>1</v>
      </c>
      <c r="I684" s="272"/>
      <c r="J684" s="269"/>
      <c r="K684" s="269"/>
      <c r="L684" s="273"/>
      <c r="M684" s="274"/>
      <c r="N684" s="275"/>
      <c r="O684" s="275"/>
      <c r="P684" s="275"/>
      <c r="Q684" s="275"/>
      <c r="R684" s="275"/>
      <c r="S684" s="275"/>
      <c r="T684" s="276"/>
      <c r="U684" s="15"/>
      <c r="V684" s="15"/>
      <c r="W684" s="15"/>
      <c r="X684" s="15"/>
      <c r="Y684" s="15"/>
      <c r="Z684" s="15"/>
      <c r="AA684" s="15"/>
      <c r="AB684" s="15"/>
      <c r="AC684" s="15"/>
      <c r="AD684" s="15"/>
      <c r="AE684" s="15"/>
      <c r="AT684" s="277" t="s">
        <v>197</v>
      </c>
      <c r="AU684" s="277" t="s">
        <v>85</v>
      </c>
      <c r="AV684" s="15" t="s">
        <v>83</v>
      </c>
      <c r="AW684" s="15" t="s">
        <v>32</v>
      </c>
      <c r="AX684" s="15" t="s">
        <v>76</v>
      </c>
      <c r="AY684" s="277" t="s">
        <v>175</v>
      </c>
    </row>
    <row r="685" s="13" customFormat="1">
      <c r="A685" s="13"/>
      <c r="B685" s="241"/>
      <c r="C685" s="242"/>
      <c r="D685" s="243" t="s">
        <v>197</v>
      </c>
      <c r="E685" s="244" t="s">
        <v>1</v>
      </c>
      <c r="F685" s="245" t="s">
        <v>85</v>
      </c>
      <c r="G685" s="242"/>
      <c r="H685" s="246">
        <v>2</v>
      </c>
      <c r="I685" s="247"/>
      <c r="J685" s="242"/>
      <c r="K685" s="242"/>
      <c r="L685" s="248"/>
      <c r="M685" s="249"/>
      <c r="N685" s="250"/>
      <c r="O685" s="250"/>
      <c r="P685" s="250"/>
      <c r="Q685" s="250"/>
      <c r="R685" s="250"/>
      <c r="S685" s="250"/>
      <c r="T685" s="251"/>
      <c r="U685" s="13"/>
      <c r="V685" s="13"/>
      <c r="W685" s="13"/>
      <c r="X685" s="13"/>
      <c r="Y685" s="13"/>
      <c r="Z685" s="13"/>
      <c r="AA685" s="13"/>
      <c r="AB685" s="13"/>
      <c r="AC685" s="13"/>
      <c r="AD685" s="13"/>
      <c r="AE685" s="13"/>
      <c r="AT685" s="252" t="s">
        <v>197</v>
      </c>
      <c r="AU685" s="252" t="s">
        <v>85</v>
      </c>
      <c r="AV685" s="13" t="s">
        <v>85</v>
      </c>
      <c r="AW685" s="13" t="s">
        <v>32</v>
      </c>
      <c r="AX685" s="13" t="s">
        <v>76</v>
      </c>
      <c r="AY685" s="252" t="s">
        <v>175</v>
      </c>
    </row>
    <row r="686" s="14" customFormat="1">
      <c r="A686" s="14"/>
      <c r="B686" s="253"/>
      <c r="C686" s="254"/>
      <c r="D686" s="243" t="s">
        <v>197</v>
      </c>
      <c r="E686" s="255" t="s">
        <v>1</v>
      </c>
      <c r="F686" s="256" t="s">
        <v>199</v>
      </c>
      <c r="G686" s="254"/>
      <c r="H686" s="257">
        <v>8</v>
      </c>
      <c r="I686" s="258"/>
      <c r="J686" s="254"/>
      <c r="K686" s="254"/>
      <c r="L686" s="259"/>
      <c r="M686" s="260"/>
      <c r="N686" s="261"/>
      <c r="O686" s="261"/>
      <c r="P686" s="261"/>
      <c r="Q686" s="261"/>
      <c r="R686" s="261"/>
      <c r="S686" s="261"/>
      <c r="T686" s="262"/>
      <c r="U686" s="14"/>
      <c r="V686" s="14"/>
      <c r="W686" s="14"/>
      <c r="X686" s="14"/>
      <c r="Y686" s="14"/>
      <c r="Z686" s="14"/>
      <c r="AA686" s="14"/>
      <c r="AB686" s="14"/>
      <c r="AC686" s="14"/>
      <c r="AD686" s="14"/>
      <c r="AE686" s="14"/>
      <c r="AT686" s="263" t="s">
        <v>197</v>
      </c>
      <c r="AU686" s="263" t="s">
        <v>85</v>
      </c>
      <c r="AV686" s="14" t="s">
        <v>182</v>
      </c>
      <c r="AW686" s="14" t="s">
        <v>32</v>
      </c>
      <c r="AX686" s="14" t="s">
        <v>83</v>
      </c>
      <c r="AY686" s="263" t="s">
        <v>175</v>
      </c>
    </row>
    <row r="687" s="2" customFormat="1" ht="16.5" customHeight="1">
      <c r="A687" s="39"/>
      <c r="B687" s="40"/>
      <c r="C687" s="228" t="s">
        <v>639</v>
      </c>
      <c r="D687" s="228" t="s">
        <v>177</v>
      </c>
      <c r="E687" s="229" t="s">
        <v>2326</v>
      </c>
      <c r="F687" s="230" t="s">
        <v>2327</v>
      </c>
      <c r="G687" s="231" t="s">
        <v>316</v>
      </c>
      <c r="H687" s="232">
        <v>16</v>
      </c>
      <c r="I687" s="233"/>
      <c r="J687" s="234">
        <f>ROUND(I687*H687,2)</f>
        <v>0</v>
      </c>
      <c r="K687" s="230" t="s">
        <v>181</v>
      </c>
      <c r="L687" s="45"/>
      <c r="M687" s="235" t="s">
        <v>1</v>
      </c>
      <c r="N687" s="236" t="s">
        <v>41</v>
      </c>
      <c r="O687" s="92"/>
      <c r="P687" s="237">
        <f>O687*H687</f>
        <v>0</v>
      </c>
      <c r="Q687" s="237">
        <v>0.00027500000000000002</v>
      </c>
      <c r="R687" s="237">
        <f>Q687*H687</f>
        <v>0.0044000000000000003</v>
      </c>
      <c r="S687" s="237">
        <v>0</v>
      </c>
      <c r="T687" s="238">
        <f>S687*H687</f>
        <v>0</v>
      </c>
      <c r="U687" s="39"/>
      <c r="V687" s="39"/>
      <c r="W687" s="39"/>
      <c r="X687" s="39"/>
      <c r="Y687" s="39"/>
      <c r="Z687" s="39"/>
      <c r="AA687" s="39"/>
      <c r="AB687" s="39"/>
      <c r="AC687" s="39"/>
      <c r="AD687" s="39"/>
      <c r="AE687" s="39"/>
      <c r="AR687" s="239" t="s">
        <v>255</v>
      </c>
      <c r="AT687" s="239" t="s">
        <v>177</v>
      </c>
      <c r="AU687" s="239" t="s">
        <v>85</v>
      </c>
      <c r="AY687" s="18" t="s">
        <v>175</v>
      </c>
      <c r="BE687" s="240">
        <f>IF(N687="základní",J687,0)</f>
        <v>0</v>
      </c>
      <c r="BF687" s="240">
        <f>IF(N687="snížená",J687,0)</f>
        <v>0</v>
      </c>
      <c r="BG687" s="240">
        <f>IF(N687="zákl. přenesená",J687,0)</f>
        <v>0</v>
      </c>
      <c r="BH687" s="240">
        <f>IF(N687="sníž. přenesená",J687,0)</f>
        <v>0</v>
      </c>
      <c r="BI687" s="240">
        <f>IF(N687="nulová",J687,0)</f>
        <v>0</v>
      </c>
      <c r="BJ687" s="18" t="s">
        <v>83</v>
      </c>
      <c r="BK687" s="240">
        <f>ROUND(I687*H687,2)</f>
        <v>0</v>
      </c>
      <c r="BL687" s="18" t="s">
        <v>255</v>
      </c>
      <c r="BM687" s="239" t="s">
        <v>2328</v>
      </c>
    </row>
    <row r="688" s="15" customFormat="1">
      <c r="A688" s="15"/>
      <c r="B688" s="268"/>
      <c r="C688" s="269"/>
      <c r="D688" s="243" t="s">
        <v>197</v>
      </c>
      <c r="E688" s="270" t="s">
        <v>1</v>
      </c>
      <c r="F688" s="271" t="s">
        <v>2248</v>
      </c>
      <c r="G688" s="269"/>
      <c r="H688" s="270" t="s">
        <v>1</v>
      </c>
      <c r="I688" s="272"/>
      <c r="J688" s="269"/>
      <c r="K688" s="269"/>
      <c r="L688" s="273"/>
      <c r="M688" s="274"/>
      <c r="N688" s="275"/>
      <c r="O688" s="275"/>
      <c r="P688" s="275"/>
      <c r="Q688" s="275"/>
      <c r="R688" s="275"/>
      <c r="S688" s="275"/>
      <c r="T688" s="276"/>
      <c r="U688" s="15"/>
      <c r="V688" s="15"/>
      <c r="W688" s="15"/>
      <c r="X688" s="15"/>
      <c r="Y688" s="15"/>
      <c r="Z688" s="15"/>
      <c r="AA688" s="15"/>
      <c r="AB688" s="15"/>
      <c r="AC688" s="15"/>
      <c r="AD688" s="15"/>
      <c r="AE688" s="15"/>
      <c r="AT688" s="277" t="s">
        <v>197</v>
      </c>
      <c r="AU688" s="277" t="s">
        <v>85</v>
      </c>
      <c r="AV688" s="15" t="s">
        <v>83</v>
      </c>
      <c r="AW688" s="15" t="s">
        <v>32</v>
      </c>
      <c r="AX688" s="15" t="s">
        <v>76</v>
      </c>
      <c r="AY688" s="277" t="s">
        <v>175</v>
      </c>
    </row>
    <row r="689" s="13" customFormat="1">
      <c r="A689" s="13"/>
      <c r="B689" s="241"/>
      <c r="C689" s="242"/>
      <c r="D689" s="243" t="s">
        <v>197</v>
      </c>
      <c r="E689" s="244" t="s">
        <v>1</v>
      </c>
      <c r="F689" s="245" t="s">
        <v>182</v>
      </c>
      <c r="G689" s="242"/>
      <c r="H689" s="246">
        <v>4</v>
      </c>
      <c r="I689" s="247"/>
      <c r="J689" s="242"/>
      <c r="K689" s="242"/>
      <c r="L689" s="248"/>
      <c r="M689" s="249"/>
      <c r="N689" s="250"/>
      <c r="O689" s="250"/>
      <c r="P689" s="250"/>
      <c r="Q689" s="250"/>
      <c r="R689" s="250"/>
      <c r="S689" s="250"/>
      <c r="T689" s="251"/>
      <c r="U689" s="13"/>
      <c r="V689" s="13"/>
      <c r="W689" s="13"/>
      <c r="X689" s="13"/>
      <c r="Y689" s="13"/>
      <c r="Z689" s="13"/>
      <c r="AA689" s="13"/>
      <c r="AB689" s="13"/>
      <c r="AC689" s="13"/>
      <c r="AD689" s="13"/>
      <c r="AE689" s="13"/>
      <c r="AT689" s="252" t="s">
        <v>197</v>
      </c>
      <c r="AU689" s="252" t="s">
        <v>85</v>
      </c>
      <c r="AV689" s="13" t="s">
        <v>85</v>
      </c>
      <c r="AW689" s="13" t="s">
        <v>32</v>
      </c>
      <c r="AX689" s="13" t="s">
        <v>76</v>
      </c>
      <c r="AY689" s="252" t="s">
        <v>175</v>
      </c>
    </row>
    <row r="690" s="15" customFormat="1">
      <c r="A690" s="15"/>
      <c r="B690" s="268"/>
      <c r="C690" s="269"/>
      <c r="D690" s="243" t="s">
        <v>197</v>
      </c>
      <c r="E690" s="270" t="s">
        <v>1</v>
      </c>
      <c r="F690" s="271" t="s">
        <v>2249</v>
      </c>
      <c r="G690" s="269"/>
      <c r="H690" s="270" t="s">
        <v>1</v>
      </c>
      <c r="I690" s="272"/>
      <c r="J690" s="269"/>
      <c r="K690" s="269"/>
      <c r="L690" s="273"/>
      <c r="M690" s="274"/>
      <c r="N690" s="275"/>
      <c r="O690" s="275"/>
      <c r="P690" s="275"/>
      <c r="Q690" s="275"/>
      <c r="R690" s="275"/>
      <c r="S690" s="275"/>
      <c r="T690" s="276"/>
      <c r="U690" s="15"/>
      <c r="V690" s="15"/>
      <c r="W690" s="15"/>
      <c r="X690" s="15"/>
      <c r="Y690" s="15"/>
      <c r="Z690" s="15"/>
      <c r="AA690" s="15"/>
      <c r="AB690" s="15"/>
      <c r="AC690" s="15"/>
      <c r="AD690" s="15"/>
      <c r="AE690" s="15"/>
      <c r="AT690" s="277" t="s">
        <v>197</v>
      </c>
      <c r="AU690" s="277" t="s">
        <v>85</v>
      </c>
      <c r="AV690" s="15" t="s">
        <v>83</v>
      </c>
      <c r="AW690" s="15" t="s">
        <v>32</v>
      </c>
      <c r="AX690" s="15" t="s">
        <v>76</v>
      </c>
      <c r="AY690" s="277" t="s">
        <v>175</v>
      </c>
    </row>
    <row r="691" s="13" customFormat="1">
      <c r="A691" s="13"/>
      <c r="B691" s="241"/>
      <c r="C691" s="242"/>
      <c r="D691" s="243" t="s">
        <v>197</v>
      </c>
      <c r="E691" s="244" t="s">
        <v>1</v>
      </c>
      <c r="F691" s="245" t="s">
        <v>182</v>
      </c>
      <c r="G691" s="242"/>
      <c r="H691" s="246">
        <v>4</v>
      </c>
      <c r="I691" s="247"/>
      <c r="J691" s="242"/>
      <c r="K691" s="242"/>
      <c r="L691" s="248"/>
      <c r="M691" s="249"/>
      <c r="N691" s="250"/>
      <c r="O691" s="250"/>
      <c r="P691" s="250"/>
      <c r="Q691" s="250"/>
      <c r="R691" s="250"/>
      <c r="S691" s="250"/>
      <c r="T691" s="251"/>
      <c r="U691" s="13"/>
      <c r="V691" s="13"/>
      <c r="W691" s="13"/>
      <c r="X691" s="13"/>
      <c r="Y691" s="13"/>
      <c r="Z691" s="13"/>
      <c r="AA691" s="13"/>
      <c r="AB691" s="13"/>
      <c r="AC691" s="13"/>
      <c r="AD691" s="13"/>
      <c r="AE691" s="13"/>
      <c r="AT691" s="252" t="s">
        <v>197</v>
      </c>
      <c r="AU691" s="252" t="s">
        <v>85</v>
      </c>
      <c r="AV691" s="13" t="s">
        <v>85</v>
      </c>
      <c r="AW691" s="13" t="s">
        <v>32</v>
      </c>
      <c r="AX691" s="13" t="s">
        <v>76</v>
      </c>
      <c r="AY691" s="252" t="s">
        <v>175</v>
      </c>
    </row>
    <row r="692" s="15" customFormat="1">
      <c r="A692" s="15"/>
      <c r="B692" s="268"/>
      <c r="C692" s="269"/>
      <c r="D692" s="243" t="s">
        <v>197</v>
      </c>
      <c r="E692" s="270" t="s">
        <v>1</v>
      </c>
      <c r="F692" s="271" t="s">
        <v>2250</v>
      </c>
      <c r="G692" s="269"/>
      <c r="H692" s="270" t="s">
        <v>1</v>
      </c>
      <c r="I692" s="272"/>
      <c r="J692" s="269"/>
      <c r="K692" s="269"/>
      <c r="L692" s="273"/>
      <c r="M692" s="274"/>
      <c r="N692" s="275"/>
      <c r="O692" s="275"/>
      <c r="P692" s="275"/>
      <c r="Q692" s="275"/>
      <c r="R692" s="275"/>
      <c r="S692" s="275"/>
      <c r="T692" s="276"/>
      <c r="U692" s="15"/>
      <c r="V692" s="15"/>
      <c r="W692" s="15"/>
      <c r="X692" s="15"/>
      <c r="Y692" s="15"/>
      <c r="Z692" s="15"/>
      <c r="AA692" s="15"/>
      <c r="AB692" s="15"/>
      <c r="AC692" s="15"/>
      <c r="AD692" s="15"/>
      <c r="AE692" s="15"/>
      <c r="AT692" s="277" t="s">
        <v>197</v>
      </c>
      <c r="AU692" s="277" t="s">
        <v>85</v>
      </c>
      <c r="AV692" s="15" t="s">
        <v>83</v>
      </c>
      <c r="AW692" s="15" t="s">
        <v>32</v>
      </c>
      <c r="AX692" s="15" t="s">
        <v>76</v>
      </c>
      <c r="AY692" s="277" t="s">
        <v>175</v>
      </c>
    </row>
    <row r="693" s="13" customFormat="1">
      <c r="A693" s="13"/>
      <c r="B693" s="241"/>
      <c r="C693" s="242"/>
      <c r="D693" s="243" t="s">
        <v>197</v>
      </c>
      <c r="E693" s="244" t="s">
        <v>1</v>
      </c>
      <c r="F693" s="245" t="s">
        <v>182</v>
      </c>
      <c r="G693" s="242"/>
      <c r="H693" s="246">
        <v>4</v>
      </c>
      <c r="I693" s="247"/>
      <c r="J693" s="242"/>
      <c r="K693" s="242"/>
      <c r="L693" s="248"/>
      <c r="M693" s="249"/>
      <c r="N693" s="250"/>
      <c r="O693" s="250"/>
      <c r="P693" s="250"/>
      <c r="Q693" s="250"/>
      <c r="R693" s="250"/>
      <c r="S693" s="250"/>
      <c r="T693" s="251"/>
      <c r="U693" s="13"/>
      <c r="V693" s="13"/>
      <c r="W693" s="13"/>
      <c r="X693" s="13"/>
      <c r="Y693" s="13"/>
      <c r="Z693" s="13"/>
      <c r="AA693" s="13"/>
      <c r="AB693" s="13"/>
      <c r="AC693" s="13"/>
      <c r="AD693" s="13"/>
      <c r="AE693" s="13"/>
      <c r="AT693" s="252" t="s">
        <v>197</v>
      </c>
      <c r="AU693" s="252" t="s">
        <v>85</v>
      </c>
      <c r="AV693" s="13" t="s">
        <v>85</v>
      </c>
      <c r="AW693" s="13" t="s">
        <v>32</v>
      </c>
      <c r="AX693" s="13" t="s">
        <v>76</v>
      </c>
      <c r="AY693" s="252" t="s">
        <v>175</v>
      </c>
    </row>
    <row r="694" s="15" customFormat="1">
      <c r="A694" s="15"/>
      <c r="B694" s="268"/>
      <c r="C694" s="269"/>
      <c r="D694" s="243" t="s">
        <v>197</v>
      </c>
      <c r="E694" s="270" t="s">
        <v>1</v>
      </c>
      <c r="F694" s="271" t="s">
        <v>2251</v>
      </c>
      <c r="G694" s="269"/>
      <c r="H694" s="270" t="s">
        <v>1</v>
      </c>
      <c r="I694" s="272"/>
      <c r="J694" s="269"/>
      <c r="K694" s="269"/>
      <c r="L694" s="273"/>
      <c r="M694" s="274"/>
      <c r="N694" s="275"/>
      <c r="O694" s="275"/>
      <c r="P694" s="275"/>
      <c r="Q694" s="275"/>
      <c r="R694" s="275"/>
      <c r="S694" s="275"/>
      <c r="T694" s="276"/>
      <c r="U694" s="15"/>
      <c r="V694" s="15"/>
      <c r="W694" s="15"/>
      <c r="X694" s="15"/>
      <c r="Y694" s="15"/>
      <c r="Z694" s="15"/>
      <c r="AA694" s="15"/>
      <c r="AB694" s="15"/>
      <c r="AC694" s="15"/>
      <c r="AD694" s="15"/>
      <c r="AE694" s="15"/>
      <c r="AT694" s="277" t="s">
        <v>197</v>
      </c>
      <c r="AU694" s="277" t="s">
        <v>85</v>
      </c>
      <c r="AV694" s="15" t="s">
        <v>83</v>
      </c>
      <c r="AW694" s="15" t="s">
        <v>32</v>
      </c>
      <c r="AX694" s="15" t="s">
        <v>76</v>
      </c>
      <c r="AY694" s="277" t="s">
        <v>175</v>
      </c>
    </row>
    <row r="695" s="13" customFormat="1">
      <c r="A695" s="13"/>
      <c r="B695" s="241"/>
      <c r="C695" s="242"/>
      <c r="D695" s="243" t="s">
        <v>197</v>
      </c>
      <c r="E695" s="244" t="s">
        <v>1</v>
      </c>
      <c r="F695" s="245" t="s">
        <v>182</v>
      </c>
      <c r="G695" s="242"/>
      <c r="H695" s="246">
        <v>4</v>
      </c>
      <c r="I695" s="247"/>
      <c r="J695" s="242"/>
      <c r="K695" s="242"/>
      <c r="L695" s="248"/>
      <c r="M695" s="249"/>
      <c r="N695" s="250"/>
      <c r="O695" s="250"/>
      <c r="P695" s="250"/>
      <c r="Q695" s="250"/>
      <c r="R695" s="250"/>
      <c r="S695" s="250"/>
      <c r="T695" s="251"/>
      <c r="U695" s="13"/>
      <c r="V695" s="13"/>
      <c r="W695" s="13"/>
      <c r="X695" s="13"/>
      <c r="Y695" s="13"/>
      <c r="Z695" s="13"/>
      <c r="AA695" s="13"/>
      <c r="AB695" s="13"/>
      <c r="AC695" s="13"/>
      <c r="AD695" s="13"/>
      <c r="AE695" s="13"/>
      <c r="AT695" s="252" t="s">
        <v>197</v>
      </c>
      <c r="AU695" s="252" t="s">
        <v>85</v>
      </c>
      <c r="AV695" s="13" t="s">
        <v>85</v>
      </c>
      <c r="AW695" s="13" t="s">
        <v>32</v>
      </c>
      <c r="AX695" s="13" t="s">
        <v>76</v>
      </c>
      <c r="AY695" s="252" t="s">
        <v>175</v>
      </c>
    </row>
    <row r="696" s="14" customFormat="1">
      <c r="A696" s="14"/>
      <c r="B696" s="253"/>
      <c r="C696" s="254"/>
      <c r="D696" s="243" t="s">
        <v>197</v>
      </c>
      <c r="E696" s="255" t="s">
        <v>1</v>
      </c>
      <c r="F696" s="256" t="s">
        <v>199</v>
      </c>
      <c r="G696" s="254"/>
      <c r="H696" s="257">
        <v>16</v>
      </c>
      <c r="I696" s="258"/>
      <c r="J696" s="254"/>
      <c r="K696" s="254"/>
      <c r="L696" s="259"/>
      <c r="M696" s="260"/>
      <c r="N696" s="261"/>
      <c r="O696" s="261"/>
      <c r="P696" s="261"/>
      <c r="Q696" s="261"/>
      <c r="R696" s="261"/>
      <c r="S696" s="261"/>
      <c r="T696" s="262"/>
      <c r="U696" s="14"/>
      <c r="V696" s="14"/>
      <c r="W696" s="14"/>
      <c r="X696" s="14"/>
      <c r="Y696" s="14"/>
      <c r="Z696" s="14"/>
      <c r="AA696" s="14"/>
      <c r="AB696" s="14"/>
      <c r="AC696" s="14"/>
      <c r="AD696" s="14"/>
      <c r="AE696" s="14"/>
      <c r="AT696" s="263" t="s">
        <v>197</v>
      </c>
      <c r="AU696" s="263" t="s">
        <v>85</v>
      </c>
      <c r="AV696" s="14" t="s">
        <v>182</v>
      </c>
      <c r="AW696" s="14" t="s">
        <v>32</v>
      </c>
      <c r="AX696" s="14" t="s">
        <v>83</v>
      </c>
      <c r="AY696" s="263" t="s">
        <v>175</v>
      </c>
    </row>
    <row r="697" s="2" customFormat="1" ht="16.5" customHeight="1">
      <c r="A697" s="39"/>
      <c r="B697" s="40"/>
      <c r="C697" s="228" t="s">
        <v>322</v>
      </c>
      <c r="D697" s="228" t="s">
        <v>177</v>
      </c>
      <c r="E697" s="229" t="s">
        <v>2329</v>
      </c>
      <c r="F697" s="230" t="s">
        <v>2330</v>
      </c>
      <c r="G697" s="231" t="s">
        <v>316</v>
      </c>
      <c r="H697" s="232">
        <v>1</v>
      </c>
      <c r="I697" s="233"/>
      <c r="J697" s="234">
        <f>ROUND(I697*H697,2)</f>
        <v>0</v>
      </c>
      <c r="K697" s="230" t="s">
        <v>181</v>
      </c>
      <c r="L697" s="45"/>
      <c r="M697" s="235" t="s">
        <v>1</v>
      </c>
      <c r="N697" s="236" t="s">
        <v>41</v>
      </c>
      <c r="O697" s="92"/>
      <c r="P697" s="237">
        <f>O697*H697</f>
        <v>0</v>
      </c>
      <c r="Q697" s="237">
        <v>9.0000000000000006E-05</v>
      </c>
      <c r="R697" s="237">
        <f>Q697*H697</f>
        <v>9.0000000000000006E-05</v>
      </c>
      <c r="S697" s="237">
        <v>0</v>
      </c>
      <c r="T697" s="238">
        <f>S697*H697</f>
        <v>0</v>
      </c>
      <c r="U697" s="39"/>
      <c r="V697" s="39"/>
      <c r="W697" s="39"/>
      <c r="X697" s="39"/>
      <c r="Y697" s="39"/>
      <c r="Z697" s="39"/>
      <c r="AA697" s="39"/>
      <c r="AB697" s="39"/>
      <c r="AC697" s="39"/>
      <c r="AD697" s="39"/>
      <c r="AE697" s="39"/>
      <c r="AR697" s="239" t="s">
        <v>255</v>
      </c>
      <c r="AT697" s="239" t="s">
        <v>177</v>
      </c>
      <c r="AU697" s="239" t="s">
        <v>85</v>
      </c>
      <c r="AY697" s="18" t="s">
        <v>175</v>
      </c>
      <c r="BE697" s="240">
        <f>IF(N697="základní",J697,0)</f>
        <v>0</v>
      </c>
      <c r="BF697" s="240">
        <f>IF(N697="snížená",J697,0)</f>
        <v>0</v>
      </c>
      <c r="BG697" s="240">
        <f>IF(N697="zákl. přenesená",J697,0)</f>
        <v>0</v>
      </c>
      <c r="BH697" s="240">
        <f>IF(N697="sníž. přenesená",J697,0)</f>
        <v>0</v>
      </c>
      <c r="BI697" s="240">
        <f>IF(N697="nulová",J697,0)</f>
        <v>0</v>
      </c>
      <c r="BJ697" s="18" t="s">
        <v>83</v>
      </c>
      <c r="BK697" s="240">
        <f>ROUND(I697*H697,2)</f>
        <v>0</v>
      </c>
      <c r="BL697" s="18" t="s">
        <v>255</v>
      </c>
      <c r="BM697" s="239" t="s">
        <v>2331</v>
      </c>
    </row>
    <row r="698" s="13" customFormat="1">
      <c r="A698" s="13"/>
      <c r="B698" s="241"/>
      <c r="C698" s="242"/>
      <c r="D698" s="243" t="s">
        <v>197</v>
      </c>
      <c r="E698" s="244" t="s">
        <v>1</v>
      </c>
      <c r="F698" s="245" t="s">
        <v>83</v>
      </c>
      <c r="G698" s="242"/>
      <c r="H698" s="246">
        <v>1</v>
      </c>
      <c r="I698" s="247"/>
      <c r="J698" s="242"/>
      <c r="K698" s="242"/>
      <c r="L698" s="248"/>
      <c r="M698" s="249"/>
      <c r="N698" s="250"/>
      <c r="O698" s="250"/>
      <c r="P698" s="250"/>
      <c r="Q698" s="250"/>
      <c r="R698" s="250"/>
      <c r="S698" s="250"/>
      <c r="T698" s="251"/>
      <c r="U698" s="13"/>
      <c r="V698" s="13"/>
      <c r="W698" s="13"/>
      <c r="X698" s="13"/>
      <c r="Y698" s="13"/>
      <c r="Z698" s="13"/>
      <c r="AA698" s="13"/>
      <c r="AB698" s="13"/>
      <c r="AC698" s="13"/>
      <c r="AD698" s="13"/>
      <c r="AE698" s="13"/>
      <c r="AT698" s="252" t="s">
        <v>197</v>
      </c>
      <c r="AU698" s="252" t="s">
        <v>85</v>
      </c>
      <c r="AV698" s="13" t="s">
        <v>85</v>
      </c>
      <c r="AW698" s="13" t="s">
        <v>32</v>
      </c>
      <c r="AX698" s="13" t="s">
        <v>83</v>
      </c>
      <c r="AY698" s="252" t="s">
        <v>175</v>
      </c>
    </row>
    <row r="699" s="2" customFormat="1" ht="16.5" customHeight="1">
      <c r="A699" s="39"/>
      <c r="B699" s="40"/>
      <c r="C699" s="228" t="s">
        <v>650</v>
      </c>
      <c r="D699" s="228" t="s">
        <v>177</v>
      </c>
      <c r="E699" s="229" t="s">
        <v>2332</v>
      </c>
      <c r="F699" s="230" t="s">
        <v>2333</v>
      </c>
      <c r="G699" s="231" t="s">
        <v>316</v>
      </c>
      <c r="H699" s="232">
        <v>18</v>
      </c>
      <c r="I699" s="233"/>
      <c r="J699" s="234">
        <f>ROUND(I699*H699,2)</f>
        <v>0</v>
      </c>
      <c r="K699" s="230" t="s">
        <v>1</v>
      </c>
      <c r="L699" s="45"/>
      <c r="M699" s="235" t="s">
        <v>1</v>
      </c>
      <c r="N699" s="236" t="s">
        <v>41</v>
      </c>
      <c r="O699" s="92"/>
      <c r="P699" s="237">
        <f>O699*H699</f>
        <v>0</v>
      </c>
      <c r="Q699" s="237">
        <v>0.00031</v>
      </c>
      <c r="R699" s="237">
        <f>Q699*H699</f>
        <v>0.0055799999999999999</v>
      </c>
      <c r="S699" s="237">
        <v>0</v>
      </c>
      <c r="T699" s="238">
        <f>S699*H699</f>
        <v>0</v>
      </c>
      <c r="U699" s="39"/>
      <c r="V699" s="39"/>
      <c r="W699" s="39"/>
      <c r="X699" s="39"/>
      <c r="Y699" s="39"/>
      <c r="Z699" s="39"/>
      <c r="AA699" s="39"/>
      <c r="AB699" s="39"/>
      <c r="AC699" s="39"/>
      <c r="AD699" s="39"/>
      <c r="AE699" s="39"/>
      <c r="AR699" s="239" t="s">
        <v>255</v>
      </c>
      <c r="AT699" s="239" t="s">
        <v>177</v>
      </c>
      <c r="AU699" s="239" t="s">
        <v>85</v>
      </c>
      <c r="AY699" s="18" t="s">
        <v>175</v>
      </c>
      <c r="BE699" s="240">
        <f>IF(N699="základní",J699,0)</f>
        <v>0</v>
      </c>
      <c r="BF699" s="240">
        <f>IF(N699="snížená",J699,0)</f>
        <v>0</v>
      </c>
      <c r="BG699" s="240">
        <f>IF(N699="zákl. přenesená",J699,0)</f>
        <v>0</v>
      </c>
      <c r="BH699" s="240">
        <f>IF(N699="sníž. přenesená",J699,0)</f>
        <v>0</v>
      </c>
      <c r="BI699" s="240">
        <f>IF(N699="nulová",J699,0)</f>
        <v>0</v>
      </c>
      <c r="BJ699" s="18" t="s">
        <v>83</v>
      </c>
      <c r="BK699" s="240">
        <f>ROUND(I699*H699,2)</f>
        <v>0</v>
      </c>
      <c r="BL699" s="18" t="s">
        <v>255</v>
      </c>
      <c r="BM699" s="239" t="s">
        <v>2334</v>
      </c>
    </row>
    <row r="700" s="13" customFormat="1">
      <c r="A700" s="13"/>
      <c r="B700" s="241"/>
      <c r="C700" s="242"/>
      <c r="D700" s="243" t="s">
        <v>197</v>
      </c>
      <c r="E700" s="244" t="s">
        <v>1</v>
      </c>
      <c r="F700" s="245" t="s">
        <v>264</v>
      </c>
      <c r="G700" s="242"/>
      <c r="H700" s="246">
        <v>18</v>
      </c>
      <c r="I700" s="247"/>
      <c r="J700" s="242"/>
      <c r="K700" s="242"/>
      <c r="L700" s="248"/>
      <c r="M700" s="249"/>
      <c r="N700" s="250"/>
      <c r="O700" s="250"/>
      <c r="P700" s="250"/>
      <c r="Q700" s="250"/>
      <c r="R700" s="250"/>
      <c r="S700" s="250"/>
      <c r="T700" s="251"/>
      <c r="U700" s="13"/>
      <c r="V700" s="13"/>
      <c r="W700" s="13"/>
      <c r="X700" s="13"/>
      <c r="Y700" s="13"/>
      <c r="Z700" s="13"/>
      <c r="AA700" s="13"/>
      <c r="AB700" s="13"/>
      <c r="AC700" s="13"/>
      <c r="AD700" s="13"/>
      <c r="AE700" s="13"/>
      <c r="AT700" s="252" t="s">
        <v>197</v>
      </c>
      <c r="AU700" s="252" t="s">
        <v>85</v>
      </c>
      <c r="AV700" s="13" t="s">
        <v>85</v>
      </c>
      <c r="AW700" s="13" t="s">
        <v>32</v>
      </c>
      <c r="AX700" s="13" t="s">
        <v>83</v>
      </c>
      <c r="AY700" s="252" t="s">
        <v>175</v>
      </c>
    </row>
    <row r="701" s="2" customFormat="1" ht="16.5" customHeight="1">
      <c r="A701" s="39"/>
      <c r="B701" s="40"/>
      <c r="C701" s="228" t="s">
        <v>654</v>
      </c>
      <c r="D701" s="228" t="s">
        <v>177</v>
      </c>
      <c r="E701" s="229" t="s">
        <v>2335</v>
      </c>
      <c r="F701" s="230" t="s">
        <v>2336</v>
      </c>
      <c r="G701" s="231" t="s">
        <v>316</v>
      </c>
      <c r="H701" s="232">
        <v>4</v>
      </c>
      <c r="I701" s="233"/>
      <c r="J701" s="234">
        <f>ROUND(I701*H701,2)</f>
        <v>0</v>
      </c>
      <c r="K701" s="230" t="s">
        <v>1</v>
      </c>
      <c r="L701" s="45"/>
      <c r="M701" s="235" t="s">
        <v>1</v>
      </c>
      <c r="N701" s="236" t="s">
        <v>41</v>
      </c>
      <c r="O701" s="92"/>
      <c r="P701" s="237">
        <f>O701*H701</f>
        <v>0</v>
      </c>
      <c r="Q701" s="237">
        <v>0.00031</v>
      </c>
      <c r="R701" s="237">
        <f>Q701*H701</f>
        <v>0.00124</v>
      </c>
      <c r="S701" s="237">
        <v>0</v>
      </c>
      <c r="T701" s="238">
        <f>S701*H701</f>
        <v>0</v>
      </c>
      <c r="U701" s="39"/>
      <c r="V701" s="39"/>
      <c r="W701" s="39"/>
      <c r="X701" s="39"/>
      <c r="Y701" s="39"/>
      <c r="Z701" s="39"/>
      <c r="AA701" s="39"/>
      <c r="AB701" s="39"/>
      <c r="AC701" s="39"/>
      <c r="AD701" s="39"/>
      <c r="AE701" s="39"/>
      <c r="AR701" s="239" t="s">
        <v>255</v>
      </c>
      <c r="AT701" s="239" t="s">
        <v>177</v>
      </c>
      <c r="AU701" s="239" t="s">
        <v>85</v>
      </c>
      <c r="AY701" s="18" t="s">
        <v>175</v>
      </c>
      <c r="BE701" s="240">
        <f>IF(N701="základní",J701,0)</f>
        <v>0</v>
      </c>
      <c r="BF701" s="240">
        <f>IF(N701="snížená",J701,0)</f>
        <v>0</v>
      </c>
      <c r="BG701" s="240">
        <f>IF(N701="zákl. přenesená",J701,0)</f>
        <v>0</v>
      </c>
      <c r="BH701" s="240">
        <f>IF(N701="sníž. přenesená",J701,0)</f>
        <v>0</v>
      </c>
      <c r="BI701" s="240">
        <f>IF(N701="nulová",J701,0)</f>
        <v>0</v>
      </c>
      <c r="BJ701" s="18" t="s">
        <v>83</v>
      </c>
      <c r="BK701" s="240">
        <f>ROUND(I701*H701,2)</f>
        <v>0</v>
      </c>
      <c r="BL701" s="18" t="s">
        <v>255</v>
      </c>
      <c r="BM701" s="239" t="s">
        <v>2337</v>
      </c>
    </row>
    <row r="702" s="13" customFormat="1">
      <c r="A702" s="13"/>
      <c r="B702" s="241"/>
      <c r="C702" s="242"/>
      <c r="D702" s="243" t="s">
        <v>197</v>
      </c>
      <c r="E702" s="244" t="s">
        <v>1</v>
      </c>
      <c r="F702" s="245" t="s">
        <v>182</v>
      </c>
      <c r="G702" s="242"/>
      <c r="H702" s="246">
        <v>4</v>
      </c>
      <c r="I702" s="247"/>
      <c r="J702" s="242"/>
      <c r="K702" s="242"/>
      <c r="L702" s="248"/>
      <c r="M702" s="249"/>
      <c r="N702" s="250"/>
      <c r="O702" s="250"/>
      <c r="P702" s="250"/>
      <c r="Q702" s="250"/>
      <c r="R702" s="250"/>
      <c r="S702" s="250"/>
      <c r="T702" s="251"/>
      <c r="U702" s="13"/>
      <c r="V702" s="13"/>
      <c r="W702" s="13"/>
      <c r="X702" s="13"/>
      <c r="Y702" s="13"/>
      <c r="Z702" s="13"/>
      <c r="AA702" s="13"/>
      <c r="AB702" s="13"/>
      <c r="AC702" s="13"/>
      <c r="AD702" s="13"/>
      <c r="AE702" s="13"/>
      <c r="AT702" s="252" t="s">
        <v>197</v>
      </c>
      <c r="AU702" s="252" t="s">
        <v>85</v>
      </c>
      <c r="AV702" s="13" t="s">
        <v>85</v>
      </c>
      <c r="AW702" s="13" t="s">
        <v>32</v>
      </c>
      <c r="AX702" s="13" t="s">
        <v>83</v>
      </c>
      <c r="AY702" s="252" t="s">
        <v>175</v>
      </c>
    </row>
    <row r="703" s="2" customFormat="1" ht="16.5" customHeight="1">
      <c r="A703" s="39"/>
      <c r="B703" s="40"/>
      <c r="C703" s="228" t="s">
        <v>660</v>
      </c>
      <c r="D703" s="228" t="s">
        <v>177</v>
      </c>
      <c r="E703" s="229" t="s">
        <v>2338</v>
      </c>
      <c r="F703" s="230" t="s">
        <v>2339</v>
      </c>
      <c r="G703" s="231" t="s">
        <v>350</v>
      </c>
      <c r="H703" s="232">
        <v>1.23</v>
      </c>
      <c r="I703" s="233"/>
      <c r="J703" s="234">
        <f>ROUND(I703*H703,2)</f>
        <v>0</v>
      </c>
      <c r="K703" s="230" t="s">
        <v>181</v>
      </c>
      <c r="L703" s="45"/>
      <c r="M703" s="235" t="s">
        <v>1</v>
      </c>
      <c r="N703" s="236" t="s">
        <v>41</v>
      </c>
      <c r="O703" s="92"/>
      <c r="P703" s="237">
        <f>O703*H703</f>
        <v>0</v>
      </c>
      <c r="Q703" s="237">
        <v>0</v>
      </c>
      <c r="R703" s="237">
        <f>Q703*H703</f>
        <v>0</v>
      </c>
      <c r="S703" s="237">
        <v>0</v>
      </c>
      <c r="T703" s="238">
        <f>S703*H703</f>
        <v>0</v>
      </c>
      <c r="U703" s="39"/>
      <c r="V703" s="39"/>
      <c r="W703" s="39"/>
      <c r="X703" s="39"/>
      <c r="Y703" s="39"/>
      <c r="Z703" s="39"/>
      <c r="AA703" s="39"/>
      <c r="AB703" s="39"/>
      <c r="AC703" s="39"/>
      <c r="AD703" s="39"/>
      <c r="AE703" s="39"/>
      <c r="AR703" s="239" t="s">
        <v>255</v>
      </c>
      <c r="AT703" s="239" t="s">
        <v>177</v>
      </c>
      <c r="AU703" s="239" t="s">
        <v>85</v>
      </c>
      <c r="AY703" s="18" t="s">
        <v>175</v>
      </c>
      <c r="BE703" s="240">
        <f>IF(N703="základní",J703,0)</f>
        <v>0</v>
      </c>
      <c r="BF703" s="240">
        <f>IF(N703="snížená",J703,0)</f>
        <v>0</v>
      </c>
      <c r="BG703" s="240">
        <f>IF(N703="zákl. přenesená",J703,0)</f>
        <v>0</v>
      </c>
      <c r="BH703" s="240">
        <f>IF(N703="sníž. přenesená",J703,0)</f>
        <v>0</v>
      </c>
      <c r="BI703" s="240">
        <f>IF(N703="nulová",J703,0)</f>
        <v>0</v>
      </c>
      <c r="BJ703" s="18" t="s">
        <v>83</v>
      </c>
      <c r="BK703" s="240">
        <f>ROUND(I703*H703,2)</f>
        <v>0</v>
      </c>
      <c r="BL703" s="18" t="s">
        <v>255</v>
      </c>
      <c r="BM703" s="239" t="s">
        <v>2340</v>
      </c>
    </row>
    <row r="704" s="2" customFormat="1" ht="16.5" customHeight="1">
      <c r="A704" s="39"/>
      <c r="B704" s="40"/>
      <c r="C704" s="228" t="s">
        <v>665</v>
      </c>
      <c r="D704" s="228" t="s">
        <v>177</v>
      </c>
      <c r="E704" s="229" t="s">
        <v>2341</v>
      </c>
      <c r="F704" s="230" t="s">
        <v>2342</v>
      </c>
      <c r="G704" s="231" t="s">
        <v>350</v>
      </c>
      <c r="H704" s="232">
        <v>1.23</v>
      </c>
      <c r="I704" s="233"/>
      <c r="J704" s="234">
        <f>ROUND(I704*H704,2)</f>
        <v>0</v>
      </c>
      <c r="K704" s="230" t="s">
        <v>181</v>
      </c>
      <c r="L704" s="45"/>
      <c r="M704" s="235" t="s">
        <v>1</v>
      </c>
      <c r="N704" s="236" t="s">
        <v>41</v>
      </c>
      <c r="O704" s="92"/>
      <c r="P704" s="237">
        <f>O704*H704</f>
        <v>0</v>
      </c>
      <c r="Q704" s="237">
        <v>0</v>
      </c>
      <c r="R704" s="237">
        <f>Q704*H704</f>
        <v>0</v>
      </c>
      <c r="S704" s="237">
        <v>0</v>
      </c>
      <c r="T704" s="238">
        <f>S704*H704</f>
        <v>0</v>
      </c>
      <c r="U704" s="39"/>
      <c r="V704" s="39"/>
      <c r="W704" s="39"/>
      <c r="X704" s="39"/>
      <c r="Y704" s="39"/>
      <c r="Z704" s="39"/>
      <c r="AA704" s="39"/>
      <c r="AB704" s="39"/>
      <c r="AC704" s="39"/>
      <c r="AD704" s="39"/>
      <c r="AE704" s="39"/>
      <c r="AR704" s="239" t="s">
        <v>255</v>
      </c>
      <c r="AT704" s="239" t="s">
        <v>177</v>
      </c>
      <c r="AU704" s="239" t="s">
        <v>85</v>
      </c>
      <c r="AY704" s="18" t="s">
        <v>175</v>
      </c>
      <c r="BE704" s="240">
        <f>IF(N704="základní",J704,0)</f>
        <v>0</v>
      </c>
      <c r="BF704" s="240">
        <f>IF(N704="snížená",J704,0)</f>
        <v>0</v>
      </c>
      <c r="BG704" s="240">
        <f>IF(N704="zákl. přenesená",J704,0)</f>
        <v>0</v>
      </c>
      <c r="BH704" s="240">
        <f>IF(N704="sníž. přenesená",J704,0)</f>
        <v>0</v>
      </c>
      <c r="BI704" s="240">
        <f>IF(N704="nulová",J704,0)</f>
        <v>0</v>
      </c>
      <c r="BJ704" s="18" t="s">
        <v>83</v>
      </c>
      <c r="BK704" s="240">
        <f>ROUND(I704*H704,2)</f>
        <v>0</v>
      </c>
      <c r="BL704" s="18" t="s">
        <v>255</v>
      </c>
      <c r="BM704" s="239" t="s">
        <v>2343</v>
      </c>
    </row>
    <row r="705" s="12" customFormat="1" ht="22.8" customHeight="1">
      <c r="A705" s="12"/>
      <c r="B705" s="212"/>
      <c r="C705" s="213"/>
      <c r="D705" s="214" t="s">
        <v>75</v>
      </c>
      <c r="E705" s="226" t="s">
        <v>2344</v>
      </c>
      <c r="F705" s="226" t="s">
        <v>2345</v>
      </c>
      <c r="G705" s="213"/>
      <c r="H705" s="213"/>
      <c r="I705" s="216"/>
      <c r="J705" s="227">
        <f>BK705</f>
        <v>0</v>
      </c>
      <c r="K705" s="213"/>
      <c r="L705" s="218"/>
      <c r="M705" s="219"/>
      <c r="N705" s="220"/>
      <c r="O705" s="220"/>
      <c r="P705" s="221">
        <f>SUM(P706:P762)</f>
        <v>0</v>
      </c>
      <c r="Q705" s="220"/>
      <c r="R705" s="221">
        <f>SUM(R706:R762)</f>
        <v>0.47120000000000006</v>
      </c>
      <c r="S705" s="220"/>
      <c r="T705" s="222">
        <f>SUM(T706:T762)</f>
        <v>0</v>
      </c>
      <c r="U705" s="12"/>
      <c r="V705" s="12"/>
      <c r="W705" s="12"/>
      <c r="X705" s="12"/>
      <c r="Y705" s="12"/>
      <c r="Z705" s="12"/>
      <c r="AA705" s="12"/>
      <c r="AB705" s="12"/>
      <c r="AC705" s="12"/>
      <c r="AD705" s="12"/>
      <c r="AE705" s="12"/>
      <c r="AR705" s="223" t="s">
        <v>85</v>
      </c>
      <c r="AT705" s="224" t="s">
        <v>75</v>
      </c>
      <c r="AU705" s="224" t="s">
        <v>83</v>
      </c>
      <c r="AY705" s="223" t="s">
        <v>175</v>
      </c>
      <c r="BK705" s="225">
        <f>SUM(BK706:BK762)</f>
        <v>0</v>
      </c>
    </row>
    <row r="706" s="2" customFormat="1" ht="16.5" customHeight="1">
      <c r="A706" s="39"/>
      <c r="B706" s="40"/>
      <c r="C706" s="228" t="s">
        <v>670</v>
      </c>
      <c r="D706" s="228" t="s">
        <v>177</v>
      </c>
      <c r="E706" s="229" t="s">
        <v>2346</v>
      </c>
      <c r="F706" s="230" t="s">
        <v>2347</v>
      </c>
      <c r="G706" s="231" t="s">
        <v>908</v>
      </c>
      <c r="H706" s="232">
        <v>16</v>
      </c>
      <c r="I706" s="233"/>
      <c r="J706" s="234">
        <f>ROUND(I706*H706,2)</f>
        <v>0</v>
      </c>
      <c r="K706" s="230" t="s">
        <v>181</v>
      </c>
      <c r="L706" s="45"/>
      <c r="M706" s="235" t="s">
        <v>1</v>
      </c>
      <c r="N706" s="236" t="s">
        <v>41</v>
      </c>
      <c r="O706" s="92"/>
      <c r="P706" s="237">
        <f>O706*H706</f>
        <v>0</v>
      </c>
      <c r="Q706" s="237">
        <v>0.015599999999999999</v>
      </c>
      <c r="R706" s="237">
        <f>Q706*H706</f>
        <v>0.24959999999999999</v>
      </c>
      <c r="S706" s="237">
        <v>0</v>
      </c>
      <c r="T706" s="238">
        <f>S706*H706</f>
        <v>0</v>
      </c>
      <c r="U706" s="39"/>
      <c r="V706" s="39"/>
      <c r="W706" s="39"/>
      <c r="X706" s="39"/>
      <c r="Y706" s="39"/>
      <c r="Z706" s="39"/>
      <c r="AA706" s="39"/>
      <c r="AB706" s="39"/>
      <c r="AC706" s="39"/>
      <c r="AD706" s="39"/>
      <c r="AE706" s="39"/>
      <c r="AR706" s="239" t="s">
        <v>255</v>
      </c>
      <c r="AT706" s="239" t="s">
        <v>177</v>
      </c>
      <c r="AU706" s="239" t="s">
        <v>85</v>
      </c>
      <c r="AY706" s="18" t="s">
        <v>175</v>
      </c>
      <c r="BE706" s="240">
        <f>IF(N706="základní",J706,0)</f>
        <v>0</v>
      </c>
      <c r="BF706" s="240">
        <f>IF(N706="snížená",J706,0)</f>
        <v>0</v>
      </c>
      <c r="BG706" s="240">
        <f>IF(N706="zákl. přenesená",J706,0)</f>
        <v>0</v>
      </c>
      <c r="BH706" s="240">
        <f>IF(N706="sníž. přenesená",J706,0)</f>
        <v>0</v>
      </c>
      <c r="BI706" s="240">
        <f>IF(N706="nulová",J706,0)</f>
        <v>0</v>
      </c>
      <c r="BJ706" s="18" t="s">
        <v>83</v>
      </c>
      <c r="BK706" s="240">
        <f>ROUND(I706*H706,2)</f>
        <v>0</v>
      </c>
      <c r="BL706" s="18" t="s">
        <v>255</v>
      </c>
      <c r="BM706" s="239" t="s">
        <v>2348</v>
      </c>
    </row>
    <row r="707" s="15" customFormat="1">
      <c r="A707" s="15"/>
      <c r="B707" s="268"/>
      <c r="C707" s="269"/>
      <c r="D707" s="243" t="s">
        <v>197</v>
      </c>
      <c r="E707" s="270" t="s">
        <v>1</v>
      </c>
      <c r="F707" s="271" t="s">
        <v>2248</v>
      </c>
      <c r="G707" s="269"/>
      <c r="H707" s="270" t="s">
        <v>1</v>
      </c>
      <c r="I707" s="272"/>
      <c r="J707" s="269"/>
      <c r="K707" s="269"/>
      <c r="L707" s="273"/>
      <c r="M707" s="274"/>
      <c r="N707" s="275"/>
      <c r="O707" s="275"/>
      <c r="P707" s="275"/>
      <c r="Q707" s="275"/>
      <c r="R707" s="275"/>
      <c r="S707" s="275"/>
      <c r="T707" s="276"/>
      <c r="U707" s="15"/>
      <c r="V707" s="15"/>
      <c r="W707" s="15"/>
      <c r="X707" s="15"/>
      <c r="Y707" s="15"/>
      <c r="Z707" s="15"/>
      <c r="AA707" s="15"/>
      <c r="AB707" s="15"/>
      <c r="AC707" s="15"/>
      <c r="AD707" s="15"/>
      <c r="AE707" s="15"/>
      <c r="AT707" s="277" t="s">
        <v>197</v>
      </c>
      <c r="AU707" s="277" t="s">
        <v>85</v>
      </c>
      <c r="AV707" s="15" t="s">
        <v>83</v>
      </c>
      <c r="AW707" s="15" t="s">
        <v>32</v>
      </c>
      <c r="AX707" s="15" t="s">
        <v>76</v>
      </c>
      <c r="AY707" s="277" t="s">
        <v>175</v>
      </c>
    </row>
    <row r="708" s="13" customFormat="1">
      <c r="A708" s="13"/>
      <c r="B708" s="241"/>
      <c r="C708" s="242"/>
      <c r="D708" s="243" t="s">
        <v>197</v>
      </c>
      <c r="E708" s="244" t="s">
        <v>1</v>
      </c>
      <c r="F708" s="245" t="s">
        <v>182</v>
      </c>
      <c r="G708" s="242"/>
      <c r="H708" s="246">
        <v>4</v>
      </c>
      <c r="I708" s="247"/>
      <c r="J708" s="242"/>
      <c r="K708" s="242"/>
      <c r="L708" s="248"/>
      <c r="M708" s="249"/>
      <c r="N708" s="250"/>
      <c r="O708" s="250"/>
      <c r="P708" s="250"/>
      <c r="Q708" s="250"/>
      <c r="R708" s="250"/>
      <c r="S708" s="250"/>
      <c r="T708" s="251"/>
      <c r="U708" s="13"/>
      <c r="V708" s="13"/>
      <c r="W708" s="13"/>
      <c r="X708" s="13"/>
      <c r="Y708" s="13"/>
      <c r="Z708" s="13"/>
      <c r="AA708" s="13"/>
      <c r="AB708" s="13"/>
      <c r="AC708" s="13"/>
      <c r="AD708" s="13"/>
      <c r="AE708" s="13"/>
      <c r="AT708" s="252" t="s">
        <v>197</v>
      </c>
      <c r="AU708" s="252" t="s">
        <v>85</v>
      </c>
      <c r="AV708" s="13" t="s">
        <v>85</v>
      </c>
      <c r="AW708" s="13" t="s">
        <v>32</v>
      </c>
      <c r="AX708" s="13" t="s">
        <v>76</v>
      </c>
      <c r="AY708" s="252" t="s">
        <v>175</v>
      </c>
    </row>
    <row r="709" s="15" customFormat="1">
      <c r="A709" s="15"/>
      <c r="B709" s="268"/>
      <c r="C709" s="269"/>
      <c r="D709" s="243" t="s">
        <v>197</v>
      </c>
      <c r="E709" s="270" t="s">
        <v>1</v>
      </c>
      <c r="F709" s="271" t="s">
        <v>2249</v>
      </c>
      <c r="G709" s="269"/>
      <c r="H709" s="270" t="s">
        <v>1</v>
      </c>
      <c r="I709" s="272"/>
      <c r="J709" s="269"/>
      <c r="K709" s="269"/>
      <c r="L709" s="273"/>
      <c r="M709" s="274"/>
      <c r="N709" s="275"/>
      <c r="O709" s="275"/>
      <c r="P709" s="275"/>
      <c r="Q709" s="275"/>
      <c r="R709" s="275"/>
      <c r="S709" s="275"/>
      <c r="T709" s="276"/>
      <c r="U709" s="15"/>
      <c r="V709" s="15"/>
      <c r="W709" s="15"/>
      <c r="X709" s="15"/>
      <c r="Y709" s="15"/>
      <c r="Z709" s="15"/>
      <c r="AA709" s="15"/>
      <c r="AB709" s="15"/>
      <c r="AC709" s="15"/>
      <c r="AD709" s="15"/>
      <c r="AE709" s="15"/>
      <c r="AT709" s="277" t="s">
        <v>197</v>
      </c>
      <c r="AU709" s="277" t="s">
        <v>85</v>
      </c>
      <c r="AV709" s="15" t="s">
        <v>83</v>
      </c>
      <c r="AW709" s="15" t="s">
        <v>32</v>
      </c>
      <c r="AX709" s="15" t="s">
        <v>76</v>
      </c>
      <c r="AY709" s="277" t="s">
        <v>175</v>
      </c>
    </row>
    <row r="710" s="13" customFormat="1">
      <c r="A710" s="13"/>
      <c r="B710" s="241"/>
      <c r="C710" s="242"/>
      <c r="D710" s="243" t="s">
        <v>197</v>
      </c>
      <c r="E710" s="244" t="s">
        <v>1</v>
      </c>
      <c r="F710" s="245" t="s">
        <v>182</v>
      </c>
      <c r="G710" s="242"/>
      <c r="H710" s="246">
        <v>4</v>
      </c>
      <c r="I710" s="247"/>
      <c r="J710" s="242"/>
      <c r="K710" s="242"/>
      <c r="L710" s="248"/>
      <c r="M710" s="249"/>
      <c r="N710" s="250"/>
      <c r="O710" s="250"/>
      <c r="P710" s="250"/>
      <c r="Q710" s="250"/>
      <c r="R710" s="250"/>
      <c r="S710" s="250"/>
      <c r="T710" s="251"/>
      <c r="U710" s="13"/>
      <c r="V710" s="13"/>
      <c r="W710" s="13"/>
      <c r="X710" s="13"/>
      <c r="Y710" s="13"/>
      <c r="Z710" s="13"/>
      <c r="AA710" s="13"/>
      <c r="AB710" s="13"/>
      <c r="AC710" s="13"/>
      <c r="AD710" s="13"/>
      <c r="AE710" s="13"/>
      <c r="AT710" s="252" t="s">
        <v>197</v>
      </c>
      <c r="AU710" s="252" t="s">
        <v>85</v>
      </c>
      <c r="AV710" s="13" t="s">
        <v>85</v>
      </c>
      <c r="AW710" s="13" t="s">
        <v>32</v>
      </c>
      <c r="AX710" s="13" t="s">
        <v>76</v>
      </c>
      <c r="AY710" s="252" t="s">
        <v>175</v>
      </c>
    </row>
    <row r="711" s="15" customFormat="1">
      <c r="A711" s="15"/>
      <c r="B711" s="268"/>
      <c r="C711" s="269"/>
      <c r="D711" s="243" t="s">
        <v>197</v>
      </c>
      <c r="E711" s="270" t="s">
        <v>1</v>
      </c>
      <c r="F711" s="271" t="s">
        <v>2250</v>
      </c>
      <c r="G711" s="269"/>
      <c r="H711" s="270" t="s">
        <v>1</v>
      </c>
      <c r="I711" s="272"/>
      <c r="J711" s="269"/>
      <c r="K711" s="269"/>
      <c r="L711" s="273"/>
      <c r="M711" s="274"/>
      <c r="N711" s="275"/>
      <c r="O711" s="275"/>
      <c r="P711" s="275"/>
      <c r="Q711" s="275"/>
      <c r="R711" s="275"/>
      <c r="S711" s="275"/>
      <c r="T711" s="276"/>
      <c r="U711" s="15"/>
      <c r="V711" s="15"/>
      <c r="W711" s="15"/>
      <c r="X711" s="15"/>
      <c r="Y711" s="15"/>
      <c r="Z711" s="15"/>
      <c r="AA711" s="15"/>
      <c r="AB711" s="15"/>
      <c r="AC711" s="15"/>
      <c r="AD711" s="15"/>
      <c r="AE711" s="15"/>
      <c r="AT711" s="277" t="s">
        <v>197</v>
      </c>
      <c r="AU711" s="277" t="s">
        <v>85</v>
      </c>
      <c r="AV711" s="15" t="s">
        <v>83</v>
      </c>
      <c r="AW711" s="15" t="s">
        <v>32</v>
      </c>
      <c r="AX711" s="15" t="s">
        <v>76</v>
      </c>
      <c r="AY711" s="277" t="s">
        <v>175</v>
      </c>
    </row>
    <row r="712" s="13" customFormat="1">
      <c r="A712" s="13"/>
      <c r="B712" s="241"/>
      <c r="C712" s="242"/>
      <c r="D712" s="243" t="s">
        <v>197</v>
      </c>
      <c r="E712" s="244" t="s">
        <v>1</v>
      </c>
      <c r="F712" s="245" t="s">
        <v>182</v>
      </c>
      <c r="G712" s="242"/>
      <c r="H712" s="246">
        <v>4</v>
      </c>
      <c r="I712" s="247"/>
      <c r="J712" s="242"/>
      <c r="K712" s="242"/>
      <c r="L712" s="248"/>
      <c r="M712" s="249"/>
      <c r="N712" s="250"/>
      <c r="O712" s="250"/>
      <c r="P712" s="250"/>
      <c r="Q712" s="250"/>
      <c r="R712" s="250"/>
      <c r="S712" s="250"/>
      <c r="T712" s="251"/>
      <c r="U712" s="13"/>
      <c r="V712" s="13"/>
      <c r="W712" s="13"/>
      <c r="X712" s="13"/>
      <c r="Y712" s="13"/>
      <c r="Z712" s="13"/>
      <c r="AA712" s="13"/>
      <c r="AB712" s="13"/>
      <c r="AC712" s="13"/>
      <c r="AD712" s="13"/>
      <c r="AE712" s="13"/>
      <c r="AT712" s="252" t="s">
        <v>197</v>
      </c>
      <c r="AU712" s="252" t="s">
        <v>85</v>
      </c>
      <c r="AV712" s="13" t="s">
        <v>85</v>
      </c>
      <c r="AW712" s="13" t="s">
        <v>32</v>
      </c>
      <c r="AX712" s="13" t="s">
        <v>76</v>
      </c>
      <c r="AY712" s="252" t="s">
        <v>175</v>
      </c>
    </row>
    <row r="713" s="15" customFormat="1">
      <c r="A713" s="15"/>
      <c r="B713" s="268"/>
      <c r="C713" s="269"/>
      <c r="D713" s="243" t="s">
        <v>197</v>
      </c>
      <c r="E713" s="270" t="s">
        <v>1</v>
      </c>
      <c r="F713" s="271" t="s">
        <v>2251</v>
      </c>
      <c r="G713" s="269"/>
      <c r="H713" s="270" t="s">
        <v>1</v>
      </c>
      <c r="I713" s="272"/>
      <c r="J713" s="269"/>
      <c r="K713" s="269"/>
      <c r="L713" s="273"/>
      <c r="M713" s="274"/>
      <c r="N713" s="275"/>
      <c r="O713" s="275"/>
      <c r="P713" s="275"/>
      <c r="Q713" s="275"/>
      <c r="R713" s="275"/>
      <c r="S713" s="275"/>
      <c r="T713" s="276"/>
      <c r="U713" s="15"/>
      <c r="V713" s="15"/>
      <c r="W713" s="15"/>
      <c r="X713" s="15"/>
      <c r="Y713" s="15"/>
      <c r="Z713" s="15"/>
      <c r="AA713" s="15"/>
      <c r="AB713" s="15"/>
      <c r="AC713" s="15"/>
      <c r="AD713" s="15"/>
      <c r="AE713" s="15"/>
      <c r="AT713" s="277" t="s">
        <v>197</v>
      </c>
      <c r="AU713" s="277" t="s">
        <v>85</v>
      </c>
      <c r="AV713" s="15" t="s">
        <v>83</v>
      </c>
      <c r="AW713" s="15" t="s">
        <v>32</v>
      </c>
      <c r="AX713" s="15" t="s">
        <v>76</v>
      </c>
      <c r="AY713" s="277" t="s">
        <v>175</v>
      </c>
    </row>
    <row r="714" s="13" customFormat="1">
      <c r="A714" s="13"/>
      <c r="B714" s="241"/>
      <c r="C714" s="242"/>
      <c r="D714" s="243" t="s">
        <v>197</v>
      </c>
      <c r="E714" s="244" t="s">
        <v>1</v>
      </c>
      <c r="F714" s="245" t="s">
        <v>182</v>
      </c>
      <c r="G714" s="242"/>
      <c r="H714" s="246">
        <v>4</v>
      </c>
      <c r="I714" s="247"/>
      <c r="J714" s="242"/>
      <c r="K714" s="242"/>
      <c r="L714" s="248"/>
      <c r="M714" s="249"/>
      <c r="N714" s="250"/>
      <c r="O714" s="250"/>
      <c r="P714" s="250"/>
      <c r="Q714" s="250"/>
      <c r="R714" s="250"/>
      <c r="S714" s="250"/>
      <c r="T714" s="251"/>
      <c r="U714" s="13"/>
      <c r="V714" s="13"/>
      <c r="W714" s="13"/>
      <c r="X714" s="13"/>
      <c r="Y714" s="13"/>
      <c r="Z714" s="13"/>
      <c r="AA714" s="13"/>
      <c r="AB714" s="13"/>
      <c r="AC714" s="13"/>
      <c r="AD714" s="13"/>
      <c r="AE714" s="13"/>
      <c r="AT714" s="252" t="s">
        <v>197</v>
      </c>
      <c r="AU714" s="252" t="s">
        <v>85</v>
      </c>
      <c r="AV714" s="13" t="s">
        <v>85</v>
      </c>
      <c r="AW714" s="13" t="s">
        <v>32</v>
      </c>
      <c r="AX714" s="13" t="s">
        <v>76</v>
      </c>
      <c r="AY714" s="252" t="s">
        <v>175</v>
      </c>
    </row>
    <row r="715" s="14" customFormat="1">
      <c r="A715" s="14"/>
      <c r="B715" s="253"/>
      <c r="C715" s="254"/>
      <c r="D715" s="243" t="s">
        <v>197</v>
      </c>
      <c r="E715" s="255" t="s">
        <v>1</v>
      </c>
      <c r="F715" s="256" t="s">
        <v>199</v>
      </c>
      <c r="G715" s="254"/>
      <c r="H715" s="257">
        <v>16</v>
      </c>
      <c r="I715" s="258"/>
      <c r="J715" s="254"/>
      <c r="K715" s="254"/>
      <c r="L715" s="259"/>
      <c r="M715" s="260"/>
      <c r="N715" s="261"/>
      <c r="O715" s="261"/>
      <c r="P715" s="261"/>
      <c r="Q715" s="261"/>
      <c r="R715" s="261"/>
      <c r="S715" s="261"/>
      <c r="T715" s="262"/>
      <c r="U715" s="14"/>
      <c r="V715" s="14"/>
      <c r="W715" s="14"/>
      <c r="X715" s="14"/>
      <c r="Y715" s="14"/>
      <c r="Z715" s="14"/>
      <c r="AA715" s="14"/>
      <c r="AB715" s="14"/>
      <c r="AC715" s="14"/>
      <c r="AD715" s="14"/>
      <c r="AE715" s="14"/>
      <c r="AT715" s="263" t="s">
        <v>197</v>
      </c>
      <c r="AU715" s="263" t="s">
        <v>85</v>
      </c>
      <c r="AV715" s="14" t="s">
        <v>182</v>
      </c>
      <c r="AW715" s="14" t="s">
        <v>32</v>
      </c>
      <c r="AX715" s="14" t="s">
        <v>83</v>
      </c>
      <c r="AY715" s="263" t="s">
        <v>175</v>
      </c>
    </row>
    <row r="716" s="2" customFormat="1" ht="21.75" customHeight="1">
      <c r="A716" s="39"/>
      <c r="B716" s="40"/>
      <c r="C716" s="228" t="s">
        <v>676</v>
      </c>
      <c r="D716" s="228" t="s">
        <v>177</v>
      </c>
      <c r="E716" s="229" t="s">
        <v>2349</v>
      </c>
      <c r="F716" s="230" t="s">
        <v>2350</v>
      </c>
      <c r="G716" s="231" t="s">
        <v>908</v>
      </c>
      <c r="H716" s="232">
        <v>12</v>
      </c>
      <c r="I716" s="233"/>
      <c r="J716" s="234">
        <f>ROUND(I716*H716,2)</f>
        <v>0</v>
      </c>
      <c r="K716" s="230" t="s">
        <v>181</v>
      </c>
      <c r="L716" s="45"/>
      <c r="M716" s="235" t="s">
        <v>1</v>
      </c>
      <c r="N716" s="236" t="s">
        <v>41</v>
      </c>
      <c r="O716" s="92"/>
      <c r="P716" s="237">
        <f>O716*H716</f>
        <v>0</v>
      </c>
      <c r="Q716" s="237">
        <v>0.016650000000000002</v>
      </c>
      <c r="R716" s="237">
        <f>Q716*H716</f>
        <v>0.19980000000000003</v>
      </c>
      <c r="S716" s="237">
        <v>0</v>
      </c>
      <c r="T716" s="238">
        <f>S716*H716</f>
        <v>0</v>
      </c>
      <c r="U716" s="39"/>
      <c r="V716" s="39"/>
      <c r="W716" s="39"/>
      <c r="X716" s="39"/>
      <c r="Y716" s="39"/>
      <c r="Z716" s="39"/>
      <c r="AA716" s="39"/>
      <c r="AB716" s="39"/>
      <c r="AC716" s="39"/>
      <c r="AD716" s="39"/>
      <c r="AE716" s="39"/>
      <c r="AR716" s="239" t="s">
        <v>255</v>
      </c>
      <c r="AT716" s="239" t="s">
        <v>177</v>
      </c>
      <c r="AU716" s="239" t="s">
        <v>85</v>
      </c>
      <c r="AY716" s="18" t="s">
        <v>175</v>
      </c>
      <c r="BE716" s="240">
        <f>IF(N716="základní",J716,0)</f>
        <v>0</v>
      </c>
      <c r="BF716" s="240">
        <f>IF(N716="snížená",J716,0)</f>
        <v>0</v>
      </c>
      <c r="BG716" s="240">
        <f>IF(N716="zákl. přenesená",J716,0)</f>
        <v>0</v>
      </c>
      <c r="BH716" s="240">
        <f>IF(N716="sníž. přenesená",J716,0)</f>
        <v>0</v>
      </c>
      <c r="BI716" s="240">
        <f>IF(N716="nulová",J716,0)</f>
        <v>0</v>
      </c>
      <c r="BJ716" s="18" t="s">
        <v>83</v>
      </c>
      <c r="BK716" s="240">
        <f>ROUND(I716*H716,2)</f>
        <v>0</v>
      </c>
      <c r="BL716" s="18" t="s">
        <v>255</v>
      </c>
      <c r="BM716" s="239" t="s">
        <v>2351</v>
      </c>
    </row>
    <row r="717" s="15" customFormat="1">
      <c r="A717" s="15"/>
      <c r="B717" s="268"/>
      <c r="C717" s="269"/>
      <c r="D717" s="243" t="s">
        <v>197</v>
      </c>
      <c r="E717" s="270" t="s">
        <v>1</v>
      </c>
      <c r="F717" s="271" t="s">
        <v>177</v>
      </c>
      <c r="G717" s="269"/>
      <c r="H717" s="270" t="s">
        <v>1</v>
      </c>
      <c r="I717" s="272"/>
      <c r="J717" s="269"/>
      <c r="K717" s="269"/>
      <c r="L717" s="273"/>
      <c r="M717" s="274"/>
      <c r="N717" s="275"/>
      <c r="O717" s="275"/>
      <c r="P717" s="275"/>
      <c r="Q717" s="275"/>
      <c r="R717" s="275"/>
      <c r="S717" s="275"/>
      <c r="T717" s="276"/>
      <c r="U717" s="15"/>
      <c r="V717" s="15"/>
      <c r="W717" s="15"/>
      <c r="X717" s="15"/>
      <c r="Y717" s="15"/>
      <c r="Z717" s="15"/>
      <c r="AA717" s="15"/>
      <c r="AB717" s="15"/>
      <c r="AC717" s="15"/>
      <c r="AD717" s="15"/>
      <c r="AE717" s="15"/>
      <c r="AT717" s="277" t="s">
        <v>197</v>
      </c>
      <c r="AU717" s="277" t="s">
        <v>85</v>
      </c>
      <c r="AV717" s="15" t="s">
        <v>83</v>
      </c>
      <c r="AW717" s="15" t="s">
        <v>32</v>
      </c>
      <c r="AX717" s="15" t="s">
        <v>76</v>
      </c>
      <c r="AY717" s="277" t="s">
        <v>175</v>
      </c>
    </row>
    <row r="718" s="15" customFormat="1">
      <c r="A718" s="15"/>
      <c r="B718" s="268"/>
      <c r="C718" s="269"/>
      <c r="D718" s="243" t="s">
        <v>197</v>
      </c>
      <c r="E718" s="270" t="s">
        <v>1</v>
      </c>
      <c r="F718" s="271" t="s">
        <v>2248</v>
      </c>
      <c r="G718" s="269"/>
      <c r="H718" s="270" t="s">
        <v>1</v>
      </c>
      <c r="I718" s="272"/>
      <c r="J718" s="269"/>
      <c r="K718" s="269"/>
      <c r="L718" s="273"/>
      <c r="M718" s="274"/>
      <c r="N718" s="275"/>
      <c r="O718" s="275"/>
      <c r="P718" s="275"/>
      <c r="Q718" s="275"/>
      <c r="R718" s="275"/>
      <c r="S718" s="275"/>
      <c r="T718" s="276"/>
      <c r="U718" s="15"/>
      <c r="V718" s="15"/>
      <c r="W718" s="15"/>
      <c r="X718" s="15"/>
      <c r="Y718" s="15"/>
      <c r="Z718" s="15"/>
      <c r="AA718" s="15"/>
      <c r="AB718" s="15"/>
      <c r="AC718" s="15"/>
      <c r="AD718" s="15"/>
      <c r="AE718" s="15"/>
      <c r="AT718" s="277" t="s">
        <v>197</v>
      </c>
      <c r="AU718" s="277" t="s">
        <v>85</v>
      </c>
      <c r="AV718" s="15" t="s">
        <v>83</v>
      </c>
      <c r="AW718" s="15" t="s">
        <v>32</v>
      </c>
      <c r="AX718" s="15" t="s">
        <v>76</v>
      </c>
      <c r="AY718" s="277" t="s">
        <v>175</v>
      </c>
    </row>
    <row r="719" s="13" customFormat="1">
      <c r="A719" s="13"/>
      <c r="B719" s="241"/>
      <c r="C719" s="242"/>
      <c r="D719" s="243" t="s">
        <v>197</v>
      </c>
      <c r="E719" s="244" t="s">
        <v>1</v>
      </c>
      <c r="F719" s="245" t="s">
        <v>98</v>
      </c>
      <c r="G719" s="242"/>
      <c r="H719" s="246">
        <v>3</v>
      </c>
      <c r="I719" s="247"/>
      <c r="J719" s="242"/>
      <c r="K719" s="242"/>
      <c r="L719" s="248"/>
      <c r="M719" s="249"/>
      <c r="N719" s="250"/>
      <c r="O719" s="250"/>
      <c r="P719" s="250"/>
      <c r="Q719" s="250"/>
      <c r="R719" s="250"/>
      <c r="S719" s="250"/>
      <c r="T719" s="251"/>
      <c r="U719" s="13"/>
      <c r="V719" s="13"/>
      <c r="W719" s="13"/>
      <c r="X719" s="13"/>
      <c r="Y719" s="13"/>
      <c r="Z719" s="13"/>
      <c r="AA719" s="13"/>
      <c r="AB719" s="13"/>
      <c r="AC719" s="13"/>
      <c r="AD719" s="13"/>
      <c r="AE719" s="13"/>
      <c r="AT719" s="252" t="s">
        <v>197</v>
      </c>
      <c r="AU719" s="252" t="s">
        <v>85</v>
      </c>
      <c r="AV719" s="13" t="s">
        <v>85</v>
      </c>
      <c r="AW719" s="13" t="s">
        <v>32</v>
      </c>
      <c r="AX719" s="13" t="s">
        <v>76</v>
      </c>
      <c r="AY719" s="252" t="s">
        <v>175</v>
      </c>
    </row>
    <row r="720" s="15" customFormat="1">
      <c r="A720" s="15"/>
      <c r="B720" s="268"/>
      <c r="C720" s="269"/>
      <c r="D720" s="243" t="s">
        <v>197</v>
      </c>
      <c r="E720" s="270" t="s">
        <v>1</v>
      </c>
      <c r="F720" s="271" t="s">
        <v>2249</v>
      </c>
      <c r="G720" s="269"/>
      <c r="H720" s="270" t="s">
        <v>1</v>
      </c>
      <c r="I720" s="272"/>
      <c r="J720" s="269"/>
      <c r="K720" s="269"/>
      <c r="L720" s="273"/>
      <c r="M720" s="274"/>
      <c r="N720" s="275"/>
      <c r="O720" s="275"/>
      <c r="P720" s="275"/>
      <c r="Q720" s="275"/>
      <c r="R720" s="275"/>
      <c r="S720" s="275"/>
      <c r="T720" s="276"/>
      <c r="U720" s="15"/>
      <c r="V720" s="15"/>
      <c r="W720" s="15"/>
      <c r="X720" s="15"/>
      <c r="Y720" s="15"/>
      <c r="Z720" s="15"/>
      <c r="AA720" s="15"/>
      <c r="AB720" s="15"/>
      <c r="AC720" s="15"/>
      <c r="AD720" s="15"/>
      <c r="AE720" s="15"/>
      <c r="AT720" s="277" t="s">
        <v>197</v>
      </c>
      <c r="AU720" s="277" t="s">
        <v>85</v>
      </c>
      <c r="AV720" s="15" t="s">
        <v>83</v>
      </c>
      <c r="AW720" s="15" t="s">
        <v>32</v>
      </c>
      <c r="AX720" s="15" t="s">
        <v>76</v>
      </c>
      <c r="AY720" s="277" t="s">
        <v>175</v>
      </c>
    </row>
    <row r="721" s="13" customFormat="1">
      <c r="A721" s="13"/>
      <c r="B721" s="241"/>
      <c r="C721" s="242"/>
      <c r="D721" s="243" t="s">
        <v>197</v>
      </c>
      <c r="E721" s="244" t="s">
        <v>1</v>
      </c>
      <c r="F721" s="245" t="s">
        <v>98</v>
      </c>
      <c r="G721" s="242"/>
      <c r="H721" s="246">
        <v>3</v>
      </c>
      <c r="I721" s="247"/>
      <c r="J721" s="242"/>
      <c r="K721" s="242"/>
      <c r="L721" s="248"/>
      <c r="M721" s="249"/>
      <c r="N721" s="250"/>
      <c r="O721" s="250"/>
      <c r="P721" s="250"/>
      <c r="Q721" s="250"/>
      <c r="R721" s="250"/>
      <c r="S721" s="250"/>
      <c r="T721" s="251"/>
      <c r="U721" s="13"/>
      <c r="V721" s="13"/>
      <c r="W721" s="13"/>
      <c r="X721" s="13"/>
      <c r="Y721" s="13"/>
      <c r="Z721" s="13"/>
      <c r="AA721" s="13"/>
      <c r="AB721" s="13"/>
      <c r="AC721" s="13"/>
      <c r="AD721" s="13"/>
      <c r="AE721" s="13"/>
      <c r="AT721" s="252" t="s">
        <v>197</v>
      </c>
      <c r="AU721" s="252" t="s">
        <v>85</v>
      </c>
      <c r="AV721" s="13" t="s">
        <v>85</v>
      </c>
      <c r="AW721" s="13" t="s">
        <v>32</v>
      </c>
      <c r="AX721" s="13" t="s">
        <v>76</v>
      </c>
      <c r="AY721" s="252" t="s">
        <v>175</v>
      </c>
    </row>
    <row r="722" s="15" customFormat="1">
      <c r="A722" s="15"/>
      <c r="B722" s="268"/>
      <c r="C722" s="269"/>
      <c r="D722" s="243" t="s">
        <v>197</v>
      </c>
      <c r="E722" s="270" t="s">
        <v>1</v>
      </c>
      <c r="F722" s="271" t="s">
        <v>2250</v>
      </c>
      <c r="G722" s="269"/>
      <c r="H722" s="270" t="s">
        <v>1</v>
      </c>
      <c r="I722" s="272"/>
      <c r="J722" s="269"/>
      <c r="K722" s="269"/>
      <c r="L722" s="273"/>
      <c r="M722" s="274"/>
      <c r="N722" s="275"/>
      <c r="O722" s="275"/>
      <c r="P722" s="275"/>
      <c r="Q722" s="275"/>
      <c r="R722" s="275"/>
      <c r="S722" s="275"/>
      <c r="T722" s="276"/>
      <c r="U722" s="15"/>
      <c r="V722" s="15"/>
      <c r="W722" s="15"/>
      <c r="X722" s="15"/>
      <c r="Y722" s="15"/>
      <c r="Z722" s="15"/>
      <c r="AA722" s="15"/>
      <c r="AB722" s="15"/>
      <c r="AC722" s="15"/>
      <c r="AD722" s="15"/>
      <c r="AE722" s="15"/>
      <c r="AT722" s="277" t="s">
        <v>197</v>
      </c>
      <c r="AU722" s="277" t="s">
        <v>85</v>
      </c>
      <c r="AV722" s="15" t="s">
        <v>83</v>
      </c>
      <c r="AW722" s="15" t="s">
        <v>32</v>
      </c>
      <c r="AX722" s="15" t="s">
        <v>76</v>
      </c>
      <c r="AY722" s="277" t="s">
        <v>175</v>
      </c>
    </row>
    <row r="723" s="13" customFormat="1">
      <c r="A723" s="13"/>
      <c r="B723" s="241"/>
      <c r="C723" s="242"/>
      <c r="D723" s="243" t="s">
        <v>197</v>
      </c>
      <c r="E723" s="244" t="s">
        <v>1</v>
      </c>
      <c r="F723" s="245" t="s">
        <v>98</v>
      </c>
      <c r="G723" s="242"/>
      <c r="H723" s="246">
        <v>3</v>
      </c>
      <c r="I723" s="247"/>
      <c r="J723" s="242"/>
      <c r="K723" s="242"/>
      <c r="L723" s="248"/>
      <c r="M723" s="249"/>
      <c r="N723" s="250"/>
      <c r="O723" s="250"/>
      <c r="P723" s="250"/>
      <c r="Q723" s="250"/>
      <c r="R723" s="250"/>
      <c r="S723" s="250"/>
      <c r="T723" s="251"/>
      <c r="U723" s="13"/>
      <c r="V723" s="13"/>
      <c r="W723" s="13"/>
      <c r="X723" s="13"/>
      <c r="Y723" s="13"/>
      <c r="Z723" s="13"/>
      <c r="AA723" s="13"/>
      <c r="AB723" s="13"/>
      <c r="AC723" s="13"/>
      <c r="AD723" s="13"/>
      <c r="AE723" s="13"/>
      <c r="AT723" s="252" t="s">
        <v>197</v>
      </c>
      <c r="AU723" s="252" t="s">
        <v>85</v>
      </c>
      <c r="AV723" s="13" t="s">
        <v>85</v>
      </c>
      <c r="AW723" s="13" t="s">
        <v>32</v>
      </c>
      <c r="AX723" s="13" t="s">
        <v>76</v>
      </c>
      <c r="AY723" s="252" t="s">
        <v>175</v>
      </c>
    </row>
    <row r="724" s="15" customFormat="1">
      <c r="A724" s="15"/>
      <c r="B724" s="268"/>
      <c r="C724" s="269"/>
      <c r="D724" s="243" t="s">
        <v>197</v>
      </c>
      <c r="E724" s="270" t="s">
        <v>1</v>
      </c>
      <c r="F724" s="271" t="s">
        <v>2251</v>
      </c>
      <c r="G724" s="269"/>
      <c r="H724" s="270" t="s">
        <v>1</v>
      </c>
      <c r="I724" s="272"/>
      <c r="J724" s="269"/>
      <c r="K724" s="269"/>
      <c r="L724" s="273"/>
      <c r="M724" s="274"/>
      <c r="N724" s="275"/>
      <c r="O724" s="275"/>
      <c r="P724" s="275"/>
      <c r="Q724" s="275"/>
      <c r="R724" s="275"/>
      <c r="S724" s="275"/>
      <c r="T724" s="276"/>
      <c r="U724" s="15"/>
      <c r="V724" s="15"/>
      <c r="W724" s="15"/>
      <c r="X724" s="15"/>
      <c r="Y724" s="15"/>
      <c r="Z724" s="15"/>
      <c r="AA724" s="15"/>
      <c r="AB724" s="15"/>
      <c r="AC724" s="15"/>
      <c r="AD724" s="15"/>
      <c r="AE724" s="15"/>
      <c r="AT724" s="277" t="s">
        <v>197</v>
      </c>
      <c r="AU724" s="277" t="s">
        <v>85</v>
      </c>
      <c r="AV724" s="15" t="s">
        <v>83</v>
      </c>
      <c r="AW724" s="15" t="s">
        <v>32</v>
      </c>
      <c r="AX724" s="15" t="s">
        <v>76</v>
      </c>
      <c r="AY724" s="277" t="s">
        <v>175</v>
      </c>
    </row>
    <row r="725" s="13" customFormat="1">
      <c r="A725" s="13"/>
      <c r="B725" s="241"/>
      <c r="C725" s="242"/>
      <c r="D725" s="243" t="s">
        <v>197</v>
      </c>
      <c r="E725" s="244" t="s">
        <v>1</v>
      </c>
      <c r="F725" s="245" t="s">
        <v>98</v>
      </c>
      <c r="G725" s="242"/>
      <c r="H725" s="246">
        <v>3</v>
      </c>
      <c r="I725" s="247"/>
      <c r="J725" s="242"/>
      <c r="K725" s="242"/>
      <c r="L725" s="248"/>
      <c r="M725" s="249"/>
      <c r="N725" s="250"/>
      <c r="O725" s="250"/>
      <c r="P725" s="250"/>
      <c r="Q725" s="250"/>
      <c r="R725" s="250"/>
      <c r="S725" s="250"/>
      <c r="T725" s="251"/>
      <c r="U725" s="13"/>
      <c r="V725" s="13"/>
      <c r="W725" s="13"/>
      <c r="X725" s="13"/>
      <c r="Y725" s="13"/>
      <c r="Z725" s="13"/>
      <c r="AA725" s="13"/>
      <c r="AB725" s="13"/>
      <c r="AC725" s="13"/>
      <c r="AD725" s="13"/>
      <c r="AE725" s="13"/>
      <c r="AT725" s="252" t="s">
        <v>197</v>
      </c>
      <c r="AU725" s="252" t="s">
        <v>85</v>
      </c>
      <c r="AV725" s="13" t="s">
        <v>85</v>
      </c>
      <c r="AW725" s="13" t="s">
        <v>32</v>
      </c>
      <c r="AX725" s="13" t="s">
        <v>76</v>
      </c>
      <c r="AY725" s="252" t="s">
        <v>175</v>
      </c>
    </row>
    <row r="726" s="14" customFormat="1">
      <c r="A726" s="14"/>
      <c r="B726" s="253"/>
      <c r="C726" s="254"/>
      <c r="D726" s="243" t="s">
        <v>197</v>
      </c>
      <c r="E726" s="255" t="s">
        <v>1</v>
      </c>
      <c r="F726" s="256" t="s">
        <v>199</v>
      </c>
      <c r="G726" s="254"/>
      <c r="H726" s="257">
        <v>12</v>
      </c>
      <c r="I726" s="258"/>
      <c r="J726" s="254"/>
      <c r="K726" s="254"/>
      <c r="L726" s="259"/>
      <c r="M726" s="260"/>
      <c r="N726" s="261"/>
      <c r="O726" s="261"/>
      <c r="P726" s="261"/>
      <c r="Q726" s="261"/>
      <c r="R726" s="261"/>
      <c r="S726" s="261"/>
      <c r="T726" s="262"/>
      <c r="U726" s="14"/>
      <c r="V726" s="14"/>
      <c r="W726" s="14"/>
      <c r="X726" s="14"/>
      <c r="Y726" s="14"/>
      <c r="Z726" s="14"/>
      <c r="AA726" s="14"/>
      <c r="AB726" s="14"/>
      <c r="AC726" s="14"/>
      <c r="AD726" s="14"/>
      <c r="AE726" s="14"/>
      <c r="AT726" s="263" t="s">
        <v>197</v>
      </c>
      <c r="AU726" s="263" t="s">
        <v>85</v>
      </c>
      <c r="AV726" s="14" t="s">
        <v>182</v>
      </c>
      <c r="AW726" s="14" t="s">
        <v>32</v>
      </c>
      <c r="AX726" s="14" t="s">
        <v>83</v>
      </c>
      <c r="AY726" s="263" t="s">
        <v>175</v>
      </c>
    </row>
    <row r="727" s="2" customFormat="1" ht="16.5" customHeight="1">
      <c r="A727" s="39"/>
      <c r="B727" s="40"/>
      <c r="C727" s="228" t="s">
        <v>681</v>
      </c>
      <c r="D727" s="228" t="s">
        <v>177</v>
      </c>
      <c r="E727" s="229" t="s">
        <v>2352</v>
      </c>
      <c r="F727" s="230" t="s">
        <v>2353</v>
      </c>
      <c r="G727" s="231" t="s">
        <v>908</v>
      </c>
      <c r="H727" s="232">
        <v>12</v>
      </c>
      <c r="I727" s="233"/>
      <c r="J727" s="234">
        <f>ROUND(I727*H727,2)</f>
        <v>0</v>
      </c>
      <c r="K727" s="230" t="s">
        <v>181</v>
      </c>
      <c r="L727" s="45"/>
      <c r="M727" s="235" t="s">
        <v>1</v>
      </c>
      <c r="N727" s="236" t="s">
        <v>41</v>
      </c>
      <c r="O727" s="92"/>
      <c r="P727" s="237">
        <f>O727*H727</f>
        <v>0</v>
      </c>
      <c r="Q727" s="237">
        <v>0.00014999999999999999</v>
      </c>
      <c r="R727" s="237">
        <f>Q727*H727</f>
        <v>0.0018</v>
      </c>
      <c r="S727" s="237">
        <v>0</v>
      </c>
      <c r="T727" s="238">
        <f>S727*H727</f>
        <v>0</v>
      </c>
      <c r="U727" s="39"/>
      <c r="V727" s="39"/>
      <c r="W727" s="39"/>
      <c r="X727" s="39"/>
      <c r="Y727" s="39"/>
      <c r="Z727" s="39"/>
      <c r="AA727" s="39"/>
      <c r="AB727" s="39"/>
      <c r="AC727" s="39"/>
      <c r="AD727" s="39"/>
      <c r="AE727" s="39"/>
      <c r="AR727" s="239" t="s">
        <v>255</v>
      </c>
      <c r="AT727" s="239" t="s">
        <v>177</v>
      </c>
      <c r="AU727" s="239" t="s">
        <v>85</v>
      </c>
      <c r="AY727" s="18" t="s">
        <v>175</v>
      </c>
      <c r="BE727" s="240">
        <f>IF(N727="základní",J727,0)</f>
        <v>0</v>
      </c>
      <c r="BF727" s="240">
        <f>IF(N727="snížená",J727,0)</f>
        <v>0</v>
      </c>
      <c r="BG727" s="240">
        <f>IF(N727="zákl. přenesená",J727,0)</f>
        <v>0</v>
      </c>
      <c r="BH727" s="240">
        <f>IF(N727="sníž. přenesená",J727,0)</f>
        <v>0</v>
      </c>
      <c r="BI727" s="240">
        <f>IF(N727="nulová",J727,0)</f>
        <v>0</v>
      </c>
      <c r="BJ727" s="18" t="s">
        <v>83</v>
      </c>
      <c r="BK727" s="240">
        <f>ROUND(I727*H727,2)</f>
        <v>0</v>
      </c>
      <c r="BL727" s="18" t="s">
        <v>255</v>
      </c>
      <c r="BM727" s="239" t="s">
        <v>2354</v>
      </c>
    </row>
    <row r="728" s="15" customFormat="1">
      <c r="A728" s="15"/>
      <c r="B728" s="268"/>
      <c r="C728" s="269"/>
      <c r="D728" s="243" t="s">
        <v>197</v>
      </c>
      <c r="E728" s="270" t="s">
        <v>1</v>
      </c>
      <c r="F728" s="271" t="s">
        <v>177</v>
      </c>
      <c r="G728" s="269"/>
      <c r="H728" s="270" t="s">
        <v>1</v>
      </c>
      <c r="I728" s="272"/>
      <c r="J728" s="269"/>
      <c r="K728" s="269"/>
      <c r="L728" s="273"/>
      <c r="M728" s="274"/>
      <c r="N728" s="275"/>
      <c r="O728" s="275"/>
      <c r="P728" s="275"/>
      <c r="Q728" s="275"/>
      <c r="R728" s="275"/>
      <c r="S728" s="275"/>
      <c r="T728" s="276"/>
      <c r="U728" s="15"/>
      <c r="V728" s="15"/>
      <c r="W728" s="15"/>
      <c r="X728" s="15"/>
      <c r="Y728" s="15"/>
      <c r="Z728" s="15"/>
      <c r="AA728" s="15"/>
      <c r="AB728" s="15"/>
      <c r="AC728" s="15"/>
      <c r="AD728" s="15"/>
      <c r="AE728" s="15"/>
      <c r="AT728" s="277" t="s">
        <v>197</v>
      </c>
      <c r="AU728" s="277" t="s">
        <v>85</v>
      </c>
      <c r="AV728" s="15" t="s">
        <v>83</v>
      </c>
      <c r="AW728" s="15" t="s">
        <v>32</v>
      </c>
      <c r="AX728" s="15" t="s">
        <v>76</v>
      </c>
      <c r="AY728" s="277" t="s">
        <v>175</v>
      </c>
    </row>
    <row r="729" s="15" customFormat="1">
      <c r="A729" s="15"/>
      <c r="B729" s="268"/>
      <c r="C729" s="269"/>
      <c r="D729" s="243" t="s">
        <v>197</v>
      </c>
      <c r="E729" s="270" t="s">
        <v>1</v>
      </c>
      <c r="F729" s="271" t="s">
        <v>2248</v>
      </c>
      <c r="G729" s="269"/>
      <c r="H729" s="270" t="s">
        <v>1</v>
      </c>
      <c r="I729" s="272"/>
      <c r="J729" s="269"/>
      <c r="K729" s="269"/>
      <c r="L729" s="273"/>
      <c r="M729" s="274"/>
      <c r="N729" s="275"/>
      <c r="O729" s="275"/>
      <c r="P729" s="275"/>
      <c r="Q729" s="275"/>
      <c r="R729" s="275"/>
      <c r="S729" s="275"/>
      <c r="T729" s="276"/>
      <c r="U729" s="15"/>
      <c r="V729" s="15"/>
      <c r="W729" s="15"/>
      <c r="X729" s="15"/>
      <c r="Y729" s="15"/>
      <c r="Z729" s="15"/>
      <c r="AA729" s="15"/>
      <c r="AB729" s="15"/>
      <c r="AC729" s="15"/>
      <c r="AD729" s="15"/>
      <c r="AE729" s="15"/>
      <c r="AT729" s="277" t="s">
        <v>197</v>
      </c>
      <c r="AU729" s="277" t="s">
        <v>85</v>
      </c>
      <c r="AV729" s="15" t="s">
        <v>83</v>
      </c>
      <c r="AW729" s="15" t="s">
        <v>32</v>
      </c>
      <c r="AX729" s="15" t="s">
        <v>76</v>
      </c>
      <c r="AY729" s="277" t="s">
        <v>175</v>
      </c>
    </row>
    <row r="730" s="13" customFormat="1">
      <c r="A730" s="13"/>
      <c r="B730" s="241"/>
      <c r="C730" s="242"/>
      <c r="D730" s="243" t="s">
        <v>197</v>
      </c>
      <c r="E730" s="244" t="s">
        <v>1</v>
      </c>
      <c r="F730" s="245" t="s">
        <v>98</v>
      </c>
      <c r="G730" s="242"/>
      <c r="H730" s="246">
        <v>3</v>
      </c>
      <c r="I730" s="247"/>
      <c r="J730" s="242"/>
      <c r="K730" s="242"/>
      <c r="L730" s="248"/>
      <c r="M730" s="249"/>
      <c r="N730" s="250"/>
      <c r="O730" s="250"/>
      <c r="P730" s="250"/>
      <c r="Q730" s="250"/>
      <c r="R730" s="250"/>
      <c r="S730" s="250"/>
      <c r="T730" s="251"/>
      <c r="U730" s="13"/>
      <c r="V730" s="13"/>
      <c r="W730" s="13"/>
      <c r="X730" s="13"/>
      <c r="Y730" s="13"/>
      <c r="Z730" s="13"/>
      <c r="AA730" s="13"/>
      <c r="AB730" s="13"/>
      <c r="AC730" s="13"/>
      <c r="AD730" s="13"/>
      <c r="AE730" s="13"/>
      <c r="AT730" s="252" t="s">
        <v>197</v>
      </c>
      <c r="AU730" s="252" t="s">
        <v>85</v>
      </c>
      <c r="AV730" s="13" t="s">
        <v>85</v>
      </c>
      <c r="AW730" s="13" t="s">
        <v>32</v>
      </c>
      <c r="AX730" s="13" t="s">
        <v>76</v>
      </c>
      <c r="AY730" s="252" t="s">
        <v>175</v>
      </c>
    </row>
    <row r="731" s="15" customFormat="1">
      <c r="A731" s="15"/>
      <c r="B731" s="268"/>
      <c r="C731" s="269"/>
      <c r="D731" s="243" t="s">
        <v>197</v>
      </c>
      <c r="E731" s="270" t="s">
        <v>1</v>
      </c>
      <c r="F731" s="271" t="s">
        <v>2249</v>
      </c>
      <c r="G731" s="269"/>
      <c r="H731" s="270" t="s">
        <v>1</v>
      </c>
      <c r="I731" s="272"/>
      <c r="J731" s="269"/>
      <c r="K731" s="269"/>
      <c r="L731" s="273"/>
      <c r="M731" s="274"/>
      <c r="N731" s="275"/>
      <c r="O731" s="275"/>
      <c r="P731" s="275"/>
      <c r="Q731" s="275"/>
      <c r="R731" s="275"/>
      <c r="S731" s="275"/>
      <c r="T731" s="276"/>
      <c r="U731" s="15"/>
      <c r="V731" s="15"/>
      <c r="W731" s="15"/>
      <c r="X731" s="15"/>
      <c r="Y731" s="15"/>
      <c r="Z731" s="15"/>
      <c r="AA731" s="15"/>
      <c r="AB731" s="15"/>
      <c r="AC731" s="15"/>
      <c r="AD731" s="15"/>
      <c r="AE731" s="15"/>
      <c r="AT731" s="277" t="s">
        <v>197</v>
      </c>
      <c r="AU731" s="277" t="s">
        <v>85</v>
      </c>
      <c r="AV731" s="15" t="s">
        <v>83</v>
      </c>
      <c r="AW731" s="15" t="s">
        <v>32</v>
      </c>
      <c r="AX731" s="15" t="s">
        <v>76</v>
      </c>
      <c r="AY731" s="277" t="s">
        <v>175</v>
      </c>
    </row>
    <row r="732" s="13" customFormat="1">
      <c r="A732" s="13"/>
      <c r="B732" s="241"/>
      <c r="C732" s="242"/>
      <c r="D732" s="243" t="s">
        <v>197</v>
      </c>
      <c r="E732" s="244" t="s">
        <v>1</v>
      </c>
      <c r="F732" s="245" t="s">
        <v>98</v>
      </c>
      <c r="G732" s="242"/>
      <c r="H732" s="246">
        <v>3</v>
      </c>
      <c r="I732" s="247"/>
      <c r="J732" s="242"/>
      <c r="K732" s="242"/>
      <c r="L732" s="248"/>
      <c r="M732" s="249"/>
      <c r="N732" s="250"/>
      <c r="O732" s="250"/>
      <c r="P732" s="250"/>
      <c r="Q732" s="250"/>
      <c r="R732" s="250"/>
      <c r="S732" s="250"/>
      <c r="T732" s="251"/>
      <c r="U732" s="13"/>
      <c r="V732" s="13"/>
      <c r="W732" s="13"/>
      <c r="X732" s="13"/>
      <c r="Y732" s="13"/>
      <c r="Z732" s="13"/>
      <c r="AA732" s="13"/>
      <c r="AB732" s="13"/>
      <c r="AC732" s="13"/>
      <c r="AD732" s="13"/>
      <c r="AE732" s="13"/>
      <c r="AT732" s="252" t="s">
        <v>197</v>
      </c>
      <c r="AU732" s="252" t="s">
        <v>85</v>
      </c>
      <c r="AV732" s="13" t="s">
        <v>85</v>
      </c>
      <c r="AW732" s="13" t="s">
        <v>32</v>
      </c>
      <c r="AX732" s="13" t="s">
        <v>76</v>
      </c>
      <c r="AY732" s="252" t="s">
        <v>175</v>
      </c>
    </row>
    <row r="733" s="15" customFormat="1">
      <c r="A733" s="15"/>
      <c r="B733" s="268"/>
      <c r="C733" s="269"/>
      <c r="D733" s="243" t="s">
        <v>197</v>
      </c>
      <c r="E733" s="270" t="s">
        <v>1</v>
      </c>
      <c r="F733" s="271" t="s">
        <v>2250</v>
      </c>
      <c r="G733" s="269"/>
      <c r="H733" s="270" t="s">
        <v>1</v>
      </c>
      <c r="I733" s="272"/>
      <c r="J733" s="269"/>
      <c r="K733" s="269"/>
      <c r="L733" s="273"/>
      <c r="M733" s="274"/>
      <c r="N733" s="275"/>
      <c r="O733" s="275"/>
      <c r="P733" s="275"/>
      <c r="Q733" s="275"/>
      <c r="R733" s="275"/>
      <c r="S733" s="275"/>
      <c r="T733" s="276"/>
      <c r="U733" s="15"/>
      <c r="V733" s="15"/>
      <c r="W733" s="15"/>
      <c r="X733" s="15"/>
      <c r="Y733" s="15"/>
      <c r="Z733" s="15"/>
      <c r="AA733" s="15"/>
      <c r="AB733" s="15"/>
      <c r="AC733" s="15"/>
      <c r="AD733" s="15"/>
      <c r="AE733" s="15"/>
      <c r="AT733" s="277" t="s">
        <v>197</v>
      </c>
      <c r="AU733" s="277" t="s">
        <v>85</v>
      </c>
      <c r="AV733" s="15" t="s">
        <v>83</v>
      </c>
      <c r="AW733" s="15" t="s">
        <v>32</v>
      </c>
      <c r="AX733" s="15" t="s">
        <v>76</v>
      </c>
      <c r="AY733" s="277" t="s">
        <v>175</v>
      </c>
    </row>
    <row r="734" s="13" customFormat="1">
      <c r="A734" s="13"/>
      <c r="B734" s="241"/>
      <c r="C734" s="242"/>
      <c r="D734" s="243" t="s">
        <v>197</v>
      </c>
      <c r="E734" s="244" t="s">
        <v>1</v>
      </c>
      <c r="F734" s="245" t="s">
        <v>98</v>
      </c>
      <c r="G734" s="242"/>
      <c r="H734" s="246">
        <v>3</v>
      </c>
      <c r="I734" s="247"/>
      <c r="J734" s="242"/>
      <c r="K734" s="242"/>
      <c r="L734" s="248"/>
      <c r="M734" s="249"/>
      <c r="N734" s="250"/>
      <c r="O734" s="250"/>
      <c r="P734" s="250"/>
      <c r="Q734" s="250"/>
      <c r="R734" s="250"/>
      <c r="S734" s="250"/>
      <c r="T734" s="251"/>
      <c r="U734" s="13"/>
      <c r="V734" s="13"/>
      <c r="W734" s="13"/>
      <c r="X734" s="13"/>
      <c r="Y734" s="13"/>
      <c r="Z734" s="13"/>
      <c r="AA734" s="13"/>
      <c r="AB734" s="13"/>
      <c r="AC734" s="13"/>
      <c r="AD734" s="13"/>
      <c r="AE734" s="13"/>
      <c r="AT734" s="252" t="s">
        <v>197</v>
      </c>
      <c r="AU734" s="252" t="s">
        <v>85</v>
      </c>
      <c r="AV734" s="13" t="s">
        <v>85</v>
      </c>
      <c r="AW734" s="13" t="s">
        <v>32</v>
      </c>
      <c r="AX734" s="13" t="s">
        <v>76</v>
      </c>
      <c r="AY734" s="252" t="s">
        <v>175</v>
      </c>
    </row>
    <row r="735" s="15" customFormat="1">
      <c r="A735" s="15"/>
      <c r="B735" s="268"/>
      <c r="C735" s="269"/>
      <c r="D735" s="243" t="s">
        <v>197</v>
      </c>
      <c r="E735" s="270" t="s">
        <v>1</v>
      </c>
      <c r="F735" s="271" t="s">
        <v>2251</v>
      </c>
      <c r="G735" s="269"/>
      <c r="H735" s="270" t="s">
        <v>1</v>
      </c>
      <c r="I735" s="272"/>
      <c r="J735" s="269"/>
      <c r="K735" s="269"/>
      <c r="L735" s="273"/>
      <c r="M735" s="274"/>
      <c r="N735" s="275"/>
      <c r="O735" s="275"/>
      <c r="P735" s="275"/>
      <c r="Q735" s="275"/>
      <c r="R735" s="275"/>
      <c r="S735" s="275"/>
      <c r="T735" s="276"/>
      <c r="U735" s="15"/>
      <c r="V735" s="15"/>
      <c r="W735" s="15"/>
      <c r="X735" s="15"/>
      <c r="Y735" s="15"/>
      <c r="Z735" s="15"/>
      <c r="AA735" s="15"/>
      <c r="AB735" s="15"/>
      <c r="AC735" s="15"/>
      <c r="AD735" s="15"/>
      <c r="AE735" s="15"/>
      <c r="AT735" s="277" t="s">
        <v>197</v>
      </c>
      <c r="AU735" s="277" t="s">
        <v>85</v>
      </c>
      <c r="AV735" s="15" t="s">
        <v>83</v>
      </c>
      <c r="AW735" s="15" t="s">
        <v>32</v>
      </c>
      <c r="AX735" s="15" t="s">
        <v>76</v>
      </c>
      <c r="AY735" s="277" t="s">
        <v>175</v>
      </c>
    </row>
    <row r="736" s="13" customFormat="1">
      <c r="A736" s="13"/>
      <c r="B736" s="241"/>
      <c r="C736" s="242"/>
      <c r="D736" s="243" t="s">
        <v>197</v>
      </c>
      <c r="E736" s="244" t="s">
        <v>1</v>
      </c>
      <c r="F736" s="245" t="s">
        <v>98</v>
      </c>
      <c r="G736" s="242"/>
      <c r="H736" s="246">
        <v>3</v>
      </c>
      <c r="I736" s="247"/>
      <c r="J736" s="242"/>
      <c r="K736" s="242"/>
      <c r="L736" s="248"/>
      <c r="M736" s="249"/>
      <c r="N736" s="250"/>
      <c r="O736" s="250"/>
      <c r="P736" s="250"/>
      <c r="Q736" s="250"/>
      <c r="R736" s="250"/>
      <c r="S736" s="250"/>
      <c r="T736" s="251"/>
      <c r="U736" s="13"/>
      <c r="V736" s="13"/>
      <c r="W736" s="13"/>
      <c r="X736" s="13"/>
      <c r="Y736" s="13"/>
      <c r="Z736" s="13"/>
      <c r="AA736" s="13"/>
      <c r="AB736" s="13"/>
      <c r="AC736" s="13"/>
      <c r="AD736" s="13"/>
      <c r="AE736" s="13"/>
      <c r="AT736" s="252" t="s">
        <v>197</v>
      </c>
      <c r="AU736" s="252" t="s">
        <v>85</v>
      </c>
      <c r="AV736" s="13" t="s">
        <v>85</v>
      </c>
      <c r="AW736" s="13" t="s">
        <v>32</v>
      </c>
      <c r="AX736" s="13" t="s">
        <v>76</v>
      </c>
      <c r="AY736" s="252" t="s">
        <v>175</v>
      </c>
    </row>
    <row r="737" s="14" customFormat="1">
      <c r="A737" s="14"/>
      <c r="B737" s="253"/>
      <c r="C737" s="254"/>
      <c r="D737" s="243" t="s">
        <v>197</v>
      </c>
      <c r="E737" s="255" t="s">
        <v>1</v>
      </c>
      <c r="F737" s="256" t="s">
        <v>199</v>
      </c>
      <c r="G737" s="254"/>
      <c r="H737" s="257">
        <v>12</v>
      </c>
      <c r="I737" s="258"/>
      <c r="J737" s="254"/>
      <c r="K737" s="254"/>
      <c r="L737" s="259"/>
      <c r="M737" s="260"/>
      <c r="N737" s="261"/>
      <c r="O737" s="261"/>
      <c r="P737" s="261"/>
      <c r="Q737" s="261"/>
      <c r="R737" s="261"/>
      <c r="S737" s="261"/>
      <c r="T737" s="262"/>
      <c r="U737" s="14"/>
      <c r="V737" s="14"/>
      <c r="W737" s="14"/>
      <c r="X737" s="14"/>
      <c r="Y737" s="14"/>
      <c r="Z737" s="14"/>
      <c r="AA737" s="14"/>
      <c r="AB737" s="14"/>
      <c r="AC737" s="14"/>
      <c r="AD737" s="14"/>
      <c r="AE737" s="14"/>
      <c r="AT737" s="263" t="s">
        <v>197</v>
      </c>
      <c r="AU737" s="263" t="s">
        <v>85</v>
      </c>
      <c r="AV737" s="14" t="s">
        <v>182</v>
      </c>
      <c r="AW737" s="14" t="s">
        <v>32</v>
      </c>
      <c r="AX737" s="14" t="s">
        <v>83</v>
      </c>
      <c r="AY737" s="263" t="s">
        <v>175</v>
      </c>
    </row>
    <row r="738" s="2" customFormat="1" ht="16.5" customHeight="1">
      <c r="A738" s="39"/>
      <c r="B738" s="40"/>
      <c r="C738" s="228" t="s">
        <v>686</v>
      </c>
      <c r="D738" s="228" t="s">
        <v>177</v>
      </c>
      <c r="E738" s="229" t="s">
        <v>2355</v>
      </c>
      <c r="F738" s="230" t="s">
        <v>2356</v>
      </c>
      <c r="G738" s="231" t="s">
        <v>908</v>
      </c>
      <c r="H738" s="232">
        <v>28</v>
      </c>
      <c r="I738" s="233"/>
      <c r="J738" s="234">
        <f>ROUND(I738*H738,2)</f>
        <v>0</v>
      </c>
      <c r="K738" s="230" t="s">
        <v>181</v>
      </c>
      <c r="L738" s="45"/>
      <c r="M738" s="235" t="s">
        <v>1</v>
      </c>
      <c r="N738" s="236" t="s">
        <v>41</v>
      </c>
      <c r="O738" s="92"/>
      <c r="P738" s="237">
        <f>O738*H738</f>
        <v>0</v>
      </c>
      <c r="Q738" s="237">
        <v>0.00050000000000000001</v>
      </c>
      <c r="R738" s="237">
        <f>Q738*H738</f>
        <v>0.014</v>
      </c>
      <c r="S738" s="237">
        <v>0</v>
      </c>
      <c r="T738" s="238">
        <f>S738*H738</f>
        <v>0</v>
      </c>
      <c r="U738" s="39"/>
      <c r="V738" s="39"/>
      <c r="W738" s="39"/>
      <c r="X738" s="39"/>
      <c r="Y738" s="39"/>
      <c r="Z738" s="39"/>
      <c r="AA738" s="39"/>
      <c r="AB738" s="39"/>
      <c r="AC738" s="39"/>
      <c r="AD738" s="39"/>
      <c r="AE738" s="39"/>
      <c r="AR738" s="239" t="s">
        <v>255</v>
      </c>
      <c r="AT738" s="239" t="s">
        <v>177</v>
      </c>
      <c r="AU738" s="239" t="s">
        <v>85</v>
      </c>
      <c r="AY738" s="18" t="s">
        <v>175</v>
      </c>
      <c r="BE738" s="240">
        <f>IF(N738="základní",J738,0)</f>
        <v>0</v>
      </c>
      <c r="BF738" s="240">
        <f>IF(N738="snížená",J738,0)</f>
        <v>0</v>
      </c>
      <c r="BG738" s="240">
        <f>IF(N738="zákl. přenesená",J738,0)</f>
        <v>0</v>
      </c>
      <c r="BH738" s="240">
        <f>IF(N738="sníž. přenesená",J738,0)</f>
        <v>0</v>
      </c>
      <c r="BI738" s="240">
        <f>IF(N738="nulová",J738,0)</f>
        <v>0</v>
      </c>
      <c r="BJ738" s="18" t="s">
        <v>83</v>
      </c>
      <c r="BK738" s="240">
        <f>ROUND(I738*H738,2)</f>
        <v>0</v>
      </c>
      <c r="BL738" s="18" t="s">
        <v>255</v>
      </c>
      <c r="BM738" s="239" t="s">
        <v>2357</v>
      </c>
    </row>
    <row r="739" s="15" customFormat="1">
      <c r="A739" s="15"/>
      <c r="B739" s="268"/>
      <c r="C739" s="269"/>
      <c r="D739" s="243" t="s">
        <v>197</v>
      </c>
      <c r="E739" s="270" t="s">
        <v>1</v>
      </c>
      <c r="F739" s="271" t="s">
        <v>2248</v>
      </c>
      <c r="G739" s="269"/>
      <c r="H739" s="270" t="s">
        <v>1</v>
      </c>
      <c r="I739" s="272"/>
      <c r="J739" s="269"/>
      <c r="K739" s="269"/>
      <c r="L739" s="273"/>
      <c r="M739" s="274"/>
      <c r="N739" s="275"/>
      <c r="O739" s="275"/>
      <c r="P739" s="275"/>
      <c r="Q739" s="275"/>
      <c r="R739" s="275"/>
      <c r="S739" s="275"/>
      <c r="T739" s="276"/>
      <c r="U739" s="15"/>
      <c r="V739" s="15"/>
      <c r="W739" s="15"/>
      <c r="X739" s="15"/>
      <c r="Y739" s="15"/>
      <c r="Z739" s="15"/>
      <c r="AA739" s="15"/>
      <c r="AB739" s="15"/>
      <c r="AC739" s="15"/>
      <c r="AD739" s="15"/>
      <c r="AE739" s="15"/>
      <c r="AT739" s="277" t="s">
        <v>197</v>
      </c>
      <c r="AU739" s="277" t="s">
        <v>85</v>
      </c>
      <c r="AV739" s="15" t="s">
        <v>83</v>
      </c>
      <c r="AW739" s="15" t="s">
        <v>32</v>
      </c>
      <c r="AX739" s="15" t="s">
        <v>76</v>
      </c>
      <c r="AY739" s="277" t="s">
        <v>175</v>
      </c>
    </row>
    <row r="740" s="13" customFormat="1">
      <c r="A740" s="13"/>
      <c r="B740" s="241"/>
      <c r="C740" s="242"/>
      <c r="D740" s="243" t="s">
        <v>197</v>
      </c>
      <c r="E740" s="244" t="s">
        <v>1</v>
      </c>
      <c r="F740" s="245" t="s">
        <v>2358</v>
      </c>
      <c r="G740" s="242"/>
      <c r="H740" s="246">
        <v>7</v>
      </c>
      <c r="I740" s="247"/>
      <c r="J740" s="242"/>
      <c r="K740" s="242"/>
      <c r="L740" s="248"/>
      <c r="M740" s="249"/>
      <c r="N740" s="250"/>
      <c r="O740" s="250"/>
      <c r="P740" s="250"/>
      <c r="Q740" s="250"/>
      <c r="R740" s="250"/>
      <c r="S740" s="250"/>
      <c r="T740" s="251"/>
      <c r="U740" s="13"/>
      <c r="V740" s="13"/>
      <c r="W740" s="13"/>
      <c r="X740" s="13"/>
      <c r="Y740" s="13"/>
      <c r="Z740" s="13"/>
      <c r="AA740" s="13"/>
      <c r="AB740" s="13"/>
      <c r="AC740" s="13"/>
      <c r="AD740" s="13"/>
      <c r="AE740" s="13"/>
      <c r="AT740" s="252" t="s">
        <v>197</v>
      </c>
      <c r="AU740" s="252" t="s">
        <v>85</v>
      </c>
      <c r="AV740" s="13" t="s">
        <v>85</v>
      </c>
      <c r="AW740" s="13" t="s">
        <v>32</v>
      </c>
      <c r="AX740" s="13" t="s">
        <v>76</v>
      </c>
      <c r="AY740" s="252" t="s">
        <v>175</v>
      </c>
    </row>
    <row r="741" s="15" customFormat="1">
      <c r="A741" s="15"/>
      <c r="B741" s="268"/>
      <c r="C741" s="269"/>
      <c r="D741" s="243" t="s">
        <v>197</v>
      </c>
      <c r="E741" s="270" t="s">
        <v>1</v>
      </c>
      <c r="F741" s="271" t="s">
        <v>2249</v>
      </c>
      <c r="G741" s="269"/>
      <c r="H741" s="270" t="s">
        <v>1</v>
      </c>
      <c r="I741" s="272"/>
      <c r="J741" s="269"/>
      <c r="K741" s="269"/>
      <c r="L741" s="273"/>
      <c r="M741" s="274"/>
      <c r="N741" s="275"/>
      <c r="O741" s="275"/>
      <c r="P741" s="275"/>
      <c r="Q741" s="275"/>
      <c r="R741" s="275"/>
      <c r="S741" s="275"/>
      <c r="T741" s="276"/>
      <c r="U741" s="15"/>
      <c r="V741" s="15"/>
      <c r="W741" s="15"/>
      <c r="X741" s="15"/>
      <c r="Y741" s="15"/>
      <c r="Z741" s="15"/>
      <c r="AA741" s="15"/>
      <c r="AB741" s="15"/>
      <c r="AC741" s="15"/>
      <c r="AD741" s="15"/>
      <c r="AE741" s="15"/>
      <c r="AT741" s="277" t="s">
        <v>197</v>
      </c>
      <c r="AU741" s="277" t="s">
        <v>85</v>
      </c>
      <c r="AV741" s="15" t="s">
        <v>83</v>
      </c>
      <c r="AW741" s="15" t="s">
        <v>32</v>
      </c>
      <c r="AX741" s="15" t="s">
        <v>76</v>
      </c>
      <c r="AY741" s="277" t="s">
        <v>175</v>
      </c>
    </row>
    <row r="742" s="13" customFormat="1">
      <c r="A742" s="13"/>
      <c r="B742" s="241"/>
      <c r="C742" s="242"/>
      <c r="D742" s="243" t="s">
        <v>197</v>
      </c>
      <c r="E742" s="244" t="s">
        <v>1</v>
      </c>
      <c r="F742" s="245" t="s">
        <v>2358</v>
      </c>
      <c r="G742" s="242"/>
      <c r="H742" s="246">
        <v>7</v>
      </c>
      <c r="I742" s="247"/>
      <c r="J742" s="242"/>
      <c r="K742" s="242"/>
      <c r="L742" s="248"/>
      <c r="M742" s="249"/>
      <c r="N742" s="250"/>
      <c r="O742" s="250"/>
      <c r="P742" s="250"/>
      <c r="Q742" s="250"/>
      <c r="R742" s="250"/>
      <c r="S742" s="250"/>
      <c r="T742" s="251"/>
      <c r="U742" s="13"/>
      <c r="V742" s="13"/>
      <c r="W742" s="13"/>
      <c r="X742" s="13"/>
      <c r="Y742" s="13"/>
      <c r="Z742" s="13"/>
      <c r="AA742" s="13"/>
      <c r="AB742" s="13"/>
      <c r="AC742" s="13"/>
      <c r="AD742" s="13"/>
      <c r="AE742" s="13"/>
      <c r="AT742" s="252" t="s">
        <v>197</v>
      </c>
      <c r="AU742" s="252" t="s">
        <v>85</v>
      </c>
      <c r="AV742" s="13" t="s">
        <v>85</v>
      </c>
      <c r="AW742" s="13" t="s">
        <v>32</v>
      </c>
      <c r="AX742" s="13" t="s">
        <v>76</v>
      </c>
      <c r="AY742" s="252" t="s">
        <v>175</v>
      </c>
    </row>
    <row r="743" s="15" customFormat="1">
      <c r="A743" s="15"/>
      <c r="B743" s="268"/>
      <c r="C743" s="269"/>
      <c r="D743" s="243" t="s">
        <v>197</v>
      </c>
      <c r="E743" s="270" t="s">
        <v>1</v>
      </c>
      <c r="F743" s="271" t="s">
        <v>2250</v>
      </c>
      <c r="G743" s="269"/>
      <c r="H743" s="270" t="s">
        <v>1</v>
      </c>
      <c r="I743" s="272"/>
      <c r="J743" s="269"/>
      <c r="K743" s="269"/>
      <c r="L743" s="273"/>
      <c r="M743" s="274"/>
      <c r="N743" s="275"/>
      <c r="O743" s="275"/>
      <c r="P743" s="275"/>
      <c r="Q743" s="275"/>
      <c r="R743" s="275"/>
      <c r="S743" s="275"/>
      <c r="T743" s="276"/>
      <c r="U743" s="15"/>
      <c r="V743" s="15"/>
      <c r="W743" s="15"/>
      <c r="X743" s="15"/>
      <c r="Y743" s="15"/>
      <c r="Z743" s="15"/>
      <c r="AA743" s="15"/>
      <c r="AB743" s="15"/>
      <c r="AC743" s="15"/>
      <c r="AD743" s="15"/>
      <c r="AE743" s="15"/>
      <c r="AT743" s="277" t="s">
        <v>197</v>
      </c>
      <c r="AU743" s="277" t="s">
        <v>85</v>
      </c>
      <c r="AV743" s="15" t="s">
        <v>83</v>
      </c>
      <c r="AW743" s="15" t="s">
        <v>32</v>
      </c>
      <c r="AX743" s="15" t="s">
        <v>76</v>
      </c>
      <c r="AY743" s="277" t="s">
        <v>175</v>
      </c>
    </row>
    <row r="744" s="13" customFormat="1">
      <c r="A744" s="13"/>
      <c r="B744" s="241"/>
      <c r="C744" s="242"/>
      <c r="D744" s="243" t="s">
        <v>197</v>
      </c>
      <c r="E744" s="244" t="s">
        <v>1</v>
      </c>
      <c r="F744" s="245" t="s">
        <v>2358</v>
      </c>
      <c r="G744" s="242"/>
      <c r="H744" s="246">
        <v>7</v>
      </c>
      <c r="I744" s="247"/>
      <c r="J744" s="242"/>
      <c r="K744" s="242"/>
      <c r="L744" s="248"/>
      <c r="M744" s="249"/>
      <c r="N744" s="250"/>
      <c r="O744" s="250"/>
      <c r="P744" s="250"/>
      <c r="Q744" s="250"/>
      <c r="R744" s="250"/>
      <c r="S744" s="250"/>
      <c r="T744" s="251"/>
      <c r="U744" s="13"/>
      <c r="V744" s="13"/>
      <c r="W744" s="13"/>
      <c r="X744" s="13"/>
      <c r="Y744" s="13"/>
      <c r="Z744" s="13"/>
      <c r="AA744" s="13"/>
      <c r="AB744" s="13"/>
      <c r="AC744" s="13"/>
      <c r="AD744" s="13"/>
      <c r="AE744" s="13"/>
      <c r="AT744" s="252" t="s">
        <v>197</v>
      </c>
      <c r="AU744" s="252" t="s">
        <v>85</v>
      </c>
      <c r="AV744" s="13" t="s">
        <v>85</v>
      </c>
      <c r="AW744" s="13" t="s">
        <v>32</v>
      </c>
      <c r="AX744" s="13" t="s">
        <v>76</v>
      </c>
      <c r="AY744" s="252" t="s">
        <v>175</v>
      </c>
    </row>
    <row r="745" s="15" customFormat="1">
      <c r="A745" s="15"/>
      <c r="B745" s="268"/>
      <c r="C745" s="269"/>
      <c r="D745" s="243" t="s">
        <v>197</v>
      </c>
      <c r="E745" s="270" t="s">
        <v>1</v>
      </c>
      <c r="F745" s="271" t="s">
        <v>2251</v>
      </c>
      <c r="G745" s="269"/>
      <c r="H745" s="270" t="s">
        <v>1</v>
      </c>
      <c r="I745" s="272"/>
      <c r="J745" s="269"/>
      <c r="K745" s="269"/>
      <c r="L745" s="273"/>
      <c r="M745" s="274"/>
      <c r="N745" s="275"/>
      <c r="O745" s="275"/>
      <c r="P745" s="275"/>
      <c r="Q745" s="275"/>
      <c r="R745" s="275"/>
      <c r="S745" s="275"/>
      <c r="T745" s="276"/>
      <c r="U745" s="15"/>
      <c r="V745" s="15"/>
      <c r="W745" s="15"/>
      <c r="X745" s="15"/>
      <c r="Y745" s="15"/>
      <c r="Z745" s="15"/>
      <c r="AA745" s="15"/>
      <c r="AB745" s="15"/>
      <c r="AC745" s="15"/>
      <c r="AD745" s="15"/>
      <c r="AE745" s="15"/>
      <c r="AT745" s="277" t="s">
        <v>197</v>
      </c>
      <c r="AU745" s="277" t="s">
        <v>85</v>
      </c>
      <c r="AV745" s="15" t="s">
        <v>83</v>
      </c>
      <c r="AW745" s="15" t="s">
        <v>32</v>
      </c>
      <c r="AX745" s="15" t="s">
        <v>76</v>
      </c>
      <c r="AY745" s="277" t="s">
        <v>175</v>
      </c>
    </row>
    <row r="746" s="13" customFormat="1">
      <c r="A746" s="13"/>
      <c r="B746" s="241"/>
      <c r="C746" s="242"/>
      <c r="D746" s="243" t="s">
        <v>197</v>
      </c>
      <c r="E746" s="244" t="s">
        <v>1</v>
      </c>
      <c r="F746" s="245" t="s">
        <v>2358</v>
      </c>
      <c r="G746" s="242"/>
      <c r="H746" s="246">
        <v>7</v>
      </c>
      <c r="I746" s="247"/>
      <c r="J746" s="242"/>
      <c r="K746" s="242"/>
      <c r="L746" s="248"/>
      <c r="M746" s="249"/>
      <c r="N746" s="250"/>
      <c r="O746" s="250"/>
      <c r="P746" s="250"/>
      <c r="Q746" s="250"/>
      <c r="R746" s="250"/>
      <c r="S746" s="250"/>
      <c r="T746" s="251"/>
      <c r="U746" s="13"/>
      <c r="V746" s="13"/>
      <c r="W746" s="13"/>
      <c r="X746" s="13"/>
      <c r="Y746" s="13"/>
      <c r="Z746" s="13"/>
      <c r="AA746" s="13"/>
      <c r="AB746" s="13"/>
      <c r="AC746" s="13"/>
      <c r="AD746" s="13"/>
      <c r="AE746" s="13"/>
      <c r="AT746" s="252" t="s">
        <v>197</v>
      </c>
      <c r="AU746" s="252" t="s">
        <v>85</v>
      </c>
      <c r="AV746" s="13" t="s">
        <v>85</v>
      </c>
      <c r="AW746" s="13" t="s">
        <v>32</v>
      </c>
      <c r="AX746" s="13" t="s">
        <v>76</v>
      </c>
      <c r="AY746" s="252" t="s">
        <v>175</v>
      </c>
    </row>
    <row r="747" s="14" customFormat="1">
      <c r="A747" s="14"/>
      <c r="B747" s="253"/>
      <c r="C747" s="254"/>
      <c r="D747" s="243" t="s">
        <v>197</v>
      </c>
      <c r="E747" s="255" t="s">
        <v>1</v>
      </c>
      <c r="F747" s="256" t="s">
        <v>199</v>
      </c>
      <c r="G747" s="254"/>
      <c r="H747" s="257">
        <v>28</v>
      </c>
      <c r="I747" s="258"/>
      <c r="J747" s="254"/>
      <c r="K747" s="254"/>
      <c r="L747" s="259"/>
      <c r="M747" s="260"/>
      <c r="N747" s="261"/>
      <c r="O747" s="261"/>
      <c r="P747" s="261"/>
      <c r="Q747" s="261"/>
      <c r="R747" s="261"/>
      <c r="S747" s="261"/>
      <c r="T747" s="262"/>
      <c r="U747" s="14"/>
      <c r="V747" s="14"/>
      <c r="W747" s="14"/>
      <c r="X747" s="14"/>
      <c r="Y747" s="14"/>
      <c r="Z747" s="14"/>
      <c r="AA747" s="14"/>
      <c r="AB747" s="14"/>
      <c r="AC747" s="14"/>
      <c r="AD747" s="14"/>
      <c r="AE747" s="14"/>
      <c r="AT747" s="263" t="s">
        <v>197</v>
      </c>
      <c r="AU747" s="263" t="s">
        <v>85</v>
      </c>
      <c r="AV747" s="14" t="s">
        <v>182</v>
      </c>
      <c r="AW747" s="14" t="s">
        <v>32</v>
      </c>
      <c r="AX747" s="14" t="s">
        <v>83</v>
      </c>
      <c r="AY747" s="263" t="s">
        <v>175</v>
      </c>
    </row>
    <row r="748" s="2" customFormat="1" ht="16.5" customHeight="1">
      <c r="A748" s="39"/>
      <c r="B748" s="40"/>
      <c r="C748" s="228" t="s">
        <v>692</v>
      </c>
      <c r="D748" s="228" t="s">
        <v>177</v>
      </c>
      <c r="E748" s="229" t="s">
        <v>2359</v>
      </c>
      <c r="F748" s="230" t="s">
        <v>2360</v>
      </c>
      <c r="G748" s="231" t="s">
        <v>908</v>
      </c>
      <c r="H748" s="232">
        <v>12</v>
      </c>
      <c r="I748" s="233"/>
      <c r="J748" s="234">
        <f>ROUND(I748*H748,2)</f>
        <v>0</v>
      </c>
      <c r="K748" s="230" t="s">
        <v>181</v>
      </c>
      <c r="L748" s="45"/>
      <c r="M748" s="235" t="s">
        <v>1</v>
      </c>
      <c r="N748" s="236" t="s">
        <v>41</v>
      </c>
      <c r="O748" s="92"/>
      <c r="P748" s="237">
        <f>O748*H748</f>
        <v>0</v>
      </c>
      <c r="Q748" s="237">
        <v>0</v>
      </c>
      <c r="R748" s="237">
        <f>Q748*H748</f>
        <v>0</v>
      </c>
      <c r="S748" s="237">
        <v>0</v>
      </c>
      <c r="T748" s="238">
        <f>S748*H748</f>
        <v>0</v>
      </c>
      <c r="U748" s="39"/>
      <c r="V748" s="39"/>
      <c r="W748" s="39"/>
      <c r="X748" s="39"/>
      <c r="Y748" s="39"/>
      <c r="Z748" s="39"/>
      <c r="AA748" s="39"/>
      <c r="AB748" s="39"/>
      <c r="AC748" s="39"/>
      <c r="AD748" s="39"/>
      <c r="AE748" s="39"/>
      <c r="AR748" s="239" t="s">
        <v>255</v>
      </c>
      <c r="AT748" s="239" t="s">
        <v>177</v>
      </c>
      <c r="AU748" s="239" t="s">
        <v>85</v>
      </c>
      <c r="AY748" s="18" t="s">
        <v>175</v>
      </c>
      <c r="BE748" s="240">
        <f>IF(N748="základní",J748,0)</f>
        <v>0</v>
      </c>
      <c r="BF748" s="240">
        <f>IF(N748="snížená",J748,0)</f>
        <v>0</v>
      </c>
      <c r="BG748" s="240">
        <f>IF(N748="zákl. přenesená",J748,0)</f>
        <v>0</v>
      </c>
      <c r="BH748" s="240">
        <f>IF(N748="sníž. přenesená",J748,0)</f>
        <v>0</v>
      </c>
      <c r="BI748" s="240">
        <f>IF(N748="nulová",J748,0)</f>
        <v>0</v>
      </c>
      <c r="BJ748" s="18" t="s">
        <v>83</v>
      </c>
      <c r="BK748" s="240">
        <f>ROUND(I748*H748,2)</f>
        <v>0</v>
      </c>
      <c r="BL748" s="18" t="s">
        <v>255</v>
      </c>
      <c r="BM748" s="239" t="s">
        <v>2361</v>
      </c>
    </row>
    <row r="749" s="15" customFormat="1">
      <c r="A749" s="15"/>
      <c r="B749" s="268"/>
      <c r="C749" s="269"/>
      <c r="D749" s="243" t="s">
        <v>197</v>
      </c>
      <c r="E749" s="270" t="s">
        <v>1</v>
      </c>
      <c r="F749" s="271" t="s">
        <v>177</v>
      </c>
      <c r="G749" s="269"/>
      <c r="H749" s="270" t="s">
        <v>1</v>
      </c>
      <c r="I749" s="272"/>
      <c r="J749" s="269"/>
      <c r="K749" s="269"/>
      <c r="L749" s="273"/>
      <c r="M749" s="274"/>
      <c r="N749" s="275"/>
      <c r="O749" s="275"/>
      <c r="P749" s="275"/>
      <c r="Q749" s="275"/>
      <c r="R749" s="275"/>
      <c r="S749" s="275"/>
      <c r="T749" s="276"/>
      <c r="U749" s="15"/>
      <c r="V749" s="15"/>
      <c r="W749" s="15"/>
      <c r="X749" s="15"/>
      <c r="Y749" s="15"/>
      <c r="Z749" s="15"/>
      <c r="AA749" s="15"/>
      <c r="AB749" s="15"/>
      <c r="AC749" s="15"/>
      <c r="AD749" s="15"/>
      <c r="AE749" s="15"/>
      <c r="AT749" s="277" t="s">
        <v>197</v>
      </c>
      <c r="AU749" s="277" t="s">
        <v>85</v>
      </c>
      <c r="AV749" s="15" t="s">
        <v>83</v>
      </c>
      <c r="AW749" s="15" t="s">
        <v>32</v>
      </c>
      <c r="AX749" s="15" t="s">
        <v>76</v>
      </c>
      <c r="AY749" s="277" t="s">
        <v>175</v>
      </c>
    </row>
    <row r="750" s="15" customFormat="1">
      <c r="A750" s="15"/>
      <c r="B750" s="268"/>
      <c r="C750" s="269"/>
      <c r="D750" s="243" t="s">
        <v>197</v>
      </c>
      <c r="E750" s="270" t="s">
        <v>1</v>
      </c>
      <c r="F750" s="271" t="s">
        <v>2248</v>
      </c>
      <c r="G750" s="269"/>
      <c r="H750" s="270" t="s">
        <v>1</v>
      </c>
      <c r="I750" s="272"/>
      <c r="J750" s="269"/>
      <c r="K750" s="269"/>
      <c r="L750" s="273"/>
      <c r="M750" s="274"/>
      <c r="N750" s="275"/>
      <c r="O750" s="275"/>
      <c r="P750" s="275"/>
      <c r="Q750" s="275"/>
      <c r="R750" s="275"/>
      <c r="S750" s="275"/>
      <c r="T750" s="276"/>
      <c r="U750" s="15"/>
      <c r="V750" s="15"/>
      <c r="W750" s="15"/>
      <c r="X750" s="15"/>
      <c r="Y750" s="15"/>
      <c r="Z750" s="15"/>
      <c r="AA750" s="15"/>
      <c r="AB750" s="15"/>
      <c r="AC750" s="15"/>
      <c r="AD750" s="15"/>
      <c r="AE750" s="15"/>
      <c r="AT750" s="277" t="s">
        <v>197</v>
      </c>
      <c r="AU750" s="277" t="s">
        <v>85</v>
      </c>
      <c r="AV750" s="15" t="s">
        <v>83</v>
      </c>
      <c r="AW750" s="15" t="s">
        <v>32</v>
      </c>
      <c r="AX750" s="15" t="s">
        <v>76</v>
      </c>
      <c r="AY750" s="277" t="s">
        <v>175</v>
      </c>
    </row>
    <row r="751" s="13" customFormat="1">
      <c r="A751" s="13"/>
      <c r="B751" s="241"/>
      <c r="C751" s="242"/>
      <c r="D751" s="243" t="s">
        <v>197</v>
      </c>
      <c r="E751" s="244" t="s">
        <v>1</v>
      </c>
      <c r="F751" s="245" t="s">
        <v>98</v>
      </c>
      <c r="G751" s="242"/>
      <c r="H751" s="246">
        <v>3</v>
      </c>
      <c r="I751" s="247"/>
      <c r="J751" s="242"/>
      <c r="K751" s="242"/>
      <c r="L751" s="248"/>
      <c r="M751" s="249"/>
      <c r="N751" s="250"/>
      <c r="O751" s="250"/>
      <c r="P751" s="250"/>
      <c r="Q751" s="250"/>
      <c r="R751" s="250"/>
      <c r="S751" s="250"/>
      <c r="T751" s="251"/>
      <c r="U751" s="13"/>
      <c r="V751" s="13"/>
      <c r="W751" s="13"/>
      <c r="X751" s="13"/>
      <c r="Y751" s="13"/>
      <c r="Z751" s="13"/>
      <c r="AA751" s="13"/>
      <c r="AB751" s="13"/>
      <c r="AC751" s="13"/>
      <c r="AD751" s="13"/>
      <c r="AE751" s="13"/>
      <c r="AT751" s="252" t="s">
        <v>197</v>
      </c>
      <c r="AU751" s="252" t="s">
        <v>85</v>
      </c>
      <c r="AV751" s="13" t="s">
        <v>85</v>
      </c>
      <c r="AW751" s="13" t="s">
        <v>32</v>
      </c>
      <c r="AX751" s="13" t="s">
        <v>76</v>
      </c>
      <c r="AY751" s="252" t="s">
        <v>175</v>
      </c>
    </row>
    <row r="752" s="15" customFormat="1">
      <c r="A752" s="15"/>
      <c r="B752" s="268"/>
      <c r="C752" s="269"/>
      <c r="D752" s="243" t="s">
        <v>197</v>
      </c>
      <c r="E752" s="270" t="s">
        <v>1</v>
      </c>
      <c r="F752" s="271" t="s">
        <v>2249</v>
      </c>
      <c r="G752" s="269"/>
      <c r="H752" s="270" t="s">
        <v>1</v>
      </c>
      <c r="I752" s="272"/>
      <c r="J752" s="269"/>
      <c r="K752" s="269"/>
      <c r="L752" s="273"/>
      <c r="M752" s="274"/>
      <c r="N752" s="275"/>
      <c r="O752" s="275"/>
      <c r="P752" s="275"/>
      <c r="Q752" s="275"/>
      <c r="R752" s="275"/>
      <c r="S752" s="275"/>
      <c r="T752" s="276"/>
      <c r="U752" s="15"/>
      <c r="V752" s="15"/>
      <c r="W752" s="15"/>
      <c r="X752" s="15"/>
      <c r="Y752" s="15"/>
      <c r="Z752" s="15"/>
      <c r="AA752" s="15"/>
      <c r="AB752" s="15"/>
      <c r="AC752" s="15"/>
      <c r="AD752" s="15"/>
      <c r="AE752" s="15"/>
      <c r="AT752" s="277" t="s">
        <v>197</v>
      </c>
      <c r="AU752" s="277" t="s">
        <v>85</v>
      </c>
      <c r="AV752" s="15" t="s">
        <v>83</v>
      </c>
      <c r="AW752" s="15" t="s">
        <v>32</v>
      </c>
      <c r="AX752" s="15" t="s">
        <v>76</v>
      </c>
      <c r="AY752" s="277" t="s">
        <v>175</v>
      </c>
    </row>
    <row r="753" s="13" customFormat="1">
      <c r="A753" s="13"/>
      <c r="B753" s="241"/>
      <c r="C753" s="242"/>
      <c r="D753" s="243" t="s">
        <v>197</v>
      </c>
      <c r="E753" s="244" t="s">
        <v>1</v>
      </c>
      <c r="F753" s="245" t="s">
        <v>98</v>
      </c>
      <c r="G753" s="242"/>
      <c r="H753" s="246">
        <v>3</v>
      </c>
      <c r="I753" s="247"/>
      <c r="J753" s="242"/>
      <c r="K753" s="242"/>
      <c r="L753" s="248"/>
      <c r="M753" s="249"/>
      <c r="N753" s="250"/>
      <c r="O753" s="250"/>
      <c r="P753" s="250"/>
      <c r="Q753" s="250"/>
      <c r="R753" s="250"/>
      <c r="S753" s="250"/>
      <c r="T753" s="251"/>
      <c r="U753" s="13"/>
      <c r="V753" s="13"/>
      <c r="W753" s="13"/>
      <c r="X753" s="13"/>
      <c r="Y753" s="13"/>
      <c r="Z753" s="13"/>
      <c r="AA753" s="13"/>
      <c r="AB753" s="13"/>
      <c r="AC753" s="13"/>
      <c r="AD753" s="13"/>
      <c r="AE753" s="13"/>
      <c r="AT753" s="252" t="s">
        <v>197</v>
      </c>
      <c r="AU753" s="252" t="s">
        <v>85</v>
      </c>
      <c r="AV753" s="13" t="s">
        <v>85</v>
      </c>
      <c r="AW753" s="13" t="s">
        <v>32</v>
      </c>
      <c r="AX753" s="13" t="s">
        <v>76</v>
      </c>
      <c r="AY753" s="252" t="s">
        <v>175</v>
      </c>
    </row>
    <row r="754" s="15" customFormat="1">
      <c r="A754" s="15"/>
      <c r="B754" s="268"/>
      <c r="C754" s="269"/>
      <c r="D754" s="243" t="s">
        <v>197</v>
      </c>
      <c r="E754" s="270" t="s">
        <v>1</v>
      </c>
      <c r="F754" s="271" t="s">
        <v>2250</v>
      </c>
      <c r="G754" s="269"/>
      <c r="H754" s="270" t="s">
        <v>1</v>
      </c>
      <c r="I754" s="272"/>
      <c r="J754" s="269"/>
      <c r="K754" s="269"/>
      <c r="L754" s="273"/>
      <c r="M754" s="274"/>
      <c r="N754" s="275"/>
      <c r="O754" s="275"/>
      <c r="P754" s="275"/>
      <c r="Q754" s="275"/>
      <c r="R754" s="275"/>
      <c r="S754" s="275"/>
      <c r="T754" s="276"/>
      <c r="U754" s="15"/>
      <c r="V754" s="15"/>
      <c r="W754" s="15"/>
      <c r="X754" s="15"/>
      <c r="Y754" s="15"/>
      <c r="Z754" s="15"/>
      <c r="AA754" s="15"/>
      <c r="AB754" s="15"/>
      <c r="AC754" s="15"/>
      <c r="AD754" s="15"/>
      <c r="AE754" s="15"/>
      <c r="AT754" s="277" t="s">
        <v>197</v>
      </c>
      <c r="AU754" s="277" t="s">
        <v>85</v>
      </c>
      <c r="AV754" s="15" t="s">
        <v>83</v>
      </c>
      <c r="AW754" s="15" t="s">
        <v>32</v>
      </c>
      <c r="AX754" s="15" t="s">
        <v>76</v>
      </c>
      <c r="AY754" s="277" t="s">
        <v>175</v>
      </c>
    </row>
    <row r="755" s="13" customFormat="1">
      <c r="A755" s="13"/>
      <c r="B755" s="241"/>
      <c r="C755" s="242"/>
      <c r="D755" s="243" t="s">
        <v>197</v>
      </c>
      <c r="E755" s="244" t="s">
        <v>1</v>
      </c>
      <c r="F755" s="245" t="s">
        <v>98</v>
      </c>
      <c r="G755" s="242"/>
      <c r="H755" s="246">
        <v>3</v>
      </c>
      <c r="I755" s="247"/>
      <c r="J755" s="242"/>
      <c r="K755" s="242"/>
      <c r="L755" s="248"/>
      <c r="M755" s="249"/>
      <c r="N755" s="250"/>
      <c r="O755" s="250"/>
      <c r="P755" s="250"/>
      <c r="Q755" s="250"/>
      <c r="R755" s="250"/>
      <c r="S755" s="250"/>
      <c r="T755" s="251"/>
      <c r="U755" s="13"/>
      <c r="V755" s="13"/>
      <c r="W755" s="13"/>
      <c r="X755" s="13"/>
      <c r="Y755" s="13"/>
      <c r="Z755" s="13"/>
      <c r="AA755" s="13"/>
      <c r="AB755" s="13"/>
      <c r="AC755" s="13"/>
      <c r="AD755" s="13"/>
      <c r="AE755" s="13"/>
      <c r="AT755" s="252" t="s">
        <v>197</v>
      </c>
      <c r="AU755" s="252" t="s">
        <v>85</v>
      </c>
      <c r="AV755" s="13" t="s">
        <v>85</v>
      </c>
      <c r="AW755" s="13" t="s">
        <v>32</v>
      </c>
      <c r="AX755" s="13" t="s">
        <v>76</v>
      </c>
      <c r="AY755" s="252" t="s">
        <v>175</v>
      </c>
    </row>
    <row r="756" s="15" customFormat="1">
      <c r="A756" s="15"/>
      <c r="B756" s="268"/>
      <c r="C756" s="269"/>
      <c r="D756" s="243" t="s">
        <v>197</v>
      </c>
      <c r="E756" s="270" t="s">
        <v>1</v>
      </c>
      <c r="F756" s="271" t="s">
        <v>2251</v>
      </c>
      <c r="G756" s="269"/>
      <c r="H756" s="270" t="s">
        <v>1</v>
      </c>
      <c r="I756" s="272"/>
      <c r="J756" s="269"/>
      <c r="K756" s="269"/>
      <c r="L756" s="273"/>
      <c r="M756" s="274"/>
      <c r="N756" s="275"/>
      <c r="O756" s="275"/>
      <c r="P756" s="275"/>
      <c r="Q756" s="275"/>
      <c r="R756" s="275"/>
      <c r="S756" s="275"/>
      <c r="T756" s="276"/>
      <c r="U756" s="15"/>
      <c r="V756" s="15"/>
      <c r="W756" s="15"/>
      <c r="X756" s="15"/>
      <c r="Y756" s="15"/>
      <c r="Z756" s="15"/>
      <c r="AA756" s="15"/>
      <c r="AB756" s="15"/>
      <c r="AC756" s="15"/>
      <c r="AD756" s="15"/>
      <c r="AE756" s="15"/>
      <c r="AT756" s="277" t="s">
        <v>197</v>
      </c>
      <c r="AU756" s="277" t="s">
        <v>85</v>
      </c>
      <c r="AV756" s="15" t="s">
        <v>83</v>
      </c>
      <c r="AW756" s="15" t="s">
        <v>32</v>
      </c>
      <c r="AX756" s="15" t="s">
        <v>76</v>
      </c>
      <c r="AY756" s="277" t="s">
        <v>175</v>
      </c>
    </row>
    <row r="757" s="13" customFormat="1">
      <c r="A757" s="13"/>
      <c r="B757" s="241"/>
      <c r="C757" s="242"/>
      <c r="D757" s="243" t="s">
        <v>197</v>
      </c>
      <c r="E757" s="244" t="s">
        <v>1</v>
      </c>
      <c r="F757" s="245" t="s">
        <v>98</v>
      </c>
      <c r="G757" s="242"/>
      <c r="H757" s="246">
        <v>3</v>
      </c>
      <c r="I757" s="247"/>
      <c r="J757" s="242"/>
      <c r="K757" s="242"/>
      <c r="L757" s="248"/>
      <c r="M757" s="249"/>
      <c r="N757" s="250"/>
      <c r="O757" s="250"/>
      <c r="P757" s="250"/>
      <c r="Q757" s="250"/>
      <c r="R757" s="250"/>
      <c r="S757" s="250"/>
      <c r="T757" s="251"/>
      <c r="U757" s="13"/>
      <c r="V757" s="13"/>
      <c r="W757" s="13"/>
      <c r="X757" s="13"/>
      <c r="Y757" s="13"/>
      <c r="Z757" s="13"/>
      <c r="AA757" s="13"/>
      <c r="AB757" s="13"/>
      <c r="AC757" s="13"/>
      <c r="AD757" s="13"/>
      <c r="AE757" s="13"/>
      <c r="AT757" s="252" t="s">
        <v>197</v>
      </c>
      <c r="AU757" s="252" t="s">
        <v>85</v>
      </c>
      <c r="AV757" s="13" t="s">
        <v>85</v>
      </c>
      <c r="AW757" s="13" t="s">
        <v>32</v>
      </c>
      <c r="AX757" s="13" t="s">
        <v>76</v>
      </c>
      <c r="AY757" s="252" t="s">
        <v>175</v>
      </c>
    </row>
    <row r="758" s="14" customFormat="1">
      <c r="A758" s="14"/>
      <c r="B758" s="253"/>
      <c r="C758" s="254"/>
      <c r="D758" s="243" t="s">
        <v>197</v>
      </c>
      <c r="E758" s="255" t="s">
        <v>1</v>
      </c>
      <c r="F758" s="256" t="s">
        <v>199</v>
      </c>
      <c r="G758" s="254"/>
      <c r="H758" s="257">
        <v>12</v>
      </c>
      <c r="I758" s="258"/>
      <c r="J758" s="254"/>
      <c r="K758" s="254"/>
      <c r="L758" s="259"/>
      <c r="M758" s="260"/>
      <c r="N758" s="261"/>
      <c r="O758" s="261"/>
      <c r="P758" s="261"/>
      <c r="Q758" s="261"/>
      <c r="R758" s="261"/>
      <c r="S758" s="261"/>
      <c r="T758" s="262"/>
      <c r="U758" s="14"/>
      <c r="V758" s="14"/>
      <c r="W758" s="14"/>
      <c r="X758" s="14"/>
      <c r="Y758" s="14"/>
      <c r="Z758" s="14"/>
      <c r="AA758" s="14"/>
      <c r="AB758" s="14"/>
      <c r="AC758" s="14"/>
      <c r="AD758" s="14"/>
      <c r="AE758" s="14"/>
      <c r="AT758" s="263" t="s">
        <v>197</v>
      </c>
      <c r="AU758" s="263" t="s">
        <v>85</v>
      </c>
      <c r="AV758" s="14" t="s">
        <v>182</v>
      </c>
      <c r="AW758" s="14" t="s">
        <v>32</v>
      </c>
      <c r="AX758" s="14" t="s">
        <v>83</v>
      </c>
      <c r="AY758" s="263" t="s">
        <v>175</v>
      </c>
    </row>
    <row r="759" s="2" customFormat="1" ht="16.5" customHeight="1">
      <c r="A759" s="39"/>
      <c r="B759" s="40"/>
      <c r="C759" s="289" t="s">
        <v>696</v>
      </c>
      <c r="D759" s="289" t="s">
        <v>411</v>
      </c>
      <c r="E759" s="290" t="s">
        <v>2362</v>
      </c>
      <c r="F759" s="291" t="s">
        <v>2363</v>
      </c>
      <c r="G759" s="292" t="s">
        <v>316</v>
      </c>
      <c r="H759" s="293">
        <v>12</v>
      </c>
      <c r="I759" s="294"/>
      <c r="J759" s="295">
        <f>ROUND(I759*H759,2)</f>
        <v>0</v>
      </c>
      <c r="K759" s="291" t="s">
        <v>181</v>
      </c>
      <c r="L759" s="296"/>
      <c r="M759" s="297" t="s">
        <v>1</v>
      </c>
      <c r="N759" s="298" t="s">
        <v>41</v>
      </c>
      <c r="O759" s="92"/>
      <c r="P759" s="237">
        <f>O759*H759</f>
        <v>0</v>
      </c>
      <c r="Q759" s="237">
        <v>0.00050000000000000001</v>
      </c>
      <c r="R759" s="237">
        <f>Q759*H759</f>
        <v>0.0060000000000000001</v>
      </c>
      <c r="S759" s="237">
        <v>0</v>
      </c>
      <c r="T759" s="238">
        <f>S759*H759</f>
        <v>0</v>
      </c>
      <c r="U759" s="39"/>
      <c r="V759" s="39"/>
      <c r="W759" s="39"/>
      <c r="X759" s="39"/>
      <c r="Y759" s="39"/>
      <c r="Z759" s="39"/>
      <c r="AA759" s="39"/>
      <c r="AB759" s="39"/>
      <c r="AC759" s="39"/>
      <c r="AD759" s="39"/>
      <c r="AE759" s="39"/>
      <c r="AR759" s="239" t="s">
        <v>347</v>
      </c>
      <c r="AT759" s="239" t="s">
        <v>411</v>
      </c>
      <c r="AU759" s="239" t="s">
        <v>85</v>
      </c>
      <c r="AY759" s="18" t="s">
        <v>175</v>
      </c>
      <c r="BE759" s="240">
        <f>IF(N759="základní",J759,0)</f>
        <v>0</v>
      </c>
      <c r="BF759" s="240">
        <f>IF(N759="snížená",J759,0)</f>
        <v>0</v>
      </c>
      <c r="BG759" s="240">
        <f>IF(N759="zákl. přenesená",J759,0)</f>
        <v>0</v>
      </c>
      <c r="BH759" s="240">
        <f>IF(N759="sníž. přenesená",J759,0)</f>
        <v>0</v>
      </c>
      <c r="BI759" s="240">
        <f>IF(N759="nulová",J759,0)</f>
        <v>0</v>
      </c>
      <c r="BJ759" s="18" t="s">
        <v>83</v>
      </c>
      <c r="BK759" s="240">
        <f>ROUND(I759*H759,2)</f>
        <v>0</v>
      </c>
      <c r="BL759" s="18" t="s">
        <v>255</v>
      </c>
      <c r="BM759" s="239" t="s">
        <v>2364</v>
      </c>
    </row>
    <row r="760" s="13" customFormat="1">
      <c r="A760" s="13"/>
      <c r="B760" s="241"/>
      <c r="C760" s="242"/>
      <c r="D760" s="243" t="s">
        <v>197</v>
      </c>
      <c r="E760" s="244" t="s">
        <v>1</v>
      </c>
      <c r="F760" s="245" t="s">
        <v>8</v>
      </c>
      <c r="G760" s="242"/>
      <c r="H760" s="246">
        <v>12</v>
      </c>
      <c r="I760" s="247"/>
      <c r="J760" s="242"/>
      <c r="K760" s="242"/>
      <c r="L760" s="248"/>
      <c r="M760" s="249"/>
      <c r="N760" s="250"/>
      <c r="O760" s="250"/>
      <c r="P760" s="250"/>
      <c r="Q760" s="250"/>
      <c r="R760" s="250"/>
      <c r="S760" s="250"/>
      <c r="T760" s="251"/>
      <c r="U760" s="13"/>
      <c r="V760" s="13"/>
      <c r="W760" s="13"/>
      <c r="X760" s="13"/>
      <c r="Y760" s="13"/>
      <c r="Z760" s="13"/>
      <c r="AA760" s="13"/>
      <c r="AB760" s="13"/>
      <c r="AC760" s="13"/>
      <c r="AD760" s="13"/>
      <c r="AE760" s="13"/>
      <c r="AT760" s="252" t="s">
        <v>197</v>
      </c>
      <c r="AU760" s="252" t="s">
        <v>85</v>
      </c>
      <c r="AV760" s="13" t="s">
        <v>85</v>
      </c>
      <c r="AW760" s="13" t="s">
        <v>32</v>
      </c>
      <c r="AX760" s="13" t="s">
        <v>83</v>
      </c>
      <c r="AY760" s="252" t="s">
        <v>175</v>
      </c>
    </row>
    <row r="761" s="2" customFormat="1" ht="16.5" customHeight="1">
      <c r="A761" s="39"/>
      <c r="B761" s="40"/>
      <c r="C761" s="228" t="s">
        <v>701</v>
      </c>
      <c r="D761" s="228" t="s">
        <v>177</v>
      </c>
      <c r="E761" s="229" t="s">
        <v>2365</v>
      </c>
      <c r="F761" s="230" t="s">
        <v>2366</v>
      </c>
      <c r="G761" s="231" t="s">
        <v>350</v>
      </c>
      <c r="H761" s="232">
        <v>0.47099999999999997</v>
      </c>
      <c r="I761" s="233"/>
      <c r="J761" s="234">
        <f>ROUND(I761*H761,2)</f>
        <v>0</v>
      </c>
      <c r="K761" s="230" t="s">
        <v>181</v>
      </c>
      <c r="L761" s="45"/>
      <c r="M761" s="235" t="s">
        <v>1</v>
      </c>
      <c r="N761" s="236" t="s">
        <v>41</v>
      </c>
      <c r="O761" s="92"/>
      <c r="P761" s="237">
        <f>O761*H761</f>
        <v>0</v>
      </c>
      <c r="Q761" s="237">
        <v>0</v>
      </c>
      <c r="R761" s="237">
        <f>Q761*H761</f>
        <v>0</v>
      </c>
      <c r="S761" s="237">
        <v>0</v>
      </c>
      <c r="T761" s="238">
        <f>S761*H761</f>
        <v>0</v>
      </c>
      <c r="U761" s="39"/>
      <c r="V761" s="39"/>
      <c r="W761" s="39"/>
      <c r="X761" s="39"/>
      <c r="Y761" s="39"/>
      <c r="Z761" s="39"/>
      <c r="AA761" s="39"/>
      <c r="AB761" s="39"/>
      <c r="AC761" s="39"/>
      <c r="AD761" s="39"/>
      <c r="AE761" s="39"/>
      <c r="AR761" s="239" t="s">
        <v>255</v>
      </c>
      <c r="AT761" s="239" t="s">
        <v>177</v>
      </c>
      <c r="AU761" s="239" t="s">
        <v>85</v>
      </c>
      <c r="AY761" s="18" t="s">
        <v>175</v>
      </c>
      <c r="BE761" s="240">
        <f>IF(N761="základní",J761,0)</f>
        <v>0</v>
      </c>
      <c r="BF761" s="240">
        <f>IF(N761="snížená",J761,0)</f>
        <v>0</v>
      </c>
      <c r="BG761" s="240">
        <f>IF(N761="zákl. přenesená",J761,0)</f>
        <v>0</v>
      </c>
      <c r="BH761" s="240">
        <f>IF(N761="sníž. přenesená",J761,0)</f>
        <v>0</v>
      </c>
      <c r="BI761" s="240">
        <f>IF(N761="nulová",J761,0)</f>
        <v>0</v>
      </c>
      <c r="BJ761" s="18" t="s">
        <v>83</v>
      </c>
      <c r="BK761" s="240">
        <f>ROUND(I761*H761,2)</f>
        <v>0</v>
      </c>
      <c r="BL761" s="18" t="s">
        <v>255</v>
      </c>
      <c r="BM761" s="239" t="s">
        <v>2367</v>
      </c>
    </row>
    <row r="762" s="2" customFormat="1" ht="16.5" customHeight="1">
      <c r="A762" s="39"/>
      <c r="B762" s="40"/>
      <c r="C762" s="228" t="s">
        <v>705</v>
      </c>
      <c r="D762" s="228" t="s">
        <v>177</v>
      </c>
      <c r="E762" s="229" t="s">
        <v>2368</v>
      </c>
      <c r="F762" s="230" t="s">
        <v>2369</v>
      </c>
      <c r="G762" s="231" t="s">
        <v>350</v>
      </c>
      <c r="H762" s="232">
        <v>0.47099999999999997</v>
      </c>
      <c r="I762" s="233"/>
      <c r="J762" s="234">
        <f>ROUND(I762*H762,2)</f>
        <v>0</v>
      </c>
      <c r="K762" s="230" t="s">
        <v>181</v>
      </c>
      <c r="L762" s="45"/>
      <c r="M762" s="235" t="s">
        <v>1</v>
      </c>
      <c r="N762" s="236" t="s">
        <v>41</v>
      </c>
      <c r="O762" s="92"/>
      <c r="P762" s="237">
        <f>O762*H762</f>
        <v>0</v>
      </c>
      <c r="Q762" s="237">
        <v>0</v>
      </c>
      <c r="R762" s="237">
        <f>Q762*H762</f>
        <v>0</v>
      </c>
      <c r="S762" s="237">
        <v>0</v>
      </c>
      <c r="T762" s="238">
        <f>S762*H762</f>
        <v>0</v>
      </c>
      <c r="U762" s="39"/>
      <c r="V762" s="39"/>
      <c r="W762" s="39"/>
      <c r="X762" s="39"/>
      <c r="Y762" s="39"/>
      <c r="Z762" s="39"/>
      <c r="AA762" s="39"/>
      <c r="AB762" s="39"/>
      <c r="AC762" s="39"/>
      <c r="AD762" s="39"/>
      <c r="AE762" s="39"/>
      <c r="AR762" s="239" t="s">
        <v>255</v>
      </c>
      <c r="AT762" s="239" t="s">
        <v>177</v>
      </c>
      <c r="AU762" s="239" t="s">
        <v>85</v>
      </c>
      <c r="AY762" s="18" t="s">
        <v>175</v>
      </c>
      <c r="BE762" s="240">
        <f>IF(N762="základní",J762,0)</f>
        <v>0</v>
      </c>
      <c r="BF762" s="240">
        <f>IF(N762="snížená",J762,0)</f>
        <v>0</v>
      </c>
      <c r="BG762" s="240">
        <f>IF(N762="zákl. přenesená",J762,0)</f>
        <v>0</v>
      </c>
      <c r="BH762" s="240">
        <f>IF(N762="sníž. přenesená",J762,0)</f>
        <v>0</v>
      </c>
      <c r="BI762" s="240">
        <f>IF(N762="nulová",J762,0)</f>
        <v>0</v>
      </c>
      <c r="BJ762" s="18" t="s">
        <v>83</v>
      </c>
      <c r="BK762" s="240">
        <f>ROUND(I762*H762,2)</f>
        <v>0</v>
      </c>
      <c r="BL762" s="18" t="s">
        <v>255</v>
      </c>
      <c r="BM762" s="239" t="s">
        <v>2370</v>
      </c>
    </row>
    <row r="763" s="12" customFormat="1" ht="22.8" customHeight="1">
      <c r="A763" s="12"/>
      <c r="B763" s="212"/>
      <c r="C763" s="213"/>
      <c r="D763" s="214" t="s">
        <v>75</v>
      </c>
      <c r="E763" s="226" t="s">
        <v>430</v>
      </c>
      <c r="F763" s="226" t="s">
        <v>431</v>
      </c>
      <c r="G763" s="213"/>
      <c r="H763" s="213"/>
      <c r="I763" s="216"/>
      <c r="J763" s="227">
        <f>BK763</f>
        <v>0</v>
      </c>
      <c r="K763" s="213"/>
      <c r="L763" s="218"/>
      <c r="M763" s="219"/>
      <c r="N763" s="220"/>
      <c r="O763" s="220"/>
      <c r="P763" s="221">
        <f>SUM(P764:P777)</f>
        <v>0</v>
      </c>
      <c r="Q763" s="220"/>
      <c r="R763" s="221">
        <f>SUM(R764:R777)</f>
        <v>0.0098773000000000021</v>
      </c>
      <c r="S763" s="220"/>
      <c r="T763" s="222">
        <f>SUM(T764:T777)</f>
        <v>0</v>
      </c>
      <c r="U763" s="12"/>
      <c r="V763" s="12"/>
      <c r="W763" s="12"/>
      <c r="X763" s="12"/>
      <c r="Y763" s="12"/>
      <c r="Z763" s="12"/>
      <c r="AA763" s="12"/>
      <c r="AB763" s="12"/>
      <c r="AC763" s="12"/>
      <c r="AD763" s="12"/>
      <c r="AE763" s="12"/>
      <c r="AR763" s="223" t="s">
        <v>85</v>
      </c>
      <c r="AT763" s="224" t="s">
        <v>75</v>
      </c>
      <c r="AU763" s="224" t="s">
        <v>83</v>
      </c>
      <c r="AY763" s="223" t="s">
        <v>175</v>
      </c>
      <c r="BK763" s="225">
        <f>SUM(BK764:BK777)</f>
        <v>0</v>
      </c>
    </row>
    <row r="764" s="2" customFormat="1" ht="21.75" customHeight="1">
      <c r="A764" s="39"/>
      <c r="B764" s="40"/>
      <c r="C764" s="228" t="s">
        <v>709</v>
      </c>
      <c r="D764" s="228" t="s">
        <v>177</v>
      </c>
      <c r="E764" s="229" t="s">
        <v>2371</v>
      </c>
      <c r="F764" s="230" t="s">
        <v>2372</v>
      </c>
      <c r="G764" s="231" t="s">
        <v>316</v>
      </c>
      <c r="H764" s="232">
        <v>1</v>
      </c>
      <c r="I764" s="233"/>
      <c r="J764" s="234">
        <f>ROUND(I764*H764,2)</f>
        <v>0</v>
      </c>
      <c r="K764" s="230" t="s">
        <v>181</v>
      </c>
      <c r="L764" s="45"/>
      <c r="M764" s="235" t="s">
        <v>1</v>
      </c>
      <c r="N764" s="236" t="s">
        <v>41</v>
      </c>
      <c r="O764" s="92"/>
      <c r="P764" s="237">
        <f>O764*H764</f>
        <v>0</v>
      </c>
      <c r="Q764" s="237">
        <v>9.7499999999999998E-05</v>
      </c>
      <c r="R764" s="237">
        <f>Q764*H764</f>
        <v>9.7499999999999998E-05</v>
      </c>
      <c r="S764" s="237">
        <v>0</v>
      </c>
      <c r="T764" s="238">
        <f>S764*H764</f>
        <v>0</v>
      </c>
      <c r="U764" s="39"/>
      <c r="V764" s="39"/>
      <c r="W764" s="39"/>
      <c r="X764" s="39"/>
      <c r="Y764" s="39"/>
      <c r="Z764" s="39"/>
      <c r="AA764" s="39"/>
      <c r="AB764" s="39"/>
      <c r="AC764" s="39"/>
      <c r="AD764" s="39"/>
      <c r="AE764" s="39"/>
      <c r="AR764" s="239" t="s">
        <v>255</v>
      </c>
      <c r="AT764" s="239" t="s">
        <v>177</v>
      </c>
      <c r="AU764" s="239" t="s">
        <v>85</v>
      </c>
      <c r="AY764" s="18" t="s">
        <v>175</v>
      </c>
      <c r="BE764" s="240">
        <f>IF(N764="základní",J764,0)</f>
        <v>0</v>
      </c>
      <c r="BF764" s="240">
        <f>IF(N764="snížená",J764,0)</f>
        <v>0</v>
      </c>
      <c r="BG764" s="240">
        <f>IF(N764="zákl. přenesená",J764,0)</f>
        <v>0</v>
      </c>
      <c r="BH764" s="240">
        <f>IF(N764="sníž. přenesená",J764,0)</f>
        <v>0</v>
      </c>
      <c r="BI764" s="240">
        <f>IF(N764="nulová",J764,0)</f>
        <v>0</v>
      </c>
      <c r="BJ764" s="18" t="s">
        <v>83</v>
      </c>
      <c r="BK764" s="240">
        <f>ROUND(I764*H764,2)</f>
        <v>0</v>
      </c>
      <c r="BL764" s="18" t="s">
        <v>255</v>
      </c>
      <c r="BM764" s="239" t="s">
        <v>2373</v>
      </c>
    </row>
    <row r="765" s="13" customFormat="1">
      <c r="A765" s="13"/>
      <c r="B765" s="241"/>
      <c r="C765" s="242"/>
      <c r="D765" s="243" t="s">
        <v>197</v>
      </c>
      <c r="E765" s="244" t="s">
        <v>1</v>
      </c>
      <c r="F765" s="245" t="s">
        <v>83</v>
      </c>
      <c r="G765" s="242"/>
      <c r="H765" s="246">
        <v>1</v>
      </c>
      <c r="I765" s="247"/>
      <c r="J765" s="242"/>
      <c r="K765" s="242"/>
      <c r="L765" s="248"/>
      <c r="M765" s="249"/>
      <c r="N765" s="250"/>
      <c r="O765" s="250"/>
      <c r="P765" s="250"/>
      <c r="Q765" s="250"/>
      <c r="R765" s="250"/>
      <c r="S765" s="250"/>
      <c r="T765" s="251"/>
      <c r="U765" s="13"/>
      <c r="V765" s="13"/>
      <c r="W765" s="13"/>
      <c r="X765" s="13"/>
      <c r="Y765" s="13"/>
      <c r="Z765" s="13"/>
      <c r="AA765" s="13"/>
      <c r="AB765" s="13"/>
      <c r="AC765" s="13"/>
      <c r="AD765" s="13"/>
      <c r="AE765" s="13"/>
      <c r="AT765" s="252" t="s">
        <v>197</v>
      </c>
      <c r="AU765" s="252" t="s">
        <v>85</v>
      </c>
      <c r="AV765" s="13" t="s">
        <v>85</v>
      </c>
      <c r="AW765" s="13" t="s">
        <v>32</v>
      </c>
      <c r="AX765" s="13" t="s">
        <v>83</v>
      </c>
      <c r="AY765" s="252" t="s">
        <v>175</v>
      </c>
    </row>
    <row r="766" s="2" customFormat="1" ht="21.75" customHeight="1">
      <c r="A766" s="39"/>
      <c r="B766" s="40"/>
      <c r="C766" s="228" t="s">
        <v>715</v>
      </c>
      <c r="D766" s="228" t="s">
        <v>177</v>
      </c>
      <c r="E766" s="229" t="s">
        <v>2374</v>
      </c>
      <c r="F766" s="230" t="s">
        <v>2375</v>
      </c>
      <c r="G766" s="231" t="s">
        <v>316</v>
      </c>
      <c r="H766" s="232">
        <v>8</v>
      </c>
      <c r="I766" s="233"/>
      <c r="J766" s="234">
        <f>ROUND(I766*H766,2)</f>
        <v>0</v>
      </c>
      <c r="K766" s="230" t="s">
        <v>181</v>
      </c>
      <c r="L766" s="45"/>
      <c r="M766" s="235" t="s">
        <v>1</v>
      </c>
      <c r="N766" s="236" t="s">
        <v>41</v>
      </c>
      <c r="O766" s="92"/>
      <c r="P766" s="237">
        <f>O766*H766</f>
        <v>0</v>
      </c>
      <c r="Q766" s="237">
        <v>0.0001092</v>
      </c>
      <c r="R766" s="237">
        <f>Q766*H766</f>
        <v>0.00087359999999999998</v>
      </c>
      <c r="S766" s="237">
        <v>0</v>
      </c>
      <c r="T766" s="238">
        <f>S766*H766</f>
        <v>0</v>
      </c>
      <c r="U766" s="39"/>
      <c r="V766" s="39"/>
      <c r="W766" s="39"/>
      <c r="X766" s="39"/>
      <c r="Y766" s="39"/>
      <c r="Z766" s="39"/>
      <c r="AA766" s="39"/>
      <c r="AB766" s="39"/>
      <c r="AC766" s="39"/>
      <c r="AD766" s="39"/>
      <c r="AE766" s="39"/>
      <c r="AR766" s="239" t="s">
        <v>255</v>
      </c>
      <c r="AT766" s="239" t="s">
        <v>177</v>
      </c>
      <c r="AU766" s="239" t="s">
        <v>85</v>
      </c>
      <c r="AY766" s="18" t="s">
        <v>175</v>
      </c>
      <c r="BE766" s="240">
        <f>IF(N766="základní",J766,0)</f>
        <v>0</v>
      </c>
      <c r="BF766" s="240">
        <f>IF(N766="snížená",J766,0)</f>
        <v>0</v>
      </c>
      <c r="BG766" s="240">
        <f>IF(N766="zákl. přenesená",J766,0)</f>
        <v>0</v>
      </c>
      <c r="BH766" s="240">
        <f>IF(N766="sníž. přenesená",J766,0)</f>
        <v>0</v>
      </c>
      <c r="BI766" s="240">
        <f>IF(N766="nulová",J766,0)</f>
        <v>0</v>
      </c>
      <c r="BJ766" s="18" t="s">
        <v>83</v>
      </c>
      <c r="BK766" s="240">
        <f>ROUND(I766*H766,2)</f>
        <v>0</v>
      </c>
      <c r="BL766" s="18" t="s">
        <v>255</v>
      </c>
      <c r="BM766" s="239" t="s">
        <v>2376</v>
      </c>
    </row>
    <row r="767" s="13" customFormat="1">
      <c r="A767" s="13"/>
      <c r="B767" s="241"/>
      <c r="C767" s="242"/>
      <c r="D767" s="243" t="s">
        <v>197</v>
      </c>
      <c r="E767" s="244" t="s">
        <v>1</v>
      </c>
      <c r="F767" s="245" t="s">
        <v>214</v>
      </c>
      <c r="G767" s="242"/>
      <c r="H767" s="246">
        <v>8</v>
      </c>
      <c r="I767" s="247"/>
      <c r="J767" s="242"/>
      <c r="K767" s="242"/>
      <c r="L767" s="248"/>
      <c r="M767" s="249"/>
      <c r="N767" s="250"/>
      <c r="O767" s="250"/>
      <c r="P767" s="250"/>
      <c r="Q767" s="250"/>
      <c r="R767" s="250"/>
      <c r="S767" s="250"/>
      <c r="T767" s="251"/>
      <c r="U767" s="13"/>
      <c r="V767" s="13"/>
      <c r="W767" s="13"/>
      <c r="X767" s="13"/>
      <c r="Y767" s="13"/>
      <c r="Z767" s="13"/>
      <c r="AA767" s="13"/>
      <c r="AB767" s="13"/>
      <c r="AC767" s="13"/>
      <c r="AD767" s="13"/>
      <c r="AE767" s="13"/>
      <c r="AT767" s="252" t="s">
        <v>197</v>
      </c>
      <c r="AU767" s="252" t="s">
        <v>85</v>
      </c>
      <c r="AV767" s="13" t="s">
        <v>85</v>
      </c>
      <c r="AW767" s="13" t="s">
        <v>32</v>
      </c>
      <c r="AX767" s="13" t="s">
        <v>83</v>
      </c>
      <c r="AY767" s="252" t="s">
        <v>175</v>
      </c>
    </row>
    <row r="768" s="2" customFormat="1" ht="21.75" customHeight="1">
      <c r="A768" s="39"/>
      <c r="B768" s="40"/>
      <c r="C768" s="228" t="s">
        <v>719</v>
      </c>
      <c r="D768" s="228" t="s">
        <v>177</v>
      </c>
      <c r="E768" s="229" t="s">
        <v>2377</v>
      </c>
      <c r="F768" s="230" t="s">
        <v>2378</v>
      </c>
      <c r="G768" s="231" t="s">
        <v>316</v>
      </c>
      <c r="H768" s="232">
        <v>6</v>
      </c>
      <c r="I768" s="233"/>
      <c r="J768" s="234">
        <f>ROUND(I768*H768,2)</f>
        <v>0</v>
      </c>
      <c r="K768" s="230" t="s">
        <v>181</v>
      </c>
      <c r="L768" s="45"/>
      <c r="M768" s="235" t="s">
        <v>1</v>
      </c>
      <c r="N768" s="236" t="s">
        <v>41</v>
      </c>
      <c r="O768" s="92"/>
      <c r="P768" s="237">
        <f>O768*H768</f>
        <v>0</v>
      </c>
      <c r="Q768" s="237">
        <v>0.00012870000000000001</v>
      </c>
      <c r="R768" s="237">
        <f>Q768*H768</f>
        <v>0.00077220000000000001</v>
      </c>
      <c r="S768" s="237">
        <v>0</v>
      </c>
      <c r="T768" s="238">
        <f>S768*H768</f>
        <v>0</v>
      </c>
      <c r="U768" s="39"/>
      <c r="V768" s="39"/>
      <c r="W768" s="39"/>
      <c r="X768" s="39"/>
      <c r="Y768" s="39"/>
      <c r="Z768" s="39"/>
      <c r="AA768" s="39"/>
      <c r="AB768" s="39"/>
      <c r="AC768" s="39"/>
      <c r="AD768" s="39"/>
      <c r="AE768" s="39"/>
      <c r="AR768" s="239" t="s">
        <v>255</v>
      </c>
      <c r="AT768" s="239" t="s">
        <v>177</v>
      </c>
      <c r="AU768" s="239" t="s">
        <v>85</v>
      </c>
      <c r="AY768" s="18" t="s">
        <v>175</v>
      </c>
      <c r="BE768" s="240">
        <f>IF(N768="základní",J768,0)</f>
        <v>0</v>
      </c>
      <c r="BF768" s="240">
        <f>IF(N768="snížená",J768,0)</f>
        <v>0</v>
      </c>
      <c r="BG768" s="240">
        <f>IF(N768="zákl. přenesená",J768,0)</f>
        <v>0</v>
      </c>
      <c r="BH768" s="240">
        <f>IF(N768="sníž. přenesená",J768,0)</f>
        <v>0</v>
      </c>
      <c r="BI768" s="240">
        <f>IF(N768="nulová",J768,0)</f>
        <v>0</v>
      </c>
      <c r="BJ768" s="18" t="s">
        <v>83</v>
      </c>
      <c r="BK768" s="240">
        <f>ROUND(I768*H768,2)</f>
        <v>0</v>
      </c>
      <c r="BL768" s="18" t="s">
        <v>255</v>
      </c>
      <c r="BM768" s="239" t="s">
        <v>2379</v>
      </c>
    </row>
    <row r="769" s="13" customFormat="1">
      <c r="A769" s="13"/>
      <c r="B769" s="241"/>
      <c r="C769" s="242"/>
      <c r="D769" s="243" t="s">
        <v>197</v>
      </c>
      <c r="E769" s="244" t="s">
        <v>1</v>
      </c>
      <c r="F769" s="245" t="s">
        <v>189</v>
      </c>
      <c r="G769" s="242"/>
      <c r="H769" s="246">
        <v>6</v>
      </c>
      <c r="I769" s="247"/>
      <c r="J769" s="242"/>
      <c r="K769" s="242"/>
      <c r="L769" s="248"/>
      <c r="M769" s="249"/>
      <c r="N769" s="250"/>
      <c r="O769" s="250"/>
      <c r="P769" s="250"/>
      <c r="Q769" s="250"/>
      <c r="R769" s="250"/>
      <c r="S769" s="250"/>
      <c r="T769" s="251"/>
      <c r="U769" s="13"/>
      <c r="V769" s="13"/>
      <c r="W769" s="13"/>
      <c r="X769" s="13"/>
      <c r="Y769" s="13"/>
      <c r="Z769" s="13"/>
      <c r="AA769" s="13"/>
      <c r="AB769" s="13"/>
      <c r="AC769" s="13"/>
      <c r="AD769" s="13"/>
      <c r="AE769" s="13"/>
      <c r="AT769" s="252" t="s">
        <v>197</v>
      </c>
      <c r="AU769" s="252" t="s">
        <v>85</v>
      </c>
      <c r="AV769" s="13" t="s">
        <v>85</v>
      </c>
      <c r="AW769" s="13" t="s">
        <v>32</v>
      </c>
      <c r="AX769" s="13" t="s">
        <v>83</v>
      </c>
      <c r="AY769" s="252" t="s">
        <v>175</v>
      </c>
    </row>
    <row r="770" s="2" customFormat="1" ht="21.75" customHeight="1">
      <c r="A770" s="39"/>
      <c r="B770" s="40"/>
      <c r="C770" s="228" t="s">
        <v>723</v>
      </c>
      <c r="D770" s="228" t="s">
        <v>177</v>
      </c>
      <c r="E770" s="229" t="s">
        <v>2380</v>
      </c>
      <c r="F770" s="230" t="s">
        <v>2381</v>
      </c>
      <c r="G770" s="231" t="s">
        <v>316</v>
      </c>
      <c r="H770" s="232">
        <v>3</v>
      </c>
      <c r="I770" s="233"/>
      <c r="J770" s="234">
        <f>ROUND(I770*H770,2)</f>
        <v>0</v>
      </c>
      <c r="K770" s="230" t="s">
        <v>181</v>
      </c>
      <c r="L770" s="45"/>
      <c r="M770" s="235" t="s">
        <v>1</v>
      </c>
      <c r="N770" s="236" t="s">
        <v>41</v>
      </c>
      <c r="O770" s="92"/>
      <c r="P770" s="237">
        <f>O770*H770</f>
        <v>0</v>
      </c>
      <c r="Q770" s="237">
        <v>0.00014999999999999999</v>
      </c>
      <c r="R770" s="237">
        <f>Q770*H770</f>
        <v>0.00044999999999999999</v>
      </c>
      <c r="S770" s="237">
        <v>0</v>
      </c>
      <c r="T770" s="238">
        <f>S770*H770</f>
        <v>0</v>
      </c>
      <c r="U770" s="39"/>
      <c r="V770" s="39"/>
      <c r="W770" s="39"/>
      <c r="X770" s="39"/>
      <c r="Y770" s="39"/>
      <c r="Z770" s="39"/>
      <c r="AA770" s="39"/>
      <c r="AB770" s="39"/>
      <c r="AC770" s="39"/>
      <c r="AD770" s="39"/>
      <c r="AE770" s="39"/>
      <c r="AR770" s="239" t="s">
        <v>255</v>
      </c>
      <c r="AT770" s="239" t="s">
        <v>177</v>
      </c>
      <c r="AU770" s="239" t="s">
        <v>85</v>
      </c>
      <c r="AY770" s="18" t="s">
        <v>175</v>
      </c>
      <c r="BE770" s="240">
        <f>IF(N770="základní",J770,0)</f>
        <v>0</v>
      </c>
      <c r="BF770" s="240">
        <f>IF(N770="snížená",J770,0)</f>
        <v>0</v>
      </c>
      <c r="BG770" s="240">
        <f>IF(N770="zákl. přenesená",J770,0)</f>
        <v>0</v>
      </c>
      <c r="BH770" s="240">
        <f>IF(N770="sníž. přenesená",J770,0)</f>
        <v>0</v>
      </c>
      <c r="BI770" s="240">
        <f>IF(N770="nulová",J770,0)</f>
        <v>0</v>
      </c>
      <c r="BJ770" s="18" t="s">
        <v>83</v>
      </c>
      <c r="BK770" s="240">
        <f>ROUND(I770*H770,2)</f>
        <v>0</v>
      </c>
      <c r="BL770" s="18" t="s">
        <v>255</v>
      </c>
      <c r="BM770" s="239" t="s">
        <v>2382</v>
      </c>
    </row>
    <row r="771" s="13" customFormat="1">
      <c r="A771" s="13"/>
      <c r="B771" s="241"/>
      <c r="C771" s="242"/>
      <c r="D771" s="243" t="s">
        <v>197</v>
      </c>
      <c r="E771" s="244" t="s">
        <v>1</v>
      </c>
      <c r="F771" s="245" t="s">
        <v>98</v>
      </c>
      <c r="G771" s="242"/>
      <c r="H771" s="246">
        <v>3</v>
      </c>
      <c r="I771" s="247"/>
      <c r="J771" s="242"/>
      <c r="K771" s="242"/>
      <c r="L771" s="248"/>
      <c r="M771" s="249"/>
      <c r="N771" s="250"/>
      <c r="O771" s="250"/>
      <c r="P771" s="250"/>
      <c r="Q771" s="250"/>
      <c r="R771" s="250"/>
      <c r="S771" s="250"/>
      <c r="T771" s="251"/>
      <c r="U771" s="13"/>
      <c r="V771" s="13"/>
      <c r="W771" s="13"/>
      <c r="X771" s="13"/>
      <c r="Y771" s="13"/>
      <c r="Z771" s="13"/>
      <c r="AA771" s="13"/>
      <c r="AB771" s="13"/>
      <c r="AC771" s="13"/>
      <c r="AD771" s="13"/>
      <c r="AE771" s="13"/>
      <c r="AT771" s="252" t="s">
        <v>197</v>
      </c>
      <c r="AU771" s="252" t="s">
        <v>85</v>
      </c>
      <c r="AV771" s="13" t="s">
        <v>85</v>
      </c>
      <c r="AW771" s="13" t="s">
        <v>32</v>
      </c>
      <c r="AX771" s="13" t="s">
        <v>83</v>
      </c>
      <c r="AY771" s="252" t="s">
        <v>175</v>
      </c>
    </row>
    <row r="772" s="2" customFormat="1" ht="24.15" customHeight="1">
      <c r="A772" s="39"/>
      <c r="B772" s="40"/>
      <c r="C772" s="228" t="s">
        <v>727</v>
      </c>
      <c r="D772" s="228" t="s">
        <v>177</v>
      </c>
      <c r="E772" s="229" t="s">
        <v>2383</v>
      </c>
      <c r="F772" s="230" t="s">
        <v>2384</v>
      </c>
      <c r="G772" s="231" t="s">
        <v>316</v>
      </c>
      <c r="H772" s="232">
        <v>4</v>
      </c>
      <c r="I772" s="233"/>
      <c r="J772" s="234">
        <f>ROUND(I772*H772,2)</f>
        <v>0</v>
      </c>
      <c r="K772" s="230" t="s">
        <v>181</v>
      </c>
      <c r="L772" s="45"/>
      <c r="M772" s="235" t="s">
        <v>1</v>
      </c>
      <c r="N772" s="236" t="s">
        <v>41</v>
      </c>
      <c r="O772" s="92"/>
      <c r="P772" s="237">
        <f>O772*H772</f>
        <v>0</v>
      </c>
      <c r="Q772" s="237">
        <v>0.00024225000000000001</v>
      </c>
      <c r="R772" s="237">
        <f>Q772*H772</f>
        <v>0.00096900000000000003</v>
      </c>
      <c r="S772" s="237">
        <v>0</v>
      </c>
      <c r="T772" s="238">
        <f>S772*H772</f>
        <v>0</v>
      </c>
      <c r="U772" s="39"/>
      <c r="V772" s="39"/>
      <c r="W772" s="39"/>
      <c r="X772" s="39"/>
      <c r="Y772" s="39"/>
      <c r="Z772" s="39"/>
      <c r="AA772" s="39"/>
      <c r="AB772" s="39"/>
      <c r="AC772" s="39"/>
      <c r="AD772" s="39"/>
      <c r="AE772" s="39"/>
      <c r="AR772" s="239" t="s">
        <v>255</v>
      </c>
      <c r="AT772" s="239" t="s">
        <v>177</v>
      </c>
      <c r="AU772" s="239" t="s">
        <v>85</v>
      </c>
      <c r="AY772" s="18" t="s">
        <v>175</v>
      </c>
      <c r="BE772" s="240">
        <f>IF(N772="základní",J772,0)</f>
        <v>0</v>
      </c>
      <c r="BF772" s="240">
        <f>IF(N772="snížená",J772,0)</f>
        <v>0</v>
      </c>
      <c r="BG772" s="240">
        <f>IF(N772="zákl. přenesená",J772,0)</f>
        <v>0</v>
      </c>
      <c r="BH772" s="240">
        <f>IF(N772="sníž. přenesená",J772,0)</f>
        <v>0</v>
      </c>
      <c r="BI772" s="240">
        <f>IF(N772="nulová",J772,0)</f>
        <v>0</v>
      </c>
      <c r="BJ772" s="18" t="s">
        <v>83</v>
      </c>
      <c r="BK772" s="240">
        <f>ROUND(I772*H772,2)</f>
        <v>0</v>
      </c>
      <c r="BL772" s="18" t="s">
        <v>255</v>
      </c>
      <c r="BM772" s="239" t="s">
        <v>2385</v>
      </c>
    </row>
    <row r="773" s="13" customFormat="1">
      <c r="A773" s="13"/>
      <c r="B773" s="241"/>
      <c r="C773" s="242"/>
      <c r="D773" s="243" t="s">
        <v>197</v>
      </c>
      <c r="E773" s="244" t="s">
        <v>1</v>
      </c>
      <c r="F773" s="245" t="s">
        <v>182</v>
      </c>
      <c r="G773" s="242"/>
      <c r="H773" s="246">
        <v>4</v>
      </c>
      <c r="I773" s="247"/>
      <c r="J773" s="242"/>
      <c r="K773" s="242"/>
      <c r="L773" s="248"/>
      <c r="M773" s="249"/>
      <c r="N773" s="250"/>
      <c r="O773" s="250"/>
      <c r="P773" s="250"/>
      <c r="Q773" s="250"/>
      <c r="R773" s="250"/>
      <c r="S773" s="250"/>
      <c r="T773" s="251"/>
      <c r="U773" s="13"/>
      <c r="V773" s="13"/>
      <c r="W773" s="13"/>
      <c r="X773" s="13"/>
      <c r="Y773" s="13"/>
      <c r="Z773" s="13"/>
      <c r="AA773" s="13"/>
      <c r="AB773" s="13"/>
      <c r="AC773" s="13"/>
      <c r="AD773" s="13"/>
      <c r="AE773" s="13"/>
      <c r="AT773" s="252" t="s">
        <v>197</v>
      </c>
      <c r="AU773" s="252" t="s">
        <v>85</v>
      </c>
      <c r="AV773" s="13" t="s">
        <v>85</v>
      </c>
      <c r="AW773" s="13" t="s">
        <v>32</v>
      </c>
      <c r="AX773" s="13" t="s">
        <v>83</v>
      </c>
      <c r="AY773" s="252" t="s">
        <v>175</v>
      </c>
    </row>
    <row r="774" s="2" customFormat="1" ht="24.15" customHeight="1">
      <c r="A774" s="39"/>
      <c r="B774" s="40"/>
      <c r="C774" s="228" t="s">
        <v>732</v>
      </c>
      <c r="D774" s="228" t="s">
        <v>177</v>
      </c>
      <c r="E774" s="229" t="s">
        <v>2386</v>
      </c>
      <c r="F774" s="230" t="s">
        <v>2387</v>
      </c>
      <c r="G774" s="231" t="s">
        <v>316</v>
      </c>
      <c r="H774" s="232">
        <v>20</v>
      </c>
      <c r="I774" s="233"/>
      <c r="J774" s="234">
        <f>ROUND(I774*H774,2)</f>
        <v>0</v>
      </c>
      <c r="K774" s="230" t="s">
        <v>181</v>
      </c>
      <c r="L774" s="45"/>
      <c r="M774" s="235" t="s">
        <v>1</v>
      </c>
      <c r="N774" s="236" t="s">
        <v>41</v>
      </c>
      <c r="O774" s="92"/>
      <c r="P774" s="237">
        <f>O774*H774</f>
        <v>0</v>
      </c>
      <c r="Q774" s="237">
        <v>0.00033575</v>
      </c>
      <c r="R774" s="237">
        <f>Q774*H774</f>
        <v>0.0067150000000000005</v>
      </c>
      <c r="S774" s="237">
        <v>0</v>
      </c>
      <c r="T774" s="238">
        <f>S774*H774</f>
        <v>0</v>
      </c>
      <c r="U774" s="39"/>
      <c r="V774" s="39"/>
      <c r="W774" s="39"/>
      <c r="X774" s="39"/>
      <c r="Y774" s="39"/>
      <c r="Z774" s="39"/>
      <c r="AA774" s="39"/>
      <c r="AB774" s="39"/>
      <c r="AC774" s="39"/>
      <c r="AD774" s="39"/>
      <c r="AE774" s="39"/>
      <c r="AR774" s="239" t="s">
        <v>255</v>
      </c>
      <c r="AT774" s="239" t="s">
        <v>177</v>
      </c>
      <c r="AU774" s="239" t="s">
        <v>85</v>
      </c>
      <c r="AY774" s="18" t="s">
        <v>175</v>
      </c>
      <c r="BE774" s="240">
        <f>IF(N774="základní",J774,0)</f>
        <v>0</v>
      </c>
      <c r="BF774" s="240">
        <f>IF(N774="snížená",J774,0)</f>
        <v>0</v>
      </c>
      <c r="BG774" s="240">
        <f>IF(N774="zákl. přenesená",J774,0)</f>
        <v>0</v>
      </c>
      <c r="BH774" s="240">
        <f>IF(N774="sníž. přenesená",J774,0)</f>
        <v>0</v>
      </c>
      <c r="BI774" s="240">
        <f>IF(N774="nulová",J774,0)</f>
        <v>0</v>
      </c>
      <c r="BJ774" s="18" t="s">
        <v>83</v>
      </c>
      <c r="BK774" s="240">
        <f>ROUND(I774*H774,2)</f>
        <v>0</v>
      </c>
      <c r="BL774" s="18" t="s">
        <v>255</v>
      </c>
      <c r="BM774" s="239" t="s">
        <v>2388</v>
      </c>
    </row>
    <row r="775" s="13" customFormat="1">
      <c r="A775" s="13"/>
      <c r="B775" s="241"/>
      <c r="C775" s="242"/>
      <c r="D775" s="243" t="s">
        <v>197</v>
      </c>
      <c r="E775" s="244" t="s">
        <v>1</v>
      </c>
      <c r="F775" s="245" t="s">
        <v>282</v>
      </c>
      <c r="G775" s="242"/>
      <c r="H775" s="246">
        <v>20</v>
      </c>
      <c r="I775" s="247"/>
      <c r="J775" s="242"/>
      <c r="K775" s="242"/>
      <c r="L775" s="248"/>
      <c r="M775" s="249"/>
      <c r="N775" s="250"/>
      <c r="O775" s="250"/>
      <c r="P775" s="250"/>
      <c r="Q775" s="250"/>
      <c r="R775" s="250"/>
      <c r="S775" s="250"/>
      <c r="T775" s="251"/>
      <c r="U775" s="13"/>
      <c r="V775" s="13"/>
      <c r="W775" s="13"/>
      <c r="X775" s="13"/>
      <c r="Y775" s="13"/>
      <c r="Z775" s="13"/>
      <c r="AA775" s="13"/>
      <c r="AB775" s="13"/>
      <c r="AC775" s="13"/>
      <c r="AD775" s="13"/>
      <c r="AE775" s="13"/>
      <c r="AT775" s="252" t="s">
        <v>197</v>
      </c>
      <c r="AU775" s="252" t="s">
        <v>85</v>
      </c>
      <c r="AV775" s="13" t="s">
        <v>85</v>
      </c>
      <c r="AW775" s="13" t="s">
        <v>32</v>
      </c>
      <c r="AX775" s="13" t="s">
        <v>83</v>
      </c>
      <c r="AY775" s="252" t="s">
        <v>175</v>
      </c>
    </row>
    <row r="776" s="2" customFormat="1" ht="16.5" customHeight="1">
      <c r="A776" s="39"/>
      <c r="B776" s="40"/>
      <c r="C776" s="228" t="s">
        <v>737</v>
      </c>
      <c r="D776" s="228" t="s">
        <v>177</v>
      </c>
      <c r="E776" s="229" t="s">
        <v>2389</v>
      </c>
      <c r="F776" s="230" t="s">
        <v>2390</v>
      </c>
      <c r="G776" s="231" t="s">
        <v>350</v>
      </c>
      <c r="H776" s="232">
        <v>0.01</v>
      </c>
      <c r="I776" s="233"/>
      <c r="J776" s="234">
        <f>ROUND(I776*H776,2)</f>
        <v>0</v>
      </c>
      <c r="K776" s="230" t="s">
        <v>181</v>
      </c>
      <c r="L776" s="45"/>
      <c r="M776" s="235" t="s">
        <v>1</v>
      </c>
      <c r="N776" s="236" t="s">
        <v>41</v>
      </c>
      <c r="O776" s="92"/>
      <c r="P776" s="237">
        <f>O776*H776</f>
        <v>0</v>
      </c>
      <c r="Q776" s="237">
        <v>0</v>
      </c>
      <c r="R776" s="237">
        <f>Q776*H776</f>
        <v>0</v>
      </c>
      <c r="S776" s="237">
        <v>0</v>
      </c>
      <c r="T776" s="238">
        <f>S776*H776</f>
        <v>0</v>
      </c>
      <c r="U776" s="39"/>
      <c r="V776" s="39"/>
      <c r="W776" s="39"/>
      <c r="X776" s="39"/>
      <c r="Y776" s="39"/>
      <c r="Z776" s="39"/>
      <c r="AA776" s="39"/>
      <c r="AB776" s="39"/>
      <c r="AC776" s="39"/>
      <c r="AD776" s="39"/>
      <c r="AE776" s="39"/>
      <c r="AR776" s="239" t="s">
        <v>255</v>
      </c>
      <c r="AT776" s="239" t="s">
        <v>177</v>
      </c>
      <c r="AU776" s="239" t="s">
        <v>85</v>
      </c>
      <c r="AY776" s="18" t="s">
        <v>175</v>
      </c>
      <c r="BE776" s="240">
        <f>IF(N776="základní",J776,0)</f>
        <v>0</v>
      </c>
      <c r="BF776" s="240">
        <f>IF(N776="snížená",J776,0)</f>
        <v>0</v>
      </c>
      <c r="BG776" s="240">
        <f>IF(N776="zákl. přenesená",J776,0)</f>
        <v>0</v>
      </c>
      <c r="BH776" s="240">
        <f>IF(N776="sníž. přenesená",J776,0)</f>
        <v>0</v>
      </c>
      <c r="BI776" s="240">
        <f>IF(N776="nulová",J776,0)</f>
        <v>0</v>
      </c>
      <c r="BJ776" s="18" t="s">
        <v>83</v>
      </c>
      <c r="BK776" s="240">
        <f>ROUND(I776*H776,2)</f>
        <v>0</v>
      </c>
      <c r="BL776" s="18" t="s">
        <v>255</v>
      </c>
      <c r="BM776" s="239" t="s">
        <v>2391</v>
      </c>
    </row>
    <row r="777" s="2" customFormat="1" ht="16.5" customHeight="1">
      <c r="A777" s="39"/>
      <c r="B777" s="40"/>
      <c r="C777" s="228" t="s">
        <v>743</v>
      </c>
      <c r="D777" s="228" t="s">
        <v>177</v>
      </c>
      <c r="E777" s="229" t="s">
        <v>2392</v>
      </c>
      <c r="F777" s="230" t="s">
        <v>2393</v>
      </c>
      <c r="G777" s="231" t="s">
        <v>350</v>
      </c>
      <c r="H777" s="232">
        <v>0.01</v>
      </c>
      <c r="I777" s="233"/>
      <c r="J777" s="234">
        <f>ROUND(I777*H777,2)</f>
        <v>0</v>
      </c>
      <c r="K777" s="230" t="s">
        <v>181</v>
      </c>
      <c r="L777" s="45"/>
      <c r="M777" s="235" t="s">
        <v>1</v>
      </c>
      <c r="N777" s="236" t="s">
        <v>41</v>
      </c>
      <c r="O777" s="92"/>
      <c r="P777" s="237">
        <f>O777*H777</f>
        <v>0</v>
      </c>
      <c r="Q777" s="237">
        <v>0</v>
      </c>
      <c r="R777" s="237">
        <f>Q777*H777</f>
        <v>0</v>
      </c>
      <c r="S777" s="237">
        <v>0</v>
      </c>
      <c r="T777" s="238">
        <f>S777*H777</f>
        <v>0</v>
      </c>
      <c r="U777" s="39"/>
      <c r="V777" s="39"/>
      <c r="W777" s="39"/>
      <c r="X777" s="39"/>
      <c r="Y777" s="39"/>
      <c r="Z777" s="39"/>
      <c r="AA777" s="39"/>
      <c r="AB777" s="39"/>
      <c r="AC777" s="39"/>
      <c r="AD777" s="39"/>
      <c r="AE777" s="39"/>
      <c r="AR777" s="239" t="s">
        <v>255</v>
      </c>
      <c r="AT777" s="239" t="s">
        <v>177</v>
      </c>
      <c r="AU777" s="239" t="s">
        <v>85</v>
      </c>
      <c r="AY777" s="18" t="s">
        <v>175</v>
      </c>
      <c r="BE777" s="240">
        <f>IF(N777="základní",J777,0)</f>
        <v>0</v>
      </c>
      <c r="BF777" s="240">
        <f>IF(N777="snížená",J777,0)</f>
        <v>0</v>
      </c>
      <c r="BG777" s="240">
        <f>IF(N777="zákl. přenesená",J777,0)</f>
        <v>0</v>
      </c>
      <c r="BH777" s="240">
        <f>IF(N777="sníž. přenesená",J777,0)</f>
        <v>0</v>
      </c>
      <c r="BI777" s="240">
        <f>IF(N777="nulová",J777,0)</f>
        <v>0</v>
      </c>
      <c r="BJ777" s="18" t="s">
        <v>83</v>
      </c>
      <c r="BK777" s="240">
        <f>ROUND(I777*H777,2)</f>
        <v>0</v>
      </c>
      <c r="BL777" s="18" t="s">
        <v>255</v>
      </c>
      <c r="BM777" s="239" t="s">
        <v>2394</v>
      </c>
    </row>
    <row r="778" s="12" customFormat="1" ht="25.92" customHeight="1">
      <c r="A778" s="12"/>
      <c r="B778" s="212"/>
      <c r="C778" s="213"/>
      <c r="D778" s="214" t="s">
        <v>75</v>
      </c>
      <c r="E778" s="215" t="s">
        <v>946</v>
      </c>
      <c r="F778" s="215" t="s">
        <v>947</v>
      </c>
      <c r="G778" s="213"/>
      <c r="H778" s="213"/>
      <c r="I778" s="216"/>
      <c r="J778" s="217">
        <f>BK778</f>
        <v>0</v>
      </c>
      <c r="K778" s="213"/>
      <c r="L778" s="218"/>
      <c r="M778" s="219"/>
      <c r="N778" s="220"/>
      <c r="O778" s="220"/>
      <c r="P778" s="221">
        <f>SUM(P779:P780)</f>
        <v>0</v>
      </c>
      <c r="Q778" s="220"/>
      <c r="R778" s="221">
        <f>SUM(R779:R780)</f>
        <v>0</v>
      </c>
      <c r="S778" s="220"/>
      <c r="T778" s="222">
        <f>SUM(T779:T780)</f>
        <v>0</v>
      </c>
      <c r="U778" s="12"/>
      <c r="V778" s="12"/>
      <c r="W778" s="12"/>
      <c r="X778" s="12"/>
      <c r="Y778" s="12"/>
      <c r="Z778" s="12"/>
      <c r="AA778" s="12"/>
      <c r="AB778" s="12"/>
      <c r="AC778" s="12"/>
      <c r="AD778" s="12"/>
      <c r="AE778" s="12"/>
      <c r="AR778" s="223" t="s">
        <v>182</v>
      </c>
      <c r="AT778" s="224" t="s">
        <v>75</v>
      </c>
      <c r="AU778" s="224" t="s">
        <v>76</v>
      </c>
      <c r="AY778" s="223" t="s">
        <v>175</v>
      </c>
      <c r="BK778" s="225">
        <f>SUM(BK779:BK780)</f>
        <v>0</v>
      </c>
    </row>
    <row r="779" s="2" customFormat="1" ht="16.5" customHeight="1">
      <c r="A779" s="39"/>
      <c r="B779" s="40"/>
      <c r="C779" s="228" t="s">
        <v>747</v>
      </c>
      <c r="D779" s="228" t="s">
        <v>177</v>
      </c>
      <c r="E779" s="229" t="s">
        <v>948</v>
      </c>
      <c r="F779" s="230" t="s">
        <v>949</v>
      </c>
      <c r="G779" s="231" t="s">
        <v>950</v>
      </c>
      <c r="H779" s="232">
        <v>50</v>
      </c>
      <c r="I779" s="233"/>
      <c r="J779" s="234">
        <f>ROUND(I779*H779,2)</f>
        <v>0</v>
      </c>
      <c r="K779" s="230" t="s">
        <v>181</v>
      </c>
      <c r="L779" s="45"/>
      <c r="M779" s="235" t="s">
        <v>1</v>
      </c>
      <c r="N779" s="236" t="s">
        <v>41</v>
      </c>
      <c r="O779" s="92"/>
      <c r="P779" s="237">
        <f>O779*H779</f>
        <v>0</v>
      </c>
      <c r="Q779" s="237">
        <v>0</v>
      </c>
      <c r="R779" s="237">
        <f>Q779*H779</f>
        <v>0</v>
      </c>
      <c r="S779" s="237">
        <v>0</v>
      </c>
      <c r="T779" s="238">
        <f>S779*H779</f>
        <v>0</v>
      </c>
      <c r="U779" s="39"/>
      <c r="V779" s="39"/>
      <c r="W779" s="39"/>
      <c r="X779" s="39"/>
      <c r="Y779" s="39"/>
      <c r="Z779" s="39"/>
      <c r="AA779" s="39"/>
      <c r="AB779" s="39"/>
      <c r="AC779" s="39"/>
      <c r="AD779" s="39"/>
      <c r="AE779" s="39"/>
      <c r="AR779" s="239" t="s">
        <v>951</v>
      </c>
      <c r="AT779" s="239" t="s">
        <v>177</v>
      </c>
      <c r="AU779" s="239" t="s">
        <v>83</v>
      </c>
      <c r="AY779" s="18" t="s">
        <v>175</v>
      </c>
      <c r="BE779" s="240">
        <f>IF(N779="základní",J779,0)</f>
        <v>0</v>
      </c>
      <c r="BF779" s="240">
        <f>IF(N779="snížená",J779,0)</f>
        <v>0</v>
      </c>
      <c r="BG779" s="240">
        <f>IF(N779="zákl. přenesená",J779,0)</f>
        <v>0</v>
      </c>
      <c r="BH779" s="240">
        <f>IF(N779="sníž. přenesená",J779,0)</f>
        <v>0</v>
      </c>
      <c r="BI779" s="240">
        <f>IF(N779="nulová",J779,0)</f>
        <v>0</v>
      </c>
      <c r="BJ779" s="18" t="s">
        <v>83</v>
      </c>
      <c r="BK779" s="240">
        <f>ROUND(I779*H779,2)</f>
        <v>0</v>
      </c>
      <c r="BL779" s="18" t="s">
        <v>951</v>
      </c>
      <c r="BM779" s="239" t="s">
        <v>2395</v>
      </c>
    </row>
    <row r="780" s="13" customFormat="1">
      <c r="A780" s="13"/>
      <c r="B780" s="241"/>
      <c r="C780" s="242"/>
      <c r="D780" s="243" t="s">
        <v>197</v>
      </c>
      <c r="E780" s="244" t="s">
        <v>1</v>
      </c>
      <c r="F780" s="245" t="s">
        <v>444</v>
      </c>
      <c r="G780" s="242"/>
      <c r="H780" s="246">
        <v>50</v>
      </c>
      <c r="I780" s="247"/>
      <c r="J780" s="242"/>
      <c r="K780" s="242"/>
      <c r="L780" s="248"/>
      <c r="M780" s="249"/>
      <c r="N780" s="250"/>
      <c r="O780" s="250"/>
      <c r="P780" s="250"/>
      <c r="Q780" s="250"/>
      <c r="R780" s="250"/>
      <c r="S780" s="250"/>
      <c r="T780" s="251"/>
      <c r="U780" s="13"/>
      <c r="V780" s="13"/>
      <c r="W780" s="13"/>
      <c r="X780" s="13"/>
      <c r="Y780" s="13"/>
      <c r="Z780" s="13"/>
      <c r="AA780" s="13"/>
      <c r="AB780" s="13"/>
      <c r="AC780" s="13"/>
      <c r="AD780" s="13"/>
      <c r="AE780" s="13"/>
      <c r="AT780" s="252" t="s">
        <v>197</v>
      </c>
      <c r="AU780" s="252" t="s">
        <v>83</v>
      </c>
      <c r="AV780" s="13" t="s">
        <v>85</v>
      </c>
      <c r="AW780" s="13" t="s">
        <v>32</v>
      </c>
      <c r="AX780" s="13" t="s">
        <v>83</v>
      </c>
      <c r="AY780" s="252" t="s">
        <v>175</v>
      </c>
    </row>
    <row r="781" s="12" customFormat="1" ht="25.92" customHeight="1">
      <c r="A781" s="12"/>
      <c r="B781" s="212"/>
      <c r="C781" s="213"/>
      <c r="D781" s="214" t="s">
        <v>75</v>
      </c>
      <c r="E781" s="215" t="s">
        <v>2396</v>
      </c>
      <c r="F781" s="215" t="s">
        <v>2397</v>
      </c>
      <c r="G781" s="213"/>
      <c r="H781" s="213"/>
      <c r="I781" s="216"/>
      <c r="J781" s="217">
        <f>BK781</f>
        <v>0</v>
      </c>
      <c r="K781" s="213"/>
      <c r="L781" s="218"/>
      <c r="M781" s="219"/>
      <c r="N781" s="220"/>
      <c r="O781" s="220"/>
      <c r="P781" s="221">
        <f>P782</f>
        <v>0</v>
      </c>
      <c r="Q781" s="220"/>
      <c r="R781" s="221">
        <f>R782</f>
        <v>0</v>
      </c>
      <c r="S781" s="220"/>
      <c r="T781" s="222">
        <f>T782</f>
        <v>0</v>
      </c>
      <c r="U781" s="12"/>
      <c r="V781" s="12"/>
      <c r="W781" s="12"/>
      <c r="X781" s="12"/>
      <c r="Y781" s="12"/>
      <c r="Z781" s="12"/>
      <c r="AA781" s="12"/>
      <c r="AB781" s="12"/>
      <c r="AC781" s="12"/>
      <c r="AD781" s="12"/>
      <c r="AE781" s="12"/>
      <c r="AR781" s="223" t="s">
        <v>182</v>
      </c>
      <c r="AT781" s="224" t="s">
        <v>75</v>
      </c>
      <c r="AU781" s="224" t="s">
        <v>76</v>
      </c>
      <c r="AY781" s="223" t="s">
        <v>175</v>
      </c>
      <c r="BK781" s="225">
        <f>BK782</f>
        <v>0</v>
      </c>
    </row>
    <row r="782" s="12" customFormat="1" ht="22.8" customHeight="1">
      <c r="A782" s="12"/>
      <c r="B782" s="212"/>
      <c r="C782" s="213"/>
      <c r="D782" s="214" t="s">
        <v>75</v>
      </c>
      <c r="E782" s="226" t="s">
        <v>2398</v>
      </c>
      <c r="F782" s="226" t="s">
        <v>2399</v>
      </c>
      <c r="G782" s="213"/>
      <c r="H782" s="213"/>
      <c r="I782" s="216"/>
      <c r="J782" s="227">
        <f>BK782</f>
        <v>0</v>
      </c>
      <c r="K782" s="213"/>
      <c r="L782" s="218"/>
      <c r="M782" s="219"/>
      <c r="N782" s="220"/>
      <c r="O782" s="220"/>
      <c r="P782" s="221">
        <f>SUM(P783:P788)</f>
        <v>0</v>
      </c>
      <c r="Q782" s="220"/>
      <c r="R782" s="221">
        <f>SUM(R783:R788)</f>
        <v>0</v>
      </c>
      <c r="S782" s="220"/>
      <c r="T782" s="222">
        <f>SUM(T783:T788)</f>
        <v>0</v>
      </c>
      <c r="U782" s="12"/>
      <c r="V782" s="12"/>
      <c r="W782" s="12"/>
      <c r="X782" s="12"/>
      <c r="Y782" s="12"/>
      <c r="Z782" s="12"/>
      <c r="AA782" s="12"/>
      <c r="AB782" s="12"/>
      <c r="AC782" s="12"/>
      <c r="AD782" s="12"/>
      <c r="AE782" s="12"/>
      <c r="AR782" s="223" t="s">
        <v>182</v>
      </c>
      <c r="AT782" s="224" t="s">
        <v>75</v>
      </c>
      <c r="AU782" s="224" t="s">
        <v>83</v>
      </c>
      <c r="AY782" s="223" t="s">
        <v>175</v>
      </c>
      <c r="BK782" s="225">
        <f>SUM(BK783:BK788)</f>
        <v>0</v>
      </c>
    </row>
    <row r="783" s="2" customFormat="1" ht="16.5" customHeight="1">
      <c r="A783" s="39"/>
      <c r="B783" s="40"/>
      <c r="C783" s="228" t="s">
        <v>753</v>
      </c>
      <c r="D783" s="228" t="s">
        <v>177</v>
      </c>
      <c r="E783" s="229" t="s">
        <v>2400</v>
      </c>
      <c r="F783" s="230" t="s">
        <v>2401</v>
      </c>
      <c r="G783" s="231" t="s">
        <v>316</v>
      </c>
      <c r="H783" s="232">
        <v>20</v>
      </c>
      <c r="I783" s="233"/>
      <c r="J783" s="234">
        <f>ROUND(I783*H783,2)</f>
        <v>0</v>
      </c>
      <c r="K783" s="230" t="s">
        <v>1</v>
      </c>
      <c r="L783" s="45"/>
      <c r="M783" s="235" t="s">
        <v>1</v>
      </c>
      <c r="N783" s="236" t="s">
        <v>41</v>
      </c>
      <c r="O783" s="92"/>
      <c r="P783" s="237">
        <f>O783*H783</f>
        <v>0</v>
      </c>
      <c r="Q783" s="237">
        <v>0</v>
      </c>
      <c r="R783" s="237">
        <f>Q783*H783</f>
        <v>0</v>
      </c>
      <c r="S783" s="237">
        <v>0</v>
      </c>
      <c r="T783" s="238">
        <f>S783*H783</f>
        <v>0</v>
      </c>
      <c r="U783" s="39"/>
      <c r="V783" s="39"/>
      <c r="W783" s="39"/>
      <c r="X783" s="39"/>
      <c r="Y783" s="39"/>
      <c r="Z783" s="39"/>
      <c r="AA783" s="39"/>
      <c r="AB783" s="39"/>
      <c r="AC783" s="39"/>
      <c r="AD783" s="39"/>
      <c r="AE783" s="39"/>
      <c r="AR783" s="239" t="s">
        <v>951</v>
      </c>
      <c r="AT783" s="239" t="s">
        <v>177</v>
      </c>
      <c r="AU783" s="239" t="s">
        <v>85</v>
      </c>
      <c r="AY783" s="18" t="s">
        <v>175</v>
      </c>
      <c r="BE783" s="240">
        <f>IF(N783="základní",J783,0)</f>
        <v>0</v>
      </c>
      <c r="BF783" s="240">
        <f>IF(N783="snížená",J783,0)</f>
        <v>0</v>
      </c>
      <c r="BG783" s="240">
        <f>IF(N783="zákl. přenesená",J783,0)</f>
        <v>0</v>
      </c>
      <c r="BH783" s="240">
        <f>IF(N783="sníž. přenesená",J783,0)</f>
        <v>0</v>
      </c>
      <c r="BI783" s="240">
        <f>IF(N783="nulová",J783,0)</f>
        <v>0</v>
      </c>
      <c r="BJ783" s="18" t="s">
        <v>83</v>
      </c>
      <c r="BK783" s="240">
        <f>ROUND(I783*H783,2)</f>
        <v>0</v>
      </c>
      <c r="BL783" s="18" t="s">
        <v>951</v>
      </c>
      <c r="BM783" s="239" t="s">
        <v>2402</v>
      </c>
    </row>
    <row r="784" s="13" customFormat="1">
      <c r="A784" s="13"/>
      <c r="B784" s="241"/>
      <c r="C784" s="242"/>
      <c r="D784" s="243" t="s">
        <v>197</v>
      </c>
      <c r="E784" s="244" t="s">
        <v>1</v>
      </c>
      <c r="F784" s="245" t="s">
        <v>282</v>
      </c>
      <c r="G784" s="242"/>
      <c r="H784" s="246">
        <v>20</v>
      </c>
      <c r="I784" s="247"/>
      <c r="J784" s="242"/>
      <c r="K784" s="242"/>
      <c r="L784" s="248"/>
      <c r="M784" s="249"/>
      <c r="N784" s="250"/>
      <c r="O784" s="250"/>
      <c r="P784" s="250"/>
      <c r="Q784" s="250"/>
      <c r="R784" s="250"/>
      <c r="S784" s="250"/>
      <c r="T784" s="251"/>
      <c r="U784" s="13"/>
      <c r="V784" s="13"/>
      <c r="W784" s="13"/>
      <c r="X784" s="13"/>
      <c r="Y784" s="13"/>
      <c r="Z784" s="13"/>
      <c r="AA784" s="13"/>
      <c r="AB784" s="13"/>
      <c r="AC784" s="13"/>
      <c r="AD784" s="13"/>
      <c r="AE784" s="13"/>
      <c r="AT784" s="252" t="s">
        <v>197</v>
      </c>
      <c r="AU784" s="252" t="s">
        <v>85</v>
      </c>
      <c r="AV784" s="13" t="s">
        <v>85</v>
      </c>
      <c r="AW784" s="13" t="s">
        <v>32</v>
      </c>
      <c r="AX784" s="13" t="s">
        <v>83</v>
      </c>
      <c r="AY784" s="252" t="s">
        <v>175</v>
      </c>
    </row>
    <row r="785" s="2" customFormat="1" ht="16.5" customHeight="1">
      <c r="A785" s="39"/>
      <c r="B785" s="40"/>
      <c r="C785" s="228" t="s">
        <v>757</v>
      </c>
      <c r="D785" s="228" t="s">
        <v>177</v>
      </c>
      <c r="E785" s="229" t="s">
        <v>2403</v>
      </c>
      <c r="F785" s="230" t="s">
        <v>2404</v>
      </c>
      <c r="G785" s="231" t="s">
        <v>316</v>
      </c>
      <c r="H785" s="232">
        <v>1</v>
      </c>
      <c r="I785" s="233"/>
      <c r="J785" s="234">
        <f>ROUND(I785*H785,2)</f>
        <v>0</v>
      </c>
      <c r="K785" s="230" t="s">
        <v>1</v>
      </c>
      <c r="L785" s="45"/>
      <c r="M785" s="235" t="s">
        <v>1</v>
      </c>
      <c r="N785" s="236" t="s">
        <v>41</v>
      </c>
      <c r="O785" s="92"/>
      <c r="P785" s="237">
        <f>O785*H785</f>
        <v>0</v>
      </c>
      <c r="Q785" s="237">
        <v>0</v>
      </c>
      <c r="R785" s="237">
        <f>Q785*H785</f>
        <v>0</v>
      </c>
      <c r="S785" s="237">
        <v>0</v>
      </c>
      <c r="T785" s="238">
        <f>S785*H785</f>
        <v>0</v>
      </c>
      <c r="U785" s="39"/>
      <c r="V785" s="39"/>
      <c r="W785" s="39"/>
      <c r="X785" s="39"/>
      <c r="Y785" s="39"/>
      <c r="Z785" s="39"/>
      <c r="AA785" s="39"/>
      <c r="AB785" s="39"/>
      <c r="AC785" s="39"/>
      <c r="AD785" s="39"/>
      <c r="AE785" s="39"/>
      <c r="AR785" s="239" t="s">
        <v>951</v>
      </c>
      <c r="AT785" s="239" t="s">
        <v>177</v>
      </c>
      <c r="AU785" s="239" t="s">
        <v>85</v>
      </c>
      <c r="AY785" s="18" t="s">
        <v>175</v>
      </c>
      <c r="BE785" s="240">
        <f>IF(N785="základní",J785,0)</f>
        <v>0</v>
      </c>
      <c r="BF785" s="240">
        <f>IF(N785="snížená",J785,0)</f>
        <v>0</v>
      </c>
      <c r="BG785" s="240">
        <f>IF(N785="zákl. přenesená",J785,0)</f>
        <v>0</v>
      </c>
      <c r="BH785" s="240">
        <f>IF(N785="sníž. přenesená",J785,0)</f>
        <v>0</v>
      </c>
      <c r="BI785" s="240">
        <f>IF(N785="nulová",J785,0)</f>
        <v>0</v>
      </c>
      <c r="BJ785" s="18" t="s">
        <v>83</v>
      </c>
      <c r="BK785" s="240">
        <f>ROUND(I785*H785,2)</f>
        <v>0</v>
      </c>
      <c r="BL785" s="18" t="s">
        <v>951</v>
      </c>
      <c r="BM785" s="239" t="s">
        <v>2405</v>
      </c>
    </row>
    <row r="786" s="13" customFormat="1">
      <c r="A786" s="13"/>
      <c r="B786" s="241"/>
      <c r="C786" s="242"/>
      <c r="D786" s="243" t="s">
        <v>197</v>
      </c>
      <c r="E786" s="244" t="s">
        <v>1</v>
      </c>
      <c r="F786" s="245" t="s">
        <v>83</v>
      </c>
      <c r="G786" s="242"/>
      <c r="H786" s="246">
        <v>1</v>
      </c>
      <c r="I786" s="247"/>
      <c r="J786" s="242"/>
      <c r="K786" s="242"/>
      <c r="L786" s="248"/>
      <c r="M786" s="249"/>
      <c r="N786" s="250"/>
      <c r="O786" s="250"/>
      <c r="P786" s="250"/>
      <c r="Q786" s="250"/>
      <c r="R786" s="250"/>
      <c r="S786" s="250"/>
      <c r="T786" s="251"/>
      <c r="U786" s="13"/>
      <c r="V786" s="13"/>
      <c r="W786" s="13"/>
      <c r="X786" s="13"/>
      <c r="Y786" s="13"/>
      <c r="Z786" s="13"/>
      <c r="AA786" s="13"/>
      <c r="AB786" s="13"/>
      <c r="AC786" s="13"/>
      <c r="AD786" s="13"/>
      <c r="AE786" s="13"/>
      <c r="AT786" s="252" t="s">
        <v>197</v>
      </c>
      <c r="AU786" s="252" t="s">
        <v>85</v>
      </c>
      <c r="AV786" s="13" t="s">
        <v>85</v>
      </c>
      <c r="AW786" s="13" t="s">
        <v>32</v>
      </c>
      <c r="AX786" s="13" t="s">
        <v>83</v>
      </c>
      <c r="AY786" s="252" t="s">
        <v>175</v>
      </c>
    </row>
    <row r="787" s="2" customFormat="1" ht="16.5" customHeight="1">
      <c r="A787" s="39"/>
      <c r="B787" s="40"/>
      <c r="C787" s="228" t="s">
        <v>761</v>
      </c>
      <c r="D787" s="228" t="s">
        <v>177</v>
      </c>
      <c r="E787" s="229" t="s">
        <v>2406</v>
      </c>
      <c r="F787" s="230" t="s">
        <v>2407</v>
      </c>
      <c r="G787" s="231" t="s">
        <v>908</v>
      </c>
      <c r="H787" s="232">
        <v>1</v>
      </c>
      <c r="I787" s="233"/>
      <c r="J787" s="234">
        <f>ROUND(I787*H787,2)</f>
        <v>0</v>
      </c>
      <c r="K787" s="230" t="s">
        <v>1</v>
      </c>
      <c r="L787" s="45"/>
      <c r="M787" s="235" t="s">
        <v>1</v>
      </c>
      <c r="N787" s="236" t="s">
        <v>41</v>
      </c>
      <c r="O787" s="92"/>
      <c r="P787" s="237">
        <f>O787*H787</f>
        <v>0</v>
      </c>
      <c r="Q787" s="237">
        <v>0</v>
      </c>
      <c r="R787" s="237">
        <f>Q787*H787</f>
        <v>0</v>
      </c>
      <c r="S787" s="237">
        <v>0</v>
      </c>
      <c r="T787" s="238">
        <f>S787*H787</f>
        <v>0</v>
      </c>
      <c r="U787" s="39"/>
      <c r="V787" s="39"/>
      <c r="W787" s="39"/>
      <c r="X787" s="39"/>
      <c r="Y787" s="39"/>
      <c r="Z787" s="39"/>
      <c r="AA787" s="39"/>
      <c r="AB787" s="39"/>
      <c r="AC787" s="39"/>
      <c r="AD787" s="39"/>
      <c r="AE787" s="39"/>
      <c r="AR787" s="239" t="s">
        <v>951</v>
      </c>
      <c r="AT787" s="239" t="s">
        <v>177</v>
      </c>
      <c r="AU787" s="239" t="s">
        <v>85</v>
      </c>
      <c r="AY787" s="18" t="s">
        <v>175</v>
      </c>
      <c r="BE787" s="240">
        <f>IF(N787="základní",J787,0)</f>
        <v>0</v>
      </c>
      <c r="BF787" s="240">
        <f>IF(N787="snížená",J787,0)</f>
        <v>0</v>
      </c>
      <c r="BG787" s="240">
        <f>IF(N787="zákl. přenesená",J787,0)</f>
        <v>0</v>
      </c>
      <c r="BH787" s="240">
        <f>IF(N787="sníž. přenesená",J787,0)</f>
        <v>0</v>
      </c>
      <c r="BI787" s="240">
        <f>IF(N787="nulová",J787,0)</f>
        <v>0</v>
      </c>
      <c r="BJ787" s="18" t="s">
        <v>83</v>
      </c>
      <c r="BK787" s="240">
        <f>ROUND(I787*H787,2)</f>
        <v>0</v>
      </c>
      <c r="BL787" s="18" t="s">
        <v>951</v>
      </c>
      <c r="BM787" s="239" t="s">
        <v>2408</v>
      </c>
    </row>
    <row r="788" s="13" customFormat="1">
      <c r="A788" s="13"/>
      <c r="B788" s="241"/>
      <c r="C788" s="242"/>
      <c r="D788" s="243" t="s">
        <v>197</v>
      </c>
      <c r="E788" s="244" t="s">
        <v>1</v>
      </c>
      <c r="F788" s="245" t="s">
        <v>83</v>
      </c>
      <c r="G788" s="242"/>
      <c r="H788" s="246">
        <v>1</v>
      </c>
      <c r="I788" s="247"/>
      <c r="J788" s="242"/>
      <c r="K788" s="242"/>
      <c r="L788" s="248"/>
      <c r="M788" s="309"/>
      <c r="N788" s="310"/>
      <c r="O788" s="310"/>
      <c r="P788" s="310"/>
      <c r="Q788" s="310"/>
      <c r="R788" s="310"/>
      <c r="S788" s="310"/>
      <c r="T788" s="311"/>
      <c r="U788" s="13"/>
      <c r="V788" s="13"/>
      <c r="W788" s="13"/>
      <c r="X788" s="13"/>
      <c r="Y788" s="13"/>
      <c r="Z788" s="13"/>
      <c r="AA788" s="13"/>
      <c r="AB788" s="13"/>
      <c r="AC788" s="13"/>
      <c r="AD788" s="13"/>
      <c r="AE788" s="13"/>
      <c r="AT788" s="252" t="s">
        <v>197</v>
      </c>
      <c r="AU788" s="252" t="s">
        <v>85</v>
      </c>
      <c r="AV788" s="13" t="s">
        <v>85</v>
      </c>
      <c r="AW788" s="13" t="s">
        <v>32</v>
      </c>
      <c r="AX788" s="13" t="s">
        <v>83</v>
      </c>
      <c r="AY788" s="252" t="s">
        <v>175</v>
      </c>
    </row>
    <row r="789" s="2" customFormat="1" ht="6.96" customHeight="1">
      <c r="A789" s="39"/>
      <c r="B789" s="67"/>
      <c r="C789" s="68"/>
      <c r="D789" s="68"/>
      <c r="E789" s="68"/>
      <c r="F789" s="68"/>
      <c r="G789" s="68"/>
      <c r="H789" s="68"/>
      <c r="I789" s="68"/>
      <c r="J789" s="68"/>
      <c r="K789" s="68"/>
      <c r="L789" s="45"/>
      <c r="M789" s="39"/>
      <c r="O789" s="39"/>
      <c r="P789" s="39"/>
      <c r="Q789" s="39"/>
      <c r="R789" s="39"/>
      <c r="S789" s="39"/>
      <c r="T789" s="39"/>
      <c r="U789" s="39"/>
      <c r="V789" s="39"/>
      <c r="W789" s="39"/>
      <c r="X789" s="39"/>
      <c r="Y789" s="39"/>
      <c r="Z789" s="39"/>
      <c r="AA789" s="39"/>
      <c r="AB789" s="39"/>
      <c r="AC789" s="39"/>
      <c r="AD789" s="39"/>
      <c r="AE789" s="39"/>
    </row>
  </sheetData>
  <sheetProtection sheet="1" autoFilter="0" formatColumns="0" formatRows="0" objects="1" scenarios="1" spinCount="100000" saltValue="SBMlS6mhC12wvvXm2uyu542OPlJ3W8xOFtT9C7jGCDCfwmnfcnuGRAzC4zYVvblx5HE0ZRp3oykS+J/hpbH3gQ==" hashValue="/Jw2VZQ96n+8oFCkfkeksW+PaEz10aSiUCQYmXSYA/dY5Mj6UneQ/IH7mNTy0sl0GW6sPHxXq3XHQWfhctS3AQ==" algorithmName="SHA-512" password="E785"/>
  <autoFilter ref="C136:K788"/>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c r="B8" s="21"/>
      <c r="D8" s="152" t="s">
        <v>130</v>
      </c>
      <c r="L8" s="21"/>
    </row>
    <row r="9" s="1" customFormat="1" ht="16.5" customHeight="1">
      <c r="B9" s="21"/>
      <c r="E9" s="153" t="s">
        <v>1638</v>
      </c>
      <c r="F9" s="1"/>
      <c r="G9" s="1"/>
      <c r="H9" s="1"/>
      <c r="L9" s="21"/>
    </row>
    <row r="10" s="1" customFormat="1" ht="12" customHeight="1">
      <c r="B10" s="21"/>
      <c r="D10" s="152" t="s">
        <v>132</v>
      </c>
      <c r="L10" s="21"/>
    </row>
    <row r="11" s="2" customFormat="1" ht="16.5" customHeight="1">
      <c r="A11" s="39"/>
      <c r="B11" s="45"/>
      <c r="C11" s="39"/>
      <c r="D11" s="39"/>
      <c r="E11" s="164" t="s">
        <v>1935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960</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4" t="s">
        <v>2409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868</v>
      </c>
      <c r="G16" s="39"/>
      <c r="H16" s="39"/>
      <c r="I16" s="152" t="s">
        <v>22</v>
      </c>
      <c r="J16" s="155" t="str">
        <f>'Rekapitulace stavby'!AN8</f>
        <v>24. 2. 2024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Vysoká škola bánská – Technická univerzita Ostrava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869</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870</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ROUND((SUM(BE129:BE193)),  2)</f>
        <v>0</v>
      </c>
      <c r="G37" s="39"/>
      <c r="H37" s="39"/>
      <c r="I37" s="166">
        <v>0.20999999999999999</v>
      </c>
      <c r="J37" s="165">
        <f>ROUND(((SUM(BE129:BE193))*I37),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ROUND((SUM(BF129:BF193)),  2)</f>
        <v>0</v>
      </c>
      <c r="G38" s="39"/>
      <c r="H38" s="39"/>
      <c r="I38" s="166">
        <v>0.12</v>
      </c>
      <c r="J38" s="165">
        <f>ROUND(((SUM(BF129:BF193))*I38),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ROUND((SUM(BG129:BG193)),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ROUND((SUM(BH129:BH193)),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ROUND((SUM(BI129:BI193)),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1" customFormat="1" ht="16.5" customHeight="1">
      <c r="B87" s="22"/>
      <c r="C87" s="23"/>
      <c r="D87" s="23"/>
      <c r="E87" s="185" t="s">
        <v>1638</v>
      </c>
      <c r="F87" s="23"/>
      <c r="G87" s="23"/>
      <c r="H87" s="23"/>
      <c r="I87" s="23"/>
      <c r="J87" s="23"/>
      <c r="K87" s="23"/>
      <c r="L87" s="21"/>
    </row>
    <row r="88" s="1" customFormat="1" ht="12" customHeight="1">
      <c r="B88" s="22"/>
      <c r="C88" s="33" t="s">
        <v>132</v>
      </c>
      <c r="D88" s="23"/>
      <c r="E88" s="23"/>
      <c r="F88" s="23"/>
      <c r="G88" s="23"/>
      <c r="H88" s="23"/>
      <c r="I88" s="23"/>
      <c r="J88" s="23"/>
      <c r="K88" s="23"/>
      <c r="L88" s="21"/>
    </row>
    <row r="89" s="2" customFormat="1" ht="16.5" customHeight="1">
      <c r="A89" s="39"/>
      <c r="B89" s="40"/>
      <c r="C89" s="41"/>
      <c r="D89" s="41"/>
      <c r="E89" s="308" t="s">
        <v>1935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960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2 - D1.02.40- Zdravotechnika - úpravy stávajícího rozvodu vody v hygienickém uzlu 2.NP-část G</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Ostrava-Poruba</v>
      </c>
      <c r="G93" s="41"/>
      <c r="H93" s="41"/>
      <c r="I93" s="33" t="s">
        <v>22</v>
      </c>
      <c r="J93" s="80" t="str">
        <f>IF(J16="","",J16)</f>
        <v>24. 2. 2024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Vysoká škola bánská – Technická univerzita Ostrava</v>
      </c>
      <c r="G95" s="41"/>
      <c r="H95" s="41"/>
      <c r="I95" s="33" t="s">
        <v>30</v>
      </c>
      <c r="J95" s="37" t="str">
        <f>E25</f>
        <v>Ing.Petr Kudlík</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Lenka Jugová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135</v>
      </c>
      <c r="D98" s="187"/>
      <c r="E98" s="187"/>
      <c r="F98" s="187"/>
      <c r="G98" s="187"/>
      <c r="H98" s="187"/>
      <c r="I98" s="187"/>
      <c r="J98" s="188" t="s">
        <v>136</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137</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138</v>
      </c>
    </row>
    <row r="101" s="9" customFormat="1" ht="24.96" customHeight="1">
      <c r="A101" s="9"/>
      <c r="B101" s="190"/>
      <c r="C101" s="191"/>
      <c r="D101" s="192" t="s">
        <v>147</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148</v>
      </c>
      <c r="E102" s="198"/>
      <c r="F102" s="198"/>
      <c r="G102" s="198"/>
      <c r="H102" s="198"/>
      <c r="I102" s="198"/>
      <c r="J102" s="199">
        <f>J131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871</v>
      </c>
      <c r="E103" s="198"/>
      <c r="F103" s="198"/>
      <c r="G103" s="198"/>
      <c r="H103" s="198"/>
      <c r="I103" s="198"/>
      <c r="J103" s="199">
        <f>J153</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1940</v>
      </c>
      <c r="E104" s="193"/>
      <c r="F104" s="193"/>
      <c r="G104" s="193"/>
      <c r="H104" s="193"/>
      <c r="I104" s="193"/>
      <c r="J104" s="194">
        <f>J189</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1941</v>
      </c>
      <c r="E105" s="198"/>
      <c r="F105" s="198"/>
      <c r="G105" s="198"/>
      <c r="H105" s="198"/>
      <c r="I105" s="198"/>
      <c r="J105" s="199">
        <f>J190</f>
        <v>0</v>
      </c>
      <c r="K105" s="134"/>
      <c r="L105" s="200"/>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Rekonstrukce spojovacích chodeb pavilonu G VŠB-TUO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130</v>
      </c>
      <c r="D116" s="23"/>
      <c r="E116" s="23"/>
      <c r="F116" s="23"/>
      <c r="G116" s="23"/>
      <c r="H116" s="23"/>
      <c r="I116" s="23"/>
      <c r="J116" s="23"/>
      <c r="K116" s="23"/>
      <c r="L116" s="21"/>
    </row>
    <row r="117" s="1" customFormat="1" ht="16.5" customHeight="1">
      <c r="B117" s="22"/>
      <c r="C117" s="23"/>
      <c r="D117" s="23"/>
      <c r="E117" s="185" t="s">
        <v>1638</v>
      </c>
      <c r="F117" s="23"/>
      <c r="G117" s="23"/>
      <c r="H117" s="23"/>
      <c r="I117" s="23"/>
      <c r="J117" s="23"/>
      <c r="K117" s="23"/>
      <c r="L117" s="21"/>
    </row>
    <row r="118" s="1" customFormat="1" ht="12" customHeight="1">
      <c r="B118" s="22"/>
      <c r="C118" s="33" t="s">
        <v>132</v>
      </c>
      <c r="D118" s="23"/>
      <c r="E118" s="23"/>
      <c r="F118" s="23"/>
      <c r="G118" s="23"/>
      <c r="H118" s="23"/>
      <c r="I118" s="23"/>
      <c r="J118" s="23"/>
      <c r="K118" s="23"/>
      <c r="L118" s="21"/>
    </row>
    <row r="119" s="2" customFormat="1" ht="16.5" customHeight="1">
      <c r="A119" s="39"/>
      <c r="B119" s="40"/>
      <c r="C119" s="41"/>
      <c r="D119" s="41"/>
      <c r="E119" s="308" t="s">
        <v>1935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960</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E13</f>
        <v>2 - D1.02.40- Zdravotechnika - úpravy stávajícího rozvodu vody v hygienickém uzlu 2.NP-část G</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Ostrava-Poruba</v>
      </c>
      <c r="G123" s="41"/>
      <c r="H123" s="41"/>
      <c r="I123" s="33" t="s">
        <v>22</v>
      </c>
      <c r="J123" s="80" t="str">
        <f>IF(J16="","",J16)</f>
        <v>24. 2. 2024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Vysoká škola bánská – Technická univerzita Ostrava</v>
      </c>
      <c r="G125" s="41"/>
      <c r="H125" s="41"/>
      <c r="I125" s="33" t="s">
        <v>30</v>
      </c>
      <c r="J125" s="37" t="str">
        <f>E25</f>
        <v>Ing.Petr Kudlík</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Lenka Jugová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161</v>
      </c>
      <c r="D128" s="204" t="s">
        <v>61</v>
      </c>
      <c r="E128" s="204" t="s">
        <v>57</v>
      </c>
      <c r="F128" s="204" t="s">
        <v>58</v>
      </c>
      <c r="G128" s="204" t="s">
        <v>162</v>
      </c>
      <c r="H128" s="204" t="s">
        <v>163</v>
      </c>
      <c r="I128" s="204" t="s">
        <v>164</v>
      </c>
      <c r="J128" s="204" t="s">
        <v>136</v>
      </c>
      <c r="K128" s="205" t="s">
        <v>165</v>
      </c>
      <c r="L128" s="206"/>
      <c r="M128" s="101" t="s">
        <v>1</v>
      </c>
      <c r="N128" s="102" t="s">
        <v>40</v>
      </c>
      <c r="O128" s="102" t="s">
        <v>166</v>
      </c>
      <c r="P128" s="102" t="s">
        <v>167</v>
      </c>
      <c r="Q128" s="102" t="s">
        <v>168</v>
      </c>
      <c r="R128" s="102" t="s">
        <v>169</v>
      </c>
      <c r="S128" s="102" t="s">
        <v>170</v>
      </c>
      <c r="T128" s="103" t="s">
        <v>171</v>
      </c>
      <c r="U128" s="201"/>
      <c r="V128" s="201"/>
      <c r="W128" s="201"/>
      <c r="X128" s="201"/>
      <c r="Y128" s="201"/>
      <c r="Z128" s="201"/>
      <c r="AA128" s="201"/>
      <c r="AB128" s="201"/>
      <c r="AC128" s="201"/>
      <c r="AD128" s="201"/>
      <c r="AE128" s="201"/>
    </row>
    <row r="129" s="2" customFormat="1" ht="22.8" customHeight="1">
      <c r="A129" s="39"/>
      <c r="B129" s="40"/>
      <c r="C129" s="108" t="s">
        <v>172</v>
      </c>
      <c r="D129" s="41"/>
      <c r="E129" s="41"/>
      <c r="F129" s="41"/>
      <c r="G129" s="41"/>
      <c r="H129" s="41"/>
      <c r="I129" s="41"/>
      <c r="J129" s="207">
        <f>BK129</f>
        <v>0</v>
      </c>
      <c r="K129" s="41"/>
      <c r="L129" s="45"/>
      <c r="M129" s="104"/>
      <c r="N129" s="208"/>
      <c r="O129" s="105"/>
      <c r="P129" s="209">
        <f>P130+P189</f>
        <v>0</v>
      </c>
      <c r="Q129" s="105"/>
      <c r="R129" s="209">
        <f>R130+R189</f>
        <v>0.061581760499999999</v>
      </c>
      <c r="S129" s="105"/>
      <c r="T129" s="210">
        <f>T130+T189</f>
        <v>0.094689999999999996</v>
      </c>
      <c r="U129" s="39"/>
      <c r="V129" s="39"/>
      <c r="W129" s="39"/>
      <c r="X129" s="39"/>
      <c r="Y129" s="39"/>
      <c r="Z129" s="39"/>
      <c r="AA129" s="39"/>
      <c r="AB129" s="39"/>
      <c r="AC129" s="39"/>
      <c r="AD129" s="39"/>
      <c r="AE129" s="39"/>
      <c r="AT129" s="18" t="s">
        <v>75</v>
      </c>
      <c r="AU129" s="18" t="s">
        <v>138</v>
      </c>
      <c r="BK129" s="211">
        <f>BK130+BK189</f>
        <v>0</v>
      </c>
    </row>
    <row r="130" s="12" customFormat="1" ht="25.92" customHeight="1">
      <c r="A130" s="12"/>
      <c r="B130" s="212"/>
      <c r="C130" s="213"/>
      <c r="D130" s="214" t="s">
        <v>75</v>
      </c>
      <c r="E130" s="215" t="s">
        <v>402</v>
      </c>
      <c r="F130" s="215" t="s">
        <v>403</v>
      </c>
      <c r="G130" s="213"/>
      <c r="H130" s="213"/>
      <c r="I130" s="216"/>
      <c r="J130" s="217">
        <f>BK130</f>
        <v>0</v>
      </c>
      <c r="K130" s="213"/>
      <c r="L130" s="218"/>
      <c r="M130" s="219"/>
      <c r="N130" s="220"/>
      <c r="O130" s="220"/>
      <c r="P130" s="221">
        <f>P131+P153</f>
        <v>0</v>
      </c>
      <c r="Q130" s="220"/>
      <c r="R130" s="221">
        <f>R131+R153</f>
        <v>0.061581760499999999</v>
      </c>
      <c r="S130" s="220"/>
      <c r="T130" s="222">
        <f>T131+T153</f>
        <v>0.094689999999999996</v>
      </c>
      <c r="U130" s="12"/>
      <c r="V130" s="12"/>
      <c r="W130" s="12"/>
      <c r="X130" s="12"/>
      <c r="Y130" s="12"/>
      <c r="Z130" s="12"/>
      <c r="AA130" s="12"/>
      <c r="AB130" s="12"/>
      <c r="AC130" s="12"/>
      <c r="AD130" s="12"/>
      <c r="AE130" s="12"/>
      <c r="AR130" s="223" t="s">
        <v>85</v>
      </c>
      <c r="AT130" s="224" t="s">
        <v>75</v>
      </c>
      <c r="AU130" s="224" t="s">
        <v>76</v>
      </c>
      <c r="AY130" s="223" t="s">
        <v>175</v>
      </c>
      <c r="BK130" s="225">
        <f>BK131+BK153</f>
        <v>0</v>
      </c>
    </row>
    <row r="131" s="12" customFormat="1" ht="22.8" customHeight="1">
      <c r="A131" s="12"/>
      <c r="B131" s="212"/>
      <c r="C131" s="213"/>
      <c r="D131" s="214" t="s">
        <v>75</v>
      </c>
      <c r="E131" s="226" t="s">
        <v>404</v>
      </c>
      <c r="F131" s="226" t="s">
        <v>405</v>
      </c>
      <c r="G131" s="213"/>
      <c r="H131" s="213"/>
      <c r="I131" s="216"/>
      <c r="J131" s="227">
        <f>BK131</f>
        <v>0</v>
      </c>
      <c r="K131" s="213"/>
      <c r="L131" s="218"/>
      <c r="M131" s="219"/>
      <c r="N131" s="220"/>
      <c r="O131" s="220"/>
      <c r="P131" s="221">
        <f>SUM(P132:P152)</f>
        <v>0</v>
      </c>
      <c r="Q131" s="220"/>
      <c r="R131" s="221">
        <f>SUM(R132:R152)</f>
        <v>0.011730000000000001</v>
      </c>
      <c r="S131" s="220"/>
      <c r="T131" s="222">
        <f>SUM(T132:T152)</f>
        <v>0.010199999999999999</v>
      </c>
      <c r="U131" s="12"/>
      <c r="V131" s="12"/>
      <c r="W131" s="12"/>
      <c r="X131" s="12"/>
      <c r="Y131" s="12"/>
      <c r="Z131" s="12"/>
      <c r="AA131" s="12"/>
      <c r="AB131" s="12"/>
      <c r="AC131" s="12"/>
      <c r="AD131" s="12"/>
      <c r="AE131" s="12"/>
      <c r="AR131" s="223" t="s">
        <v>85</v>
      </c>
      <c r="AT131" s="224" t="s">
        <v>75</v>
      </c>
      <c r="AU131" s="224" t="s">
        <v>83</v>
      </c>
      <c r="AY131" s="223" t="s">
        <v>175</v>
      </c>
      <c r="BK131" s="225">
        <f>SUM(BK132:BK152)</f>
        <v>0</v>
      </c>
    </row>
    <row r="132" s="2" customFormat="1" ht="16.5" customHeight="1">
      <c r="A132" s="39"/>
      <c r="B132" s="40"/>
      <c r="C132" s="228" t="s">
        <v>83</v>
      </c>
      <c r="D132" s="228" t="s">
        <v>177</v>
      </c>
      <c r="E132" s="229" t="s">
        <v>1945</v>
      </c>
      <c r="F132" s="230" t="s">
        <v>1946</v>
      </c>
      <c r="G132" s="231" t="s">
        <v>221</v>
      </c>
      <c r="H132" s="232">
        <v>17</v>
      </c>
      <c r="I132" s="233"/>
      <c r="J132" s="234">
        <f>ROUND(I132*H132,2)</f>
        <v>0</v>
      </c>
      <c r="K132" s="230" t="s">
        <v>181</v>
      </c>
      <c r="L132" s="45"/>
      <c r="M132" s="235" t="s">
        <v>1</v>
      </c>
      <c r="N132" s="236" t="s">
        <v>41</v>
      </c>
      <c r="O132" s="92"/>
      <c r="P132" s="237">
        <f>O132*H132</f>
        <v>0</v>
      </c>
      <c r="Q132" s="237">
        <v>0</v>
      </c>
      <c r="R132" s="237">
        <f>Q132*H132</f>
        <v>0</v>
      </c>
      <c r="S132" s="237">
        <v>0.00059999999999999995</v>
      </c>
      <c r="T132" s="238">
        <f>S132*H132</f>
        <v>0.010199999999999999</v>
      </c>
      <c r="U132" s="39"/>
      <c r="V132" s="39"/>
      <c r="W132" s="39"/>
      <c r="X132" s="39"/>
      <c r="Y132" s="39"/>
      <c r="Z132" s="39"/>
      <c r="AA132" s="39"/>
      <c r="AB132" s="39"/>
      <c r="AC132" s="39"/>
      <c r="AD132" s="39"/>
      <c r="AE132" s="39"/>
      <c r="AR132" s="239" t="s">
        <v>255</v>
      </c>
      <c r="AT132" s="239" t="s">
        <v>177</v>
      </c>
      <c r="AU132" s="239" t="s">
        <v>85</v>
      </c>
      <c r="AY132" s="18" t="s">
        <v>175</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255</v>
      </c>
      <c r="BM132" s="239" t="s">
        <v>2410</v>
      </c>
    </row>
    <row r="133" s="2" customFormat="1" ht="16.5" customHeight="1">
      <c r="A133" s="39"/>
      <c r="B133" s="40"/>
      <c r="C133" s="228" t="s">
        <v>85</v>
      </c>
      <c r="D133" s="228" t="s">
        <v>177</v>
      </c>
      <c r="E133" s="229" t="s">
        <v>873</v>
      </c>
      <c r="F133" s="230" t="s">
        <v>874</v>
      </c>
      <c r="G133" s="231" t="s">
        <v>221</v>
      </c>
      <c r="H133" s="232">
        <v>17</v>
      </c>
      <c r="I133" s="233"/>
      <c r="J133" s="234">
        <f>ROUND(I133*H133,2)</f>
        <v>0</v>
      </c>
      <c r="K133" s="230" t="s">
        <v>181</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255</v>
      </c>
      <c r="AT133" s="239" t="s">
        <v>177</v>
      </c>
      <c r="AU133" s="239" t="s">
        <v>85</v>
      </c>
      <c r="AY133" s="18" t="s">
        <v>175</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255</v>
      </c>
      <c r="BM133" s="239" t="s">
        <v>2411</v>
      </c>
    </row>
    <row r="134" s="13" customFormat="1">
      <c r="A134" s="13"/>
      <c r="B134" s="241"/>
      <c r="C134" s="242"/>
      <c r="D134" s="243" t="s">
        <v>197</v>
      </c>
      <c r="E134" s="244" t="s">
        <v>1</v>
      </c>
      <c r="F134" s="245" t="s">
        <v>2412</v>
      </c>
      <c r="G134" s="242"/>
      <c r="H134" s="246">
        <v>17</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197</v>
      </c>
      <c r="AU134" s="252" t="s">
        <v>85</v>
      </c>
      <c r="AV134" s="13" t="s">
        <v>85</v>
      </c>
      <c r="AW134" s="13" t="s">
        <v>32</v>
      </c>
      <c r="AX134" s="13" t="s">
        <v>83</v>
      </c>
      <c r="AY134" s="252" t="s">
        <v>175</v>
      </c>
    </row>
    <row r="135" s="2" customFormat="1" ht="16.5" customHeight="1">
      <c r="A135" s="39"/>
      <c r="B135" s="40"/>
      <c r="C135" s="289" t="s">
        <v>98</v>
      </c>
      <c r="D135" s="289" t="s">
        <v>411</v>
      </c>
      <c r="E135" s="290" t="s">
        <v>877</v>
      </c>
      <c r="F135" s="291" t="s">
        <v>878</v>
      </c>
      <c r="G135" s="292" t="s">
        <v>221</v>
      </c>
      <c r="H135" s="293">
        <v>17</v>
      </c>
      <c r="I135" s="294"/>
      <c r="J135" s="295">
        <f>ROUND(I135*H135,2)</f>
        <v>0</v>
      </c>
      <c r="K135" s="291" t="s">
        <v>181</v>
      </c>
      <c r="L135" s="296"/>
      <c r="M135" s="297" t="s">
        <v>1</v>
      </c>
      <c r="N135" s="298"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347</v>
      </c>
      <c r="AT135" s="239" t="s">
        <v>411</v>
      </c>
      <c r="AU135" s="239" t="s">
        <v>85</v>
      </c>
      <c r="AY135" s="18" t="s">
        <v>175</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255</v>
      </c>
      <c r="BM135" s="239" t="s">
        <v>2413</v>
      </c>
    </row>
    <row r="136" s="2" customFormat="1" ht="16.5" customHeight="1">
      <c r="A136" s="39"/>
      <c r="B136" s="40"/>
      <c r="C136" s="289" t="s">
        <v>182</v>
      </c>
      <c r="D136" s="289" t="s">
        <v>411</v>
      </c>
      <c r="E136" s="290" t="s">
        <v>1968</v>
      </c>
      <c r="F136" s="291" t="s">
        <v>1969</v>
      </c>
      <c r="G136" s="292" t="s">
        <v>221</v>
      </c>
      <c r="H136" s="293">
        <v>8.5</v>
      </c>
      <c r="I136" s="294"/>
      <c r="J136" s="295">
        <f>ROUND(I136*H136,2)</f>
        <v>0</v>
      </c>
      <c r="K136" s="291" t="s">
        <v>181</v>
      </c>
      <c r="L136" s="296"/>
      <c r="M136" s="297" t="s">
        <v>1</v>
      </c>
      <c r="N136" s="298" t="s">
        <v>41</v>
      </c>
      <c r="O136" s="92"/>
      <c r="P136" s="237">
        <f>O136*H136</f>
        <v>0</v>
      </c>
      <c r="Q136" s="237">
        <v>0.00036999999999999999</v>
      </c>
      <c r="R136" s="237">
        <f>Q136*H136</f>
        <v>0.0031449999999999998</v>
      </c>
      <c r="S136" s="237">
        <v>0</v>
      </c>
      <c r="T136" s="238">
        <f>S136*H136</f>
        <v>0</v>
      </c>
      <c r="U136" s="39"/>
      <c r="V136" s="39"/>
      <c r="W136" s="39"/>
      <c r="X136" s="39"/>
      <c r="Y136" s="39"/>
      <c r="Z136" s="39"/>
      <c r="AA136" s="39"/>
      <c r="AB136" s="39"/>
      <c r="AC136" s="39"/>
      <c r="AD136" s="39"/>
      <c r="AE136" s="39"/>
      <c r="AR136" s="239" t="s">
        <v>347</v>
      </c>
      <c r="AT136" s="239" t="s">
        <v>411</v>
      </c>
      <c r="AU136" s="239" t="s">
        <v>85</v>
      </c>
      <c r="AY136" s="18" t="s">
        <v>175</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255</v>
      </c>
      <c r="BM136" s="239" t="s">
        <v>2414</v>
      </c>
    </row>
    <row r="137" s="15" customFormat="1">
      <c r="A137" s="15"/>
      <c r="B137" s="268"/>
      <c r="C137" s="269"/>
      <c r="D137" s="243" t="s">
        <v>197</v>
      </c>
      <c r="E137" s="270" t="s">
        <v>1</v>
      </c>
      <c r="F137" s="271" t="s">
        <v>1960</v>
      </c>
      <c r="G137" s="269"/>
      <c r="H137" s="270" t="s">
        <v>1</v>
      </c>
      <c r="I137" s="272"/>
      <c r="J137" s="269"/>
      <c r="K137" s="269"/>
      <c r="L137" s="273"/>
      <c r="M137" s="274"/>
      <c r="N137" s="275"/>
      <c r="O137" s="275"/>
      <c r="P137" s="275"/>
      <c r="Q137" s="275"/>
      <c r="R137" s="275"/>
      <c r="S137" s="275"/>
      <c r="T137" s="276"/>
      <c r="U137" s="15"/>
      <c r="V137" s="15"/>
      <c r="W137" s="15"/>
      <c r="X137" s="15"/>
      <c r="Y137" s="15"/>
      <c r="Z137" s="15"/>
      <c r="AA137" s="15"/>
      <c r="AB137" s="15"/>
      <c r="AC137" s="15"/>
      <c r="AD137" s="15"/>
      <c r="AE137" s="15"/>
      <c r="AT137" s="277" t="s">
        <v>197</v>
      </c>
      <c r="AU137" s="277" t="s">
        <v>85</v>
      </c>
      <c r="AV137" s="15" t="s">
        <v>83</v>
      </c>
      <c r="AW137" s="15" t="s">
        <v>32</v>
      </c>
      <c r="AX137" s="15" t="s">
        <v>76</v>
      </c>
      <c r="AY137" s="277" t="s">
        <v>175</v>
      </c>
    </row>
    <row r="138" s="15" customFormat="1">
      <c r="A138" s="15"/>
      <c r="B138" s="268"/>
      <c r="C138" s="269"/>
      <c r="D138" s="243" t="s">
        <v>197</v>
      </c>
      <c r="E138" s="270" t="s">
        <v>1</v>
      </c>
      <c r="F138" s="271" t="s">
        <v>1955</v>
      </c>
      <c r="G138" s="269"/>
      <c r="H138" s="270" t="s">
        <v>1</v>
      </c>
      <c r="I138" s="272"/>
      <c r="J138" s="269"/>
      <c r="K138" s="269"/>
      <c r="L138" s="273"/>
      <c r="M138" s="274"/>
      <c r="N138" s="275"/>
      <c r="O138" s="275"/>
      <c r="P138" s="275"/>
      <c r="Q138" s="275"/>
      <c r="R138" s="275"/>
      <c r="S138" s="275"/>
      <c r="T138" s="276"/>
      <c r="U138" s="15"/>
      <c r="V138" s="15"/>
      <c r="W138" s="15"/>
      <c r="X138" s="15"/>
      <c r="Y138" s="15"/>
      <c r="Z138" s="15"/>
      <c r="AA138" s="15"/>
      <c r="AB138" s="15"/>
      <c r="AC138" s="15"/>
      <c r="AD138" s="15"/>
      <c r="AE138" s="15"/>
      <c r="AT138" s="277" t="s">
        <v>197</v>
      </c>
      <c r="AU138" s="277" t="s">
        <v>85</v>
      </c>
      <c r="AV138" s="15" t="s">
        <v>83</v>
      </c>
      <c r="AW138" s="15" t="s">
        <v>32</v>
      </c>
      <c r="AX138" s="15" t="s">
        <v>76</v>
      </c>
      <c r="AY138" s="277" t="s">
        <v>175</v>
      </c>
    </row>
    <row r="139" s="13" customFormat="1">
      <c r="A139" s="13"/>
      <c r="B139" s="241"/>
      <c r="C139" s="242"/>
      <c r="D139" s="243" t="s">
        <v>197</v>
      </c>
      <c r="E139" s="244" t="s">
        <v>1</v>
      </c>
      <c r="F139" s="245" t="s">
        <v>2415</v>
      </c>
      <c r="G139" s="242"/>
      <c r="H139" s="246">
        <v>8.4000000000000004</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197</v>
      </c>
      <c r="AU139" s="252" t="s">
        <v>85</v>
      </c>
      <c r="AV139" s="13" t="s">
        <v>85</v>
      </c>
      <c r="AW139" s="13" t="s">
        <v>32</v>
      </c>
      <c r="AX139" s="13" t="s">
        <v>76</v>
      </c>
      <c r="AY139" s="252" t="s">
        <v>175</v>
      </c>
    </row>
    <row r="140" s="14" customFormat="1">
      <c r="A140" s="14"/>
      <c r="B140" s="253"/>
      <c r="C140" s="254"/>
      <c r="D140" s="243" t="s">
        <v>197</v>
      </c>
      <c r="E140" s="255" t="s">
        <v>1</v>
      </c>
      <c r="F140" s="256" t="s">
        <v>199</v>
      </c>
      <c r="G140" s="254"/>
      <c r="H140" s="257">
        <v>8.4000000000000004</v>
      </c>
      <c r="I140" s="258"/>
      <c r="J140" s="254"/>
      <c r="K140" s="254"/>
      <c r="L140" s="259"/>
      <c r="M140" s="260"/>
      <c r="N140" s="261"/>
      <c r="O140" s="261"/>
      <c r="P140" s="261"/>
      <c r="Q140" s="261"/>
      <c r="R140" s="261"/>
      <c r="S140" s="261"/>
      <c r="T140" s="262"/>
      <c r="U140" s="14"/>
      <c r="V140" s="14"/>
      <c r="W140" s="14"/>
      <c r="X140" s="14"/>
      <c r="Y140" s="14"/>
      <c r="Z140" s="14"/>
      <c r="AA140" s="14"/>
      <c r="AB140" s="14"/>
      <c r="AC140" s="14"/>
      <c r="AD140" s="14"/>
      <c r="AE140" s="14"/>
      <c r="AT140" s="263" t="s">
        <v>197</v>
      </c>
      <c r="AU140" s="263" t="s">
        <v>85</v>
      </c>
      <c r="AV140" s="14" t="s">
        <v>182</v>
      </c>
      <c r="AW140" s="14" t="s">
        <v>32</v>
      </c>
      <c r="AX140" s="14" t="s">
        <v>76</v>
      </c>
      <c r="AY140" s="263" t="s">
        <v>175</v>
      </c>
    </row>
    <row r="141" s="13" customFormat="1">
      <c r="A141" s="13"/>
      <c r="B141" s="241"/>
      <c r="C141" s="242"/>
      <c r="D141" s="243" t="s">
        <v>197</v>
      </c>
      <c r="E141" s="244" t="s">
        <v>1</v>
      </c>
      <c r="F141" s="245" t="s">
        <v>2416</v>
      </c>
      <c r="G141" s="242"/>
      <c r="H141" s="246">
        <v>8.5</v>
      </c>
      <c r="I141" s="247"/>
      <c r="J141" s="242"/>
      <c r="K141" s="242"/>
      <c r="L141" s="248"/>
      <c r="M141" s="249"/>
      <c r="N141" s="250"/>
      <c r="O141" s="250"/>
      <c r="P141" s="250"/>
      <c r="Q141" s="250"/>
      <c r="R141" s="250"/>
      <c r="S141" s="250"/>
      <c r="T141" s="251"/>
      <c r="U141" s="13"/>
      <c r="V141" s="13"/>
      <c r="W141" s="13"/>
      <c r="X141" s="13"/>
      <c r="Y141" s="13"/>
      <c r="Z141" s="13"/>
      <c r="AA141" s="13"/>
      <c r="AB141" s="13"/>
      <c r="AC141" s="13"/>
      <c r="AD141" s="13"/>
      <c r="AE141" s="13"/>
      <c r="AT141" s="252" t="s">
        <v>197</v>
      </c>
      <c r="AU141" s="252" t="s">
        <v>85</v>
      </c>
      <c r="AV141" s="13" t="s">
        <v>85</v>
      </c>
      <c r="AW141" s="13" t="s">
        <v>32</v>
      </c>
      <c r="AX141" s="13" t="s">
        <v>76</v>
      </c>
      <c r="AY141" s="252" t="s">
        <v>175</v>
      </c>
    </row>
    <row r="142" s="14" customFormat="1">
      <c r="A142" s="14"/>
      <c r="B142" s="253"/>
      <c r="C142" s="254"/>
      <c r="D142" s="243" t="s">
        <v>197</v>
      </c>
      <c r="E142" s="255" t="s">
        <v>1</v>
      </c>
      <c r="F142" s="256" t="s">
        <v>199</v>
      </c>
      <c r="G142" s="254"/>
      <c r="H142" s="257">
        <v>8.5</v>
      </c>
      <c r="I142" s="258"/>
      <c r="J142" s="254"/>
      <c r="K142" s="254"/>
      <c r="L142" s="259"/>
      <c r="M142" s="260"/>
      <c r="N142" s="261"/>
      <c r="O142" s="261"/>
      <c r="P142" s="261"/>
      <c r="Q142" s="261"/>
      <c r="R142" s="261"/>
      <c r="S142" s="261"/>
      <c r="T142" s="262"/>
      <c r="U142" s="14"/>
      <c r="V142" s="14"/>
      <c r="W142" s="14"/>
      <c r="X142" s="14"/>
      <c r="Y142" s="14"/>
      <c r="Z142" s="14"/>
      <c r="AA142" s="14"/>
      <c r="AB142" s="14"/>
      <c r="AC142" s="14"/>
      <c r="AD142" s="14"/>
      <c r="AE142" s="14"/>
      <c r="AT142" s="263" t="s">
        <v>197</v>
      </c>
      <c r="AU142" s="263" t="s">
        <v>85</v>
      </c>
      <c r="AV142" s="14" t="s">
        <v>182</v>
      </c>
      <c r="AW142" s="14" t="s">
        <v>32</v>
      </c>
      <c r="AX142" s="14" t="s">
        <v>83</v>
      </c>
      <c r="AY142" s="263" t="s">
        <v>175</v>
      </c>
    </row>
    <row r="143" s="2" customFormat="1" ht="16.5" customHeight="1">
      <c r="A143" s="39"/>
      <c r="B143" s="40"/>
      <c r="C143" s="289" t="s">
        <v>200</v>
      </c>
      <c r="D143" s="289" t="s">
        <v>411</v>
      </c>
      <c r="E143" s="290" t="s">
        <v>1972</v>
      </c>
      <c r="F143" s="291" t="s">
        <v>1973</v>
      </c>
      <c r="G143" s="292" t="s">
        <v>221</v>
      </c>
      <c r="H143" s="293">
        <v>8.5</v>
      </c>
      <c r="I143" s="294"/>
      <c r="J143" s="295">
        <f>ROUND(I143*H143,2)</f>
        <v>0</v>
      </c>
      <c r="K143" s="291" t="s">
        <v>181</v>
      </c>
      <c r="L143" s="296"/>
      <c r="M143" s="297" t="s">
        <v>1</v>
      </c>
      <c r="N143" s="298" t="s">
        <v>41</v>
      </c>
      <c r="O143" s="92"/>
      <c r="P143" s="237">
        <f>O143*H143</f>
        <v>0</v>
      </c>
      <c r="Q143" s="237">
        <v>0.0010100000000000001</v>
      </c>
      <c r="R143" s="237">
        <f>Q143*H143</f>
        <v>0.0085850000000000006</v>
      </c>
      <c r="S143" s="237">
        <v>0</v>
      </c>
      <c r="T143" s="238">
        <f>S143*H143</f>
        <v>0</v>
      </c>
      <c r="U143" s="39"/>
      <c r="V143" s="39"/>
      <c r="W143" s="39"/>
      <c r="X143" s="39"/>
      <c r="Y143" s="39"/>
      <c r="Z143" s="39"/>
      <c r="AA143" s="39"/>
      <c r="AB143" s="39"/>
      <c r="AC143" s="39"/>
      <c r="AD143" s="39"/>
      <c r="AE143" s="39"/>
      <c r="AR143" s="239" t="s">
        <v>347</v>
      </c>
      <c r="AT143" s="239" t="s">
        <v>411</v>
      </c>
      <c r="AU143" s="239" t="s">
        <v>85</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255</v>
      </c>
      <c r="BM143" s="239" t="s">
        <v>2417</v>
      </c>
    </row>
    <row r="144" s="15" customFormat="1">
      <c r="A144" s="15"/>
      <c r="B144" s="268"/>
      <c r="C144" s="269"/>
      <c r="D144" s="243" t="s">
        <v>197</v>
      </c>
      <c r="E144" s="270" t="s">
        <v>1</v>
      </c>
      <c r="F144" s="271" t="s">
        <v>1954</v>
      </c>
      <c r="G144" s="269"/>
      <c r="H144" s="270" t="s">
        <v>1</v>
      </c>
      <c r="I144" s="272"/>
      <c r="J144" s="269"/>
      <c r="K144" s="269"/>
      <c r="L144" s="273"/>
      <c r="M144" s="274"/>
      <c r="N144" s="275"/>
      <c r="O144" s="275"/>
      <c r="P144" s="275"/>
      <c r="Q144" s="275"/>
      <c r="R144" s="275"/>
      <c r="S144" s="275"/>
      <c r="T144" s="276"/>
      <c r="U144" s="15"/>
      <c r="V144" s="15"/>
      <c r="W144" s="15"/>
      <c r="X144" s="15"/>
      <c r="Y144" s="15"/>
      <c r="Z144" s="15"/>
      <c r="AA144" s="15"/>
      <c r="AB144" s="15"/>
      <c r="AC144" s="15"/>
      <c r="AD144" s="15"/>
      <c r="AE144" s="15"/>
      <c r="AT144" s="277" t="s">
        <v>197</v>
      </c>
      <c r="AU144" s="277" t="s">
        <v>85</v>
      </c>
      <c r="AV144" s="15" t="s">
        <v>83</v>
      </c>
      <c r="AW144" s="15" t="s">
        <v>32</v>
      </c>
      <c r="AX144" s="15" t="s">
        <v>76</v>
      </c>
      <c r="AY144" s="277" t="s">
        <v>175</v>
      </c>
    </row>
    <row r="145" s="15" customFormat="1">
      <c r="A145" s="15"/>
      <c r="B145" s="268"/>
      <c r="C145" s="269"/>
      <c r="D145" s="243" t="s">
        <v>197</v>
      </c>
      <c r="E145" s="270" t="s">
        <v>1</v>
      </c>
      <c r="F145" s="271" t="s">
        <v>1955</v>
      </c>
      <c r="G145" s="269"/>
      <c r="H145" s="270" t="s">
        <v>1</v>
      </c>
      <c r="I145" s="272"/>
      <c r="J145" s="269"/>
      <c r="K145" s="269"/>
      <c r="L145" s="273"/>
      <c r="M145" s="274"/>
      <c r="N145" s="275"/>
      <c r="O145" s="275"/>
      <c r="P145" s="275"/>
      <c r="Q145" s="275"/>
      <c r="R145" s="275"/>
      <c r="S145" s="275"/>
      <c r="T145" s="276"/>
      <c r="U145" s="15"/>
      <c r="V145" s="15"/>
      <c r="W145" s="15"/>
      <c r="X145" s="15"/>
      <c r="Y145" s="15"/>
      <c r="Z145" s="15"/>
      <c r="AA145" s="15"/>
      <c r="AB145" s="15"/>
      <c r="AC145" s="15"/>
      <c r="AD145" s="15"/>
      <c r="AE145" s="15"/>
      <c r="AT145" s="277" t="s">
        <v>197</v>
      </c>
      <c r="AU145" s="277" t="s">
        <v>85</v>
      </c>
      <c r="AV145" s="15" t="s">
        <v>83</v>
      </c>
      <c r="AW145" s="15" t="s">
        <v>32</v>
      </c>
      <c r="AX145" s="15" t="s">
        <v>76</v>
      </c>
      <c r="AY145" s="277" t="s">
        <v>175</v>
      </c>
    </row>
    <row r="146" s="15" customFormat="1">
      <c r="A146" s="15"/>
      <c r="B146" s="268"/>
      <c r="C146" s="269"/>
      <c r="D146" s="243" t="s">
        <v>197</v>
      </c>
      <c r="E146" s="270" t="s">
        <v>1</v>
      </c>
      <c r="F146" s="271" t="s">
        <v>1956</v>
      </c>
      <c r="G146" s="269"/>
      <c r="H146" s="270" t="s">
        <v>1</v>
      </c>
      <c r="I146" s="272"/>
      <c r="J146" s="269"/>
      <c r="K146" s="269"/>
      <c r="L146" s="273"/>
      <c r="M146" s="274"/>
      <c r="N146" s="275"/>
      <c r="O146" s="275"/>
      <c r="P146" s="275"/>
      <c r="Q146" s="275"/>
      <c r="R146" s="275"/>
      <c r="S146" s="275"/>
      <c r="T146" s="276"/>
      <c r="U146" s="15"/>
      <c r="V146" s="15"/>
      <c r="W146" s="15"/>
      <c r="X146" s="15"/>
      <c r="Y146" s="15"/>
      <c r="Z146" s="15"/>
      <c r="AA146" s="15"/>
      <c r="AB146" s="15"/>
      <c r="AC146" s="15"/>
      <c r="AD146" s="15"/>
      <c r="AE146" s="15"/>
      <c r="AT146" s="277" t="s">
        <v>197</v>
      </c>
      <c r="AU146" s="277" t="s">
        <v>85</v>
      </c>
      <c r="AV146" s="15" t="s">
        <v>83</v>
      </c>
      <c r="AW146" s="15" t="s">
        <v>32</v>
      </c>
      <c r="AX146" s="15" t="s">
        <v>76</v>
      </c>
      <c r="AY146" s="277" t="s">
        <v>175</v>
      </c>
    </row>
    <row r="147" s="13" customFormat="1">
      <c r="A147" s="13"/>
      <c r="B147" s="241"/>
      <c r="C147" s="242"/>
      <c r="D147" s="243" t="s">
        <v>197</v>
      </c>
      <c r="E147" s="244" t="s">
        <v>1</v>
      </c>
      <c r="F147" s="245" t="s">
        <v>2415</v>
      </c>
      <c r="G147" s="242"/>
      <c r="H147" s="246">
        <v>8.4000000000000004</v>
      </c>
      <c r="I147" s="247"/>
      <c r="J147" s="242"/>
      <c r="K147" s="242"/>
      <c r="L147" s="248"/>
      <c r="M147" s="249"/>
      <c r="N147" s="250"/>
      <c r="O147" s="250"/>
      <c r="P147" s="250"/>
      <c r="Q147" s="250"/>
      <c r="R147" s="250"/>
      <c r="S147" s="250"/>
      <c r="T147" s="251"/>
      <c r="U147" s="13"/>
      <c r="V147" s="13"/>
      <c r="W147" s="13"/>
      <c r="X147" s="13"/>
      <c r="Y147" s="13"/>
      <c r="Z147" s="13"/>
      <c r="AA147" s="13"/>
      <c r="AB147" s="13"/>
      <c r="AC147" s="13"/>
      <c r="AD147" s="13"/>
      <c r="AE147" s="13"/>
      <c r="AT147" s="252" t="s">
        <v>197</v>
      </c>
      <c r="AU147" s="252" t="s">
        <v>85</v>
      </c>
      <c r="AV147" s="13" t="s">
        <v>85</v>
      </c>
      <c r="AW147" s="13" t="s">
        <v>32</v>
      </c>
      <c r="AX147" s="13" t="s">
        <v>76</v>
      </c>
      <c r="AY147" s="252" t="s">
        <v>175</v>
      </c>
    </row>
    <row r="148" s="14" customFormat="1">
      <c r="A148" s="14"/>
      <c r="B148" s="253"/>
      <c r="C148" s="254"/>
      <c r="D148" s="243" t="s">
        <v>197</v>
      </c>
      <c r="E148" s="255" t="s">
        <v>1</v>
      </c>
      <c r="F148" s="256" t="s">
        <v>199</v>
      </c>
      <c r="G148" s="254"/>
      <c r="H148" s="257">
        <v>8.4000000000000004</v>
      </c>
      <c r="I148" s="258"/>
      <c r="J148" s="254"/>
      <c r="K148" s="254"/>
      <c r="L148" s="259"/>
      <c r="M148" s="260"/>
      <c r="N148" s="261"/>
      <c r="O148" s="261"/>
      <c r="P148" s="261"/>
      <c r="Q148" s="261"/>
      <c r="R148" s="261"/>
      <c r="S148" s="261"/>
      <c r="T148" s="262"/>
      <c r="U148" s="14"/>
      <c r="V148" s="14"/>
      <c r="W148" s="14"/>
      <c r="X148" s="14"/>
      <c r="Y148" s="14"/>
      <c r="Z148" s="14"/>
      <c r="AA148" s="14"/>
      <c r="AB148" s="14"/>
      <c r="AC148" s="14"/>
      <c r="AD148" s="14"/>
      <c r="AE148" s="14"/>
      <c r="AT148" s="263" t="s">
        <v>197</v>
      </c>
      <c r="AU148" s="263" t="s">
        <v>85</v>
      </c>
      <c r="AV148" s="14" t="s">
        <v>182</v>
      </c>
      <c r="AW148" s="14" t="s">
        <v>32</v>
      </c>
      <c r="AX148" s="14" t="s">
        <v>76</v>
      </c>
      <c r="AY148" s="263" t="s">
        <v>175</v>
      </c>
    </row>
    <row r="149" s="13" customFormat="1">
      <c r="A149" s="13"/>
      <c r="B149" s="241"/>
      <c r="C149" s="242"/>
      <c r="D149" s="243" t="s">
        <v>197</v>
      </c>
      <c r="E149" s="244" t="s">
        <v>1</v>
      </c>
      <c r="F149" s="245" t="s">
        <v>2416</v>
      </c>
      <c r="G149" s="242"/>
      <c r="H149" s="246">
        <v>8.5</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197</v>
      </c>
      <c r="AU149" s="252" t="s">
        <v>85</v>
      </c>
      <c r="AV149" s="13" t="s">
        <v>85</v>
      </c>
      <c r="AW149" s="13" t="s">
        <v>32</v>
      </c>
      <c r="AX149" s="13" t="s">
        <v>76</v>
      </c>
      <c r="AY149" s="252" t="s">
        <v>175</v>
      </c>
    </row>
    <row r="150" s="14" customFormat="1">
      <c r="A150" s="14"/>
      <c r="B150" s="253"/>
      <c r="C150" s="254"/>
      <c r="D150" s="243" t="s">
        <v>197</v>
      </c>
      <c r="E150" s="255" t="s">
        <v>1</v>
      </c>
      <c r="F150" s="256" t="s">
        <v>199</v>
      </c>
      <c r="G150" s="254"/>
      <c r="H150" s="257">
        <v>8.5</v>
      </c>
      <c r="I150" s="258"/>
      <c r="J150" s="254"/>
      <c r="K150" s="254"/>
      <c r="L150" s="259"/>
      <c r="M150" s="260"/>
      <c r="N150" s="261"/>
      <c r="O150" s="261"/>
      <c r="P150" s="261"/>
      <c r="Q150" s="261"/>
      <c r="R150" s="261"/>
      <c r="S150" s="261"/>
      <c r="T150" s="262"/>
      <c r="U150" s="14"/>
      <c r="V150" s="14"/>
      <c r="W150" s="14"/>
      <c r="X150" s="14"/>
      <c r="Y150" s="14"/>
      <c r="Z150" s="14"/>
      <c r="AA150" s="14"/>
      <c r="AB150" s="14"/>
      <c r="AC150" s="14"/>
      <c r="AD150" s="14"/>
      <c r="AE150" s="14"/>
      <c r="AT150" s="263" t="s">
        <v>197</v>
      </c>
      <c r="AU150" s="263" t="s">
        <v>85</v>
      </c>
      <c r="AV150" s="14" t="s">
        <v>182</v>
      </c>
      <c r="AW150" s="14" t="s">
        <v>32</v>
      </c>
      <c r="AX150" s="14" t="s">
        <v>83</v>
      </c>
      <c r="AY150" s="263" t="s">
        <v>175</v>
      </c>
    </row>
    <row r="151" s="2" customFormat="1" ht="16.5" customHeight="1">
      <c r="A151" s="39"/>
      <c r="B151" s="40"/>
      <c r="C151" s="228" t="s">
        <v>189</v>
      </c>
      <c r="D151" s="228" t="s">
        <v>177</v>
      </c>
      <c r="E151" s="229" t="s">
        <v>1982</v>
      </c>
      <c r="F151" s="230" t="s">
        <v>1983</v>
      </c>
      <c r="G151" s="231" t="s">
        <v>350</v>
      </c>
      <c r="H151" s="232">
        <v>0.012</v>
      </c>
      <c r="I151" s="233"/>
      <c r="J151" s="234">
        <f>ROUND(I151*H151,2)</f>
        <v>0</v>
      </c>
      <c r="K151" s="230" t="s">
        <v>181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255</v>
      </c>
      <c r="AT151" s="239" t="s">
        <v>177</v>
      </c>
      <c r="AU151" s="239" t="s">
        <v>85</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255</v>
      </c>
      <c r="BM151" s="239" t="s">
        <v>2418</v>
      </c>
    </row>
    <row r="152" s="2" customFormat="1" ht="16.5" customHeight="1">
      <c r="A152" s="39"/>
      <c r="B152" s="40"/>
      <c r="C152" s="228" t="s">
        <v>210</v>
      </c>
      <c r="D152" s="228" t="s">
        <v>177</v>
      </c>
      <c r="E152" s="229" t="s">
        <v>894</v>
      </c>
      <c r="F152" s="230" t="s">
        <v>895</v>
      </c>
      <c r="G152" s="231" t="s">
        <v>350</v>
      </c>
      <c r="H152" s="232">
        <v>0.012</v>
      </c>
      <c r="I152" s="233"/>
      <c r="J152" s="234">
        <f>ROUND(I152*H152,2)</f>
        <v>0</v>
      </c>
      <c r="K152" s="230" t="s">
        <v>181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255</v>
      </c>
      <c r="AT152" s="239" t="s">
        <v>177</v>
      </c>
      <c r="AU152" s="239" t="s">
        <v>85</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255</v>
      </c>
      <c r="BM152" s="239" t="s">
        <v>2419</v>
      </c>
    </row>
    <row r="153" s="12" customFormat="1" ht="22.8" customHeight="1">
      <c r="A153" s="12"/>
      <c r="B153" s="212"/>
      <c r="C153" s="213"/>
      <c r="D153" s="214" t="s">
        <v>75</v>
      </c>
      <c r="E153" s="226" t="s">
        <v>897</v>
      </c>
      <c r="F153" s="226" t="s">
        <v>898</v>
      </c>
      <c r="G153" s="213"/>
      <c r="H153" s="213"/>
      <c r="I153" s="216"/>
      <c r="J153" s="227">
        <f>BK153</f>
        <v>0</v>
      </c>
      <c r="K153" s="213"/>
      <c r="L153" s="218"/>
      <c r="M153" s="219"/>
      <c r="N153" s="220"/>
      <c r="O153" s="220"/>
      <c r="P153" s="221">
        <f>SUM(P154:P188)</f>
        <v>0</v>
      </c>
      <c r="Q153" s="220"/>
      <c r="R153" s="221">
        <f>SUM(R154:R188)</f>
        <v>0.049851760499999995</v>
      </c>
      <c r="S153" s="220"/>
      <c r="T153" s="222">
        <f>SUM(T154:T188)</f>
        <v>0.084489999999999996</v>
      </c>
      <c r="U153" s="12"/>
      <c r="V153" s="12"/>
      <c r="W153" s="12"/>
      <c r="X153" s="12"/>
      <c r="Y153" s="12"/>
      <c r="Z153" s="12"/>
      <c r="AA153" s="12"/>
      <c r="AB153" s="12"/>
      <c r="AC153" s="12"/>
      <c r="AD153" s="12"/>
      <c r="AE153" s="12"/>
      <c r="AR153" s="223" t="s">
        <v>85</v>
      </c>
      <c r="AT153" s="224" t="s">
        <v>75</v>
      </c>
      <c r="AU153" s="224" t="s">
        <v>83</v>
      </c>
      <c r="AY153" s="223" t="s">
        <v>175</v>
      </c>
      <c r="BK153" s="225">
        <f>SUM(BK154:BK188)</f>
        <v>0</v>
      </c>
    </row>
    <row r="154" s="2" customFormat="1" ht="16.5" customHeight="1">
      <c r="A154" s="39"/>
      <c r="B154" s="40"/>
      <c r="C154" s="228" t="s">
        <v>214</v>
      </c>
      <c r="D154" s="228" t="s">
        <v>177</v>
      </c>
      <c r="E154" s="229" t="s">
        <v>2069</v>
      </c>
      <c r="F154" s="230" t="s">
        <v>2070</v>
      </c>
      <c r="G154" s="231" t="s">
        <v>221</v>
      </c>
      <c r="H154" s="232">
        <v>17</v>
      </c>
      <c r="I154" s="233"/>
      <c r="J154" s="234">
        <f>ROUND(I154*H154,2)</f>
        <v>0</v>
      </c>
      <c r="K154" s="230" t="s">
        <v>181</v>
      </c>
      <c r="L154" s="45"/>
      <c r="M154" s="235" t="s">
        <v>1</v>
      </c>
      <c r="N154" s="236" t="s">
        <v>41</v>
      </c>
      <c r="O154" s="92"/>
      <c r="P154" s="237">
        <f>O154*H154</f>
        <v>0</v>
      </c>
      <c r="Q154" s="237">
        <v>0</v>
      </c>
      <c r="R154" s="237">
        <f>Q154*H154</f>
        <v>0</v>
      </c>
      <c r="S154" s="237">
        <v>0.0049699999999999996</v>
      </c>
      <c r="T154" s="238">
        <f>S154*H154</f>
        <v>0.084489999999999996</v>
      </c>
      <c r="U154" s="39"/>
      <c r="V154" s="39"/>
      <c r="W154" s="39"/>
      <c r="X154" s="39"/>
      <c r="Y154" s="39"/>
      <c r="Z154" s="39"/>
      <c r="AA154" s="39"/>
      <c r="AB154" s="39"/>
      <c r="AC154" s="39"/>
      <c r="AD154" s="39"/>
      <c r="AE154" s="39"/>
      <c r="AR154" s="239" t="s">
        <v>255</v>
      </c>
      <c r="AT154" s="239" t="s">
        <v>177</v>
      </c>
      <c r="AU154" s="239" t="s">
        <v>85</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255</v>
      </c>
      <c r="BM154" s="239" t="s">
        <v>2420</v>
      </c>
    </row>
    <row r="155" s="13" customFormat="1">
      <c r="A155" s="13"/>
      <c r="B155" s="241"/>
      <c r="C155" s="242"/>
      <c r="D155" s="243" t="s">
        <v>197</v>
      </c>
      <c r="E155" s="244" t="s">
        <v>1</v>
      </c>
      <c r="F155" s="245" t="s">
        <v>2421</v>
      </c>
      <c r="G155" s="242"/>
      <c r="H155" s="246">
        <v>17</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197</v>
      </c>
      <c r="AU155" s="252" t="s">
        <v>85</v>
      </c>
      <c r="AV155" s="13" t="s">
        <v>85</v>
      </c>
      <c r="AW155" s="13" t="s">
        <v>32</v>
      </c>
      <c r="AX155" s="13" t="s">
        <v>83</v>
      </c>
      <c r="AY155" s="252" t="s">
        <v>175</v>
      </c>
    </row>
    <row r="156" s="2" customFormat="1" ht="16.5" customHeight="1">
      <c r="A156" s="39"/>
      <c r="B156" s="40"/>
      <c r="C156" s="228" t="s">
        <v>218</v>
      </c>
      <c r="D156" s="228" t="s">
        <v>177</v>
      </c>
      <c r="E156" s="229" t="s">
        <v>2103</v>
      </c>
      <c r="F156" s="230" t="s">
        <v>2104</v>
      </c>
      <c r="G156" s="231" t="s">
        <v>221</v>
      </c>
      <c r="H156" s="232">
        <v>17</v>
      </c>
      <c r="I156" s="233"/>
      <c r="J156" s="234">
        <f>ROUND(I156*H156,2)</f>
        <v>0</v>
      </c>
      <c r="K156" s="230" t="s">
        <v>181</v>
      </c>
      <c r="L156" s="45"/>
      <c r="M156" s="235" t="s">
        <v>1</v>
      </c>
      <c r="N156" s="236" t="s">
        <v>41</v>
      </c>
      <c r="O156" s="92"/>
      <c r="P156" s="237">
        <f>O156*H156</f>
        <v>0</v>
      </c>
      <c r="Q156" s="237">
        <v>0.00263094</v>
      </c>
      <c r="R156" s="237">
        <f>Q156*H156</f>
        <v>0.044725979999999999</v>
      </c>
      <c r="S156" s="237">
        <v>0</v>
      </c>
      <c r="T156" s="238">
        <f>S156*H156</f>
        <v>0</v>
      </c>
      <c r="U156" s="39"/>
      <c r="V156" s="39"/>
      <c r="W156" s="39"/>
      <c r="X156" s="39"/>
      <c r="Y156" s="39"/>
      <c r="Z156" s="39"/>
      <c r="AA156" s="39"/>
      <c r="AB156" s="39"/>
      <c r="AC156" s="39"/>
      <c r="AD156" s="39"/>
      <c r="AE156" s="39"/>
      <c r="AR156" s="239" t="s">
        <v>255</v>
      </c>
      <c r="AT156" s="239" t="s">
        <v>177</v>
      </c>
      <c r="AU156" s="239" t="s">
        <v>85</v>
      </c>
      <c r="AY156" s="18" t="s">
        <v>175</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255</v>
      </c>
      <c r="BM156" s="239" t="s">
        <v>2422</v>
      </c>
    </row>
    <row r="157" s="15" customFormat="1">
      <c r="A157" s="15"/>
      <c r="B157" s="268"/>
      <c r="C157" s="269"/>
      <c r="D157" s="243" t="s">
        <v>197</v>
      </c>
      <c r="E157" s="270" t="s">
        <v>1</v>
      </c>
      <c r="F157" s="271" t="s">
        <v>2075</v>
      </c>
      <c r="G157" s="269"/>
      <c r="H157" s="270" t="s">
        <v>1</v>
      </c>
      <c r="I157" s="272"/>
      <c r="J157" s="269"/>
      <c r="K157" s="269"/>
      <c r="L157" s="273"/>
      <c r="M157" s="274"/>
      <c r="N157" s="275"/>
      <c r="O157" s="275"/>
      <c r="P157" s="275"/>
      <c r="Q157" s="275"/>
      <c r="R157" s="275"/>
      <c r="S157" s="275"/>
      <c r="T157" s="276"/>
      <c r="U157" s="15"/>
      <c r="V157" s="15"/>
      <c r="W157" s="15"/>
      <c r="X157" s="15"/>
      <c r="Y157" s="15"/>
      <c r="Z157" s="15"/>
      <c r="AA157" s="15"/>
      <c r="AB157" s="15"/>
      <c r="AC157" s="15"/>
      <c r="AD157" s="15"/>
      <c r="AE157" s="15"/>
      <c r="AT157" s="277" t="s">
        <v>197</v>
      </c>
      <c r="AU157" s="277" t="s">
        <v>85</v>
      </c>
      <c r="AV157" s="15" t="s">
        <v>83</v>
      </c>
      <c r="AW157" s="15" t="s">
        <v>32</v>
      </c>
      <c r="AX157" s="15" t="s">
        <v>76</v>
      </c>
      <c r="AY157" s="277" t="s">
        <v>175</v>
      </c>
    </row>
    <row r="158" s="15" customFormat="1">
      <c r="A158" s="15"/>
      <c r="B158" s="268"/>
      <c r="C158" s="269"/>
      <c r="D158" s="243" t="s">
        <v>197</v>
      </c>
      <c r="E158" s="270" t="s">
        <v>1</v>
      </c>
      <c r="F158" s="271" t="s">
        <v>2076</v>
      </c>
      <c r="G158" s="269"/>
      <c r="H158" s="270" t="s">
        <v>1</v>
      </c>
      <c r="I158" s="272"/>
      <c r="J158" s="269"/>
      <c r="K158" s="269"/>
      <c r="L158" s="273"/>
      <c r="M158" s="274"/>
      <c r="N158" s="275"/>
      <c r="O158" s="275"/>
      <c r="P158" s="275"/>
      <c r="Q158" s="275"/>
      <c r="R158" s="275"/>
      <c r="S158" s="275"/>
      <c r="T158" s="276"/>
      <c r="U158" s="15"/>
      <c r="V158" s="15"/>
      <c r="W158" s="15"/>
      <c r="X158" s="15"/>
      <c r="Y158" s="15"/>
      <c r="Z158" s="15"/>
      <c r="AA158" s="15"/>
      <c r="AB158" s="15"/>
      <c r="AC158" s="15"/>
      <c r="AD158" s="15"/>
      <c r="AE158" s="15"/>
      <c r="AT158" s="277" t="s">
        <v>197</v>
      </c>
      <c r="AU158" s="277" t="s">
        <v>85</v>
      </c>
      <c r="AV158" s="15" t="s">
        <v>83</v>
      </c>
      <c r="AW158" s="15" t="s">
        <v>32</v>
      </c>
      <c r="AX158" s="15" t="s">
        <v>76</v>
      </c>
      <c r="AY158" s="277" t="s">
        <v>175</v>
      </c>
    </row>
    <row r="159" s="15" customFormat="1">
      <c r="A159" s="15"/>
      <c r="B159" s="268"/>
      <c r="C159" s="269"/>
      <c r="D159" s="243" t="s">
        <v>197</v>
      </c>
      <c r="E159" s="270" t="s">
        <v>1</v>
      </c>
      <c r="F159" s="271" t="s">
        <v>2077</v>
      </c>
      <c r="G159" s="269"/>
      <c r="H159" s="270" t="s">
        <v>1</v>
      </c>
      <c r="I159" s="272"/>
      <c r="J159" s="269"/>
      <c r="K159" s="269"/>
      <c r="L159" s="273"/>
      <c r="M159" s="274"/>
      <c r="N159" s="275"/>
      <c r="O159" s="275"/>
      <c r="P159" s="275"/>
      <c r="Q159" s="275"/>
      <c r="R159" s="275"/>
      <c r="S159" s="275"/>
      <c r="T159" s="276"/>
      <c r="U159" s="15"/>
      <c r="V159" s="15"/>
      <c r="W159" s="15"/>
      <c r="X159" s="15"/>
      <c r="Y159" s="15"/>
      <c r="Z159" s="15"/>
      <c r="AA159" s="15"/>
      <c r="AB159" s="15"/>
      <c r="AC159" s="15"/>
      <c r="AD159" s="15"/>
      <c r="AE159" s="15"/>
      <c r="AT159" s="277" t="s">
        <v>197</v>
      </c>
      <c r="AU159" s="277" t="s">
        <v>85</v>
      </c>
      <c r="AV159" s="15" t="s">
        <v>83</v>
      </c>
      <c r="AW159" s="15" t="s">
        <v>32</v>
      </c>
      <c r="AX159" s="15" t="s">
        <v>76</v>
      </c>
      <c r="AY159" s="277" t="s">
        <v>175</v>
      </c>
    </row>
    <row r="160" s="15" customFormat="1">
      <c r="A160" s="15"/>
      <c r="B160" s="268"/>
      <c r="C160" s="269"/>
      <c r="D160" s="243" t="s">
        <v>197</v>
      </c>
      <c r="E160" s="270" t="s">
        <v>1</v>
      </c>
      <c r="F160" s="271" t="s">
        <v>2078</v>
      </c>
      <c r="G160" s="269"/>
      <c r="H160" s="270" t="s">
        <v>1</v>
      </c>
      <c r="I160" s="272"/>
      <c r="J160" s="269"/>
      <c r="K160" s="269"/>
      <c r="L160" s="273"/>
      <c r="M160" s="274"/>
      <c r="N160" s="275"/>
      <c r="O160" s="275"/>
      <c r="P160" s="275"/>
      <c r="Q160" s="275"/>
      <c r="R160" s="275"/>
      <c r="S160" s="275"/>
      <c r="T160" s="276"/>
      <c r="U160" s="15"/>
      <c r="V160" s="15"/>
      <c r="W160" s="15"/>
      <c r="X160" s="15"/>
      <c r="Y160" s="15"/>
      <c r="Z160" s="15"/>
      <c r="AA160" s="15"/>
      <c r="AB160" s="15"/>
      <c r="AC160" s="15"/>
      <c r="AD160" s="15"/>
      <c r="AE160" s="15"/>
      <c r="AT160" s="277" t="s">
        <v>197</v>
      </c>
      <c r="AU160" s="277" t="s">
        <v>85</v>
      </c>
      <c r="AV160" s="15" t="s">
        <v>83</v>
      </c>
      <c r="AW160" s="15" t="s">
        <v>32</v>
      </c>
      <c r="AX160" s="15" t="s">
        <v>76</v>
      </c>
      <c r="AY160" s="277" t="s">
        <v>175</v>
      </c>
    </row>
    <row r="161" s="13" customFormat="1">
      <c r="A161" s="13"/>
      <c r="B161" s="241"/>
      <c r="C161" s="242"/>
      <c r="D161" s="243" t="s">
        <v>197</v>
      </c>
      <c r="E161" s="244" t="s">
        <v>1</v>
      </c>
      <c r="F161" s="245" t="s">
        <v>210</v>
      </c>
      <c r="G161" s="242"/>
      <c r="H161" s="246">
        <v>7</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197</v>
      </c>
      <c r="AU161" s="252" t="s">
        <v>85</v>
      </c>
      <c r="AV161" s="13" t="s">
        <v>85</v>
      </c>
      <c r="AW161" s="13" t="s">
        <v>32</v>
      </c>
      <c r="AX161" s="13" t="s">
        <v>76</v>
      </c>
      <c r="AY161" s="252" t="s">
        <v>175</v>
      </c>
    </row>
    <row r="162" s="16" customFormat="1">
      <c r="A162" s="16"/>
      <c r="B162" s="278"/>
      <c r="C162" s="279"/>
      <c r="D162" s="243" t="s">
        <v>197</v>
      </c>
      <c r="E162" s="280" t="s">
        <v>1</v>
      </c>
      <c r="F162" s="281" t="s">
        <v>274</v>
      </c>
      <c r="G162" s="279"/>
      <c r="H162" s="282">
        <v>7</v>
      </c>
      <c r="I162" s="283"/>
      <c r="J162" s="279"/>
      <c r="K162" s="279"/>
      <c r="L162" s="284"/>
      <c r="M162" s="285"/>
      <c r="N162" s="286"/>
      <c r="O162" s="286"/>
      <c r="P162" s="286"/>
      <c r="Q162" s="286"/>
      <c r="R162" s="286"/>
      <c r="S162" s="286"/>
      <c r="T162" s="287"/>
      <c r="U162" s="16"/>
      <c r="V162" s="16"/>
      <c r="W162" s="16"/>
      <c r="X162" s="16"/>
      <c r="Y162" s="16"/>
      <c r="Z162" s="16"/>
      <c r="AA162" s="16"/>
      <c r="AB162" s="16"/>
      <c r="AC162" s="16"/>
      <c r="AD162" s="16"/>
      <c r="AE162" s="16"/>
      <c r="AT162" s="288" t="s">
        <v>197</v>
      </c>
      <c r="AU162" s="288" t="s">
        <v>85</v>
      </c>
      <c r="AV162" s="16" t="s">
        <v>98</v>
      </c>
      <c r="AW162" s="16" t="s">
        <v>32</v>
      </c>
      <c r="AX162" s="16" t="s">
        <v>76</v>
      </c>
      <c r="AY162" s="288" t="s">
        <v>175</v>
      </c>
    </row>
    <row r="163" s="15" customFormat="1">
      <c r="A163" s="15"/>
      <c r="B163" s="268"/>
      <c r="C163" s="269"/>
      <c r="D163" s="243" t="s">
        <v>197</v>
      </c>
      <c r="E163" s="270" t="s">
        <v>1</v>
      </c>
      <c r="F163" s="271" t="s">
        <v>2080</v>
      </c>
      <c r="G163" s="269"/>
      <c r="H163" s="270" t="s">
        <v>1</v>
      </c>
      <c r="I163" s="272"/>
      <c r="J163" s="269"/>
      <c r="K163" s="269"/>
      <c r="L163" s="273"/>
      <c r="M163" s="274"/>
      <c r="N163" s="275"/>
      <c r="O163" s="275"/>
      <c r="P163" s="275"/>
      <c r="Q163" s="275"/>
      <c r="R163" s="275"/>
      <c r="S163" s="275"/>
      <c r="T163" s="276"/>
      <c r="U163" s="15"/>
      <c r="V163" s="15"/>
      <c r="W163" s="15"/>
      <c r="X163" s="15"/>
      <c r="Y163" s="15"/>
      <c r="Z163" s="15"/>
      <c r="AA163" s="15"/>
      <c r="AB163" s="15"/>
      <c r="AC163" s="15"/>
      <c r="AD163" s="15"/>
      <c r="AE163" s="15"/>
      <c r="AT163" s="277" t="s">
        <v>197</v>
      </c>
      <c r="AU163" s="277" t="s">
        <v>85</v>
      </c>
      <c r="AV163" s="15" t="s">
        <v>83</v>
      </c>
      <c r="AW163" s="15" t="s">
        <v>32</v>
      </c>
      <c r="AX163" s="15" t="s">
        <v>76</v>
      </c>
      <c r="AY163" s="277" t="s">
        <v>175</v>
      </c>
    </row>
    <row r="164" s="13" customFormat="1">
      <c r="A164" s="13"/>
      <c r="B164" s="241"/>
      <c r="C164" s="242"/>
      <c r="D164" s="243" t="s">
        <v>197</v>
      </c>
      <c r="E164" s="244" t="s">
        <v>1</v>
      </c>
      <c r="F164" s="245" t="s">
        <v>210</v>
      </c>
      <c r="G164" s="242"/>
      <c r="H164" s="246">
        <v>7</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197</v>
      </c>
      <c r="AU164" s="252" t="s">
        <v>85</v>
      </c>
      <c r="AV164" s="13" t="s">
        <v>85</v>
      </c>
      <c r="AW164" s="13" t="s">
        <v>32</v>
      </c>
      <c r="AX164" s="13" t="s">
        <v>76</v>
      </c>
      <c r="AY164" s="252" t="s">
        <v>175</v>
      </c>
    </row>
    <row r="165" s="16" customFormat="1">
      <c r="A165" s="16"/>
      <c r="B165" s="278"/>
      <c r="C165" s="279"/>
      <c r="D165" s="243" t="s">
        <v>197</v>
      </c>
      <c r="E165" s="280" t="s">
        <v>1</v>
      </c>
      <c r="F165" s="281" t="s">
        <v>274</v>
      </c>
      <c r="G165" s="279"/>
      <c r="H165" s="282">
        <v>7</v>
      </c>
      <c r="I165" s="283"/>
      <c r="J165" s="279"/>
      <c r="K165" s="279"/>
      <c r="L165" s="284"/>
      <c r="M165" s="285"/>
      <c r="N165" s="286"/>
      <c r="O165" s="286"/>
      <c r="P165" s="286"/>
      <c r="Q165" s="286"/>
      <c r="R165" s="286"/>
      <c r="S165" s="286"/>
      <c r="T165" s="287"/>
      <c r="U165" s="16"/>
      <c r="V165" s="16"/>
      <c r="W165" s="16"/>
      <c r="X165" s="16"/>
      <c r="Y165" s="16"/>
      <c r="Z165" s="16"/>
      <c r="AA165" s="16"/>
      <c r="AB165" s="16"/>
      <c r="AC165" s="16"/>
      <c r="AD165" s="16"/>
      <c r="AE165" s="16"/>
      <c r="AT165" s="288" t="s">
        <v>197</v>
      </c>
      <c r="AU165" s="288" t="s">
        <v>85</v>
      </c>
      <c r="AV165" s="16" t="s">
        <v>98</v>
      </c>
      <c r="AW165" s="16" t="s">
        <v>32</v>
      </c>
      <c r="AX165" s="16" t="s">
        <v>76</v>
      </c>
      <c r="AY165" s="288" t="s">
        <v>175</v>
      </c>
    </row>
    <row r="166" s="14" customFormat="1">
      <c r="A166" s="14"/>
      <c r="B166" s="253"/>
      <c r="C166" s="254"/>
      <c r="D166" s="243" t="s">
        <v>197</v>
      </c>
      <c r="E166" s="255" t="s">
        <v>1</v>
      </c>
      <c r="F166" s="256" t="s">
        <v>199</v>
      </c>
      <c r="G166" s="254"/>
      <c r="H166" s="257">
        <v>14</v>
      </c>
      <c r="I166" s="258"/>
      <c r="J166" s="254"/>
      <c r="K166" s="254"/>
      <c r="L166" s="259"/>
      <c r="M166" s="260"/>
      <c r="N166" s="261"/>
      <c r="O166" s="261"/>
      <c r="P166" s="261"/>
      <c r="Q166" s="261"/>
      <c r="R166" s="261"/>
      <c r="S166" s="261"/>
      <c r="T166" s="262"/>
      <c r="U166" s="14"/>
      <c r="V166" s="14"/>
      <c r="W166" s="14"/>
      <c r="X166" s="14"/>
      <c r="Y166" s="14"/>
      <c r="Z166" s="14"/>
      <c r="AA166" s="14"/>
      <c r="AB166" s="14"/>
      <c r="AC166" s="14"/>
      <c r="AD166" s="14"/>
      <c r="AE166" s="14"/>
      <c r="AT166" s="263" t="s">
        <v>197</v>
      </c>
      <c r="AU166" s="263" t="s">
        <v>85</v>
      </c>
      <c r="AV166" s="14" t="s">
        <v>182</v>
      </c>
      <c r="AW166" s="14" t="s">
        <v>32</v>
      </c>
      <c r="AX166" s="14" t="s">
        <v>76</v>
      </c>
      <c r="AY166" s="263" t="s">
        <v>175</v>
      </c>
    </row>
    <row r="167" s="13" customFormat="1">
      <c r="A167" s="13"/>
      <c r="B167" s="241"/>
      <c r="C167" s="242"/>
      <c r="D167" s="243" t="s">
        <v>197</v>
      </c>
      <c r="E167" s="244" t="s">
        <v>1</v>
      </c>
      <c r="F167" s="245" t="s">
        <v>1976</v>
      </c>
      <c r="G167" s="242"/>
      <c r="H167" s="246">
        <v>16.800000000000001</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197</v>
      </c>
      <c r="AU167" s="252" t="s">
        <v>85</v>
      </c>
      <c r="AV167" s="13" t="s">
        <v>85</v>
      </c>
      <c r="AW167" s="13" t="s">
        <v>32</v>
      </c>
      <c r="AX167" s="13" t="s">
        <v>76</v>
      </c>
      <c r="AY167" s="252" t="s">
        <v>175</v>
      </c>
    </row>
    <row r="168" s="14" customFormat="1">
      <c r="A168" s="14"/>
      <c r="B168" s="253"/>
      <c r="C168" s="254"/>
      <c r="D168" s="243" t="s">
        <v>197</v>
      </c>
      <c r="E168" s="255" t="s">
        <v>1</v>
      </c>
      <c r="F168" s="256" t="s">
        <v>199</v>
      </c>
      <c r="G168" s="254"/>
      <c r="H168" s="257">
        <v>16.800000000000001</v>
      </c>
      <c r="I168" s="258"/>
      <c r="J168" s="254"/>
      <c r="K168" s="254"/>
      <c r="L168" s="259"/>
      <c r="M168" s="260"/>
      <c r="N168" s="261"/>
      <c r="O168" s="261"/>
      <c r="P168" s="261"/>
      <c r="Q168" s="261"/>
      <c r="R168" s="261"/>
      <c r="S168" s="261"/>
      <c r="T168" s="262"/>
      <c r="U168" s="14"/>
      <c r="V168" s="14"/>
      <c r="W168" s="14"/>
      <c r="X168" s="14"/>
      <c r="Y168" s="14"/>
      <c r="Z168" s="14"/>
      <c r="AA168" s="14"/>
      <c r="AB168" s="14"/>
      <c r="AC168" s="14"/>
      <c r="AD168" s="14"/>
      <c r="AE168" s="14"/>
      <c r="AT168" s="263" t="s">
        <v>197</v>
      </c>
      <c r="AU168" s="263" t="s">
        <v>85</v>
      </c>
      <c r="AV168" s="14" t="s">
        <v>182</v>
      </c>
      <c r="AW168" s="14" t="s">
        <v>32</v>
      </c>
      <c r="AX168" s="14" t="s">
        <v>76</v>
      </c>
      <c r="AY168" s="263" t="s">
        <v>175</v>
      </c>
    </row>
    <row r="169" s="13" customFormat="1">
      <c r="A169" s="13"/>
      <c r="B169" s="241"/>
      <c r="C169" s="242"/>
      <c r="D169" s="243" t="s">
        <v>197</v>
      </c>
      <c r="E169" s="244" t="s">
        <v>1</v>
      </c>
      <c r="F169" s="245" t="s">
        <v>259</v>
      </c>
      <c r="G169" s="242"/>
      <c r="H169" s="246">
        <v>17</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197</v>
      </c>
      <c r="AU169" s="252" t="s">
        <v>85</v>
      </c>
      <c r="AV169" s="13" t="s">
        <v>85</v>
      </c>
      <c r="AW169" s="13" t="s">
        <v>32</v>
      </c>
      <c r="AX169" s="13" t="s">
        <v>76</v>
      </c>
      <c r="AY169" s="252" t="s">
        <v>175</v>
      </c>
    </row>
    <row r="170" s="14" customFormat="1">
      <c r="A170" s="14"/>
      <c r="B170" s="253"/>
      <c r="C170" s="254"/>
      <c r="D170" s="243" t="s">
        <v>197</v>
      </c>
      <c r="E170" s="255" t="s">
        <v>1</v>
      </c>
      <c r="F170" s="256" t="s">
        <v>199</v>
      </c>
      <c r="G170" s="254"/>
      <c r="H170" s="257">
        <v>17</v>
      </c>
      <c r="I170" s="258"/>
      <c r="J170" s="254"/>
      <c r="K170" s="254"/>
      <c r="L170" s="259"/>
      <c r="M170" s="260"/>
      <c r="N170" s="261"/>
      <c r="O170" s="261"/>
      <c r="P170" s="261"/>
      <c r="Q170" s="261"/>
      <c r="R170" s="261"/>
      <c r="S170" s="261"/>
      <c r="T170" s="262"/>
      <c r="U170" s="14"/>
      <c r="V170" s="14"/>
      <c r="W170" s="14"/>
      <c r="X170" s="14"/>
      <c r="Y170" s="14"/>
      <c r="Z170" s="14"/>
      <c r="AA170" s="14"/>
      <c r="AB170" s="14"/>
      <c r="AC170" s="14"/>
      <c r="AD170" s="14"/>
      <c r="AE170" s="14"/>
      <c r="AT170" s="263" t="s">
        <v>197</v>
      </c>
      <c r="AU170" s="263" t="s">
        <v>85</v>
      </c>
      <c r="AV170" s="14" t="s">
        <v>182</v>
      </c>
      <c r="AW170" s="14" t="s">
        <v>32</v>
      </c>
      <c r="AX170" s="14" t="s">
        <v>83</v>
      </c>
      <c r="AY170" s="263" t="s">
        <v>175</v>
      </c>
    </row>
    <row r="171" s="2" customFormat="1" ht="16.5" customHeight="1">
      <c r="A171" s="39"/>
      <c r="B171" s="40"/>
      <c r="C171" s="228" t="s">
        <v>223</v>
      </c>
      <c r="D171" s="228" t="s">
        <v>177</v>
      </c>
      <c r="E171" s="229" t="s">
        <v>2161</v>
      </c>
      <c r="F171" s="230" t="s">
        <v>2162</v>
      </c>
      <c r="G171" s="231" t="s">
        <v>221</v>
      </c>
      <c r="H171" s="232">
        <v>17</v>
      </c>
      <c r="I171" s="233"/>
      <c r="J171" s="234">
        <f>ROUND(I171*H171,2)</f>
        <v>0</v>
      </c>
      <c r="K171" s="230" t="s">
        <v>181</v>
      </c>
      <c r="L171" s="45"/>
      <c r="M171" s="235" t="s">
        <v>1</v>
      </c>
      <c r="N171" s="236" t="s">
        <v>41</v>
      </c>
      <c r="O171" s="92"/>
      <c r="P171" s="237">
        <f>O171*H171</f>
        <v>0</v>
      </c>
      <c r="Q171" s="237">
        <v>0.00027270000000000001</v>
      </c>
      <c r="R171" s="237">
        <f>Q171*H171</f>
        <v>0.0046359000000000001</v>
      </c>
      <c r="S171" s="237">
        <v>0</v>
      </c>
      <c r="T171" s="238">
        <f>S171*H171</f>
        <v>0</v>
      </c>
      <c r="U171" s="39"/>
      <c r="V171" s="39"/>
      <c r="W171" s="39"/>
      <c r="X171" s="39"/>
      <c r="Y171" s="39"/>
      <c r="Z171" s="39"/>
      <c r="AA171" s="39"/>
      <c r="AB171" s="39"/>
      <c r="AC171" s="39"/>
      <c r="AD171" s="39"/>
      <c r="AE171" s="39"/>
      <c r="AR171" s="239" t="s">
        <v>255</v>
      </c>
      <c r="AT171" s="239" t="s">
        <v>177</v>
      </c>
      <c r="AU171" s="239" t="s">
        <v>85</v>
      </c>
      <c r="AY171" s="18" t="s">
        <v>175</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255</v>
      </c>
      <c r="BM171" s="239" t="s">
        <v>2423</v>
      </c>
    </row>
    <row r="172" s="15" customFormat="1">
      <c r="A172" s="15"/>
      <c r="B172" s="268"/>
      <c r="C172" s="269"/>
      <c r="D172" s="243" t="s">
        <v>197</v>
      </c>
      <c r="E172" s="270" t="s">
        <v>1</v>
      </c>
      <c r="F172" s="271" t="s">
        <v>2154</v>
      </c>
      <c r="G172" s="269"/>
      <c r="H172" s="270" t="s">
        <v>1</v>
      </c>
      <c r="I172" s="272"/>
      <c r="J172" s="269"/>
      <c r="K172" s="269"/>
      <c r="L172" s="273"/>
      <c r="M172" s="274"/>
      <c r="N172" s="275"/>
      <c r="O172" s="275"/>
      <c r="P172" s="275"/>
      <c r="Q172" s="275"/>
      <c r="R172" s="275"/>
      <c r="S172" s="275"/>
      <c r="T172" s="276"/>
      <c r="U172" s="15"/>
      <c r="V172" s="15"/>
      <c r="W172" s="15"/>
      <c r="X172" s="15"/>
      <c r="Y172" s="15"/>
      <c r="Z172" s="15"/>
      <c r="AA172" s="15"/>
      <c r="AB172" s="15"/>
      <c r="AC172" s="15"/>
      <c r="AD172" s="15"/>
      <c r="AE172" s="15"/>
      <c r="AT172" s="277" t="s">
        <v>197</v>
      </c>
      <c r="AU172" s="277" t="s">
        <v>85</v>
      </c>
      <c r="AV172" s="15" t="s">
        <v>83</v>
      </c>
      <c r="AW172" s="15" t="s">
        <v>32</v>
      </c>
      <c r="AX172" s="15" t="s">
        <v>76</v>
      </c>
      <c r="AY172" s="277" t="s">
        <v>175</v>
      </c>
    </row>
    <row r="173" s="13" customFormat="1">
      <c r="A173" s="13"/>
      <c r="B173" s="241"/>
      <c r="C173" s="242"/>
      <c r="D173" s="243" t="s">
        <v>197</v>
      </c>
      <c r="E173" s="244" t="s">
        <v>1</v>
      </c>
      <c r="F173" s="245" t="s">
        <v>243</v>
      </c>
      <c r="G173" s="242"/>
      <c r="H173" s="246">
        <v>14</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197</v>
      </c>
      <c r="AU173" s="252" t="s">
        <v>85</v>
      </c>
      <c r="AV173" s="13" t="s">
        <v>85</v>
      </c>
      <c r="AW173" s="13" t="s">
        <v>32</v>
      </c>
      <c r="AX173" s="13" t="s">
        <v>76</v>
      </c>
      <c r="AY173" s="252" t="s">
        <v>175</v>
      </c>
    </row>
    <row r="174" s="14" customFormat="1">
      <c r="A174" s="14"/>
      <c r="B174" s="253"/>
      <c r="C174" s="254"/>
      <c r="D174" s="243" t="s">
        <v>197</v>
      </c>
      <c r="E174" s="255" t="s">
        <v>1</v>
      </c>
      <c r="F174" s="256" t="s">
        <v>199</v>
      </c>
      <c r="G174" s="254"/>
      <c r="H174" s="257">
        <v>14</v>
      </c>
      <c r="I174" s="258"/>
      <c r="J174" s="254"/>
      <c r="K174" s="254"/>
      <c r="L174" s="259"/>
      <c r="M174" s="260"/>
      <c r="N174" s="261"/>
      <c r="O174" s="261"/>
      <c r="P174" s="261"/>
      <c r="Q174" s="261"/>
      <c r="R174" s="261"/>
      <c r="S174" s="261"/>
      <c r="T174" s="262"/>
      <c r="U174" s="14"/>
      <c r="V174" s="14"/>
      <c r="W174" s="14"/>
      <c r="X174" s="14"/>
      <c r="Y174" s="14"/>
      <c r="Z174" s="14"/>
      <c r="AA174" s="14"/>
      <c r="AB174" s="14"/>
      <c r="AC174" s="14"/>
      <c r="AD174" s="14"/>
      <c r="AE174" s="14"/>
      <c r="AT174" s="263" t="s">
        <v>197</v>
      </c>
      <c r="AU174" s="263" t="s">
        <v>85</v>
      </c>
      <c r="AV174" s="14" t="s">
        <v>182</v>
      </c>
      <c r="AW174" s="14" t="s">
        <v>32</v>
      </c>
      <c r="AX174" s="14" t="s">
        <v>76</v>
      </c>
      <c r="AY174" s="263" t="s">
        <v>175</v>
      </c>
    </row>
    <row r="175" s="13" customFormat="1">
      <c r="A175" s="13"/>
      <c r="B175" s="241"/>
      <c r="C175" s="242"/>
      <c r="D175" s="243" t="s">
        <v>197</v>
      </c>
      <c r="E175" s="244" t="s">
        <v>1</v>
      </c>
      <c r="F175" s="245" t="s">
        <v>1976</v>
      </c>
      <c r="G175" s="242"/>
      <c r="H175" s="246">
        <v>16.800000000000001</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197</v>
      </c>
      <c r="AU175" s="252" t="s">
        <v>85</v>
      </c>
      <c r="AV175" s="13" t="s">
        <v>85</v>
      </c>
      <c r="AW175" s="13" t="s">
        <v>32</v>
      </c>
      <c r="AX175" s="13" t="s">
        <v>76</v>
      </c>
      <c r="AY175" s="252" t="s">
        <v>175</v>
      </c>
    </row>
    <row r="176" s="14" customFormat="1">
      <c r="A176" s="14"/>
      <c r="B176" s="253"/>
      <c r="C176" s="254"/>
      <c r="D176" s="243" t="s">
        <v>197</v>
      </c>
      <c r="E176" s="255" t="s">
        <v>1</v>
      </c>
      <c r="F176" s="256" t="s">
        <v>199</v>
      </c>
      <c r="G176" s="254"/>
      <c r="H176" s="257">
        <v>16.800000000000001</v>
      </c>
      <c r="I176" s="258"/>
      <c r="J176" s="254"/>
      <c r="K176" s="254"/>
      <c r="L176" s="259"/>
      <c r="M176" s="260"/>
      <c r="N176" s="261"/>
      <c r="O176" s="261"/>
      <c r="P176" s="261"/>
      <c r="Q176" s="261"/>
      <c r="R176" s="261"/>
      <c r="S176" s="261"/>
      <c r="T176" s="262"/>
      <c r="U176" s="14"/>
      <c r="V176" s="14"/>
      <c r="W176" s="14"/>
      <c r="X176" s="14"/>
      <c r="Y176" s="14"/>
      <c r="Z176" s="14"/>
      <c r="AA176" s="14"/>
      <c r="AB176" s="14"/>
      <c r="AC176" s="14"/>
      <c r="AD176" s="14"/>
      <c r="AE176" s="14"/>
      <c r="AT176" s="263" t="s">
        <v>197</v>
      </c>
      <c r="AU176" s="263" t="s">
        <v>85</v>
      </c>
      <c r="AV176" s="14" t="s">
        <v>182</v>
      </c>
      <c r="AW176" s="14" t="s">
        <v>32</v>
      </c>
      <c r="AX176" s="14" t="s">
        <v>76</v>
      </c>
      <c r="AY176" s="263" t="s">
        <v>175</v>
      </c>
    </row>
    <row r="177" s="13" customFormat="1">
      <c r="A177" s="13"/>
      <c r="B177" s="241"/>
      <c r="C177" s="242"/>
      <c r="D177" s="243" t="s">
        <v>197</v>
      </c>
      <c r="E177" s="244" t="s">
        <v>1</v>
      </c>
      <c r="F177" s="245" t="s">
        <v>259</v>
      </c>
      <c r="G177" s="242"/>
      <c r="H177" s="246">
        <v>17</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197</v>
      </c>
      <c r="AU177" s="252" t="s">
        <v>85</v>
      </c>
      <c r="AV177" s="13" t="s">
        <v>85</v>
      </c>
      <c r="AW177" s="13" t="s">
        <v>32</v>
      </c>
      <c r="AX177" s="13" t="s">
        <v>76</v>
      </c>
      <c r="AY177" s="252" t="s">
        <v>175</v>
      </c>
    </row>
    <row r="178" s="14" customFormat="1">
      <c r="A178" s="14"/>
      <c r="B178" s="253"/>
      <c r="C178" s="254"/>
      <c r="D178" s="243" t="s">
        <v>197</v>
      </c>
      <c r="E178" s="255" t="s">
        <v>1</v>
      </c>
      <c r="F178" s="256" t="s">
        <v>199</v>
      </c>
      <c r="G178" s="254"/>
      <c r="H178" s="257">
        <v>17</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197</v>
      </c>
      <c r="AU178" s="263" t="s">
        <v>85</v>
      </c>
      <c r="AV178" s="14" t="s">
        <v>182</v>
      </c>
      <c r="AW178" s="14" t="s">
        <v>32</v>
      </c>
      <c r="AX178" s="14" t="s">
        <v>83</v>
      </c>
      <c r="AY178" s="263" t="s">
        <v>175</v>
      </c>
    </row>
    <row r="179" s="2" customFormat="1" ht="16.5" customHeight="1">
      <c r="A179" s="39"/>
      <c r="B179" s="40"/>
      <c r="C179" s="228" t="s">
        <v>230</v>
      </c>
      <c r="D179" s="228" t="s">
        <v>177</v>
      </c>
      <c r="E179" s="229" t="s">
        <v>930</v>
      </c>
      <c r="F179" s="230" t="s">
        <v>931</v>
      </c>
      <c r="G179" s="231" t="s">
        <v>221</v>
      </c>
      <c r="H179" s="232">
        <v>17</v>
      </c>
      <c r="I179" s="233"/>
      <c r="J179" s="234">
        <f>ROUND(I179*H179,2)</f>
        <v>0</v>
      </c>
      <c r="K179" s="230" t="s">
        <v>181</v>
      </c>
      <c r="L179" s="45"/>
      <c r="M179" s="235" t="s">
        <v>1</v>
      </c>
      <c r="N179" s="236" t="s">
        <v>41</v>
      </c>
      <c r="O179" s="92"/>
      <c r="P179" s="237">
        <f>O179*H179</f>
        <v>0</v>
      </c>
      <c r="Q179" s="237">
        <v>1.0000000000000001E-05</v>
      </c>
      <c r="R179" s="237">
        <f>Q179*H179</f>
        <v>0.00017000000000000001</v>
      </c>
      <c r="S179" s="237">
        <v>0</v>
      </c>
      <c r="T179" s="238">
        <f>S179*H179</f>
        <v>0</v>
      </c>
      <c r="U179" s="39"/>
      <c r="V179" s="39"/>
      <c r="W179" s="39"/>
      <c r="X179" s="39"/>
      <c r="Y179" s="39"/>
      <c r="Z179" s="39"/>
      <c r="AA179" s="39"/>
      <c r="AB179" s="39"/>
      <c r="AC179" s="39"/>
      <c r="AD179" s="39"/>
      <c r="AE179" s="39"/>
      <c r="AR179" s="239" t="s">
        <v>255</v>
      </c>
      <c r="AT179" s="239" t="s">
        <v>177</v>
      </c>
      <c r="AU179" s="239" t="s">
        <v>85</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255</v>
      </c>
      <c r="BM179" s="239" t="s">
        <v>2424</v>
      </c>
    </row>
    <row r="180" s="15" customFormat="1">
      <c r="A180" s="15"/>
      <c r="B180" s="268"/>
      <c r="C180" s="269"/>
      <c r="D180" s="243" t="s">
        <v>197</v>
      </c>
      <c r="E180" s="270" t="s">
        <v>1</v>
      </c>
      <c r="F180" s="271" t="s">
        <v>933</v>
      </c>
      <c r="G180" s="269"/>
      <c r="H180" s="270" t="s">
        <v>1</v>
      </c>
      <c r="I180" s="272"/>
      <c r="J180" s="269"/>
      <c r="K180" s="269"/>
      <c r="L180" s="273"/>
      <c r="M180" s="274"/>
      <c r="N180" s="275"/>
      <c r="O180" s="275"/>
      <c r="P180" s="275"/>
      <c r="Q180" s="275"/>
      <c r="R180" s="275"/>
      <c r="S180" s="275"/>
      <c r="T180" s="276"/>
      <c r="U180" s="15"/>
      <c r="V180" s="15"/>
      <c r="W180" s="15"/>
      <c r="X180" s="15"/>
      <c r="Y180" s="15"/>
      <c r="Z180" s="15"/>
      <c r="AA180" s="15"/>
      <c r="AB180" s="15"/>
      <c r="AC180" s="15"/>
      <c r="AD180" s="15"/>
      <c r="AE180" s="15"/>
      <c r="AT180" s="277" t="s">
        <v>197</v>
      </c>
      <c r="AU180" s="277" t="s">
        <v>85</v>
      </c>
      <c r="AV180" s="15" t="s">
        <v>83</v>
      </c>
      <c r="AW180" s="15" t="s">
        <v>32</v>
      </c>
      <c r="AX180" s="15" t="s">
        <v>76</v>
      </c>
      <c r="AY180" s="277" t="s">
        <v>175</v>
      </c>
    </row>
    <row r="181" s="13" customFormat="1">
      <c r="A181" s="13"/>
      <c r="B181" s="241"/>
      <c r="C181" s="242"/>
      <c r="D181" s="243" t="s">
        <v>197</v>
      </c>
      <c r="E181" s="244" t="s">
        <v>1</v>
      </c>
      <c r="F181" s="245" t="s">
        <v>259</v>
      </c>
      <c r="G181" s="242"/>
      <c r="H181" s="246">
        <v>17</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197</v>
      </c>
      <c r="AU181" s="252" t="s">
        <v>85</v>
      </c>
      <c r="AV181" s="13" t="s">
        <v>85</v>
      </c>
      <c r="AW181" s="13" t="s">
        <v>32</v>
      </c>
      <c r="AX181" s="13" t="s">
        <v>83</v>
      </c>
      <c r="AY181" s="252" t="s">
        <v>175</v>
      </c>
    </row>
    <row r="182" s="2" customFormat="1" ht="16.5" customHeight="1">
      <c r="A182" s="39"/>
      <c r="B182" s="40"/>
      <c r="C182" s="228" t="s">
        <v>8</v>
      </c>
      <c r="D182" s="228" t="s">
        <v>177</v>
      </c>
      <c r="E182" s="229" t="s">
        <v>2219</v>
      </c>
      <c r="F182" s="230" t="s">
        <v>2220</v>
      </c>
      <c r="G182" s="231" t="s">
        <v>221</v>
      </c>
      <c r="H182" s="232">
        <v>17</v>
      </c>
      <c r="I182" s="233"/>
      <c r="J182" s="234">
        <f>ROUND(I182*H182,2)</f>
        <v>0</v>
      </c>
      <c r="K182" s="230" t="s">
        <v>181</v>
      </c>
      <c r="L182" s="45"/>
      <c r="M182" s="235" t="s">
        <v>1</v>
      </c>
      <c r="N182" s="236" t="s">
        <v>41</v>
      </c>
      <c r="O182" s="92"/>
      <c r="P182" s="237">
        <f>O182*H182</f>
        <v>0</v>
      </c>
      <c r="Q182" s="237">
        <v>1.8816499999999998E-05</v>
      </c>
      <c r="R182" s="237">
        <f>Q182*H182</f>
        <v>0.00031988049999999999</v>
      </c>
      <c r="S182" s="237">
        <v>0</v>
      </c>
      <c r="T182" s="238">
        <f>S182*H182</f>
        <v>0</v>
      </c>
      <c r="U182" s="39"/>
      <c r="V182" s="39"/>
      <c r="W182" s="39"/>
      <c r="X182" s="39"/>
      <c r="Y182" s="39"/>
      <c r="Z182" s="39"/>
      <c r="AA182" s="39"/>
      <c r="AB182" s="39"/>
      <c r="AC182" s="39"/>
      <c r="AD182" s="39"/>
      <c r="AE182" s="39"/>
      <c r="AR182" s="239" t="s">
        <v>255</v>
      </c>
      <c r="AT182" s="239" t="s">
        <v>177</v>
      </c>
      <c r="AU182" s="239" t="s">
        <v>85</v>
      </c>
      <c r="AY182" s="18" t="s">
        <v>175</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255</v>
      </c>
      <c r="BM182" s="239" t="s">
        <v>2425</v>
      </c>
    </row>
    <row r="183" s="13" customFormat="1">
      <c r="A183" s="13"/>
      <c r="B183" s="241"/>
      <c r="C183" s="242"/>
      <c r="D183" s="243" t="s">
        <v>197</v>
      </c>
      <c r="E183" s="244" t="s">
        <v>1</v>
      </c>
      <c r="F183" s="245" t="s">
        <v>259</v>
      </c>
      <c r="G183" s="242"/>
      <c r="H183" s="246">
        <v>17</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197</v>
      </c>
      <c r="AU183" s="252" t="s">
        <v>85</v>
      </c>
      <c r="AV183" s="13" t="s">
        <v>85</v>
      </c>
      <c r="AW183" s="13" t="s">
        <v>32</v>
      </c>
      <c r="AX183" s="13" t="s">
        <v>83</v>
      </c>
      <c r="AY183" s="252" t="s">
        <v>175</v>
      </c>
    </row>
    <row r="184" s="2" customFormat="1" ht="16.5" customHeight="1">
      <c r="A184" s="39"/>
      <c r="B184" s="40"/>
      <c r="C184" s="228" t="s">
        <v>239</v>
      </c>
      <c r="D184" s="228" t="s">
        <v>177</v>
      </c>
      <c r="E184" s="229" t="s">
        <v>2222</v>
      </c>
      <c r="F184" s="230" t="s">
        <v>2223</v>
      </c>
      <c r="G184" s="231" t="s">
        <v>316</v>
      </c>
      <c r="H184" s="232">
        <v>4</v>
      </c>
      <c r="I184" s="233"/>
      <c r="J184" s="234">
        <f>ROUND(I184*H184,2)</f>
        <v>0</v>
      </c>
      <c r="K184" s="230" t="s">
        <v>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255</v>
      </c>
      <c r="AT184" s="239" t="s">
        <v>177</v>
      </c>
      <c r="AU184" s="239" t="s">
        <v>85</v>
      </c>
      <c r="AY184" s="18" t="s">
        <v>175</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255</v>
      </c>
      <c r="BM184" s="239" t="s">
        <v>2426</v>
      </c>
    </row>
    <row r="185" s="15" customFormat="1">
      <c r="A185" s="15"/>
      <c r="B185" s="268"/>
      <c r="C185" s="269"/>
      <c r="D185" s="243" t="s">
        <v>197</v>
      </c>
      <c r="E185" s="270" t="s">
        <v>1</v>
      </c>
      <c r="F185" s="271" t="s">
        <v>2223</v>
      </c>
      <c r="G185" s="269"/>
      <c r="H185" s="270" t="s">
        <v>1</v>
      </c>
      <c r="I185" s="272"/>
      <c r="J185" s="269"/>
      <c r="K185" s="269"/>
      <c r="L185" s="273"/>
      <c r="M185" s="274"/>
      <c r="N185" s="275"/>
      <c r="O185" s="275"/>
      <c r="P185" s="275"/>
      <c r="Q185" s="275"/>
      <c r="R185" s="275"/>
      <c r="S185" s="275"/>
      <c r="T185" s="276"/>
      <c r="U185" s="15"/>
      <c r="V185" s="15"/>
      <c r="W185" s="15"/>
      <c r="X185" s="15"/>
      <c r="Y185" s="15"/>
      <c r="Z185" s="15"/>
      <c r="AA185" s="15"/>
      <c r="AB185" s="15"/>
      <c r="AC185" s="15"/>
      <c r="AD185" s="15"/>
      <c r="AE185" s="15"/>
      <c r="AT185" s="277" t="s">
        <v>197</v>
      </c>
      <c r="AU185" s="277" t="s">
        <v>85</v>
      </c>
      <c r="AV185" s="15" t="s">
        <v>83</v>
      </c>
      <c r="AW185" s="15" t="s">
        <v>32</v>
      </c>
      <c r="AX185" s="15" t="s">
        <v>76</v>
      </c>
      <c r="AY185" s="277" t="s">
        <v>175</v>
      </c>
    </row>
    <row r="186" s="13" customFormat="1">
      <c r="A186" s="13"/>
      <c r="B186" s="241"/>
      <c r="C186" s="242"/>
      <c r="D186" s="243" t="s">
        <v>197</v>
      </c>
      <c r="E186" s="244" t="s">
        <v>1</v>
      </c>
      <c r="F186" s="245" t="s">
        <v>182</v>
      </c>
      <c r="G186" s="242"/>
      <c r="H186" s="246">
        <v>4</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197</v>
      </c>
      <c r="AU186" s="252" t="s">
        <v>85</v>
      </c>
      <c r="AV186" s="13" t="s">
        <v>85</v>
      </c>
      <c r="AW186" s="13" t="s">
        <v>32</v>
      </c>
      <c r="AX186" s="13" t="s">
        <v>83</v>
      </c>
      <c r="AY186" s="252" t="s">
        <v>175</v>
      </c>
    </row>
    <row r="187" s="2" customFormat="1" ht="16.5" customHeight="1">
      <c r="A187" s="39"/>
      <c r="B187" s="40"/>
      <c r="C187" s="228" t="s">
        <v>243</v>
      </c>
      <c r="D187" s="228" t="s">
        <v>177</v>
      </c>
      <c r="E187" s="229" t="s">
        <v>2225</v>
      </c>
      <c r="F187" s="230" t="s">
        <v>2226</v>
      </c>
      <c r="G187" s="231" t="s">
        <v>350</v>
      </c>
      <c r="H187" s="232">
        <v>0.050000000000000003</v>
      </c>
      <c r="I187" s="233"/>
      <c r="J187" s="234">
        <f>ROUND(I187*H187,2)</f>
        <v>0</v>
      </c>
      <c r="K187" s="230" t="s">
        <v>181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255</v>
      </c>
      <c r="AT187" s="239" t="s">
        <v>177</v>
      </c>
      <c r="AU187" s="239" t="s">
        <v>85</v>
      </c>
      <c r="AY187" s="18" t="s">
        <v>175</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255</v>
      </c>
      <c r="BM187" s="239" t="s">
        <v>2427</v>
      </c>
    </row>
    <row r="188" s="2" customFormat="1" ht="16.5" customHeight="1">
      <c r="A188" s="39"/>
      <c r="B188" s="40"/>
      <c r="C188" s="228" t="s">
        <v>249</v>
      </c>
      <c r="D188" s="228" t="s">
        <v>177</v>
      </c>
      <c r="E188" s="229" t="s">
        <v>937</v>
      </c>
      <c r="F188" s="230" t="s">
        <v>938</v>
      </c>
      <c r="G188" s="231" t="s">
        <v>350</v>
      </c>
      <c r="H188" s="232">
        <v>0.050000000000000003</v>
      </c>
      <c r="I188" s="233"/>
      <c r="J188" s="234">
        <f>ROUND(I188*H188,2)</f>
        <v>0</v>
      </c>
      <c r="K188" s="230" t="s">
        <v>181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255</v>
      </c>
      <c r="AT188" s="239" t="s">
        <v>177</v>
      </c>
      <c r="AU188" s="239" t="s">
        <v>85</v>
      </c>
      <c r="AY188" s="18" t="s">
        <v>175</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255</v>
      </c>
      <c r="BM188" s="239" t="s">
        <v>2428</v>
      </c>
    </row>
    <row r="189" s="12" customFormat="1" ht="25.92" customHeight="1">
      <c r="A189" s="12"/>
      <c r="B189" s="212"/>
      <c r="C189" s="213"/>
      <c r="D189" s="214" t="s">
        <v>75</v>
      </c>
      <c r="E189" s="215" t="s">
        <v>2396</v>
      </c>
      <c r="F189" s="215" t="s">
        <v>2397</v>
      </c>
      <c r="G189" s="213"/>
      <c r="H189" s="213"/>
      <c r="I189" s="216"/>
      <c r="J189" s="21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182</v>
      </c>
      <c r="AT189" s="224" t="s">
        <v>75</v>
      </c>
      <c r="AU189" s="224" t="s">
        <v>76</v>
      </c>
      <c r="AY189" s="223" t="s">
        <v>175</v>
      </c>
      <c r="BK189" s="225">
        <f>BK190</f>
        <v>0</v>
      </c>
    </row>
    <row r="190" s="12" customFormat="1" ht="22.8" customHeight="1">
      <c r="A190" s="12"/>
      <c r="B190" s="212"/>
      <c r="C190" s="213"/>
      <c r="D190" s="214" t="s">
        <v>75</v>
      </c>
      <c r="E190" s="226" t="s">
        <v>2398</v>
      </c>
      <c r="F190" s="226" t="s">
        <v>2399</v>
      </c>
      <c r="G190" s="213"/>
      <c r="H190" s="213"/>
      <c r="I190" s="216"/>
      <c r="J190" s="227">
        <f>BK190</f>
        <v>0</v>
      </c>
      <c r="K190" s="213"/>
      <c r="L190" s="218"/>
      <c r="M190" s="219"/>
      <c r="N190" s="220"/>
      <c r="O190" s="220"/>
      <c r="P190" s="221">
        <f>SUM(P191:P193)</f>
        <v>0</v>
      </c>
      <c r="Q190" s="220"/>
      <c r="R190" s="221">
        <f>SUM(R191:R193)</f>
        <v>0</v>
      </c>
      <c r="S190" s="220"/>
      <c r="T190" s="222">
        <f>SUM(T191:T193)</f>
        <v>0</v>
      </c>
      <c r="U190" s="12"/>
      <c r="V190" s="12"/>
      <c r="W190" s="12"/>
      <c r="X190" s="12"/>
      <c r="Y190" s="12"/>
      <c r="Z190" s="12"/>
      <c r="AA190" s="12"/>
      <c r="AB190" s="12"/>
      <c r="AC190" s="12"/>
      <c r="AD190" s="12"/>
      <c r="AE190" s="12"/>
      <c r="AR190" s="223" t="s">
        <v>182</v>
      </c>
      <c r="AT190" s="224" t="s">
        <v>75</v>
      </c>
      <c r="AU190" s="224" t="s">
        <v>83</v>
      </c>
      <c r="AY190" s="223" t="s">
        <v>175</v>
      </c>
      <c r="BK190" s="225">
        <f>SUM(BK191:BK193)</f>
        <v>0</v>
      </c>
    </row>
    <row r="191" s="2" customFormat="1" ht="16.5" customHeight="1">
      <c r="A191" s="39"/>
      <c r="B191" s="40"/>
      <c r="C191" s="228" t="s">
        <v>255</v>
      </c>
      <c r="D191" s="228" t="s">
        <v>177</v>
      </c>
      <c r="E191" s="229" t="s">
        <v>2400</v>
      </c>
      <c r="F191" s="230" t="s">
        <v>2401</v>
      </c>
      <c r="G191" s="231" t="s">
        <v>316</v>
      </c>
      <c r="H191" s="232">
        <v>7</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951</v>
      </c>
      <c r="AT191" s="239" t="s">
        <v>177</v>
      </c>
      <c r="AU191" s="239" t="s">
        <v>85</v>
      </c>
      <c r="AY191" s="18" t="s">
        <v>175</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951</v>
      </c>
      <c r="BM191" s="239" t="s">
        <v>2429</v>
      </c>
    </row>
    <row r="192" s="13" customFormat="1">
      <c r="A192" s="13"/>
      <c r="B192" s="241"/>
      <c r="C192" s="242"/>
      <c r="D192" s="243" t="s">
        <v>197</v>
      </c>
      <c r="E192" s="244" t="s">
        <v>1</v>
      </c>
      <c r="F192" s="245" t="s">
        <v>210</v>
      </c>
      <c r="G192" s="242"/>
      <c r="H192" s="246">
        <v>7</v>
      </c>
      <c r="I192" s="247"/>
      <c r="J192" s="242"/>
      <c r="K192" s="242"/>
      <c r="L192" s="248"/>
      <c r="M192" s="249"/>
      <c r="N192" s="250"/>
      <c r="O192" s="250"/>
      <c r="P192" s="250"/>
      <c r="Q192" s="250"/>
      <c r="R192" s="250"/>
      <c r="S192" s="250"/>
      <c r="T192" s="251"/>
      <c r="U192" s="13"/>
      <c r="V192" s="13"/>
      <c r="W192" s="13"/>
      <c r="X192" s="13"/>
      <c r="Y192" s="13"/>
      <c r="Z192" s="13"/>
      <c r="AA192" s="13"/>
      <c r="AB192" s="13"/>
      <c r="AC192" s="13"/>
      <c r="AD192" s="13"/>
      <c r="AE192" s="13"/>
      <c r="AT192" s="252" t="s">
        <v>197</v>
      </c>
      <c r="AU192" s="252" t="s">
        <v>85</v>
      </c>
      <c r="AV192" s="13" t="s">
        <v>85</v>
      </c>
      <c r="AW192" s="13" t="s">
        <v>32</v>
      </c>
      <c r="AX192" s="13" t="s">
        <v>83</v>
      </c>
      <c r="AY192" s="252" t="s">
        <v>175</v>
      </c>
    </row>
    <row r="193" s="2" customFormat="1" ht="16.5" customHeight="1">
      <c r="A193" s="39"/>
      <c r="B193" s="40"/>
      <c r="C193" s="228" t="s">
        <v>259</v>
      </c>
      <c r="D193" s="228" t="s">
        <v>177</v>
      </c>
      <c r="E193" s="229" t="s">
        <v>2403</v>
      </c>
      <c r="F193" s="230" t="s">
        <v>2404</v>
      </c>
      <c r="G193" s="231" t="s">
        <v>316</v>
      </c>
      <c r="H193" s="232">
        <v>1</v>
      </c>
      <c r="I193" s="233"/>
      <c r="J193" s="234">
        <f>ROUND(I193*H193,2)</f>
        <v>0</v>
      </c>
      <c r="K193" s="230" t="s">
        <v>1</v>
      </c>
      <c r="L193" s="45"/>
      <c r="M193" s="304" t="s">
        <v>1</v>
      </c>
      <c r="N193" s="305" t="s">
        <v>41</v>
      </c>
      <c r="O193" s="302"/>
      <c r="P193" s="306">
        <f>O193*H193</f>
        <v>0</v>
      </c>
      <c r="Q193" s="306">
        <v>0</v>
      </c>
      <c r="R193" s="306">
        <f>Q193*H193</f>
        <v>0</v>
      </c>
      <c r="S193" s="306">
        <v>0</v>
      </c>
      <c r="T193" s="307">
        <f>S193*H193</f>
        <v>0</v>
      </c>
      <c r="U193" s="39"/>
      <c r="V193" s="39"/>
      <c r="W193" s="39"/>
      <c r="X193" s="39"/>
      <c r="Y193" s="39"/>
      <c r="Z193" s="39"/>
      <c r="AA193" s="39"/>
      <c r="AB193" s="39"/>
      <c r="AC193" s="39"/>
      <c r="AD193" s="39"/>
      <c r="AE193" s="39"/>
      <c r="AR193" s="239" t="s">
        <v>951</v>
      </c>
      <c r="AT193" s="239" t="s">
        <v>177</v>
      </c>
      <c r="AU193" s="239" t="s">
        <v>85</v>
      </c>
      <c r="AY193" s="18" t="s">
        <v>175</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951</v>
      </c>
      <c r="BM193" s="239" t="s">
        <v>2430</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zlxBEz7hb6nLlAMzvbUDd9ZMqAtNUrQTUINjLFzo1Wlsmbw/1MetN0cpxxjCbY/uNXHLsD66fKJrnJ6v8+kzoA==" hashValue="vHrvsNTvUWnyrGccl/xF1WJ+sd5bKyshEY0vegLZCtI7rcqcE7yOjyhQd2/wWOW7cSgbiXowByCipnPlgK3j8w==" algorithmName="SHA-512" password="E785"/>
  <autoFilter ref="C128:K19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1638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2431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Vysoká škola bánská – Technická univerzita Ostrava</v>
      </c>
      <c r="F17" s="39"/>
      <c r="G17" s="39"/>
      <c r="H17" s="39"/>
      <c r="I17" s="152"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CHVÁLEK ATELIÉR s.r.o.</v>
      </c>
      <c r="F23" s="39"/>
      <c r="G23" s="39"/>
      <c r="H23" s="39"/>
      <c r="I23" s="152"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ROUND((SUM(BE125:BE164)),  2)</f>
        <v>0</v>
      </c>
      <c r="G35" s="39"/>
      <c r="H35" s="39"/>
      <c r="I35" s="166">
        <v>0.20999999999999999</v>
      </c>
      <c r="J35" s="165">
        <f>ROUND(((SUM(BE125:BE164))*I35),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ROUND((SUM(BF125:BF164)),  2)</f>
        <v>0</v>
      </c>
      <c r="G36" s="39"/>
      <c r="H36" s="39"/>
      <c r="I36" s="166">
        <v>0.12</v>
      </c>
      <c r="J36" s="165">
        <f>ROUND(((SUM(BF125:BF164))*I36),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ROUND((SUM(BG125:BG164)),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ROUND((SUM(BH125:BH164)),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ROUND((SUM(BI125:BI164)),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1638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D1.02.41 -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Vysoká škola bánská – Technická univerzita Ostrava</v>
      </c>
      <c r="G93" s="41"/>
      <c r="H93" s="41"/>
      <c r="I93" s="33" t="s">
        <v>30</v>
      </c>
      <c r="J93" s="37" t="str">
        <f>E23</f>
        <v>CHVÁLEK ATELIÉR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2432</v>
      </c>
      <c r="E99" s="193"/>
      <c r="F99" s="193"/>
      <c r="G99" s="193"/>
      <c r="H99" s="193"/>
      <c r="I99" s="193"/>
      <c r="J99" s="194">
        <f>J126</f>
        <v>0</v>
      </c>
      <c r="K99" s="191"/>
      <c r="L99" s="195"/>
      <c r="S99" s="9"/>
      <c r="T99" s="9"/>
      <c r="U99" s="9"/>
      <c r="V99" s="9"/>
      <c r="W99" s="9"/>
      <c r="X99" s="9"/>
      <c r="Y99" s="9"/>
      <c r="Z99" s="9"/>
      <c r="AA99" s="9"/>
      <c r="AB99" s="9"/>
      <c r="AC99" s="9"/>
      <c r="AD99" s="9"/>
      <c r="AE99" s="9"/>
    </row>
    <row r="100" s="9" customFormat="1" ht="24.96" customHeight="1">
      <c r="A100" s="9"/>
      <c r="B100" s="190"/>
      <c r="C100" s="191"/>
      <c r="D100" s="192" t="s">
        <v>2433</v>
      </c>
      <c r="E100" s="193"/>
      <c r="F100" s="193"/>
      <c r="G100" s="193"/>
      <c r="H100" s="193"/>
      <c r="I100" s="193"/>
      <c r="J100" s="194">
        <f>J130</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2434</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2435</v>
      </c>
      <c r="E102" s="193"/>
      <c r="F102" s="193"/>
      <c r="G102" s="193"/>
      <c r="H102" s="193"/>
      <c r="I102" s="193"/>
      <c r="J102" s="194">
        <f>J145</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2436</v>
      </c>
      <c r="E103" s="193"/>
      <c r="F103" s="193"/>
      <c r="G103" s="193"/>
      <c r="H103" s="193"/>
      <c r="I103" s="193"/>
      <c r="J103" s="194">
        <f>J153</f>
        <v>0</v>
      </c>
      <c r="K103" s="191"/>
      <c r="L103" s="195"/>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160</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Rekonstrukce spojovacích chodeb pavilonu G VŠB-TUO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130</v>
      </c>
      <c r="D114" s="23"/>
      <c r="E114" s="23"/>
      <c r="F114" s="23"/>
      <c r="G114" s="23"/>
      <c r="H114" s="23"/>
      <c r="I114" s="23"/>
      <c r="J114" s="23"/>
      <c r="K114" s="23"/>
      <c r="L114" s="21"/>
    </row>
    <row r="115" s="2" customFormat="1" ht="16.5" customHeight="1">
      <c r="A115" s="39"/>
      <c r="B115" s="40"/>
      <c r="C115" s="41"/>
      <c r="D115" s="41"/>
      <c r="E115" s="185" t="s">
        <v>1638</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132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D1.02.41 - Vytápění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 xml:space="preserve"> </v>
      </c>
      <c r="G119" s="41"/>
      <c r="H119" s="41"/>
      <c r="I119" s="33" t="s">
        <v>22</v>
      </c>
      <c r="J119" s="80" t="str">
        <f>IF(J14="","",J14)</f>
        <v>24. 2. 2024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Vysoká škola bánská – Technická univerzita Ostrava</v>
      </c>
      <c r="G121" s="41"/>
      <c r="H121" s="41"/>
      <c r="I121" s="33" t="s">
        <v>30</v>
      </c>
      <c r="J121" s="37" t="str">
        <f>E23</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1"/>
      <c r="B124" s="202"/>
      <c r="C124" s="203" t="s">
        <v>161</v>
      </c>
      <c r="D124" s="204" t="s">
        <v>61</v>
      </c>
      <c r="E124" s="204" t="s">
        <v>57</v>
      </c>
      <c r="F124" s="204" t="s">
        <v>58</v>
      </c>
      <c r="G124" s="204" t="s">
        <v>162</v>
      </c>
      <c r="H124" s="204" t="s">
        <v>163</v>
      </c>
      <c r="I124" s="204" t="s">
        <v>164</v>
      </c>
      <c r="J124" s="204" t="s">
        <v>136</v>
      </c>
      <c r="K124" s="205" t="s">
        <v>165</v>
      </c>
      <c r="L124" s="206"/>
      <c r="M124" s="101" t="s">
        <v>1</v>
      </c>
      <c r="N124" s="102" t="s">
        <v>40</v>
      </c>
      <c r="O124" s="102" t="s">
        <v>166</v>
      </c>
      <c r="P124" s="102" t="s">
        <v>167</v>
      </c>
      <c r="Q124" s="102" t="s">
        <v>168</v>
      </c>
      <c r="R124" s="102" t="s">
        <v>169</v>
      </c>
      <c r="S124" s="102" t="s">
        <v>170</v>
      </c>
      <c r="T124" s="103" t="s">
        <v>171</v>
      </c>
      <c r="U124" s="201"/>
      <c r="V124" s="201"/>
      <c r="W124" s="201"/>
      <c r="X124" s="201"/>
      <c r="Y124" s="201"/>
      <c r="Z124" s="201"/>
      <c r="AA124" s="201"/>
      <c r="AB124" s="201"/>
      <c r="AC124" s="201"/>
      <c r="AD124" s="201"/>
      <c r="AE124" s="201"/>
    </row>
    <row r="125" s="2" customFormat="1" ht="22.8" customHeight="1">
      <c r="A125" s="39"/>
      <c r="B125" s="40"/>
      <c r="C125" s="108" t="s">
        <v>172</v>
      </c>
      <c r="D125" s="41"/>
      <c r="E125" s="41"/>
      <c r="F125" s="41"/>
      <c r="G125" s="41"/>
      <c r="H125" s="41"/>
      <c r="I125" s="41"/>
      <c r="J125" s="207">
        <f>BK125</f>
        <v>0</v>
      </c>
      <c r="K125" s="41"/>
      <c r="L125" s="45"/>
      <c r="M125" s="104"/>
      <c r="N125" s="208"/>
      <c r="O125" s="105"/>
      <c r="P125" s="209">
        <f>P126+P130+P135+P145+P153</f>
        <v>0</v>
      </c>
      <c r="Q125" s="105"/>
      <c r="R125" s="209">
        <f>R126+R130+R135+R145+R153</f>
        <v>0</v>
      </c>
      <c r="S125" s="105"/>
      <c r="T125" s="210">
        <f>T126+T130+T135+T145+T153</f>
        <v>0</v>
      </c>
      <c r="U125" s="39"/>
      <c r="V125" s="39"/>
      <c r="W125" s="39"/>
      <c r="X125" s="39"/>
      <c r="Y125" s="39"/>
      <c r="Z125" s="39"/>
      <c r="AA125" s="39"/>
      <c r="AB125" s="39"/>
      <c r="AC125" s="39"/>
      <c r="AD125" s="39"/>
      <c r="AE125" s="39"/>
      <c r="AT125" s="18" t="s">
        <v>75</v>
      </c>
      <c r="AU125" s="18" t="s">
        <v>138</v>
      </c>
      <c r="BK125" s="211">
        <f>BK126+BK130+BK135+BK145+BK153</f>
        <v>0</v>
      </c>
    </row>
    <row r="126" s="12" customFormat="1" ht="25.92" customHeight="1">
      <c r="A126" s="12"/>
      <c r="B126" s="212"/>
      <c r="C126" s="213"/>
      <c r="D126" s="214" t="s">
        <v>75</v>
      </c>
      <c r="E126" s="215" t="s">
        <v>2437</v>
      </c>
      <c r="F126" s="215" t="s">
        <v>2438</v>
      </c>
      <c r="G126" s="213"/>
      <c r="H126" s="213"/>
      <c r="I126" s="216"/>
      <c r="J126" s="217">
        <f>BK126</f>
        <v>0</v>
      </c>
      <c r="K126" s="213"/>
      <c r="L126" s="218"/>
      <c r="M126" s="219"/>
      <c r="N126" s="220"/>
      <c r="O126" s="220"/>
      <c r="P126" s="221">
        <f>SUM(P127:P129)</f>
        <v>0</v>
      </c>
      <c r="Q126" s="220"/>
      <c r="R126" s="221">
        <f>SUM(R127:R129)</f>
        <v>0</v>
      </c>
      <c r="S126" s="220"/>
      <c r="T126" s="222">
        <f>SUM(T127:T129)</f>
        <v>0</v>
      </c>
      <c r="U126" s="12"/>
      <c r="V126" s="12"/>
      <c r="W126" s="12"/>
      <c r="X126" s="12"/>
      <c r="Y126" s="12"/>
      <c r="Z126" s="12"/>
      <c r="AA126" s="12"/>
      <c r="AB126" s="12"/>
      <c r="AC126" s="12"/>
      <c r="AD126" s="12"/>
      <c r="AE126" s="12"/>
      <c r="AR126" s="223" t="s">
        <v>83</v>
      </c>
      <c r="AT126" s="224" t="s">
        <v>75</v>
      </c>
      <c r="AU126" s="224" t="s">
        <v>76</v>
      </c>
      <c r="AY126" s="223" t="s">
        <v>175</v>
      </c>
      <c r="BK126" s="225">
        <f>SUM(BK127:BK129)</f>
        <v>0</v>
      </c>
    </row>
    <row r="127" s="2" customFormat="1" ht="16.5" customHeight="1">
      <c r="A127" s="39"/>
      <c r="B127" s="40"/>
      <c r="C127" s="228" t="s">
        <v>83</v>
      </c>
      <c r="D127" s="228" t="s">
        <v>177</v>
      </c>
      <c r="E127" s="229" t="s">
        <v>2439</v>
      </c>
      <c r="F127" s="230" t="s">
        <v>2440</v>
      </c>
      <c r="G127" s="231" t="s">
        <v>2441</v>
      </c>
      <c r="H127" s="232">
        <v>24</v>
      </c>
      <c r="I127" s="233"/>
      <c r="J127" s="234">
        <f>ROUND(I127*H127,2)</f>
        <v>0</v>
      </c>
      <c r="K127" s="230" t="s">
        <v>1</v>
      </c>
      <c r="L127" s="45"/>
      <c r="M127" s="235" t="s">
        <v>1</v>
      </c>
      <c r="N127" s="236" t="s">
        <v>41</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182</v>
      </c>
      <c r="AT127" s="239" t="s">
        <v>177</v>
      </c>
      <c r="AU127" s="239" t="s">
        <v>83</v>
      </c>
      <c r="AY127" s="18" t="s">
        <v>175</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182</v>
      </c>
      <c r="BM127" s="239" t="s">
        <v>85</v>
      </c>
    </row>
    <row r="128" s="2" customFormat="1" ht="16.5" customHeight="1">
      <c r="A128" s="39"/>
      <c r="B128" s="40"/>
      <c r="C128" s="228" t="s">
        <v>85</v>
      </c>
      <c r="D128" s="228" t="s">
        <v>177</v>
      </c>
      <c r="E128" s="229" t="s">
        <v>2442</v>
      </c>
      <c r="F128" s="230" t="s">
        <v>2443</v>
      </c>
      <c r="G128" s="231" t="s">
        <v>2441</v>
      </c>
      <c r="H128" s="232">
        <v>16</v>
      </c>
      <c r="I128" s="233"/>
      <c r="J128" s="234">
        <f>ROUND(I128*H128,2)</f>
        <v>0</v>
      </c>
      <c r="K128" s="230" t="s">
        <v>1</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182</v>
      </c>
      <c r="AT128" s="239" t="s">
        <v>177</v>
      </c>
      <c r="AU128" s="239" t="s">
        <v>83</v>
      </c>
      <c r="AY128" s="18" t="s">
        <v>175</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182</v>
      </c>
      <c r="BM128" s="239" t="s">
        <v>182</v>
      </c>
    </row>
    <row r="129" s="2" customFormat="1" ht="16.5" customHeight="1">
      <c r="A129" s="39"/>
      <c r="B129" s="40"/>
      <c r="C129" s="228" t="s">
        <v>98</v>
      </c>
      <c r="D129" s="228" t="s">
        <v>177</v>
      </c>
      <c r="E129" s="229" t="s">
        <v>2444</v>
      </c>
      <c r="F129" s="230" t="s">
        <v>2445</v>
      </c>
      <c r="G129" s="231" t="s">
        <v>2441</v>
      </c>
      <c r="H129" s="232">
        <v>16</v>
      </c>
      <c r="I129" s="233"/>
      <c r="J129" s="234">
        <f>ROUND(I129*H129,2)</f>
        <v>0</v>
      </c>
      <c r="K129" s="230" t="s">
        <v>1</v>
      </c>
      <c r="L129" s="45"/>
      <c r="M129" s="235" t="s">
        <v>1</v>
      </c>
      <c r="N129" s="236" t="s">
        <v>41</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182</v>
      </c>
      <c r="AT129" s="239" t="s">
        <v>177</v>
      </c>
      <c r="AU129" s="239" t="s">
        <v>83</v>
      </c>
      <c r="AY129" s="18" t="s">
        <v>175</v>
      </c>
      <c r="BE129" s="240">
        <f>IF(N129="základní",J129,0)</f>
        <v>0</v>
      </c>
      <c r="BF129" s="240">
        <f>IF(N129="snížená",J129,0)</f>
        <v>0</v>
      </c>
      <c r="BG129" s="240">
        <f>IF(N129="zákl. přenesená",J129,0)</f>
        <v>0</v>
      </c>
      <c r="BH129" s="240">
        <f>IF(N129="sníž. přenesená",J129,0)</f>
        <v>0</v>
      </c>
      <c r="BI129" s="240">
        <f>IF(N129="nulová",J129,0)</f>
        <v>0</v>
      </c>
      <c r="BJ129" s="18" t="s">
        <v>83</v>
      </c>
      <c r="BK129" s="240">
        <f>ROUND(I129*H129,2)</f>
        <v>0</v>
      </c>
      <c r="BL129" s="18" t="s">
        <v>182</v>
      </c>
      <c r="BM129" s="239" t="s">
        <v>189</v>
      </c>
    </row>
    <row r="130" s="12" customFormat="1" ht="25.92" customHeight="1">
      <c r="A130" s="12"/>
      <c r="B130" s="212"/>
      <c r="C130" s="213"/>
      <c r="D130" s="214" t="s">
        <v>75</v>
      </c>
      <c r="E130" s="215" t="s">
        <v>2446</v>
      </c>
      <c r="F130" s="215" t="s">
        <v>2447</v>
      </c>
      <c r="G130" s="213"/>
      <c r="H130" s="213"/>
      <c r="I130" s="216"/>
      <c r="J130" s="217">
        <f>BK130</f>
        <v>0</v>
      </c>
      <c r="K130" s="213"/>
      <c r="L130" s="218"/>
      <c r="M130" s="219"/>
      <c r="N130" s="220"/>
      <c r="O130" s="220"/>
      <c r="P130" s="221">
        <f>SUM(P131:P134)</f>
        <v>0</v>
      </c>
      <c r="Q130" s="220"/>
      <c r="R130" s="221">
        <f>SUM(R131:R134)</f>
        <v>0</v>
      </c>
      <c r="S130" s="220"/>
      <c r="T130" s="222">
        <f>SUM(T131:T134)</f>
        <v>0</v>
      </c>
      <c r="U130" s="12"/>
      <c r="V130" s="12"/>
      <c r="W130" s="12"/>
      <c r="X130" s="12"/>
      <c r="Y130" s="12"/>
      <c r="Z130" s="12"/>
      <c r="AA130" s="12"/>
      <c r="AB130" s="12"/>
      <c r="AC130" s="12"/>
      <c r="AD130" s="12"/>
      <c r="AE130" s="12"/>
      <c r="AR130" s="223" t="s">
        <v>83</v>
      </c>
      <c r="AT130" s="224" t="s">
        <v>75</v>
      </c>
      <c r="AU130" s="224" t="s">
        <v>76</v>
      </c>
      <c r="AY130" s="223" t="s">
        <v>175</v>
      </c>
      <c r="BK130" s="225">
        <f>SUM(BK131:BK134)</f>
        <v>0</v>
      </c>
    </row>
    <row r="131" s="2" customFormat="1" ht="16.5" customHeight="1">
      <c r="A131" s="39"/>
      <c r="B131" s="40"/>
      <c r="C131" s="228" t="s">
        <v>182</v>
      </c>
      <c r="D131" s="228" t="s">
        <v>177</v>
      </c>
      <c r="E131" s="229" t="s">
        <v>2448</v>
      </c>
      <c r="F131" s="230" t="s">
        <v>2449</v>
      </c>
      <c r="G131" s="231" t="s">
        <v>411</v>
      </c>
      <c r="H131" s="232">
        <v>45</v>
      </c>
      <c r="I131" s="233"/>
      <c r="J131" s="234">
        <f>ROUND(I131*H131,2)</f>
        <v>0</v>
      </c>
      <c r="K131" s="230" t="s">
        <v>1</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182</v>
      </c>
      <c r="AT131" s="239" t="s">
        <v>177</v>
      </c>
      <c r="AU131" s="239" t="s">
        <v>83</v>
      </c>
      <c r="AY131" s="18" t="s">
        <v>175</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182</v>
      </c>
      <c r="BM131" s="239" t="s">
        <v>214</v>
      </c>
    </row>
    <row r="132" s="2" customFormat="1" ht="16.5" customHeight="1">
      <c r="A132" s="39"/>
      <c r="B132" s="40"/>
      <c r="C132" s="228" t="s">
        <v>200</v>
      </c>
      <c r="D132" s="228" t="s">
        <v>177</v>
      </c>
      <c r="E132" s="229" t="s">
        <v>2450</v>
      </c>
      <c r="F132" s="230" t="s">
        <v>2451</v>
      </c>
      <c r="G132" s="231" t="s">
        <v>411</v>
      </c>
      <c r="H132" s="232">
        <v>30</v>
      </c>
      <c r="I132" s="233"/>
      <c r="J132" s="234">
        <f>ROUND(I132*H132,2)</f>
        <v>0</v>
      </c>
      <c r="K132" s="230" t="s">
        <v>1</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182</v>
      </c>
      <c r="AT132" s="239" t="s">
        <v>177</v>
      </c>
      <c r="AU132" s="239" t="s">
        <v>83</v>
      </c>
      <c r="AY132" s="18" t="s">
        <v>175</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182</v>
      </c>
      <c r="BM132" s="239" t="s">
        <v>223</v>
      </c>
    </row>
    <row r="133" s="2" customFormat="1" ht="16.5" customHeight="1">
      <c r="A133" s="39"/>
      <c r="B133" s="40"/>
      <c r="C133" s="228" t="s">
        <v>189</v>
      </c>
      <c r="D133" s="228" t="s">
        <v>177</v>
      </c>
      <c r="E133" s="229" t="s">
        <v>2452</v>
      </c>
      <c r="F133" s="230" t="s">
        <v>2453</v>
      </c>
      <c r="G133" s="231" t="s">
        <v>411</v>
      </c>
      <c r="H133" s="232">
        <v>10</v>
      </c>
      <c r="I133" s="233"/>
      <c r="J133" s="234">
        <f>ROUND(I133*H133,2)</f>
        <v>0</v>
      </c>
      <c r="K133" s="230" t="s">
        <v>1</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182</v>
      </c>
      <c r="AT133" s="239" t="s">
        <v>177</v>
      </c>
      <c r="AU133" s="239" t="s">
        <v>83</v>
      </c>
      <c r="AY133" s="18" t="s">
        <v>175</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182</v>
      </c>
      <c r="BM133" s="239" t="s">
        <v>8</v>
      </c>
    </row>
    <row r="134" s="2" customFormat="1" ht="16.5" customHeight="1">
      <c r="A134" s="39"/>
      <c r="B134" s="40"/>
      <c r="C134" s="228" t="s">
        <v>210</v>
      </c>
      <c r="D134" s="228" t="s">
        <v>177</v>
      </c>
      <c r="E134" s="229" t="s">
        <v>2454</v>
      </c>
      <c r="F134" s="230" t="s">
        <v>2455</v>
      </c>
      <c r="G134" s="231" t="s">
        <v>411</v>
      </c>
      <c r="H134" s="232">
        <v>5</v>
      </c>
      <c r="I134" s="233"/>
      <c r="J134" s="234">
        <f>ROUND(I134*H134,2)</f>
        <v>0</v>
      </c>
      <c r="K134" s="230" t="s">
        <v>1</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182</v>
      </c>
      <c r="AT134" s="239" t="s">
        <v>177</v>
      </c>
      <c r="AU134" s="239" t="s">
        <v>83</v>
      </c>
      <c r="AY134" s="18" t="s">
        <v>175</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182</v>
      </c>
      <c r="BM134" s="239" t="s">
        <v>243</v>
      </c>
    </row>
    <row r="135" s="12" customFormat="1" ht="25.92" customHeight="1">
      <c r="A135" s="12"/>
      <c r="B135" s="212"/>
      <c r="C135" s="213"/>
      <c r="D135" s="214" t="s">
        <v>75</v>
      </c>
      <c r="E135" s="215" t="s">
        <v>2456</v>
      </c>
      <c r="F135" s="215" t="s">
        <v>2457</v>
      </c>
      <c r="G135" s="213"/>
      <c r="H135" s="213"/>
      <c r="I135" s="216"/>
      <c r="J135" s="217">
        <f>BK135</f>
        <v>0</v>
      </c>
      <c r="K135" s="213"/>
      <c r="L135" s="218"/>
      <c r="M135" s="219"/>
      <c r="N135" s="220"/>
      <c r="O135" s="220"/>
      <c r="P135" s="221">
        <f>SUM(P136:P144)</f>
        <v>0</v>
      </c>
      <c r="Q135" s="220"/>
      <c r="R135" s="221">
        <f>SUM(R136:R144)</f>
        <v>0</v>
      </c>
      <c r="S135" s="220"/>
      <c r="T135" s="222">
        <f>SUM(T136:T144)</f>
        <v>0</v>
      </c>
      <c r="U135" s="12"/>
      <c r="V135" s="12"/>
      <c r="W135" s="12"/>
      <c r="X135" s="12"/>
      <c r="Y135" s="12"/>
      <c r="Z135" s="12"/>
      <c r="AA135" s="12"/>
      <c r="AB135" s="12"/>
      <c r="AC135" s="12"/>
      <c r="AD135" s="12"/>
      <c r="AE135" s="12"/>
      <c r="AR135" s="223" t="s">
        <v>83</v>
      </c>
      <c r="AT135" s="224" t="s">
        <v>75</v>
      </c>
      <c r="AU135" s="224" t="s">
        <v>76</v>
      </c>
      <c r="AY135" s="223" t="s">
        <v>175</v>
      </c>
      <c r="BK135" s="225">
        <f>SUM(BK136:BK144)</f>
        <v>0</v>
      </c>
    </row>
    <row r="136" s="2" customFormat="1" ht="16.5" customHeight="1">
      <c r="A136" s="39"/>
      <c r="B136" s="40"/>
      <c r="C136" s="228" t="s">
        <v>214</v>
      </c>
      <c r="D136" s="228" t="s">
        <v>177</v>
      </c>
      <c r="E136" s="229" t="s">
        <v>2458</v>
      </c>
      <c r="F136" s="230" t="s">
        <v>2459</v>
      </c>
      <c r="G136" s="231" t="s">
        <v>411</v>
      </c>
      <c r="H136" s="232">
        <v>90</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182</v>
      </c>
      <c r="AT136" s="239" t="s">
        <v>177</v>
      </c>
      <c r="AU136" s="239" t="s">
        <v>83</v>
      </c>
      <c r="AY136" s="18" t="s">
        <v>175</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182</v>
      </c>
      <c r="BM136" s="239" t="s">
        <v>255</v>
      </c>
    </row>
    <row r="137" s="2" customFormat="1" ht="16.5" customHeight="1">
      <c r="A137" s="39"/>
      <c r="B137" s="40"/>
      <c r="C137" s="228" t="s">
        <v>218</v>
      </c>
      <c r="D137" s="228" t="s">
        <v>177</v>
      </c>
      <c r="E137" s="229" t="s">
        <v>2460</v>
      </c>
      <c r="F137" s="230" t="s">
        <v>2461</v>
      </c>
      <c r="G137" s="231" t="s">
        <v>2462</v>
      </c>
      <c r="H137" s="232">
        <v>60</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182</v>
      </c>
      <c r="AT137" s="239" t="s">
        <v>177</v>
      </c>
      <c r="AU137" s="239" t="s">
        <v>83</v>
      </c>
      <c r="AY137" s="18" t="s">
        <v>175</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182</v>
      </c>
      <c r="BM137" s="239" t="s">
        <v>264</v>
      </c>
    </row>
    <row r="138" s="2" customFormat="1" ht="16.5" customHeight="1">
      <c r="A138" s="39"/>
      <c r="B138" s="40"/>
      <c r="C138" s="228" t="s">
        <v>223</v>
      </c>
      <c r="D138" s="228" t="s">
        <v>177</v>
      </c>
      <c r="E138" s="229" t="s">
        <v>2463</v>
      </c>
      <c r="F138" s="230" t="s">
        <v>2464</v>
      </c>
      <c r="G138" s="231" t="s">
        <v>2462</v>
      </c>
      <c r="H138" s="232">
        <v>2</v>
      </c>
      <c r="I138" s="233"/>
      <c r="J138" s="234">
        <f>ROUND(I138*H138,2)</f>
        <v>0</v>
      </c>
      <c r="K138" s="230" t="s">
        <v>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182</v>
      </c>
      <c r="AT138" s="239" t="s">
        <v>177</v>
      </c>
      <c r="AU138" s="239" t="s">
        <v>83</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182</v>
      </c>
      <c r="BM138" s="239" t="s">
        <v>282</v>
      </c>
    </row>
    <row r="139" s="2" customFormat="1" ht="16.5" customHeight="1">
      <c r="A139" s="39"/>
      <c r="B139" s="40"/>
      <c r="C139" s="228" t="s">
        <v>230</v>
      </c>
      <c r="D139" s="228" t="s">
        <v>177</v>
      </c>
      <c r="E139" s="229" t="s">
        <v>2465</v>
      </c>
      <c r="F139" s="230" t="s">
        <v>2466</v>
      </c>
      <c r="G139" s="231" t="s">
        <v>411</v>
      </c>
      <c r="H139" s="232">
        <v>65</v>
      </c>
      <c r="I139" s="233"/>
      <c r="J139" s="234">
        <f>ROUND(I139*H139,2)</f>
        <v>0</v>
      </c>
      <c r="K139" s="230" t="s">
        <v>1</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182</v>
      </c>
      <c r="AT139" s="239" t="s">
        <v>177</v>
      </c>
      <c r="AU139" s="239" t="s">
        <v>83</v>
      </c>
      <c r="AY139" s="18" t="s">
        <v>175</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182</v>
      </c>
      <c r="BM139" s="239" t="s">
        <v>289</v>
      </c>
    </row>
    <row r="140" s="2" customFormat="1" ht="16.5" customHeight="1">
      <c r="A140" s="39"/>
      <c r="B140" s="40"/>
      <c r="C140" s="228" t="s">
        <v>8</v>
      </c>
      <c r="D140" s="228" t="s">
        <v>177</v>
      </c>
      <c r="E140" s="229" t="s">
        <v>2467</v>
      </c>
      <c r="F140" s="230" t="s">
        <v>2468</v>
      </c>
      <c r="G140" s="231" t="s">
        <v>411</v>
      </c>
      <c r="H140" s="232">
        <v>15</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182</v>
      </c>
      <c r="AT140" s="239" t="s">
        <v>177</v>
      </c>
      <c r="AU140" s="239" t="s">
        <v>83</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182</v>
      </c>
      <c r="BM140" s="239" t="s">
        <v>301</v>
      </c>
    </row>
    <row r="141" s="2" customFormat="1" ht="16.5" customHeight="1">
      <c r="A141" s="39"/>
      <c r="B141" s="40"/>
      <c r="C141" s="228" t="s">
        <v>239</v>
      </c>
      <c r="D141" s="228" t="s">
        <v>177</v>
      </c>
      <c r="E141" s="229" t="s">
        <v>2469</v>
      </c>
      <c r="F141" s="230" t="s">
        <v>2470</v>
      </c>
      <c r="G141" s="231" t="s">
        <v>411</v>
      </c>
      <c r="H141" s="232">
        <v>5</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182</v>
      </c>
      <c r="AT141" s="239" t="s">
        <v>177</v>
      </c>
      <c r="AU141" s="239" t="s">
        <v>83</v>
      </c>
      <c r="AY141" s="18" t="s">
        <v>175</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182</v>
      </c>
      <c r="BM141" s="239" t="s">
        <v>313</v>
      </c>
    </row>
    <row r="142" s="2" customFormat="1" ht="16.5" customHeight="1">
      <c r="A142" s="39"/>
      <c r="B142" s="40"/>
      <c r="C142" s="228" t="s">
        <v>243</v>
      </c>
      <c r="D142" s="228" t="s">
        <v>177</v>
      </c>
      <c r="E142" s="229" t="s">
        <v>2471</v>
      </c>
      <c r="F142" s="230" t="s">
        <v>2472</v>
      </c>
      <c r="G142" s="231" t="s">
        <v>411</v>
      </c>
      <c r="H142" s="232">
        <v>30</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182</v>
      </c>
      <c r="AT142" s="239" t="s">
        <v>177</v>
      </c>
      <c r="AU142" s="239" t="s">
        <v>83</v>
      </c>
      <c r="AY142" s="18" t="s">
        <v>175</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182</v>
      </c>
      <c r="BM142" s="239" t="s">
        <v>324</v>
      </c>
    </row>
    <row r="143" s="2" customFormat="1" ht="16.5" customHeight="1">
      <c r="A143" s="39"/>
      <c r="B143" s="40"/>
      <c r="C143" s="228" t="s">
        <v>249</v>
      </c>
      <c r="D143" s="228" t="s">
        <v>177</v>
      </c>
      <c r="E143" s="229" t="s">
        <v>2473</v>
      </c>
      <c r="F143" s="230" t="s">
        <v>2474</v>
      </c>
      <c r="G143" s="231" t="s">
        <v>411</v>
      </c>
      <c r="H143" s="232">
        <v>85</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182</v>
      </c>
      <c r="AT143" s="239" t="s">
        <v>177</v>
      </c>
      <c r="AU143" s="239" t="s">
        <v>83</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182</v>
      </c>
      <c r="BM143" s="239" t="s">
        <v>336</v>
      </c>
    </row>
    <row r="144" s="2" customFormat="1" ht="16.5" customHeight="1">
      <c r="A144" s="39"/>
      <c r="B144" s="40"/>
      <c r="C144" s="228" t="s">
        <v>255</v>
      </c>
      <c r="D144" s="228" t="s">
        <v>177</v>
      </c>
      <c r="E144" s="229" t="s">
        <v>2475</v>
      </c>
      <c r="F144" s="230" t="s">
        <v>2476</v>
      </c>
      <c r="G144" s="231" t="s">
        <v>2477</v>
      </c>
      <c r="H144" s="232">
        <v>0.191</v>
      </c>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182</v>
      </c>
      <c r="AT144" s="239" t="s">
        <v>177</v>
      </c>
      <c r="AU144" s="239" t="s">
        <v>83</v>
      </c>
      <c r="AY144" s="18" t="s">
        <v>175</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182</v>
      </c>
      <c r="BM144" s="239" t="s">
        <v>347</v>
      </c>
    </row>
    <row r="145" s="12" customFormat="1" ht="25.92" customHeight="1">
      <c r="A145" s="12"/>
      <c r="B145" s="212"/>
      <c r="C145" s="213"/>
      <c r="D145" s="214" t="s">
        <v>75</v>
      </c>
      <c r="E145" s="215" t="s">
        <v>2478</v>
      </c>
      <c r="F145" s="215" t="s">
        <v>2479</v>
      </c>
      <c r="G145" s="213"/>
      <c r="H145" s="213"/>
      <c r="I145" s="216"/>
      <c r="J145" s="217">
        <f>BK145</f>
        <v>0</v>
      </c>
      <c r="K145" s="213"/>
      <c r="L145" s="218"/>
      <c r="M145" s="219"/>
      <c r="N145" s="220"/>
      <c r="O145" s="220"/>
      <c r="P145" s="221">
        <f>SUM(P146:P152)</f>
        <v>0</v>
      </c>
      <c r="Q145" s="220"/>
      <c r="R145" s="221">
        <f>SUM(R146:R152)</f>
        <v>0</v>
      </c>
      <c r="S145" s="220"/>
      <c r="T145" s="222">
        <f>SUM(T146:T152)</f>
        <v>0</v>
      </c>
      <c r="U145" s="12"/>
      <c r="V145" s="12"/>
      <c r="W145" s="12"/>
      <c r="X145" s="12"/>
      <c r="Y145" s="12"/>
      <c r="Z145" s="12"/>
      <c r="AA145" s="12"/>
      <c r="AB145" s="12"/>
      <c r="AC145" s="12"/>
      <c r="AD145" s="12"/>
      <c r="AE145" s="12"/>
      <c r="AR145" s="223" t="s">
        <v>83</v>
      </c>
      <c r="AT145" s="224" t="s">
        <v>75</v>
      </c>
      <c r="AU145" s="224" t="s">
        <v>76</v>
      </c>
      <c r="AY145" s="223" t="s">
        <v>175</v>
      </c>
      <c r="BK145" s="225">
        <f>SUM(BK146:BK152)</f>
        <v>0</v>
      </c>
    </row>
    <row r="146" s="2" customFormat="1" ht="16.5" customHeight="1">
      <c r="A146" s="39"/>
      <c r="B146" s="40"/>
      <c r="C146" s="228" t="s">
        <v>259</v>
      </c>
      <c r="D146" s="228" t="s">
        <v>177</v>
      </c>
      <c r="E146" s="229" t="s">
        <v>2480</v>
      </c>
      <c r="F146" s="230" t="s">
        <v>2481</v>
      </c>
      <c r="G146" s="231" t="s">
        <v>2462</v>
      </c>
      <c r="H146" s="232">
        <v>18</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182</v>
      </c>
      <c r="AT146" s="239" t="s">
        <v>177</v>
      </c>
      <c r="AU146" s="239" t="s">
        <v>83</v>
      </c>
      <c r="AY146" s="18" t="s">
        <v>175</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182</v>
      </c>
      <c r="BM146" s="239" t="s">
        <v>358</v>
      </c>
    </row>
    <row r="147" s="2" customFormat="1" ht="16.5" customHeight="1">
      <c r="A147" s="39"/>
      <c r="B147" s="40"/>
      <c r="C147" s="228" t="s">
        <v>264</v>
      </c>
      <c r="D147" s="228" t="s">
        <v>177</v>
      </c>
      <c r="E147" s="229" t="s">
        <v>2482</v>
      </c>
      <c r="F147" s="230" t="s">
        <v>2483</v>
      </c>
      <c r="G147" s="231" t="s">
        <v>2484</v>
      </c>
      <c r="H147" s="232">
        <v>9</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182</v>
      </c>
      <c r="AT147" s="239" t="s">
        <v>177</v>
      </c>
      <c r="AU147" s="239" t="s">
        <v>83</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182</v>
      </c>
      <c r="BM147" s="239" t="s">
        <v>367</v>
      </c>
    </row>
    <row r="148" s="2" customFormat="1" ht="16.5" customHeight="1">
      <c r="A148" s="39"/>
      <c r="B148" s="40"/>
      <c r="C148" s="228" t="s">
        <v>269</v>
      </c>
      <c r="D148" s="228" t="s">
        <v>177</v>
      </c>
      <c r="E148" s="229" t="s">
        <v>2485</v>
      </c>
      <c r="F148" s="230" t="s">
        <v>2486</v>
      </c>
      <c r="G148" s="231" t="s">
        <v>2462</v>
      </c>
      <c r="H148" s="232">
        <v>16</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182</v>
      </c>
      <c r="AT148" s="239" t="s">
        <v>177</v>
      </c>
      <c r="AU148" s="239" t="s">
        <v>83</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182</v>
      </c>
      <c r="BM148" s="239" t="s">
        <v>377</v>
      </c>
    </row>
    <row r="149" s="2" customFormat="1" ht="16.5" customHeight="1">
      <c r="A149" s="39"/>
      <c r="B149" s="40"/>
      <c r="C149" s="228" t="s">
        <v>282</v>
      </c>
      <c r="D149" s="228" t="s">
        <v>177</v>
      </c>
      <c r="E149" s="229" t="s">
        <v>2487</v>
      </c>
      <c r="F149" s="230" t="s">
        <v>2488</v>
      </c>
      <c r="G149" s="231" t="s">
        <v>2484</v>
      </c>
      <c r="H149" s="232">
        <v>8</v>
      </c>
      <c r="I149" s="233"/>
      <c r="J149" s="234">
        <f>ROUND(I149*H149,2)</f>
        <v>0</v>
      </c>
      <c r="K149" s="230" t="s">
        <v>1</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182</v>
      </c>
      <c r="AT149" s="239" t="s">
        <v>177</v>
      </c>
      <c r="AU149" s="239" t="s">
        <v>83</v>
      </c>
      <c r="AY149" s="18" t="s">
        <v>175</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182</v>
      </c>
      <c r="BM149" s="239" t="s">
        <v>386</v>
      </c>
    </row>
    <row r="150" s="2" customFormat="1" ht="16.5" customHeight="1">
      <c r="A150" s="39"/>
      <c r="B150" s="40"/>
      <c r="C150" s="228" t="s">
        <v>7</v>
      </c>
      <c r="D150" s="228" t="s">
        <v>177</v>
      </c>
      <c r="E150" s="229" t="s">
        <v>2489</v>
      </c>
      <c r="F150" s="230" t="s">
        <v>2490</v>
      </c>
      <c r="G150" s="231" t="s">
        <v>2484</v>
      </c>
      <c r="H150" s="232">
        <v>8</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182</v>
      </c>
      <c r="AT150" s="239" t="s">
        <v>177</v>
      </c>
      <c r="AU150" s="239" t="s">
        <v>83</v>
      </c>
      <c r="AY150" s="18" t="s">
        <v>175</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182</v>
      </c>
      <c r="BM150" s="239" t="s">
        <v>397</v>
      </c>
    </row>
    <row r="151" s="2" customFormat="1" ht="16.5" customHeight="1">
      <c r="A151" s="39"/>
      <c r="B151" s="40"/>
      <c r="C151" s="228" t="s">
        <v>289</v>
      </c>
      <c r="D151" s="228" t="s">
        <v>177</v>
      </c>
      <c r="E151" s="229" t="s">
        <v>2491</v>
      </c>
      <c r="F151" s="230" t="s">
        <v>2492</v>
      </c>
      <c r="G151" s="231" t="s">
        <v>2484</v>
      </c>
      <c r="H151" s="232">
        <v>8</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182</v>
      </c>
      <c r="AT151" s="239" t="s">
        <v>177</v>
      </c>
      <c r="AU151" s="239" t="s">
        <v>83</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182</v>
      </c>
      <c r="BM151" s="239" t="s">
        <v>410</v>
      </c>
    </row>
    <row r="152" s="2" customFormat="1" ht="16.5" customHeight="1">
      <c r="A152" s="39"/>
      <c r="B152" s="40"/>
      <c r="C152" s="228" t="s">
        <v>295</v>
      </c>
      <c r="D152" s="228" t="s">
        <v>177</v>
      </c>
      <c r="E152" s="229" t="s">
        <v>2493</v>
      </c>
      <c r="F152" s="230" t="s">
        <v>2494</v>
      </c>
      <c r="G152" s="231" t="s">
        <v>2484</v>
      </c>
      <c r="H152" s="232">
        <v>8</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182</v>
      </c>
      <c r="AT152" s="239" t="s">
        <v>177</v>
      </c>
      <c r="AU152" s="239" t="s">
        <v>83</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182</v>
      </c>
      <c r="BM152" s="239" t="s">
        <v>422</v>
      </c>
    </row>
    <row r="153" s="12" customFormat="1" ht="25.92" customHeight="1">
      <c r="A153" s="12"/>
      <c r="B153" s="212"/>
      <c r="C153" s="213"/>
      <c r="D153" s="214" t="s">
        <v>75</v>
      </c>
      <c r="E153" s="215" t="s">
        <v>2495</v>
      </c>
      <c r="F153" s="215" t="s">
        <v>2496</v>
      </c>
      <c r="G153" s="213"/>
      <c r="H153" s="213"/>
      <c r="I153" s="216"/>
      <c r="J153" s="217">
        <f>BK153</f>
        <v>0</v>
      </c>
      <c r="K153" s="213"/>
      <c r="L153" s="218"/>
      <c r="M153" s="219"/>
      <c r="N153" s="220"/>
      <c r="O153" s="220"/>
      <c r="P153" s="221">
        <f>SUM(P154:P164)</f>
        <v>0</v>
      </c>
      <c r="Q153" s="220"/>
      <c r="R153" s="221">
        <f>SUM(R154:R164)</f>
        <v>0</v>
      </c>
      <c r="S153" s="220"/>
      <c r="T153" s="222">
        <f>SUM(T154:T164)</f>
        <v>0</v>
      </c>
      <c r="U153" s="12"/>
      <c r="V153" s="12"/>
      <c r="W153" s="12"/>
      <c r="X153" s="12"/>
      <c r="Y153" s="12"/>
      <c r="Z153" s="12"/>
      <c r="AA153" s="12"/>
      <c r="AB153" s="12"/>
      <c r="AC153" s="12"/>
      <c r="AD153" s="12"/>
      <c r="AE153" s="12"/>
      <c r="AR153" s="223" t="s">
        <v>83</v>
      </c>
      <c r="AT153" s="224" t="s">
        <v>75</v>
      </c>
      <c r="AU153" s="224" t="s">
        <v>76</v>
      </c>
      <c r="AY153" s="223" t="s">
        <v>175</v>
      </c>
      <c r="BK153" s="225">
        <f>SUM(BK154:BK164)</f>
        <v>0</v>
      </c>
    </row>
    <row r="154" s="2" customFormat="1" ht="16.5" customHeight="1">
      <c r="A154" s="39"/>
      <c r="B154" s="40"/>
      <c r="C154" s="228" t="s">
        <v>301</v>
      </c>
      <c r="D154" s="228" t="s">
        <v>177</v>
      </c>
      <c r="E154" s="229" t="s">
        <v>2497</v>
      </c>
      <c r="F154" s="230" t="s">
        <v>2498</v>
      </c>
      <c r="G154" s="231" t="s">
        <v>2499</v>
      </c>
      <c r="H154" s="232">
        <v>28</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182</v>
      </c>
      <c r="AT154" s="239" t="s">
        <v>177</v>
      </c>
      <c r="AU154" s="239" t="s">
        <v>83</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182</v>
      </c>
      <c r="BM154" s="239" t="s">
        <v>432</v>
      </c>
    </row>
    <row r="155" s="2" customFormat="1" ht="16.5" customHeight="1">
      <c r="A155" s="39"/>
      <c r="B155" s="40"/>
      <c r="C155" s="228" t="s">
        <v>307</v>
      </c>
      <c r="D155" s="228" t="s">
        <v>177</v>
      </c>
      <c r="E155" s="229" t="s">
        <v>2500</v>
      </c>
      <c r="F155" s="230" t="s">
        <v>2501</v>
      </c>
      <c r="G155" s="231" t="s">
        <v>2462</v>
      </c>
      <c r="H155" s="232">
        <v>4</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182</v>
      </c>
      <c r="AT155" s="239" t="s">
        <v>177</v>
      </c>
      <c r="AU155" s="239" t="s">
        <v>83</v>
      </c>
      <c r="AY155" s="18" t="s">
        <v>175</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182</v>
      </c>
      <c r="BM155" s="239" t="s">
        <v>444</v>
      </c>
    </row>
    <row r="156" s="2" customFormat="1" ht="16.5" customHeight="1">
      <c r="A156" s="39"/>
      <c r="B156" s="40"/>
      <c r="C156" s="228" t="s">
        <v>313</v>
      </c>
      <c r="D156" s="228" t="s">
        <v>177</v>
      </c>
      <c r="E156" s="229" t="s">
        <v>2502</v>
      </c>
      <c r="F156" s="230" t="s">
        <v>2503</v>
      </c>
      <c r="G156" s="231" t="s">
        <v>2462</v>
      </c>
      <c r="H156" s="232">
        <v>3</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182</v>
      </c>
      <c r="AT156" s="239" t="s">
        <v>177</v>
      </c>
      <c r="AU156" s="239" t="s">
        <v>83</v>
      </c>
      <c r="AY156" s="18" t="s">
        <v>175</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182</v>
      </c>
      <c r="BM156" s="239" t="s">
        <v>452</v>
      </c>
    </row>
    <row r="157" s="2" customFormat="1" ht="16.5" customHeight="1">
      <c r="A157" s="39"/>
      <c r="B157" s="40"/>
      <c r="C157" s="228" t="s">
        <v>318</v>
      </c>
      <c r="D157" s="228" t="s">
        <v>177</v>
      </c>
      <c r="E157" s="229" t="s">
        <v>2504</v>
      </c>
      <c r="F157" s="230" t="s">
        <v>2505</v>
      </c>
      <c r="G157" s="231" t="s">
        <v>2484</v>
      </c>
      <c r="H157" s="232">
        <v>3</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182</v>
      </c>
      <c r="AT157" s="239" t="s">
        <v>177</v>
      </c>
      <c r="AU157" s="239" t="s">
        <v>83</v>
      </c>
      <c r="AY157" s="18" t="s">
        <v>175</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182</v>
      </c>
      <c r="BM157" s="239" t="s">
        <v>461</v>
      </c>
    </row>
    <row r="158" s="2" customFormat="1" ht="16.5" customHeight="1">
      <c r="A158" s="39"/>
      <c r="B158" s="40"/>
      <c r="C158" s="228" t="s">
        <v>324</v>
      </c>
      <c r="D158" s="228" t="s">
        <v>177</v>
      </c>
      <c r="E158" s="229" t="s">
        <v>2506</v>
      </c>
      <c r="F158" s="230" t="s">
        <v>2507</v>
      </c>
      <c r="G158" s="231" t="s">
        <v>2462</v>
      </c>
      <c r="H158" s="232">
        <v>1</v>
      </c>
      <c r="I158" s="233"/>
      <c r="J158" s="234">
        <f>ROUND(I158*H158,2)</f>
        <v>0</v>
      </c>
      <c r="K158" s="230" t="s">
        <v>1</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182</v>
      </c>
      <c r="AT158" s="239" t="s">
        <v>177</v>
      </c>
      <c r="AU158" s="239" t="s">
        <v>83</v>
      </c>
      <c r="AY158" s="18" t="s">
        <v>175</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182</v>
      </c>
      <c r="BM158" s="239" t="s">
        <v>470</v>
      </c>
    </row>
    <row r="159" s="2" customFormat="1" ht="16.5" customHeight="1">
      <c r="A159" s="39"/>
      <c r="B159" s="40"/>
      <c r="C159" s="228" t="s">
        <v>329</v>
      </c>
      <c r="D159" s="228" t="s">
        <v>177</v>
      </c>
      <c r="E159" s="229" t="s">
        <v>2508</v>
      </c>
      <c r="F159" s="230" t="s">
        <v>2509</v>
      </c>
      <c r="G159" s="231" t="s">
        <v>2484</v>
      </c>
      <c r="H159" s="232">
        <v>1</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182</v>
      </c>
      <c r="AT159" s="239" t="s">
        <v>177</v>
      </c>
      <c r="AU159" s="239" t="s">
        <v>83</v>
      </c>
      <c r="AY159" s="18" t="s">
        <v>175</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182</v>
      </c>
      <c r="BM159" s="239" t="s">
        <v>481</v>
      </c>
    </row>
    <row r="160" s="2" customFormat="1" ht="16.5" customHeight="1">
      <c r="A160" s="39"/>
      <c r="B160" s="40"/>
      <c r="C160" s="228" t="s">
        <v>336</v>
      </c>
      <c r="D160" s="228" t="s">
        <v>177</v>
      </c>
      <c r="E160" s="229" t="s">
        <v>2510</v>
      </c>
      <c r="F160" s="230" t="s">
        <v>2511</v>
      </c>
      <c r="G160" s="231" t="s">
        <v>2462</v>
      </c>
      <c r="H160" s="232">
        <v>2</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182</v>
      </c>
      <c r="AT160" s="239" t="s">
        <v>177</v>
      </c>
      <c r="AU160" s="239" t="s">
        <v>83</v>
      </c>
      <c r="AY160" s="18" t="s">
        <v>175</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182</v>
      </c>
      <c r="BM160" s="239" t="s">
        <v>492</v>
      </c>
    </row>
    <row r="161" s="2" customFormat="1" ht="16.5" customHeight="1">
      <c r="A161" s="39"/>
      <c r="B161" s="40"/>
      <c r="C161" s="228" t="s">
        <v>340</v>
      </c>
      <c r="D161" s="228" t="s">
        <v>177</v>
      </c>
      <c r="E161" s="229" t="s">
        <v>2512</v>
      </c>
      <c r="F161" s="230" t="s">
        <v>2513</v>
      </c>
      <c r="G161" s="231" t="s">
        <v>2484</v>
      </c>
      <c r="H161" s="232">
        <v>2</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182</v>
      </c>
      <c r="AT161" s="239" t="s">
        <v>177</v>
      </c>
      <c r="AU161" s="239" t="s">
        <v>83</v>
      </c>
      <c r="AY161" s="18" t="s">
        <v>175</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182</v>
      </c>
      <c r="BM161" s="239" t="s">
        <v>500</v>
      </c>
    </row>
    <row r="162" s="2" customFormat="1" ht="16.5" customHeight="1">
      <c r="A162" s="39"/>
      <c r="B162" s="40"/>
      <c r="C162" s="228" t="s">
        <v>347</v>
      </c>
      <c r="D162" s="228" t="s">
        <v>177</v>
      </c>
      <c r="E162" s="229" t="s">
        <v>2514</v>
      </c>
      <c r="F162" s="230" t="s">
        <v>2515</v>
      </c>
      <c r="G162" s="231" t="s">
        <v>2462</v>
      </c>
      <c r="H162" s="232">
        <v>2</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182</v>
      </c>
      <c r="AT162" s="239" t="s">
        <v>177</v>
      </c>
      <c r="AU162" s="239" t="s">
        <v>83</v>
      </c>
      <c r="AY162" s="18" t="s">
        <v>175</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182</v>
      </c>
      <c r="BM162" s="239" t="s">
        <v>510</v>
      </c>
    </row>
    <row r="163" s="2" customFormat="1" ht="16.5" customHeight="1">
      <c r="A163" s="39"/>
      <c r="B163" s="40"/>
      <c r="C163" s="228" t="s">
        <v>353</v>
      </c>
      <c r="D163" s="228" t="s">
        <v>177</v>
      </c>
      <c r="E163" s="229" t="s">
        <v>2516</v>
      </c>
      <c r="F163" s="230" t="s">
        <v>2517</v>
      </c>
      <c r="G163" s="231" t="s">
        <v>2484</v>
      </c>
      <c r="H163" s="232">
        <v>2</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182</v>
      </c>
      <c r="AT163" s="239" t="s">
        <v>177</v>
      </c>
      <c r="AU163" s="239" t="s">
        <v>83</v>
      </c>
      <c r="AY163" s="18" t="s">
        <v>175</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182</v>
      </c>
      <c r="BM163" s="239" t="s">
        <v>522</v>
      </c>
    </row>
    <row r="164" s="2" customFormat="1" ht="16.5" customHeight="1">
      <c r="A164" s="39"/>
      <c r="B164" s="40"/>
      <c r="C164" s="228" t="s">
        <v>358</v>
      </c>
      <c r="D164" s="228" t="s">
        <v>177</v>
      </c>
      <c r="E164" s="229" t="s">
        <v>2518</v>
      </c>
      <c r="F164" s="230" t="s">
        <v>2519</v>
      </c>
      <c r="G164" s="231" t="s">
        <v>2477</v>
      </c>
      <c r="H164" s="232">
        <v>0.95799999999999996</v>
      </c>
      <c r="I164" s="233"/>
      <c r="J164" s="234">
        <f>ROUND(I164*H164,2)</f>
        <v>0</v>
      </c>
      <c r="K164" s="230" t="s">
        <v>1</v>
      </c>
      <c r="L164" s="45"/>
      <c r="M164" s="304" t="s">
        <v>1</v>
      </c>
      <c r="N164" s="305" t="s">
        <v>41</v>
      </c>
      <c r="O164" s="302"/>
      <c r="P164" s="306">
        <f>O164*H164</f>
        <v>0</v>
      </c>
      <c r="Q164" s="306">
        <v>0</v>
      </c>
      <c r="R164" s="306">
        <f>Q164*H164</f>
        <v>0</v>
      </c>
      <c r="S164" s="306">
        <v>0</v>
      </c>
      <c r="T164" s="307">
        <f>S164*H164</f>
        <v>0</v>
      </c>
      <c r="U164" s="39"/>
      <c r="V164" s="39"/>
      <c r="W164" s="39"/>
      <c r="X164" s="39"/>
      <c r="Y164" s="39"/>
      <c r="Z164" s="39"/>
      <c r="AA164" s="39"/>
      <c r="AB164" s="39"/>
      <c r="AC164" s="39"/>
      <c r="AD164" s="39"/>
      <c r="AE164" s="39"/>
      <c r="AR164" s="239" t="s">
        <v>182</v>
      </c>
      <c r="AT164" s="239" t="s">
        <v>177</v>
      </c>
      <c r="AU164" s="239" t="s">
        <v>83</v>
      </c>
      <c r="AY164" s="18" t="s">
        <v>175</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182</v>
      </c>
      <c r="BM164" s="239" t="s">
        <v>530</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oi6tQm5xRk9sXuuP67ZsmvRncDFU1rxNCL0JJNClqeyh4jdoIcIB28nHPtAD/EwgM5pgaNBqjY2/pbfWH7g8Zw==" hashValue="N4NESGTuVUxCZe3aGdwAtsPzfnrK0JkCr7sIB8m6RPTfjHD9PVFR5iKBvnZOnhuaeRlayvpG5etZlKLa4DYB4w==" algorithmName="SHA-512" password="E785"/>
  <autoFilter ref="C124:K16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1638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2520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Vysoká škola bánská – Technická univerzita Ostrava</v>
      </c>
      <c r="F17" s="39"/>
      <c r="G17" s="39"/>
      <c r="H17" s="39"/>
      <c r="I17" s="152"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CHVÁLEK ATELIÉR s.r.o.</v>
      </c>
      <c r="F23" s="39"/>
      <c r="G23" s="39"/>
      <c r="H23" s="39"/>
      <c r="I23" s="152"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ROUND((SUM(BE125:BE155)),  2)</f>
        <v>0</v>
      </c>
      <c r="G35" s="39"/>
      <c r="H35" s="39"/>
      <c r="I35" s="166">
        <v>0.20999999999999999</v>
      </c>
      <c r="J35" s="165">
        <f>ROUND(((SUM(BE125:BE155))*I35),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ROUND((SUM(BF125:BF155)),  2)</f>
        <v>0</v>
      </c>
      <c r="G36" s="39"/>
      <c r="H36" s="39"/>
      <c r="I36" s="166">
        <v>0.12</v>
      </c>
      <c r="J36" s="165">
        <f>ROUND(((SUM(BF125:BF155))*I36),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ROUND((SUM(BG125:BG155)),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ROUND((SUM(BH125:BH155)),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ROUND((SUM(BI125:BI155)),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1638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D1.02.42 -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Vysoká škola bánská – Technická univerzita Ostrava</v>
      </c>
      <c r="G93" s="41"/>
      <c r="H93" s="41"/>
      <c r="I93" s="33" t="s">
        <v>30</v>
      </c>
      <c r="J93" s="37" t="str">
        <f>E23</f>
        <v>CHVÁLEK ATELIÉR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2521</v>
      </c>
      <c r="E99" s="193"/>
      <c r="F99" s="193"/>
      <c r="G99" s="193"/>
      <c r="H99" s="193"/>
      <c r="I99" s="193"/>
      <c r="J99" s="194">
        <f>J126</f>
        <v>0</v>
      </c>
      <c r="K99" s="191"/>
      <c r="L99" s="195"/>
      <c r="S99" s="9"/>
      <c r="T99" s="9"/>
      <c r="U99" s="9"/>
      <c r="V99" s="9"/>
      <c r="W99" s="9"/>
      <c r="X99" s="9"/>
      <c r="Y99" s="9"/>
      <c r="Z99" s="9"/>
      <c r="AA99" s="9"/>
      <c r="AB99" s="9"/>
      <c r="AC99" s="9"/>
      <c r="AD99" s="9"/>
      <c r="AE99" s="9"/>
    </row>
    <row r="100" s="9" customFormat="1" ht="24.96" customHeight="1">
      <c r="A100" s="9"/>
      <c r="B100" s="190"/>
      <c r="C100" s="191"/>
      <c r="D100" s="192" t="s">
        <v>2522</v>
      </c>
      <c r="E100" s="193"/>
      <c r="F100" s="193"/>
      <c r="G100" s="193"/>
      <c r="H100" s="193"/>
      <c r="I100" s="193"/>
      <c r="J100" s="194">
        <f>J144</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2523</v>
      </c>
      <c r="E101" s="193"/>
      <c r="F101" s="193"/>
      <c r="G101" s="193"/>
      <c r="H101" s="193"/>
      <c r="I101" s="193"/>
      <c r="J101" s="194">
        <f>J146</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2524</v>
      </c>
      <c r="E102" s="193"/>
      <c r="F102" s="193"/>
      <c r="G102" s="193"/>
      <c r="H102" s="193"/>
      <c r="I102" s="193"/>
      <c r="J102" s="194">
        <f>J149</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2525</v>
      </c>
      <c r="E103" s="193"/>
      <c r="F103" s="193"/>
      <c r="G103" s="193"/>
      <c r="H103" s="193"/>
      <c r="I103" s="193"/>
      <c r="J103" s="194">
        <f>J154</f>
        <v>0</v>
      </c>
      <c r="K103" s="191"/>
      <c r="L103" s="195"/>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160</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Rekonstrukce spojovacích chodeb pavilonu G VŠB-TUO</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130</v>
      </c>
      <c r="D114" s="23"/>
      <c r="E114" s="23"/>
      <c r="F114" s="23"/>
      <c r="G114" s="23"/>
      <c r="H114" s="23"/>
      <c r="I114" s="23"/>
      <c r="J114" s="23"/>
      <c r="K114" s="23"/>
      <c r="L114" s="21"/>
    </row>
    <row r="115" s="2" customFormat="1" ht="16.5" customHeight="1">
      <c r="A115" s="39"/>
      <c r="B115" s="40"/>
      <c r="C115" s="41"/>
      <c r="D115" s="41"/>
      <c r="E115" s="185" t="s">
        <v>1638</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132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D1.02.42 - Vzduchotechnika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 xml:space="preserve"> </v>
      </c>
      <c r="G119" s="41"/>
      <c r="H119" s="41"/>
      <c r="I119" s="33" t="s">
        <v>22</v>
      </c>
      <c r="J119" s="80" t="str">
        <f>IF(J14="","",J14)</f>
        <v>24. 2. 2024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Vysoká škola bánská – Technická univerzita Ostrava</v>
      </c>
      <c r="G121" s="41"/>
      <c r="H121" s="41"/>
      <c r="I121" s="33" t="s">
        <v>30</v>
      </c>
      <c r="J121" s="37" t="str">
        <f>E23</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1"/>
      <c r="B124" s="202"/>
      <c r="C124" s="203" t="s">
        <v>161</v>
      </c>
      <c r="D124" s="204" t="s">
        <v>61</v>
      </c>
      <c r="E124" s="204" t="s">
        <v>57</v>
      </c>
      <c r="F124" s="204" t="s">
        <v>58</v>
      </c>
      <c r="G124" s="204" t="s">
        <v>162</v>
      </c>
      <c r="H124" s="204" t="s">
        <v>163</v>
      </c>
      <c r="I124" s="204" t="s">
        <v>164</v>
      </c>
      <c r="J124" s="204" t="s">
        <v>136</v>
      </c>
      <c r="K124" s="205" t="s">
        <v>165</v>
      </c>
      <c r="L124" s="206"/>
      <c r="M124" s="101" t="s">
        <v>1</v>
      </c>
      <c r="N124" s="102" t="s">
        <v>40</v>
      </c>
      <c r="O124" s="102" t="s">
        <v>166</v>
      </c>
      <c r="P124" s="102" t="s">
        <v>167</v>
      </c>
      <c r="Q124" s="102" t="s">
        <v>168</v>
      </c>
      <c r="R124" s="102" t="s">
        <v>169</v>
      </c>
      <c r="S124" s="102" t="s">
        <v>170</v>
      </c>
      <c r="T124" s="103" t="s">
        <v>171</v>
      </c>
      <c r="U124" s="201"/>
      <c r="V124" s="201"/>
      <c r="W124" s="201"/>
      <c r="X124" s="201"/>
      <c r="Y124" s="201"/>
      <c r="Z124" s="201"/>
      <c r="AA124" s="201"/>
      <c r="AB124" s="201"/>
      <c r="AC124" s="201"/>
      <c r="AD124" s="201"/>
      <c r="AE124" s="201"/>
    </row>
    <row r="125" s="2" customFormat="1" ht="22.8" customHeight="1">
      <c r="A125" s="39"/>
      <c r="B125" s="40"/>
      <c r="C125" s="108" t="s">
        <v>172</v>
      </c>
      <c r="D125" s="41"/>
      <c r="E125" s="41"/>
      <c r="F125" s="41"/>
      <c r="G125" s="41"/>
      <c r="H125" s="41"/>
      <c r="I125" s="41"/>
      <c r="J125" s="207">
        <f>BK125</f>
        <v>0</v>
      </c>
      <c r="K125" s="41"/>
      <c r="L125" s="45"/>
      <c r="M125" s="104"/>
      <c r="N125" s="208"/>
      <c r="O125" s="105"/>
      <c r="P125" s="209">
        <f>P126+P144+P146+P149+P154</f>
        <v>0</v>
      </c>
      <c r="Q125" s="105"/>
      <c r="R125" s="209">
        <f>R126+R144+R146+R149+R154</f>
        <v>0</v>
      </c>
      <c r="S125" s="105"/>
      <c r="T125" s="210">
        <f>T126+T144+T146+T149+T154</f>
        <v>0</v>
      </c>
      <c r="U125" s="39"/>
      <c r="V125" s="39"/>
      <c r="W125" s="39"/>
      <c r="X125" s="39"/>
      <c r="Y125" s="39"/>
      <c r="Z125" s="39"/>
      <c r="AA125" s="39"/>
      <c r="AB125" s="39"/>
      <c r="AC125" s="39"/>
      <c r="AD125" s="39"/>
      <c r="AE125" s="39"/>
      <c r="AT125" s="18" t="s">
        <v>75</v>
      </c>
      <c r="AU125" s="18" t="s">
        <v>138</v>
      </c>
      <c r="BK125" s="211">
        <f>BK126+BK144+BK146+BK149+BK154</f>
        <v>0</v>
      </c>
    </row>
    <row r="126" s="12" customFormat="1" ht="25.92" customHeight="1">
      <c r="A126" s="12"/>
      <c r="B126" s="212"/>
      <c r="C126" s="213"/>
      <c r="D126" s="214" t="s">
        <v>75</v>
      </c>
      <c r="E126" s="215" t="s">
        <v>1317</v>
      </c>
      <c r="F126" s="215" t="s">
        <v>2526</v>
      </c>
      <c r="G126" s="213"/>
      <c r="H126" s="213"/>
      <c r="I126" s="216"/>
      <c r="J126" s="217">
        <f>BK126</f>
        <v>0</v>
      </c>
      <c r="K126" s="213"/>
      <c r="L126" s="218"/>
      <c r="M126" s="219"/>
      <c r="N126" s="220"/>
      <c r="O126" s="220"/>
      <c r="P126" s="221">
        <f>SUM(P127:P143)</f>
        <v>0</v>
      </c>
      <c r="Q126" s="220"/>
      <c r="R126" s="221">
        <f>SUM(R127:R143)</f>
        <v>0</v>
      </c>
      <c r="S126" s="220"/>
      <c r="T126" s="222">
        <f>SUM(T127:T143)</f>
        <v>0</v>
      </c>
      <c r="U126" s="12"/>
      <c r="V126" s="12"/>
      <c r="W126" s="12"/>
      <c r="X126" s="12"/>
      <c r="Y126" s="12"/>
      <c r="Z126" s="12"/>
      <c r="AA126" s="12"/>
      <c r="AB126" s="12"/>
      <c r="AC126" s="12"/>
      <c r="AD126" s="12"/>
      <c r="AE126" s="12"/>
      <c r="AR126" s="223" t="s">
        <v>83</v>
      </c>
      <c r="AT126" s="224" t="s">
        <v>75</v>
      </c>
      <c r="AU126" s="224" t="s">
        <v>76</v>
      </c>
      <c r="AY126" s="223" t="s">
        <v>175</v>
      </c>
      <c r="BK126" s="225">
        <f>SUM(BK127:BK143)</f>
        <v>0</v>
      </c>
    </row>
    <row r="127" s="2" customFormat="1" ht="24.15" customHeight="1">
      <c r="A127" s="39"/>
      <c r="B127" s="40"/>
      <c r="C127" s="228" t="s">
        <v>83</v>
      </c>
      <c r="D127" s="228" t="s">
        <v>177</v>
      </c>
      <c r="E127" s="229" t="s">
        <v>1580</v>
      </c>
      <c r="F127" s="230" t="s">
        <v>2527</v>
      </c>
      <c r="G127" s="231" t="s">
        <v>519</v>
      </c>
      <c r="H127" s="232">
        <v>8</v>
      </c>
      <c r="I127" s="233"/>
      <c r="J127" s="234">
        <f>ROUND(I127*H127,2)</f>
        <v>0</v>
      </c>
      <c r="K127" s="230" t="s">
        <v>1</v>
      </c>
      <c r="L127" s="45"/>
      <c r="M127" s="235" t="s">
        <v>1</v>
      </c>
      <c r="N127" s="236" t="s">
        <v>41</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182</v>
      </c>
      <c r="AT127" s="239" t="s">
        <v>177</v>
      </c>
      <c r="AU127" s="239" t="s">
        <v>83</v>
      </c>
      <c r="AY127" s="18" t="s">
        <v>175</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182</v>
      </c>
      <c r="BM127" s="239" t="s">
        <v>85</v>
      </c>
    </row>
    <row r="128" s="2" customFormat="1" ht="24.15" customHeight="1">
      <c r="A128" s="39"/>
      <c r="B128" s="40"/>
      <c r="C128" s="228" t="s">
        <v>85</v>
      </c>
      <c r="D128" s="228" t="s">
        <v>177</v>
      </c>
      <c r="E128" s="229" t="s">
        <v>1583</v>
      </c>
      <c r="F128" s="230" t="s">
        <v>2528</v>
      </c>
      <c r="G128" s="231" t="s">
        <v>519</v>
      </c>
      <c r="H128" s="232">
        <v>8</v>
      </c>
      <c r="I128" s="233"/>
      <c r="J128" s="234">
        <f>ROUND(I128*H128,2)</f>
        <v>0</v>
      </c>
      <c r="K128" s="230" t="s">
        <v>1</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182</v>
      </c>
      <c r="AT128" s="239" t="s">
        <v>177</v>
      </c>
      <c r="AU128" s="239" t="s">
        <v>83</v>
      </c>
      <c r="AY128" s="18" t="s">
        <v>175</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182</v>
      </c>
      <c r="BM128" s="239" t="s">
        <v>182</v>
      </c>
    </row>
    <row r="129" s="2" customFormat="1" ht="16.5" customHeight="1">
      <c r="A129" s="39"/>
      <c r="B129" s="40"/>
      <c r="C129" s="228" t="s">
        <v>98</v>
      </c>
      <c r="D129" s="228" t="s">
        <v>177</v>
      </c>
      <c r="E129" s="229" t="s">
        <v>2529</v>
      </c>
      <c r="F129" s="230" t="s">
        <v>2530</v>
      </c>
      <c r="G129" s="231" t="s">
        <v>519</v>
      </c>
      <c r="H129" s="232">
        <v>8</v>
      </c>
      <c r="I129" s="233"/>
      <c r="J129" s="234">
        <f>ROUND(I129*H129,2)</f>
        <v>0</v>
      </c>
      <c r="K129" s="230" t="s">
        <v>1</v>
      </c>
      <c r="L129" s="45"/>
      <c r="M129" s="235" t="s">
        <v>1</v>
      </c>
      <c r="N129" s="236" t="s">
        <v>41</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182</v>
      </c>
      <c r="AT129" s="239" t="s">
        <v>177</v>
      </c>
      <c r="AU129" s="239" t="s">
        <v>83</v>
      </c>
      <c r="AY129" s="18" t="s">
        <v>175</v>
      </c>
      <c r="BE129" s="240">
        <f>IF(N129="základní",J129,0)</f>
        <v>0</v>
      </c>
      <c r="BF129" s="240">
        <f>IF(N129="snížená",J129,0)</f>
        <v>0</v>
      </c>
      <c r="BG129" s="240">
        <f>IF(N129="zákl. přenesená",J129,0)</f>
        <v>0</v>
      </c>
      <c r="BH129" s="240">
        <f>IF(N129="sníž. přenesená",J129,0)</f>
        <v>0</v>
      </c>
      <c r="BI129" s="240">
        <f>IF(N129="nulová",J129,0)</f>
        <v>0</v>
      </c>
      <c r="BJ129" s="18" t="s">
        <v>83</v>
      </c>
      <c r="BK129" s="240">
        <f>ROUND(I129*H129,2)</f>
        <v>0</v>
      </c>
      <c r="BL129" s="18" t="s">
        <v>182</v>
      </c>
      <c r="BM129" s="239" t="s">
        <v>189</v>
      </c>
    </row>
    <row r="130" s="2" customFormat="1" ht="16.5" customHeight="1">
      <c r="A130" s="39"/>
      <c r="B130" s="40"/>
      <c r="C130" s="228" t="s">
        <v>182</v>
      </c>
      <c r="D130" s="228" t="s">
        <v>177</v>
      </c>
      <c r="E130" s="229" t="s">
        <v>2531</v>
      </c>
      <c r="F130" s="230" t="s">
        <v>2532</v>
      </c>
      <c r="G130" s="231" t="s">
        <v>815</v>
      </c>
      <c r="H130" s="232">
        <v>24</v>
      </c>
      <c r="I130" s="233"/>
      <c r="J130" s="234">
        <f>ROUND(I130*H130,2)</f>
        <v>0</v>
      </c>
      <c r="K130" s="230" t="s">
        <v>1</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182</v>
      </c>
      <c r="AT130" s="239" t="s">
        <v>177</v>
      </c>
      <c r="AU130" s="239" t="s">
        <v>83</v>
      </c>
      <c r="AY130" s="18" t="s">
        <v>175</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182</v>
      </c>
      <c r="BM130" s="239" t="s">
        <v>214</v>
      </c>
    </row>
    <row r="131" s="2" customFormat="1" ht="16.5" customHeight="1">
      <c r="A131" s="39"/>
      <c r="B131" s="40"/>
      <c r="C131" s="228" t="s">
        <v>200</v>
      </c>
      <c r="D131" s="228" t="s">
        <v>177</v>
      </c>
      <c r="E131" s="229" t="s">
        <v>2533</v>
      </c>
      <c r="F131" s="230" t="s">
        <v>2534</v>
      </c>
      <c r="G131" s="231" t="s">
        <v>519</v>
      </c>
      <c r="H131" s="232">
        <v>8</v>
      </c>
      <c r="I131" s="233"/>
      <c r="J131" s="234">
        <f>ROUND(I131*H131,2)</f>
        <v>0</v>
      </c>
      <c r="K131" s="230" t="s">
        <v>1</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182</v>
      </c>
      <c r="AT131" s="239" t="s">
        <v>177</v>
      </c>
      <c r="AU131" s="239" t="s">
        <v>83</v>
      </c>
      <c r="AY131" s="18" t="s">
        <v>175</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182</v>
      </c>
      <c r="BM131" s="239" t="s">
        <v>223</v>
      </c>
    </row>
    <row r="132" s="2" customFormat="1" ht="16.5" customHeight="1">
      <c r="A132" s="39"/>
      <c r="B132" s="40"/>
      <c r="C132" s="228" t="s">
        <v>189</v>
      </c>
      <c r="D132" s="228" t="s">
        <v>177</v>
      </c>
      <c r="E132" s="229" t="s">
        <v>2535</v>
      </c>
      <c r="F132" s="230" t="s">
        <v>2536</v>
      </c>
      <c r="G132" s="231" t="s">
        <v>519</v>
      </c>
      <c r="H132" s="232">
        <v>8</v>
      </c>
      <c r="I132" s="233"/>
      <c r="J132" s="234">
        <f>ROUND(I132*H132,2)</f>
        <v>0</v>
      </c>
      <c r="K132" s="230" t="s">
        <v>1</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182</v>
      </c>
      <c r="AT132" s="239" t="s">
        <v>177</v>
      </c>
      <c r="AU132" s="239" t="s">
        <v>83</v>
      </c>
      <c r="AY132" s="18" t="s">
        <v>175</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182</v>
      </c>
      <c r="BM132" s="239" t="s">
        <v>8</v>
      </c>
    </row>
    <row r="133" s="2" customFormat="1" ht="16.5" customHeight="1">
      <c r="A133" s="39"/>
      <c r="B133" s="40"/>
      <c r="C133" s="228" t="s">
        <v>210</v>
      </c>
      <c r="D133" s="228" t="s">
        <v>177</v>
      </c>
      <c r="E133" s="229" t="s">
        <v>2537</v>
      </c>
      <c r="F133" s="230" t="s">
        <v>2538</v>
      </c>
      <c r="G133" s="231" t="s">
        <v>519</v>
      </c>
      <c r="H133" s="232">
        <v>4</v>
      </c>
      <c r="I133" s="233"/>
      <c r="J133" s="234">
        <f>ROUND(I133*H133,2)</f>
        <v>0</v>
      </c>
      <c r="K133" s="230" t="s">
        <v>1</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182</v>
      </c>
      <c r="AT133" s="239" t="s">
        <v>177</v>
      </c>
      <c r="AU133" s="239" t="s">
        <v>83</v>
      </c>
      <c r="AY133" s="18" t="s">
        <v>175</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182</v>
      </c>
      <c r="BM133" s="239" t="s">
        <v>243</v>
      </c>
    </row>
    <row r="134" s="2" customFormat="1" ht="16.5" customHeight="1">
      <c r="A134" s="39"/>
      <c r="B134" s="40"/>
      <c r="C134" s="228" t="s">
        <v>214</v>
      </c>
      <c r="D134" s="228" t="s">
        <v>177</v>
      </c>
      <c r="E134" s="229" t="s">
        <v>2539</v>
      </c>
      <c r="F134" s="230" t="s">
        <v>2540</v>
      </c>
      <c r="G134" s="231" t="s">
        <v>815</v>
      </c>
      <c r="H134" s="232">
        <v>4</v>
      </c>
      <c r="I134" s="233"/>
      <c r="J134" s="234">
        <f>ROUND(I134*H134,2)</f>
        <v>0</v>
      </c>
      <c r="K134" s="230" t="s">
        <v>1</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182</v>
      </c>
      <c r="AT134" s="239" t="s">
        <v>177</v>
      </c>
      <c r="AU134" s="239" t="s">
        <v>83</v>
      </c>
      <c r="AY134" s="18" t="s">
        <v>175</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182</v>
      </c>
      <c r="BM134" s="239" t="s">
        <v>255</v>
      </c>
    </row>
    <row r="135" s="2" customFormat="1" ht="16.5" customHeight="1">
      <c r="A135" s="39"/>
      <c r="B135" s="40"/>
      <c r="C135" s="228" t="s">
        <v>218</v>
      </c>
      <c r="D135" s="228" t="s">
        <v>177</v>
      </c>
      <c r="E135" s="229" t="s">
        <v>2541</v>
      </c>
      <c r="F135" s="230" t="s">
        <v>2542</v>
      </c>
      <c r="G135" s="231" t="s">
        <v>519</v>
      </c>
      <c r="H135" s="232">
        <v>4</v>
      </c>
      <c r="I135" s="233"/>
      <c r="J135" s="234">
        <f>ROUND(I135*H135,2)</f>
        <v>0</v>
      </c>
      <c r="K135" s="230" t="s">
        <v>1</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182</v>
      </c>
      <c r="AT135" s="239" t="s">
        <v>177</v>
      </c>
      <c r="AU135" s="239" t="s">
        <v>83</v>
      </c>
      <c r="AY135" s="18" t="s">
        <v>175</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182</v>
      </c>
      <c r="BM135" s="239" t="s">
        <v>264</v>
      </c>
    </row>
    <row r="136" s="2" customFormat="1" ht="16.5" customHeight="1">
      <c r="A136" s="39"/>
      <c r="B136" s="40"/>
      <c r="C136" s="228" t="s">
        <v>223</v>
      </c>
      <c r="D136" s="228" t="s">
        <v>177</v>
      </c>
      <c r="E136" s="229" t="s">
        <v>2543</v>
      </c>
      <c r="F136" s="230" t="s">
        <v>2544</v>
      </c>
      <c r="G136" s="231" t="s">
        <v>519</v>
      </c>
      <c r="H136" s="232">
        <v>12</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182</v>
      </c>
      <c r="AT136" s="239" t="s">
        <v>177</v>
      </c>
      <c r="AU136" s="239" t="s">
        <v>83</v>
      </c>
      <c r="AY136" s="18" t="s">
        <v>175</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182</v>
      </c>
      <c r="BM136" s="239" t="s">
        <v>282</v>
      </c>
    </row>
    <row r="137" s="2" customFormat="1" ht="16.5" customHeight="1">
      <c r="A137" s="39"/>
      <c r="B137" s="40"/>
      <c r="C137" s="228" t="s">
        <v>230</v>
      </c>
      <c r="D137" s="228" t="s">
        <v>177</v>
      </c>
      <c r="E137" s="229" t="s">
        <v>2545</v>
      </c>
      <c r="F137" s="230" t="s">
        <v>2546</v>
      </c>
      <c r="G137" s="231" t="s">
        <v>815</v>
      </c>
      <c r="H137" s="232">
        <v>12</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182</v>
      </c>
      <c r="AT137" s="239" t="s">
        <v>177</v>
      </c>
      <c r="AU137" s="239" t="s">
        <v>83</v>
      </c>
      <c r="AY137" s="18" t="s">
        <v>175</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182</v>
      </c>
      <c r="BM137" s="239" t="s">
        <v>289</v>
      </c>
    </row>
    <row r="138" s="2" customFormat="1" ht="16.5" customHeight="1">
      <c r="A138" s="39"/>
      <c r="B138" s="40"/>
      <c r="C138" s="228" t="s">
        <v>8</v>
      </c>
      <c r="D138" s="228" t="s">
        <v>177</v>
      </c>
      <c r="E138" s="229" t="s">
        <v>2547</v>
      </c>
      <c r="F138" s="230" t="s">
        <v>2548</v>
      </c>
      <c r="G138" s="231" t="s">
        <v>519</v>
      </c>
      <c r="H138" s="232">
        <v>12</v>
      </c>
      <c r="I138" s="233"/>
      <c r="J138" s="234">
        <f>ROUND(I138*H138,2)</f>
        <v>0</v>
      </c>
      <c r="K138" s="230" t="s">
        <v>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182</v>
      </c>
      <c r="AT138" s="239" t="s">
        <v>177</v>
      </c>
      <c r="AU138" s="239" t="s">
        <v>83</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182</v>
      </c>
      <c r="BM138" s="239" t="s">
        <v>301</v>
      </c>
    </row>
    <row r="139" s="2" customFormat="1" ht="16.5" customHeight="1">
      <c r="A139" s="39"/>
      <c r="B139" s="40"/>
      <c r="C139" s="228" t="s">
        <v>239</v>
      </c>
      <c r="D139" s="228" t="s">
        <v>177</v>
      </c>
      <c r="E139" s="229" t="s">
        <v>2549</v>
      </c>
      <c r="F139" s="230" t="s">
        <v>2550</v>
      </c>
      <c r="G139" s="231" t="s">
        <v>519</v>
      </c>
      <c r="H139" s="232">
        <v>1</v>
      </c>
      <c r="I139" s="233"/>
      <c r="J139" s="234">
        <f>ROUND(I139*H139,2)</f>
        <v>0</v>
      </c>
      <c r="K139" s="230" t="s">
        <v>1</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182</v>
      </c>
      <c r="AT139" s="239" t="s">
        <v>177</v>
      </c>
      <c r="AU139" s="239" t="s">
        <v>83</v>
      </c>
      <c r="AY139" s="18" t="s">
        <v>175</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182</v>
      </c>
      <c r="BM139" s="239" t="s">
        <v>313</v>
      </c>
    </row>
    <row r="140" s="2" customFormat="1" ht="16.5" customHeight="1">
      <c r="A140" s="39"/>
      <c r="B140" s="40"/>
      <c r="C140" s="228" t="s">
        <v>243</v>
      </c>
      <c r="D140" s="228" t="s">
        <v>177</v>
      </c>
      <c r="E140" s="229" t="s">
        <v>2551</v>
      </c>
      <c r="F140" s="230" t="s">
        <v>2552</v>
      </c>
      <c r="G140" s="231" t="s">
        <v>815</v>
      </c>
      <c r="H140" s="232">
        <v>25</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182</v>
      </c>
      <c r="AT140" s="239" t="s">
        <v>177</v>
      </c>
      <c r="AU140" s="239" t="s">
        <v>83</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182</v>
      </c>
      <c r="BM140" s="239" t="s">
        <v>324</v>
      </c>
    </row>
    <row r="141" s="2" customFormat="1" ht="16.5" customHeight="1">
      <c r="A141" s="39"/>
      <c r="B141" s="40"/>
      <c r="C141" s="228" t="s">
        <v>249</v>
      </c>
      <c r="D141" s="228" t="s">
        <v>177</v>
      </c>
      <c r="E141" s="229" t="s">
        <v>2553</v>
      </c>
      <c r="F141" s="230" t="s">
        <v>2554</v>
      </c>
      <c r="G141" s="231" t="s">
        <v>815</v>
      </c>
      <c r="H141" s="232">
        <v>35</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182</v>
      </c>
      <c r="AT141" s="239" t="s">
        <v>177</v>
      </c>
      <c r="AU141" s="239" t="s">
        <v>83</v>
      </c>
      <c r="AY141" s="18" t="s">
        <v>175</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182</v>
      </c>
      <c r="BM141" s="239" t="s">
        <v>336</v>
      </c>
    </row>
    <row r="142" s="2" customFormat="1" ht="16.5" customHeight="1">
      <c r="A142" s="39"/>
      <c r="B142" s="40"/>
      <c r="C142" s="228" t="s">
        <v>255</v>
      </c>
      <c r="D142" s="228" t="s">
        <v>177</v>
      </c>
      <c r="E142" s="229" t="s">
        <v>2555</v>
      </c>
      <c r="F142" s="230" t="s">
        <v>2556</v>
      </c>
      <c r="G142" s="231" t="s">
        <v>2557</v>
      </c>
      <c r="H142" s="232">
        <v>15</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182</v>
      </c>
      <c r="AT142" s="239" t="s">
        <v>177</v>
      </c>
      <c r="AU142" s="239" t="s">
        <v>83</v>
      </c>
      <c r="AY142" s="18" t="s">
        <v>175</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182</v>
      </c>
      <c r="BM142" s="239" t="s">
        <v>347</v>
      </c>
    </row>
    <row r="143" s="2" customFormat="1" ht="21.75" customHeight="1">
      <c r="A143" s="39"/>
      <c r="B143" s="40"/>
      <c r="C143" s="228" t="s">
        <v>259</v>
      </c>
      <c r="D143" s="228" t="s">
        <v>177</v>
      </c>
      <c r="E143" s="229" t="s">
        <v>2558</v>
      </c>
      <c r="F143" s="230" t="s">
        <v>2559</v>
      </c>
      <c r="G143" s="231" t="s">
        <v>2557</v>
      </c>
      <c r="H143" s="232">
        <v>10</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182</v>
      </c>
      <c r="AT143" s="239" t="s">
        <v>177</v>
      </c>
      <c r="AU143" s="239" t="s">
        <v>83</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182</v>
      </c>
      <c r="BM143" s="239" t="s">
        <v>358</v>
      </c>
    </row>
    <row r="144" s="12" customFormat="1" ht="25.92" customHeight="1">
      <c r="A144" s="12"/>
      <c r="B144" s="212"/>
      <c r="C144" s="213"/>
      <c r="D144" s="214" t="s">
        <v>75</v>
      </c>
      <c r="E144" s="215" t="s">
        <v>1334</v>
      </c>
      <c r="F144" s="215" t="s">
        <v>405</v>
      </c>
      <c r="G144" s="213"/>
      <c r="H144" s="213"/>
      <c r="I144" s="216"/>
      <c r="J144" s="217">
        <f>BK144</f>
        <v>0</v>
      </c>
      <c r="K144" s="213"/>
      <c r="L144" s="218"/>
      <c r="M144" s="219"/>
      <c r="N144" s="220"/>
      <c r="O144" s="220"/>
      <c r="P144" s="221">
        <f>P145</f>
        <v>0</v>
      </c>
      <c r="Q144" s="220"/>
      <c r="R144" s="221">
        <f>R145</f>
        <v>0</v>
      </c>
      <c r="S144" s="220"/>
      <c r="T144" s="222">
        <f>T145</f>
        <v>0</v>
      </c>
      <c r="U144" s="12"/>
      <c r="V144" s="12"/>
      <c r="W144" s="12"/>
      <c r="X144" s="12"/>
      <c r="Y144" s="12"/>
      <c r="Z144" s="12"/>
      <c r="AA144" s="12"/>
      <c r="AB144" s="12"/>
      <c r="AC144" s="12"/>
      <c r="AD144" s="12"/>
      <c r="AE144" s="12"/>
      <c r="AR144" s="223" t="s">
        <v>83</v>
      </c>
      <c r="AT144" s="224" t="s">
        <v>75</v>
      </c>
      <c r="AU144" s="224" t="s">
        <v>76</v>
      </c>
      <c r="AY144" s="223" t="s">
        <v>175</v>
      </c>
      <c r="BK144" s="225">
        <f>BK145</f>
        <v>0</v>
      </c>
    </row>
    <row r="145" s="2" customFormat="1" ht="24.15" customHeight="1">
      <c r="A145" s="39"/>
      <c r="B145" s="40"/>
      <c r="C145" s="228" t="s">
        <v>264</v>
      </c>
      <c r="D145" s="228" t="s">
        <v>177</v>
      </c>
      <c r="E145" s="229" t="s">
        <v>2560</v>
      </c>
      <c r="F145" s="230" t="s">
        <v>2561</v>
      </c>
      <c r="G145" s="231" t="s">
        <v>180</v>
      </c>
      <c r="H145" s="232">
        <v>5</v>
      </c>
      <c r="I145" s="233"/>
      <c r="J145" s="234">
        <f>ROUND(I145*H145,2)</f>
        <v>0</v>
      </c>
      <c r="K145" s="230" t="s">
        <v>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182</v>
      </c>
      <c r="AT145" s="239" t="s">
        <v>177</v>
      </c>
      <c r="AU145" s="239" t="s">
        <v>83</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182</v>
      </c>
      <c r="BM145" s="239" t="s">
        <v>367</v>
      </c>
    </row>
    <row r="146" s="12" customFormat="1" ht="25.92" customHeight="1">
      <c r="A146" s="12"/>
      <c r="B146" s="212"/>
      <c r="C146" s="213"/>
      <c r="D146" s="214" t="s">
        <v>75</v>
      </c>
      <c r="E146" s="215" t="s">
        <v>1389</v>
      </c>
      <c r="F146" s="215" t="s">
        <v>2562</v>
      </c>
      <c r="G146" s="213"/>
      <c r="H146" s="213"/>
      <c r="I146" s="216"/>
      <c r="J146" s="217">
        <f>BK146</f>
        <v>0</v>
      </c>
      <c r="K146" s="213"/>
      <c r="L146" s="218"/>
      <c r="M146" s="219"/>
      <c r="N146" s="220"/>
      <c r="O146" s="220"/>
      <c r="P146" s="221">
        <f>SUM(P147:P148)</f>
        <v>0</v>
      </c>
      <c r="Q146" s="220"/>
      <c r="R146" s="221">
        <f>SUM(R147:R148)</f>
        <v>0</v>
      </c>
      <c r="S146" s="220"/>
      <c r="T146" s="222">
        <f>SUM(T147:T148)</f>
        <v>0</v>
      </c>
      <c r="U146" s="12"/>
      <c r="V146" s="12"/>
      <c r="W146" s="12"/>
      <c r="X146" s="12"/>
      <c r="Y146" s="12"/>
      <c r="Z146" s="12"/>
      <c r="AA146" s="12"/>
      <c r="AB146" s="12"/>
      <c r="AC146" s="12"/>
      <c r="AD146" s="12"/>
      <c r="AE146" s="12"/>
      <c r="AR146" s="223" t="s">
        <v>83</v>
      </c>
      <c r="AT146" s="224" t="s">
        <v>75</v>
      </c>
      <c r="AU146" s="224" t="s">
        <v>76</v>
      </c>
      <c r="AY146" s="223" t="s">
        <v>175</v>
      </c>
      <c r="BK146" s="225">
        <f>SUM(BK147:BK148)</f>
        <v>0</v>
      </c>
    </row>
    <row r="147" s="2" customFormat="1" ht="16.5" customHeight="1">
      <c r="A147" s="39"/>
      <c r="B147" s="40"/>
      <c r="C147" s="228" t="s">
        <v>269</v>
      </c>
      <c r="D147" s="228" t="s">
        <v>177</v>
      </c>
      <c r="E147" s="229" t="s">
        <v>2563</v>
      </c>
      <c r="F147" s="230" t="s">
        <v>2564</v>
      </c>
      <c r="G147" s="231" t="s">
        <v>180</v>
      </c>
      <c r="H147" s="232">
        <v>10</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182</v>
      </c>
      <c r="AT147" s="239" t="s">
        <v>177</v>
      </c>
      <c r="AU147" s="239" t="s">
        <v>83</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182</v>
      </c>
      <c r="BM147" s="239" t="s">
        <v>377</v>
      </c>
    </row>
    <row r="148" s="2" customFormat="1" ht="24.15" customHeight="1">
      <c r="A148" s="39"/>
      <c r="B148" s="40"/>
      <c r="C148" s="228" t="s">
        <v>282</v>
      </c>
      <c r="D148" s="228" t="s">
        <v>177</v>
      </c>
      <c r="E148" s="229" t="s">
        <v>2565</v>
      </c>
      <c r="F148" s="230" t="s">
        <v>2566</v>
      </c>
      <c r="G148" s="231" t="s">
        <v>180</v>
      </c>
      <c r="H148" s="232">
        <v>8</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182</v>
      </c>
      <c r="AT148" s="239" t="s">
        <v>177</v>
      </c>
      <c r="AU148" s="239" t="s">
        <v>83</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182</v>
      </c>
      <c r="BM148" s="239" t="s">
        <v>386</v>
      </c>
    </row>
    <row r="149" s="12" customFormat="1" ht="25.92" customHeight="1">
      <c r="A149" s="12"/>
      <c r="B149" s="212"/>
      <c r="C149" s="213"/>
      <c r="D149" s="214" t="s">
        <v>75</v>
      </c>
      <c r="E149" s="215" t="s">
        <v>1404</v>
      </c>
      <c r="F149" s="215" t="s">
        <v>947</v>
      </c>
      <c r="G149" s="213"/>
      <c r="H149" s="213"/>
      <c r="I149" s="216"/>
      <c r="J149" s="217">
        <f>BK149</f>
        <v>0</v>
      </c>
      <c r="K149" s="213"/>
      <c r="L149" s="218"/>
      <c r="M149" s="219"/>
      <c r="N149" s="220"/>
      <c r="O149" s="220"/>
      <c r="P149" s="221">
        <f>SUM(P150:P153)</f>
        <v>0</v>
      </c>
      <c r="Q149" s="220"/>
      <c r="R149" s="221">
        <f>SUM(R150:R153)</f>
        <v>0</v>
      </c>
      <c r="S149" s="220"/>
      <c r="T149" s="222">
        <f>SUM(T150:T153)</f>
        <v>0</v>
      </c>
      <c r="U149" s="12"/>
      <c r="V149" s="12"/>
      <c r="W149" s="12"/>
      <c r="X149" s="12"/>
      <c r="Y149" s="12"/>
      <c r="Z149" s="12"/>
      <c r="AA149" s="12"/>
      <c r="AB149" s="12"/>
      <c r="AC149" s="12"/>
      <c r="AD149" s="12"/>
      <c r="AE149" s="12"/>
      <c r="AR149" s="223" t="s">
        <v>83</v>
      </c>
      <c r="AT149" s="224" t="s">
        <v>75</v>
      </c>
      <c r="AU149" s="224" t="s">
        <v>76</v>
      </c>
      <c r="AY149" s="223" t="s">
        <v>175</v>
      </c>
      <c r="BK149" s="225">
        <f>SUM(BK150:BK153)</f>
        <v>0</v>
      </c>
    </row>
    <row r="150" s="2" customFormat="1" ht="21.75" customHeight="1">
      <c r="A150" s="39"/>
      <c r="B150" s="40"/>
      <c r="C150" s="228" t="s">
        <v>7</v>
      </c>
      <c r="D150" s="228" t="s">
        <v>177</v>
      </c>
      <c r="E150" s="229" t="s">
        <v>2567</v>
      </c>
      <c r="F150" s="230" t="s">
        <v>2568</v>
      </c>
      <c r="G150" s="231" t="s">
        <v>950</v>
      </c>
      <c r="H150" s="232">
        <v>16</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182</v>
      </c>
      <c r="AT150" s="239" t="s">
        <v>177</v>
      </c>
      <c r="AU150" s="239" t="s">
        <v>83</v>
      </c>
      <c r="AY150" s="18" t="s">
        <v>175</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182</v>
      </c>
      <c r="BM150" s="239" t="s">
        <v>397</v>
      </c>
    </row>
    <row r="151" s="2" customFormat="1" ht="16.5" customHeight="1">
      <c r="A151" s="39"/>
      <c r="B151" s="40"/>
      <c r="C151" s="228" t="s">
        <v>289</v>
      </c>
      <c r="D151" s="228" t="s">
        <v>177</v>
      </c>
      <c r="E151" s="229" t="s">
        <v>2569</v>
      </c>
      <c r="F151" s="230" t="s">
        <v>2570</v>
      </c>
      <c r="G151" s="231" t="s">
        <v>950</v>
      </c>
      <c r="H151" s="232">
        <v>12</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182</v>
      </c>
      <c r="AT151" s="239" t="s">
        <v>177</v>
      </c>
      <c r="AU151" s="239" t="s">
        <v>83</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182</v>
      </c>
      <c r="BM151" s="239" t="s">
        <v>410</v>
      </c>
    </row>
    <row r="152" s="2" customFormat="1" ht="16.5" customHeight="1">
      <c r="A152" s="39"/>
      <c r="B152" s="40"/>
      <c r="C152" s="228" t="s">
        <v>295</v>
      </c>
      <c r="D152" s="228" t="s">
        <v>177</v>
      </c>
      <c r="E152" s="229" t="s">
        <v>2571</v>
      </c>
      <c r="F152" s="230" t="s">
        <v>2572</v>
      </c>
      <c r="G152" s="231" t="s">
        <v>950</v>
      </c>
      <c r="H152" s="232">
        <v>24</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182</v>
      </c>
      <c r="AT152" s="239" t="s">
        <v>177</v>
      </c>
      <c r="AU152" s="239" t="s">
        <v>83</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182</v>
      </c>
      <c r="BM152" s="239" t="s">
        <v>422</v>
      </c>
    </row>
    <row r="153" s="2" customFormat="1" ht="16.5" customHeight="1">
      <c r="A153" s="39"/>
      <c r="B153" s="40"/>
      <c r="C153" s="228" t="s">
        <v>301</v>
      </c>
      <c r="D153" s="228" t="s">
        <v>177</v>
      </c>
      <c r="E153" s="229" t="s">
        <v>2573</v>
      </c>
      <c r="F153" s="230" t="s">
        <v>2574</v>
      </c>
      <c r="G153" s="231" t="s">
        <v>950</v>
      </c>
      <c r="H153" s="232">
        <v>16</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182</v>
      </c>
      <c r="AT153" s="239" t="s">
        <v>177</v>
      </c>
      <c r="AU153" s="239" t="s">
        <v>83</v>
      </c>
      <c r="AY153" s="18" t="s">
        <v>175</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182</v>
      </c>
      <c r="BM153" s="239" t="s">
        <v>432</v>
      </c>
    </row>
    <row r="154" s="12" customFormat="1" ht="25.92" customHeight="1">
      <c r="A154" s="12"/>
      <c r="B154" s="212"/>
      <c r="C154" s="213"/>
      <c r="D154" s="214" t="s">
        <v>75</v>
      </c>
      <c r="E154" s="215" t="s">
        <v>2575</v>
      </c>
      <c r="F154" s="215" t="s">
        <v>2576</v>
      </c>
      <c r="G154" s="213"/>
      <c r="H154" s="213"/>
      <c r="I154" s="216"/>
      <c r="J154" s="217">
        <f>BK154</f>
        <v>0</v>
      </c>
      <c r="K154" s="213"/>
      <c r="L154" s="218"/>
      <c r="M154" s="219"/>
      <c r="N154" s="220"/>
      <c r="O154" s="220"/>
      <c r="P154" s="221">
        <f>P155</f>
        <v>0</v>
      </c>
      <c r="Q154" s="220"/>
      <c r="R154" s="221">
        <f>R155</f>
        <v>0</v>
      </c>
      <c r="S154" s="220"/>
      <c r="T154" s="222">
        <f>T155</f>
        <v>0</v>
      </c>
      <c r="U154" s="12"/>
      <c r="V154" s="12"/>
      <c r="W154" s="12"/>
      <c r="X154" s="12"/>
      <c r="Y154" s="12"/>
      <c r="Z154" s="12"/>
      <c r="AA154" s="12"/>
      <c r="AB154" s="12"/>
      <c r="AC154" s="12"/>
      <c r="AD154" s="12"/>
      <c r="AE154" s="12"/>
      <c r="AR154" s="223" t="s">
        <v>182</v>
      </c>
      <c r="AT154" s="224" t="s">
        <v>75</v>
      </c>
      <c r="AU154" s="224" t="s">
        <v>76</v>
      </c>
      <c r="AY154" s="223" t="s">
        <v>175</v>
      </c>
      <c r="BK154" s="225">
        <f>BK155</f>
        <v>0</v>
      </c>
    </row>
    <row r="155" s="2" customFormat="1" ht="16.5" customHeight="1">
      <c r="A155" s="39"/>
      <c r="B155" s="40"/>
      <c r="C155" s="228" t="s">
        <v>307</v>
      </c>
      <c r="D155" s="228" t="s">
        <v>177</v>
      </c>
      <c r="E155" s="229" t="s">
        <v>2577</v>
      </c>
      <c r="F155" s="230" t="s">
        <v>2578</v>
      </c>
      <c r="G155" s="231" t="s">
        <v>316</v>
      </c>
      <c r="H155" s="232">
        <v>1</v>
      </c>
      <c r="I155" s="233"/>
      <c r="J155" s="234">
        <f>ROUND(I155*H155,2)</f>
        <v>0</v>
      </c>
      <c r="K155" s="230" t="s">
        <v>1</v>
      </c>
      <c r="L155" s="45"/>
      <c r="M155" s="304" t="s">
        <v>1</v>
      </c>
      <c r="N155" s="305" t="s">
        <v>41</v>
      </c>
      <c r="O155" s="302"/>
      <c r="P155" s="306">
        <f>O155*H155</f>
        <v>0</v>
      </c>
      <c r="Q155" s="306">
        <v>0</v>
      </c>
      <c r="R155" s="306">
        <f>Q155*H155</f>
        <v>0</v>
      </c>
      <c r="S155" s="306">
        <v>0</v>
      </c>
      <c r="T155" s="307">
        <f>S155*H155</f>
        <v>0</v>
      </c>
      <c r="U155" s="39"/>
      <c r="V155" s="39"/>
      <c r="W155" s="39"/>
      <c r="X155" s="39"/>
      <c r="Y155" s="39"/>
      <c r="Z155" s="39"/>
      <c r="AA155" s="39"/>
      <c r="AB155" s="39"/>
      <c r="AC155" s="39"/>
      <c r="AD155" s="39"/>
      <c r="AE155" s="39"/>
      <c r="AR155" s="239" t="s">
        <v>951</v>
      </c>
      <c r="AT155" s="239" t="s">
        <v>177</v>
      </c>
      <c r="AU155" s="239" t="s">
        <v>83</v>
      </c>
      <c r="AY155" s="18" t="s">
        <v>175</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951</v>
      </c>
      <c r="BM155" s="239" t="s">
        <v>2579</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Y+pfY4TcrHuFwyACJBQfKdz0oslLdxL/ZYsuXxkSrkYPDBG9y/qAcMWjh6jFwA9cJuBSjQ88dZcPSWHgAdetBg==" hashValue="ggcU1tqdAWCR8mAeDghAez4UTT//UqO+xYExkbfdEIvmjoYDXPPMLgHcuQn592xfzhg67HDPKSBPRylo6txYyw==" algorithmName="SHA-512" password="E785"/>
  <autoFilter ref="C124:K15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1638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2580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ROUND((SUM(BE133:BE234)),  2)</f>
        <v>0</v>
      </c>
      <c r="G35" s="39"/>
      <c r="H35" s="39"/>
      <c r="I35" s="166">
        <v>0.20999999999999999</v>
      </c>
      <c r="J35" s="165">
        <f>ROUND(((SUM(BE133:BE234))*I35),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ROUND((SUM(BF133:BF234)),  2)</f>
        <v>0</v>
      </c>
      <c r="G36" s="39"/>
      <c r="H36" s="39"/>
      <c r="I36" s="166">
        <v>0.12</v>
      </c>
      <c r="J36" s="165">
        <f>ROUND(((SUM(BF133:BF234))*I36),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ROUND((SUM(BG133:BG234)),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ROUND((SUM(BH133:BH234)),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ROUND((SUM(BI133:BI234)),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1638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D1.02.43-44 - Elektroinstalace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30</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139</v>
      </c>
      <c r="E99" s="193"/>
      <c r="F99" s="193"/>
      <c r="G99" s="193"/>
      <c r="H99" s="193"/>
      <c r="I99" s="193"/>
      <c r="J99" s="194">
        <f>J134</f>
        <v>0</v>
      </c>
      <c r="K99" s="191"/>
      <c r="L99" s="195"/>
      <c r="S99" s="9"/>
      <c r="T99" s="9"/>
      <c r="U99" s="9"/>
      <c r="V99" s="9"/>
      <c r="W99" s="9"/>
      <c r="X99" s="9"/>
      <c r="Y99" s="9"/>
      <c r="Z99" s="9"/>
      <c r="AA99" s="9"/>
      <c r="AB99" s="9"/>
      <c r="AC99" s="9"/>
      <c r="AD99" s="9"/>
      <c r="AE99" s="9"/>
    </row>
    <row r="100" s="10" customFormat="1" ht="19.92" customHeight="1">
      <c r="A100" s="10"/>
      <c r="B100" s="196"/>
      <c r="C100" s="134"/>
      <c r="D100" s="197" t="s">
        <v>143</v>
      </c>
      <c r="E100" s="198"/>
      <c r="F100" s="198"/>
      <c r="G100" s="198"/>
      <c r="H100" s="198"/>
      <c r="I100" s="198"/>
      <c r="J100" s="199">
        <f>J135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145</v>
      </c>
      <c r="E101" s="198"/>
      <c r="F101" s="198"/>
      <c r="G101" s="198"/>
      <c r="H101" s="198"/>
      <c r="I101" s="198"/>
      <c r="J101" s="199">
        <f>J140</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147</v>
      </c>
      <c r="E102" s="193"/>
      <c r="F102" s="193"/>
      <c r="G102" s="193"/>
      <c r="H102" s="193"/>
      <c r="I102" s="193"/>
      <c r="J102" s="194">
        <f>J145</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962</v>
      </c>
      <c r="E103" s="198"/>
      <c r="F103" s="198"/>
      <c r="G103" s="198"/>
      <c r="H103" s="198"/>
      <c r="I103" s="198"/>
      <c r="J103" s="199">
        <f>J146</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963</v>
      </c>
      <c r="E104" s="193"/>
      <c r="F104" s="193"/>
      <c r="G104" s="193"/>
      <c r="H104" s="193"/>
      <c r="I104" s="193"/>
      <c r="J104" s="194">
        <f>J212</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964</v>
      </c>
      <c r="E105" s="198"/>
      <c r="F105" s="198"/>
      <c r="G105" s="198"/>
      <c r="H105" s="198"/>
      <c r="I105" s="198"/>
      <c r="J105" s="199">
        <f>J213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965</v>
      </c>
      <c r="E106" s="198"/>
      <c r="F106" s="198"/>
      <c r="G106" s="198"/>
      <c r="H106" s="198"/>
      <c r="I106" s="198"/>
      <c r="J106" s="199">
        <f>J218</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872</v>
      </c>
      <c r="E107" s="193"/>
      <c r="F107" s="193"/>
      <c r="G107" s="193"/>
      <c r="H107" s="193"/>
      <c r="I107" s="193"/>
      <c r="J107" s="194">
        <f>J224</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966</v>
      </c>
      <c r="E108" s="193"/>
      <c r="F108" s="193"/>
      <c r="G108" s="193"/>
      <c r="H108" s="193"/>
      <c r="I108" s="193"/>
      <c r="J108" s="194">
        <f>J227</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967</v>
      </c>
      <c r="E109" s="198"/>
      <c r="F109" s="198"/>
      <c r="G109" s="198"/>
      <c r="H109" s="198"/>
      <c r="I109" s="198"/>
      <c r="J109" s="199">
        <f>J228</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968</v>
      </c>
      <c r="E110" s="198"/>
      <c r="F110" s="198"/>
      <c r="G110" s="198"/>
      <c r="H110" s="198"/>
      <c r="I110" s="198"/>
      <c r="J110" s="199">
        <f>J231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969</v>
      </c>
      <c r="E111" s="198"/>
      <c r="F111" s="198"/>
      <c r="G111" s="198"/>
      <c r="H111" s="198"/>
      <c r="I111" s="198"/>
      <c r="J111" s="199">
        <f>J233</f>
        <v>0</v>
      </c>
      <c r="K111" s="134"/>
      <c r="L111" s="200"/>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160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Rekonstrukce spojovacích chodeb pavilonu G VŠB-TUO</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130</v>
      </c>
      <c r="D122" s="23"/>
      <c r="E122" s="23"/>
      <c r="F122" s="23"/>
      <c r="G122" s="23"/>
      <c r="H122" s="23"/>
      <c r="I122" s="23"/>
      <c r="J122" s="23"/>
      <c r="K122" s="23"/>
      <c r="L122" s="21"/>
    </row>
    <row r="123" s="2" customFormat="1" ht="16.5" customHeight="1">
      <c r="A123" s="39"/>
      <c r="B123" s="40"/>
      <c r="C123" s="41"/>
      <c r="D123" s="41"/>
      <c r="E123" s="185" t="s">
        <v>1638</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132</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D1.02.43-44 - Elektroinstalace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 xml:space="preserve"> </v>
      </c>
      <c r="G127" s="41"/>
      <c r="H127" s="41"/>
      <c r="I127" s="33" t="s">
        <v>22</v>
      </c>
      <c r="J127" s="80" t="str">
        <f>IF(J14="","",J14)</f>
        <v>24. 2. 2024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E17</f>
        <v xml:space="preserve"> </v>
      </c>
      <c r="G129" s="41"/>
      <c r="H129" s="41"/>
      <c r="I129" s="33" t="s">
        <v>30</v>
      </c>
      <c r="J129" s="37" t="str">
        <f>E23</f>
        <v xml:space="preserve"> </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1"/>
      <c r="B132" s="202"/>
      <c r="C132" s="203" t="s">
        <v>161</v>
      </c>
      <c r="D132" s="204" t="s">
        <v>61</v>
      </c>
      <c r="E132" s="204" t="s">
        <v>57</v>
      </c>
      <c r="F132" s="204" t="s">
        <v>58</v>
      </c>
      <c r="G132" s="204" t="s">
        <v>162</v>
      </c>
      <c r="H132" s="204" t="s">
        <v>163</v>
      </c>
      <c r="I132" s="204" t="s">
        <v>164</v>
      </c>
      <c r="J132" s="204" t="s">
        <v>136</v>
      </c>
      <c r="K132" s="205" t="s">
        <v>165</v>
      </c>
      <c r="L132" s="206"/>
      <c r="M132" s="101" t="s">
        <v>1</v>
      </c>
      <c r="N132" s="102" t="s">
        <v>40</v>
      </c>
      <c r="O132" s="102" t="s">
        <v>166</v>
      </c>
      <c r="P132" s="102" t="s">
        <v>167</v>
      </c>
      <c r="Q132" s="102" t="s">
        <v>168</v>
      </c>
      <c r="R132" s="102" t="s">
        <v>169</v>
      </c>
      <c r="S132" s="102" t="s">
        <v>170</v>
      </c>
      <c r="T132" s="103" t="s">
        <v>171</v>
      </c>
      <c r="U132" s="201"/>
      <c r="V132" s="201"/>
      <c r="W132" s="201"/>
      <c r="X132" s="201"/>
      <c r="Y132" s="201"/>
      <c r="Z132" s="201"/>
      <c r="AA132" s="201"/>
      <c r="AB132" s="201"/>
      <c r="AC132" s="201"/>
      <c r="AD132" s="201"/>
      <c r="AE132" s="201"/>
    </row>
    <row r="133" s="2" customFormat="1" ht="22.8" customHeight="1">
      <c r="A133" s="39"/>
      <c r="B133" s="40"/>
      <c r="C133" s="108" t="s">
        <v>172</v>
      </c>
      <c r="D133" s="41"/>
      <c r="E133" s="41"/>
      <c r="F133" s="41"/>
      <c r="G133" s="41"/>
      <c r="H133" s="41"/>
      <c r="I133" s="41"/>
      <c r="J133" s="207">
        <f>BK133</f>
        <v>0</v>
      </c>
      <c r="K133" s="41"/>
      <c r="L133" s="45"/>
      <c r="M133" s="104"/>
      <c r="N133" s="208"/>
      <c r="O133" s="105"/>
      <c r="P133" s="209">
        <f>P134+P145+P212+P224+P227</f>
        <v>0</v>
      </c>
      <c r="Q133" s="105"/>
      <c r="R133" s="209">
        <f>R134+R145+R212+R224+R227</f>
        <v>0.82302999999999993</v>
      </c>
      <c r="S133" s="105"/>
      <c r="T133" s="210">
        <f>T134+T145+T212+T224+T227</f>
        <v>0.62812000000000001</v>
      </c>
      <c r="U133" s="39"/>
      <c r="V133" s="39"/>
      <c r="W133" s="39"/>
      <c r="X133" s="39"/>
      <c r="Y133" s="39"/>
      <c r="Z133" s="39"/>
      <c r="AA133" s="39"/>
      <c r="AB133" s="39"/>
      <c r="AC133" s="39"/>
      <c r="AD133" s="39"/>
      <c r="AE133" s="39"/>
      <c r="AT133" s="18" t="s">
        <v>75</v>
      </c>
      <c r="AU133" s="18" t="s">
        <v>138</v>
      </c>
      <c r="BK133" s="211">
        <f>BK134+BK145+BK212+BK224+BK227</f>
        <v>0</v>
      </c>
    </row>
    <row r="134" s="12" customFormat="1" ht="25.92" customHeight="1">
      <c r="A134" s="12"/>
      <c r="B134" s="212"/>
      <c r="C134" s="213"/>
      <c r="D134" s="214" t="s">
        <v>75</v>
      </c>
      <c r="E134" s="215" t="s">
        <v>173</v>
      </c>
      <c r="F134" s="215" t="s">
        <v>174</v>
      </c>
      <c r="G134" s="213"/>
      <c r="H134" s="213"/>
      <c r="I134" s="216"/>
      <c r="J134" s="217">
        <f>BK134</f>
        <v>0</v>
      </c>
      <c r="K134" s="213"/>
      <c r="L134" s="218"/>
      <c r="M134" s="219"/>
      <c r="N134" s="220"/>
      <c r="O134" s="220"/>
      <c r="P134" s="221">
        <f>P135+P140</f>
        <v>0</v>
      </c>
      <c r="Q134" s="220"/>
      <c r="R134" s="221">
        <f>R135+R140</f>
        <v>0</v>
      </c>
      <c r="S134" s="220"/>
      <c r="T134" s="222">
        <f>T135+T140</f>
        <v>0.28200000000000003</v>
      </c>
      <c r="U134" s="12"/>
      <c r="V134" s="12"/>
      <c r="W134" s="12"/>
      <c r="X134" s="12"/>
      <c r="Y134" s="12"/>
      <c r="Z134" s="12"/>
      <c r="AA134" s="12"/>
      <c r="AB134" s="12"/>
      <c r="AC134" s="12"/>
      <c r="AD134" s="12"/>
      <c r="AE134" s="12"/>
      <c r="AR134" s="223" t="s">
        <v>83</v>
      </c>
      <c r="AT134" s="224" t="s">
        <v>75</v>
      </c>
      <c r="AU134" s="224" t="s">
        <v>76</v>
      </c>
      <c r="AY134" s="223" t="s">
        <v>175</v>
      </c>
      <c r="BK134" s="225">
        <f>BK135+BK140</f>
        <v>0</v>
      </c>
    </row>
    <row r="135" s="12" customFormat="1" ht="22.8" customHeight="1">
      <c r="A135" s="12"/>
      <c r="B135" s="212"/>
      <c r="C135" s="213"/>
      <c r="D135" s="214" t="s">
        <v>75</v>
      </c>
      <c r="E135" s="226" t="s">
        <v>218</v>
      </c>
      <c r="F135" s="226" t="s">
        <v>268</v>
      </c>
      <c r="G135" s="213"/>
      <c r="H135" s="213"/>
      <c r="I135" s="216"/>
      <c r="J135" s="227">
        <f>BK135</f>
        <v>0</v>
      </c>
      <c r="K135" s="213"/>
      <c r="L135" s="218"/>
      <c r="M135" s="219"/>
      <c r="N135" s="220"/>
      <c r="O135" s="220"/>
      <c r="P135" s="221">
        <f>SUM(P136:P139)</f>
        <v>0</v>
      </c>
      <c r="Q135" s="220"/>
      <c r="R135" s="221">
        <f>SUM(R136:R139)</f>
        <v>0</v>
      </c>
      <c r="S135" s="220"/>
      <c r="T135" s="222">
        <f>SUM(T136:T139)</f>
        <v>0.28200000000000003</v>
      </c>
      <c r="U135" s="12"/>
      <c r="V135" s="12"/>
      <c r="W135" s="12"/>
      <c r="X135" s="12"/>
      <c r="Y135" s="12"/>
      <c r="Z135" s="12"/>
      <c r="AA135" s="12"/>
      <c r="AB135" s="12"/>
      <c r="AC135" s="12"/>
      <c r="AD135" s="12"/>
      <c r="AE135" s="12"/>
      <c r="AR135" s="223" t="s">
        <v>83</v>
      </c>
      <c r="AT135" s="224" t="s">
        <v>75</v>
      </c>
      <c r="AU135" s="224" t="s">
        <v>83</v>
      </c>
      <c r="AY135" s="223" t="s">
        <v>175</v>
      </c>
      <c r="BK135" s="225">
        <f>SUM(BK136:BK139)</f>
        <v>0</v>
      </c>
    </row>
    <row r="136" s="2" customFormat="1" ht="16.5" customHeight="1">
      <c r="A136" s="39"/>
      <c r="B136" s="40"/>
      <c r="C136" s="228" t="s">
        <v>83</v>
      </c>
      <c r="D136" s="228" t="s">
        <v>177</v>
      </c>
      <c r="E136" s="229" t="s">
        <v>970</v>
      </c>
      <c r="F136" s="230" t="s">
        <v>971</v>
      </c>
      <c r="G136" s="231" t="s">
        <v>316</v>
      </c>
      <c r="H136" s="232">
        <v>16</v>
      </c>
      <c r="I136" s="233"/>
      <c r="J136" s="234">
        <f>ROUND(I136*H136,2)</f>
        <v>0</v>
      </c>
      <c r="K136" s="230" t="s">
        <v>1</v>
      </c>
      <c r="L136" s="45"/>
      <c r="M136" s="235" t="s">
        <v>1</v>
      </c>
      <c r="N136" s="236" t="s">
        <v>41</v>
      </c>
      <c r="O136" s="92"/>
      <c r="P136" s="237">
        <f>O136*H136</f>
        <v>0</v>
      </c>
      <c r="Q136" s="237">
        <v>0</v>
      </c>
      <c r="R136" s="237">
        <f>Q136*H136</f>
        <v>0</v>
      </c>
      <c r="S136" s="237">
        <v>0.001</v>
      </c>
      <c r="T136" s="238">
        <f>S136*H136</f>
        <v>0.016</v>
      </c>
      <c r="U136" s="39"/>
      <c r="V136" s="39"/>
      <c r="W136" s="39"/>
      <c r="X136" s="39"/>
      <c r="Y136" s="39"/>
      <c r="Z136" s="39"/>
      <c r="AA136" s="39"/>
      <c r="AB136" s="39"/>
      <c r="AC136" s="39"/>
      <c r="AD136" s="39"/>
      <c r="AE136" s="39"/>
      <c r="AR136" s="239" t="s">
        <v>182</v>
      </c>
      <c r="AT136" s="239" t="s">
        <v>177</v>
      </c>
      <c r="AU136" s="239" t="s">
        <v>85</v>
      </c>
      <c r="AY136" s="18" t="s">
        <v>175</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182</v>
      </c>
      <c r="BM136" s="239" t="s">
        <v>2581</v>
      </c>
    </row>
    <row r="137" s="2" customFormat="1" ht="21.75" customHeight="1">
      <c r="A137" s="39"/>
      <c r="B137" s="40"/>
      <c r="C137" s="228" t="s">
        <v>85</v>
      </c>
      <c r="D137" s="228" t="s">
        <v>177</v>
      </c>
      <c r="E137" s="229" t="s">
        <v>973</v>
      </c>
      <c r="F137" s="230" t="s">
        <v>974</v>
      </c>
      <c r="G137" s="231" t="s">
        <v>316</v>
      </c>
      <c r="H137" s="232">
        <v>8</v>
      </c>
      <c r="I137" s="233"/>
      <c r="J137" s="234">
        <f>ROUND(I137*H137,2)</f>
        <v>0</v>
      </c>
      <c r="K137" s="230" t="s">
        <v>1</v>
      </c>
      <c r="L137" s="45"/>
      <c r="M137" s="235" t="s">
        <v>1</v>
      </c>
      <c r="N137" s="236" t="s">
        <v>41</v>
      </c>
      <c r="O137" s="92"/>
      <c r="P137" s="237">
        <f>O137*H137</f>
        <v>0</v>
      </c>
      <c r="Q137" s="237">
        <v>0</v>
      </c>
      <c r="R137" s="237">
        <f>Q137*H137</f>
        <v>0</v>
      </c>
      <c r="S137" s="237">
        <v>0.002</v>
      </c>
      <c r="T137" s="238">
        <f>S137*H137</f>
        <v>0.016</v>
      </c>
      <c r="U137" s="39"/>
      <c r="V137" s="39"/>
      <c r="W137" s="39"/>
      <c r="X137" s="39"/>
      <c r="Y137" s="39"/>
      <c r="Z137" s="39"/>
      <c r="AA137" s="39"/>
      <c r="AB137" s="39"/>
      <c r="AC137" s="39"/>
      <c r="AD137" s="39"/>
      <c r="AE137" s="39"/>
      <c r="AR137" s="239" t="s">
        <v>182</v>
      </c>
      <c r="AT137" s="239" t="s">
        <v>177</v>
      </c>
      <c r="AU137" s="239" t="s">
        <v>85</v>
      </c>
      <c r="AY137" s="18" t="s">
        <v>175</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182</v>
      </c>
      <c r="BM137" s="239" t="s">
        <v>2582</v>
      </c>
    </row>
    <row r="138" s="2" customFormat="1" ht="16.5" customHeight="1">
      <c r="A138" s="39"/>
      <c r="B138" s="40"/>
      <c r="C138" s="228" t="s">
        <v>98</v>
      </c>
      <c r="D138" s="228" t="s">
        <v>177</v>
      </c>
      <c r="E138" s="229" t="s">
        <v>976</v>
      </c>
      <c r="F138" s="230" t="s">
        <v>977</v>
      </c>
      <c r="G138" s="231" t="s">
        <v>316</v>
      </c>
      <c r="H138" s="232">
        <v>30</v>
      </c>
      <c r="I138" s="233"/>
      <c r="J138" s="234">
        <f>ROUND(I138*H138,2)</f>
        <v>0</v>
      </c>
      <c r="K138" s="230" t="s">
        <v>1</v>
      </c>
      <c r="L138" s="45"/>
      <c r="M138" s="235" t="s">
        <v>1</v>
      </c>
      <c r="N138" s="236" t="s">
        <v>41</v>
      </c>
      <c r="O138" s="92"/>
      <c r="P138" s="237">
        <f>O138*H138</f>
        <v>0</v>
      </c>
      <c r="Q138" s="237">
        <v>0</v>
      </c>
      <c r="R138" s="237">
        <f>Q138*H138</f>
        <v>0</v>
      </c>
      <c r="S138" s="237">
        <v>0.0030000000000000001</v>
      </c>
      <c r="T138" s="238">
        <f>S138*H138</f>
        <v>0.089999999999999997</v>
      </c>
      <c r="U138" s="39"/>
      <c r="V138" s="39"/>
      <c r="W138" s="39"/>
      <c r="X138" s="39"/>
      <c r="Y138" s="39"/>
      <c r="Z138" s="39"/>
      <c r="AA138" s="39"/>
      <c r="AB138" s="39"/>
      <c r="AC138" s="39"/>
      <c r="AD138" s="39"/>
      <c r="AE138" s="39"/>
      <c r="AR138" s="239" t="s">
        <v>182</v>
      </c>
      <c r="AT138" s="239" t="s">
        <v>177</v>
      </c>
      <c r="AU138" s="239" t="s">
        <v>85</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182</v>
      </c>
      <c r="BM138" s="239" t="s">
        <v>2583</v>
      </c>
    </row>
    <row r="139" s="2" customFormat="1" ht="16.5" customHeight="1">
      <c r="A139" s="39"/>
      <c r="B139" s="40"/>
      <c r="C139" s="228" t="s">
        <v>182</v>
      </c>
      <c r="D139" s="228" t="s">
        <v>177</v>
      </c>
      <c r="E139" s="229" t="s">
        <v>979</v>
      </c>
      <c r="F139" s="230" t="s">
        <v>980</v>
      </c>
      <c r="G139" s="231" t="s">
        <v>221</v>
      </c>
      <c r="H139" s="232">
        <v>80</v>
      </c>
      <c r="I139" s="233"/>
      <c r="J139" s="234">
        <f>ROUND(I139*H139,2)</f>
        <v>0</v>
      </c>
      <c r="K139" s="230" t="s">
        <v>1</v>
      </c>
      <c r="L139" s="45"/>
      <c r="M139" s="235" t="s">
        <v>1</v>
      </c>
      <c r="N139" s="236" t="s">
        <v>41</v>
      </c>
      <c r="O139" s="92"/>
      <c r="P139" s="237">
        <f>O139*H139</f>
        <v>0</v>
      </c>
      <c r="Q139" s="237">
        <v>0</v>
      </c>
      <c r="R139" s="237">
        <f>Q139*H139</f>
        <v>0</v>
      </c>
      <c r="S139" s="237">
        <v>0.002</v>
      </c>
      <c r="T139" s="238">
        <f>S139*H139</f>
        <v>0.16</v>
      </c>
      <c r="U139" s="39"/>
      <c r="V139" s="39"/>
      <c r="W139" s="39"/>
      <c r="X139" s="39"/>
      <c r="Y139" s="39"/>
      <c r="Z139" s="39"/>
      <c r="AA139" s="39"/>
      <c r="AB139" s="39"/>
      <c r="AC139" s="39"/>
      <c r="AD139" s="39"/>
      <c r="AE139" s="39"/>
      <c r="AR139" s="239" t="s">
        <v>182</v>
      </c>
      <c r="AT139" s="239" t="s">
        <v>177</v>
      </c>
      <c r="AU139" s="239" t="s">
        <v>85</v>
      </c>
      <c r="AY139" s="18" t="s">
        <v>175</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182</v>
      </c>
      <c r="BM139" s="239" t="s">
        <v>2584</v>
      </c>
    </row>
    <row r="140" s="12" customFormat="1" ht="22.8" customHeight="1">
      <c r="A140" s="12"/>
      <c r="B140" s="212"/>
      <c r="C140" s="213"/>
      <c r="D140" s="214" t="s">
        <v>75</v>
      </c>
      <c r="E140" s="226" t="s">
        <v>345</v>
      </c>
      <c r="F140" s="226" t="s">
        <v>346</v>
      </c>
      <c r="G140" s="213"/>
      <c r="H140" s="213"/>
      <c r="I140" s="216"/>
      <c r="J140" s="227">
        <f>BK140</f>
        <v>0</v>
      </c>
      <c r="K140" s="213"/>
      <c r="L140" s="218"/>
      <c r="M140" s="219"/>
      <c r="N140" s="220"/>
      <c r="O140" s="220"/>
      <c r="P140" s="221">
        <f>SUM(P141:P144)</f>
        <v>0</v>
      </c>
      <c r="Q140" s="220"/>
      <c r="R140" s="221">
        <f>SUM(R141:R144)</f>
        <v>0</v>
      </c>
      <c r="S140" s="220"/>
      <c r="T140" s="222">
        <f>SUM(T141:T144)</f>
        <v>0</v>
      </c>
      <c r="U140" s="12"/>
      <c r="V140" s="12"/>
      <c r="W140" s="12"/>
      <c r="X140" s="12"/>
      <c r="Y140" s="12"/>
      <c r="Z140" s="12"/>
      <c r="AA140" s="12"/>
      <c r="AB140" s="12"/>
      <c r="AC140" s="12"/>
      <c r="AD140" s="12"/>
      <c r="AE140" s="12"/>
      <c r="AR140" s="223" t="s">
        <v>83</v>
      </c>
      <c r="AT140" s="224" t="s">
        <v>75</v>
      </c>
      <c r="AU140" s="224" t="s">
        <v>83</v>
      </c>
      <c r="AY140" s="223" t="s">
        <v>175</v>
      </c>
      <c r="BK140" s="225">
        <f>SUM(BK141:BK144)</f>
        <v>0</v>
      </c>
    </row>
    <row r="141" s="2" customFormat="1" ht="21.75" customHeight="1">
      <c r="A141" s="39"/>
      <c r="B141" s="40"/>
      <c r="C141" s="228" t="s">
        <v>200</v>
      </c>
      <c r="D141" s="228" t="s">
        <v>177</v>
      </c>
      <c r="E141" s="229" t="s">
        <v>982</v>
      </c>
      <c r="F141" s="230" t="s">
        <v>983</v>
      </c>
      <c r="G141" s="231" t="s">
        <v>350</v>
      </c>
      <c r="H141" s="232">
        <v>0.628</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182</v>
      </c>
      <c r="AT141" s="239" t="s">
        <v>177</v>
      </c>
      <c r="AU141" s="239" t="s">
        <v>85</v>
      </c>
      <c r="AY141" s="18" t="s">
        <v>175</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182</v>
      </c>
      <c r="BM141" s="239" t="s">
        <v>2585</v>
      </c>
    </row>
    <row r="142" s="2" customFormat="1" ht="16.5" customHeight="1">
      <c r="A142" s="39"/>
      <c r="B142" s="40"/>
      <c r="C142" s="228" t="s">
        <v>189</v>
      </c>
      <c r="D142" s="228" t="s">
        <v>177</v>
      </c>
      <c r="E142" s="229" t="s">
        <v>985</v>
      </c>
      <c r="F142" s="230" t="s">
        <v>986</v>
      </c>
      <c r="G142" s="231" t="s">
        <v>350</v>
      </c>
      <c r="H142" s="232">
        <v>0.628</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182</v>
      </c>
      <c r="AT142" s="239" t="s">
        <v>177</v>
      </c>
      <c r="AU142" s="239" t="s">
        <v>85</v>
      </c>
      <c r="AY142" s="18" t="s">
        <v>175</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182</v>
      </c>
      <c r="BM142" s="239" t="s">
        <v>2586</v>
      </c>
    </row>
    <row r="143" s="2" customFormat="1" ht="16.5" customHeight="1">
      <c r="A143" s="39"/>
      <c r="B143" s="40"/>
      <c r="C143" s="228" t="s">
        <v>210</v>
      </c>
      <c r="D143" s="228" t="s">
        <v>177</v>
      </c>
      <c r="E143" s="229" t="s">
        <v>988</v>
      </c>
      <c r="F143" s="230" t="s">
        <v>989</v>
      </c>
      <c r="G143" s="231" t="s">
        <v>350</v>
      </c>
      <c r="H143" s="232">
        <v>0.628</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182</v>
      </c>
      <c r="AT143" s="239" t="s">
        <v>177</v>
      </c>
      <c r="AU143" s="239" t="s">
        <v>85</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182</v>
      </c>
      <c r="BM143" s="239" t="s">
        <v>2587</v>
      </c>
    </row>
    <row r="144" s="2" customFormat="1" ht="16.5" customHeight="1">
      <c r="A144" s="39"/>
      <c r="B144" s="40"/>
      <c r="C144" s="228" t="s">
        <v>214</v>
      </c>
      <c r="D144" s="228" t="s">
        <v>177</v>
      </c>
      <c r="E144" s="229" t="s">
        <v>991</v>
      </c>
      <c r="F144" s="230" t="s">
        <v>992</v>
      </c>
      <c r="G144" s="231" t="s">
        <v>350</v>
      </c>
      <c r="H144" s="232">
        <v>0.628</v>
      </c>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182</v>
      </c>
      <c r="AT144" s="239" t="s">
        <v>177</v>
      </c>
      <c r="AU144" s="239" t="s">
        <v>85</v>
      </c>
      <c r="AY144" s="18" t="s">
        <v>175</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182</v>
      </c>
      <c r="BM144" s="239" t="s">
        <v>2588</v>
      </c>
    </row>
    <row r="145" s="12" customFormat="1" ht="25.92" customHeight="1">
      <c r="A145" s="12"/>
      <c r="B145" s="212"/>
      <c r="C145" s="213"/>
      <c r="D145" s="214" t="s">
        <v>75</v>
      </c>
      <c r="E145" s="215" t="s">
        <v>402</v>
      </c>
      <c r="F145" s="215" t="s">
        <v>403</v>
      </c>
      <c r="G145" s="213"/>
      <c r="H145" s="213"/>
      <c r="I145" s="216"/>
      <c r="J145" s="217">
        <f>BK145</f>
        <v>0</v>
      </c>
      <c r="K145" s="213"/>
      <c r="L145" s="218"/>
      <c r="M145" s="219"/>
      <c r="N145" s="220"/>
      <c r="O145" s="220"/>
      <c r="P145" s="221">
        <f>P146</f>
        <v>0</v>
      </c>
      <c r="Q145" s="220"/>
      <c r="R145" s="221">
        <f>R146</f>
        <v>0.65629999999999999</v>
      </c>
      <c r="S145" s="220"/>
      <c r="T145" s="222">
        <f>T146</f>
        <v>0.34612000000000004</v>
      </c>
      <c r="U145" s="12"/>
      <c r="V145" s="12"/>
      <c r="W145" s="12"/>
      <c r="X145" s="12"/>
      <c r="Y145" s="12"/>
      <c r="Z145" s="12"/>
      <c r="AA145" s="12"/>
      <c r="AB145" s="12"/>
      <c r="AC145" s="12"/>
      <c r="AD145" s="12"/>
      <c r="AE145" s="12"/>
      <c r="AR145" s="223" t="s">
        <v>85</v>
      </c>
      <c r="AT145" s="224" t="s">
        <v>75</v>
      </c>
      <c r="AU145" s="224" t="s">
        <v>76</v>
      </c>
      <c r="AY145" s="223" t="s">
        <v>175</v>
      </c>
      <c r="BK145" s="225">
        <f>BK146</f>
        <v>0</v>
      </c>
    </row>
    <row r="146" s="12" customFormat="1" ht="22.8" customHeight="1">
      <c r="A146" s="12"/>
      <c r="B146" s="212"/>
      <c r="C146" s="213"/>
      <c r="D146" s="214" t="s">
        <v>75</v>
      </c>
      <c r="E146" s="226" t="s">
        <v>994</v>
      </c>
      <c r="F146" s="226" t="s">
        <v>995</v>
      </c>
      <c r="G146" s="213"/>
      <c r="H146" s="213"/>
      <c r="I146" s="216"/>
      <c r="J146" s="227">
        <f>BK146</f>
        <v>0</v>
      </c>
      <c r="K146" s="213"/>
      <c r="L146" s="218"/>
      <c r="M146" s="219"/>
      <c r="N146" s="220"/>
      <c r="O146" s="220"/>
      <c r="P146" s="221">
        <f>SUM(P147:P211)</f>
        <v>0</v>
      </c>
      <c r="Q146" s="220"/>
      <c r="R146" s="221">
        <f>SUM(R147:R211)</f>
        <v>0.65629999999999999</v>
      </c>
      <c r="S146" s="220"/>
      <c r="T146" s="222">
        <f>SUM(T147:T211)</f>
        <v>0.34612000000000004</v>
      </c>
      <c r="U146" s="12"/>
      <c r="V146" s="12"/>
      <c r="W146" s="12"/>
      <c r="X146" s="12"/>
      <c r="Y146" s="12"/>
      <c r="Z146" s="12"/>
      <c r="AA146" s="12"/>
      <c r="AB146" s="12"/>
      <c r="AC146" s="12"/>
      <c r="AD146" s="12"/>
      <c r="AE146" s="12"/>
      <c r="AR146" s="223" t="s">
        <v>85</v>
      </c>
      <c r="AT146" s="224" t="s">
        <v>75</v>
      </c>
      <c r="AU146" s="224" t="s">
        <v>83</v>
      </c>
      <c r="AY146" s="223" t="s">
        <v>175</v>
      </c>
      <c r="BK146" s="225">
        <f>SUM(BK147:BK211)</f>
        <v>0</v>
      </c>
    </row>
    <row r="147" s="2" customFormat="1" ht="16.5" customHeight="1">
      <c r="A147" s="39"/>
      <c r="B147" s="40"/>
      <c r="C147" s="228" t="s">
        <v>218</v>
      </c>
      <c r="D147" s="228" t="s">
        <v>177</v>
      </c>
      <c r="E147" s="229" t="s">
        <v>996</v>
      </c>
      <c r="F147" s="230" t="s">
        <v>997</v>
      </c>
      <c r="G147" s="231" t="s">
        <v>221</v>
      </c>
      <c r="H147" s="232">
        <v>100</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255</v>
      </c>
      <c r="AT147" s="239" t="s">
        <v>177</v>
      </c>
      <c r="AU147" s="239" t="s">
        <v>85</v>
      </c>
      <c r="AY147" s="18" t="s">
        <v>175</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255</v>
      </c>
      <c r="BM147" s="239" t="s">
        <v>2589</v>
      </c>
    </row>
    <row r="148" s="2" customFormat="1" ht="16.5" customHeight="1">
      <c r="A148" s="39"/>
      <c r="B148" s="40"/>
      <c r="C148" s="289" t="s">
        <v>223</v>
      </c>
      <c r="D148" s="289" t="s">
        <v>411</v>
      </c>
      <c r="E148" s="290" t="s">
        <v>999</v>
      </c>
      <c r="F148" s="291" t="s">
        <v>1000</v>
      </c>
      <c r="G148" s="292" t="s">
        <v>221</v>
      </c>
      <c r="H148" s="293">
        <v>100</v>
      </c>
      <c r="I148" s="294"/>
      <c r="J148" s="295">
        <f>ROUND(I148*H148,2)</f>
        <v>0</v>
      </c>
      <c r="K148" s="291" t="s">
        <v>1</v>
      </c>
      <c r="L148" s="296"/>
      <c r="M148" s="297" t="s">
        <v>1</v>
      </c>
      <c r="N148" s="298" t="s">
        <v>41</v>
      </c>
      <c r="O148" s="92"/>
      <c r="P148" s="237">
        <f>O148*H148</f>
        <v>0</v>
      </c>
      <c r="Q148" s="237">
        <v>0.00010000000000000001</v>
      </c>
      <c r="R148" s="237">
        <f>Q148*H148</f>
        <v>0.01</v>
      </c>
      <c r="S148" s="237">
        <v>0</v>
      </c>
      <c r="T148" s="238">
        <f>S148*H148</f>
        <v>0</v>
      </c>
      <c r="U148" s="39"/>
      <c r="V148" s="39"/>
      <c r="W148" s="39"/>
      <c r="X148" s="39"/>
      <c r="Y148" s="39"/>
      <c r="Z148" s="39"/>
      <c r="AA148" s="39"/>
      <c r="AB148" s="39"/>
      <c r="AC148" s="39"/>
      <c r="AD148" s="39"/>
      <c r="AE148" s="39"/>
      <c r="AR148" s="239" t="s">
        <v>347</v>
      </c>
      <c r="AT148" s="239" t="s">
        <v>411</v>
      </c>
      <c r="AU148" s="239" t="s">
        <v>85</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255</v>
      </c>
      <c r="BM148" s="239" t="s">
        <v>2590</v>
      </c>
    </row>
    <row r="149" s="2" customFormat="1" ht="16.5" customHeight="1">
      <c r="A149" s="39"/>
      <c r="B149" s="40"/>
      <c r="C149" s="228" t="s">
        <v>230</v>
      </c>
      <c r="D149" s="228" t="s">
        <v>177</v>
      </c>
      <c r="E149" s="229" t="s">
        <v>1002</v>
      </c>
      <c r="F149" s="230" t="s">
        <v>1003</v>
      </c>
      <c r="G149" s="231" t="s">
        <v>221</v>
      </c>
      <c r="H149" s="232">
        <v>100</v>
      </c>
      <c r="I149" s="233"/>
      <c r="J149" s="234">
        <f>ROUND(I149*H149,2)</f>
        <v>0</v>
      </c>
      <c r="K149" s="230" t="s">
        <v>1</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255</v>
      </c>
      <c r="AT149" s="239" t="s">
        <v>177</v>
      </c>
      <c r="AU149" s="239" t="s">
        <v>85</v>
      </c>
      <c r="AY149" s="18" t="s">
        <v>175</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255</v>
      </c>
      <c r="BM149" s="239" t="s">
        <v>2591</v>
      </c>
    </row>
    <row r="150" s="2" customFormat="1" ht="16.5" customHeight="1">
      <c r="A150" s="39"/>
      <c r="B150" s="40"/>
      <c r="C150" s="289" t="s">
        <v>8</v>
      </c>
      <c r="D150" s="289" t="s">
        <v>411</v>
      </c>
      <c r="E150" s="290" t="s">
        <v>999</v>
      </c>
      <c r="F150" s="291" t="s">
        <v>1000</v>
      </c>
      <c r="G150" s="292" t="s">
        <v>221</v>
      </c>
      <c r="H150" s="293">
        <v>100</v>
      </c>
      <c r="I150" s="294"/>
      <c r="J150" s="295">
        <f>ROUND(I150*H150,2)</f>
        <v>0</v>
      </c>
      <c r="K150" s="291" t="s">
        <v>1</v>
      </c>
      <c r="L150" s="296"/>
      <c r="M150" s="297" t="s">
        <v>1</v>
      </c>
      <c r="N150" s="298" t="s">
        <v>41</v>
      </c>
      <c r="O150" s="92"/>
      <c r="P150" s="237">
        <f>O150*H150</f>
        <v>0</v>
      </c>
      <c r="Q150" s="237">
        <v>0.00010000000000000001</v>
      </c>
      <c r="R150" s="237">
        <f>Q150*H150</f>
        <v>0.01</v>
      </c>
      <c r="S150" s="237">
        <v>0</v>
      </c>
      <c r="T150" s="238">
        <f>S150*H150</f>
        <v>0</v>
      </c>
      <c r="U150" s="39"/>
      <c r="V150" s="39"/>
      <c r="W150" s="39"/>
      <c r="X150" s="39"/>
      <c r="Y150" s="39"/>
      <c r="Z150" s="39"/>
      <c r="AA150" s="39"/>
      <c r="AB150" s="39"/>
      <c r="AC150" s="39"/>
      <c r="AD150" s="39"/>
      <c r="AE150" s="39"/>
      <c r="AR150" s="239" t="s">
        <v>347</v>
      </c>
      <c r="AT150" s="239" t="s">
        <v>411</v>
      </c>
      <c r="AU150" s="239" t="s">
        <v>85</v>
      </c>
      <c r="AY150" s="18" t="s">
        <v>175</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255</v>
      </c>
      <c r="BM150" s="239" t="s">
        <v>2592</v>
      </c>
    </row>
    <row r="151" s="2" customFormat="1" ht="16.5" customHeight="1">
      <c r="A151" s="39"/>
      <c r="B151" s="40"/>
      <c r="C151" s="228" t="s">
        <v>239</v>
      </c>
      <c r="D151" s="228" t="s">
        <v>177</v>
      </c>
      <c r="E151" s="229" t="s">
        <v>1006</v>
      </c>
      <c r="F151" s="230" t="s">
        <v>1007</v>
      </c>
      <c r="G151" s="231" t="s">
        <v>221</v>
      </c>
      <c r="H151" s="232">
        <v>40</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255</v>
      </c>
      <c r="AT151" s="239" t="s">
        <v>177</v>
      </c>
      <c r="AU151" s="239" t="s">
        <v>85</v>
      </c>
      <c r="AY151" s="18" t="s">
        <v>175</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255</v>
      </c>
      <c r="BM151" s="239" t="s">
        <v>2593</v>
      </c>
    </row>
    <row r="152" s="2" customFormat="1" ht="16.5" customHeight="1">
      <c r="A152" s="39"/>
      <c r="B152" s="40"/>
      <c r="C152" s="289" t="s">
        <v>243</v>
      </c>
      <c r="D152" s="289" t="s">
        <v>411</v>
      </c>
      <c r="E152" s="290" t="s">
        <v>1009</v>
      </c>
      <c r="F152" s="291" t="s">
        <v>1010</v>
      </c>
      <c r="G152" s="292" t="s">
        <v>221</v>
      </c>
      <c r="H152" s="293">
        <v>40</v>
      </c>
      <c r="I152" s="294"/>
      <c r="J152" s="295">
        <f>ROUND(I152*H152,2)</f>
        <v>0</v>
      </c>
      <c r="K152" s="291" t="s">
        <v>1</v>
      </c>
      <c r="L152" s="296"/>
      <c r="M152" s="297" t="s">
        <v>1</v>
      </c>
      <c r="N152" s="298" t="s">
        <v>41</v>
      </c>
      <c r="O152" s="92"/>
      <c r="P152" s="237">
        <f>O152*H152</f>
        <v>0</v>
      </c>
      <c r="Q152" s="237">
        <v>0.00021000000000000001</v>
      </c>
      <c r="R152" s="237">
        <f>Q152*H152</f>
        <v>0.0084000000000000012</v>
      </c>
      <c r="S152" s="237">
        <v>0</v>
      </c>
      <c r="T152" s="238">
        <f>S152*H152</f>
        <v>0</v>
      </c>
      <c r="U152" s="39"/>
      <c r="V152" s="39"/>
      <c r="W152" s="39"/>
      <c r="X152" s="39"/>
      <c r="Y152" s="39"/>
      <c r="Z152" s="39"/>
      <c r="AA152" s="39"/>
      <c r="AB152" s="39"/>
      <c r="AC152" s="39"/>
      <c r="AD152" s="39"/>
      <c r="AE152" s="39"/>
      <c r="AR152" s="239" t="s">
        <v>347</v>
      </c>
      <c r="AT152" s="239" t="s">
        <v>411</v>
      </c>
      <c r="AU152" s="239" t="s">
        <v>85</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255</v>
      </c>
      <c r="BM152" s="239" t="s">
        <v>2594</v>
      </c>
    </row>
    <row r="153" s="2" customFormat="1" ht="16.5" customHeight="1">
      <c r="A153" s="39"/>
      <c r="B153" s="40"/>
      <c r="C153" s="228" t="s">
        <v>249</v>
      </c>
      <c r="D153" s="228" t="s">
        <v>177</v>
      </c>
      <c r="E153" s="229" t="s">
        <v>1006</v>
      </c>
      <c r="F153" s="230" t="s">
        <v>1007</v>
      </c>
      <c r="G153" s="231" t="s">
        <v>221</v>
      </c>
      <c r="H153" s="232">
        <v>20</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255</v>
      </c>
      <c r="AT153" s="239" t="s">
        <v>177</v>
      </c>
      <c r="AU153" s="239" t="s">
        <v>85</v>
      </c>
      <c r="AY153" s="18" t="s">
        <v>175</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255</v>
      </c>
      <c r="BM153" s="239" t="s">
        <v>2595</v>
      </c>
    </row>
    <row r="154" s="2" customFormat="1" ht="16.5" customHeight="1">
      <c r="A154" s="39"/>
      <c r="B154" s="40"/>
      <c r="C154" s="289" t="s">
        <v>255</v>
      </c>
      <c r="D154" s="289" t="s">
        <v>411</v>
      </c>
      <c r="E154" s="290" t="s">
        <v>1013</v>
      </c>
      <c r="F154" s="291" t="s">
        <v>1014</v>
      </c>
      <c r="G154" s="292" t="s">
        <v>221</v>
      </c>
      <c r="H154" s="293">
        <v>20</v>
      </c>
      <c r="I154" s="294"/>
      <c r="J154" s="295">
        <f>ROUND(I154*H154,2)</f>
        <v>0</v>
      </c>
      <c r="K154" s="291" t="s">
        <v>1</v>
      </c>
      <c r="L154" s="296"/>
      <c r="M154" s="297" t="s">
        <v>1</v>
      </c>
      <c r="N154" s="298" t="s">
        <v>41</v>
      </c>
      <c r="O154" s="92"/>
      <c r="P154" s="237">
        <f>O154*H154</f>
        <v>0</v>
      </c>
      <c r="Q154" s="237">
        <v>0.00038999999999999999</v>
      </c>
      <c r="R154" s="237">
        <f>Q154*H154</f>
        <v>0.0077999999999999996</v>
      </c>
      <c r="S154" s="237">
        <v>0</v>
      </c>
      <c r="T154" s="238">
        <f>S154*H154</f>
        <v>0</v>
      </c>
      <c r="U154" s="39"/>
      <c r="V154" s="39"/>
      <c r="W154" s="39"/>
      <c r="X154" s="39"/>
      <c r="Y154" s="39"/>
      <c r="Z154" s="39"/>
      <c r="AA154" s="39"/>
      <c r="AB154" s="39"/>
      <c r="AC154" s="39"/>
      <c r="AD154" s="39"/>
      <c r="AE154" s="39"/>
      <c r="AR154" s="239" t="s">
        <v>347</v>
      </c>
      <c r="AT154" s="239" t="s">
        <v>411</v>
      </c>
      <c r="AU154" s="239" t="s">
        <v>85</v>
      </c>
      <c r="AY154" s="18" t="s">
        <v>175</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255</v>
      </c>
      <c r="BM154" s="239" t="s">
        <v>2596</v>
      </c>
    </row>
    <row r="155" s="2" customFormat="1" ht="16.5" customHeight="1">
      <c r="A155" s="39"/>
      <c r="B155" s="40"/>
      <c r="C155" s="228" t="s">
        <v>620</v>
      </c>
      <c r="D155" s="228" t="s">
        <v>177</v>
      </c>
      <c r="E155" s="229" t="s">
        <v>2597</v>
      </c>
      <c r="F155" s="230" t="s">
        <v>1007</v>
      </c>
      <c r="G155" s="231" t="s">
        <v>221</v>
      </c>
      <c r="H155" s="232">
        <v>40</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255</v>
      </c>
      <c r="AT155" s="239" t="s">
        <v>177</v>
      </c>
      <c r="AU155" s="239" t="s">
        <v>85</v>
      </c>
      <c r="AY155" s="18" t="s">
        <v>175</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255</v>
      </c>
      <c r="BM155" s="239" t="s">
        <v>2598</v>
      </c>
    </row>
    <row r="156" s="2" customFormat="1" ht="16.5" customHeight="1">
      <c r="A156" s="39"/>
      <c r="B156" s="40"/>
      <c r="C156" s="289" t="s">
        <v>624</v>
      </c>
      <c r="D156" s="289" t="s">
        <v>411</v>
      </c>
      <c r="E156" s="290" t="s">
        <v>2599</v>
      </c>
      <c r="F156" s="291" t="s">
        <v>2600</v>
      </c>
      <c r="G156" s="292" t="s">
        <v>221</v>
      </c>
      <c r="H156" s="293">
        <v>42</v>
      </c>
      <c r="I156" s="294"/>
      <c r="J156" s="295">
        <f>ROUND(I156*H156,2)</f>
        <v>0</v>
      </c>
      <c r="K156" s="291" t="s">
        <v>1</v>
      </c>
      <c r="L156" s="296"/>
      <c r="M156" s="297" t="s">
        <v>1</v>
      </c>
      <c r="N156" s="298" t="s">
        <v>41</v>
      </c>
      <c r="O156" s="92"/>
      <c r="P156" s="237">
        <f>O156*H156</f>
        <v>0</v>
      </c>
      <c r="Q156" s="237">
        <v>0.00054000000000000001</v>
      </c>
      <c r="R156" s="237">
        <f>Q156*H156</f>
        <v>0.022679999999999999</v>
      </c>
      <c r="S156" s="237">
        <v>0</v>
      </c>
      <c r="T156" s="238">
        <f>S156*H156</f>
        <v>0</v>
      </c>
      <c r="U156" s="39"/>
      <c r="V156" s="39"/>
      <c r="W156" s="39"/>
      <c r="X156" s="39"/>
      <c r="Y156" s="39"/>
      <c r="Z156" s="39"/>
      <c r="AA156" s="39"/>
      <c r="AB156" s="39"/>
      <c r="AC156" s="39"/>
      <c r="AD156" s="39"/>
      <c r="AE156" s="39"/>
      <c r="AR156" s="239" t="s">
        <v>347</v>
      </c>
      <c r="AT156" s="239" t="s">
        <v>411</v>
      </c>
      <c r="AU156" s="239" t="s">
        <v>85</v>
      </c>
      <c r="AY156" s="18" t="s">
        <v>175</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255</v>
      </c>
      <c r="BM156" s="239" t="s">
        <v>2601</v>
      </c>
    </row>
    <row r="157" s="2" customFormat="1" ht="16.5" customHeight="1">
      <c r="A157" s="39"/>
      <c r="B157" s="40"/>
      <c r="C157" s="228" t="s">
        <v>259</v>
      </c>
      <c r="D157" s="228" t="s">
        <v>177</v>
      </c>
      <c r="E157" s="229" t="s">
        <v>1016</v>
      </c>
      <c r="F157" s="230" t="s">
        <v>1017</v>
      </c>
      <c r="G157" s="231" t="s">
        <v>316</v>
      </c>
      <c r="H157" s="232">
        <v>40</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255</v>
      </c>
      <c r="AT157" s="239" t="s">
        <v>177</v>
      </c>
      <c r="AU157" s="239" t="s">
        <v>85</v>
      </c>
      <c r="AY157" s="18" t="s">
        <v>175</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255</v>
      </c>
      <c r="BM157" s="239" t="s">
        <v>2602</v>
      </c>
    </row>
    <row r="158" s="2" customFormat="1" ht="16.5" customHeight="1">
      <c r="A158" s="39"/>
      <c r="B158" s="40"/>
      <c r="C158" s="289" t="s">
        <v>264</v>
      </c>
      <c r="D158" s="289" t="s">
        <v>411</v>
      </c>
      <c r="E158" s="290" t="s">
        <v>1019</v>
      </c>
      <c r="F158" s="291" t="s">
        <v>1020</v>
      </c>
      <c r="G158" s="292" t="s">
        <v>316</v>
      </c>
      <c r="H158" s="293">
        <v>40</v>
      </c>
      <c r="I158" s="294"/>
      <c r="J158" s="295">
        <f>ROUND(I158*H158,2)</f>
        <v>0</v>
      </c>
      <c r="K158" s="291" t="s">
        <v>1</v>
      </c>
      <c r="L158" s="296"/>
      <c r="M158" s="297" t="s">
        <v>1</v>
      </c>
      <c r="N158" s="298" t="s">
        <v>41</v>
      </c>
      <c r="O158" s="92"/>
      <c r="P158" s="237">
        <f>O158*H158</f>
        <v>0</v>
      </c>
      <c r="Q158" s="237">
        <v>3.0000000000000001E-05</v>
      </c>
      <c r="R158" s="237">
        <f>Q158*H158</f>
        <v>0.0012000000000000001</v>
      </c>
      <c r="S158" s="237">
        <v>0</v>
      </c>
      <c r="T158" s="238">
        <f>S158*H158</f>
        <v>0</v>
      </c>
      <c r="U158" s="39"/>
      <c r="V158" s="39"/>
      <c r="W158" s="39"/>
      <c r="X158" s="39"/>
      <c r="Y158" s="39"/>
      <c r="Z158" s="39"/>
      <c r="AA158" s="39"/>
      <c r="AB158" s="39"/>
      <c r="AC158" s="39"/>
      <c r="AD158" s="39"/>
      <c r="AE158" s="39"/>
      <c r="AR158" s="239" t="s">
        <v>347</v>
      </c>
      <c r="AT158" s="239" t="s">
        <v>411</v>
      </c>
      <c r="AU158" s="239" t="s">
        <v>85</v>
      </c>
      <c r="AY158" s="18" t="s">
        <v>175</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255</v>
      </c>
      <c r="BM158" s="239" t="s">
        <v>2603</v>
      </c>
    </row>
    <row r="159" s="2" customFormat="1" ht="16.5" customHeight="1">
      <c r="A159" s="39"/>
      <c r="B159" s="40"/>
      <c r="C159" s="228" t="s">
        <v>269</v>
      </c>
      <c r="D159" s="228" t="s">
        <v>177</v>
      </c>
      <c r="E159" s="229" t="s">
        <v>1022</v>
      </c>
      <c r="F159" s="230" t="s">
        <v>1023</v>
      </c>
      <c r="G159" s="231" t="s">
        <v>316</v>
      </c>
      <c r="H159" s="232">
        <v>20</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255</v>
      </c>
      <c r="AT159" s="239" t="s">
        <v>177</v>
      </c>
      <c r="AU159" s="239" t="s">
        <v>85</v>
      </c>
      <c r="AY159" s="18" t="s">
        <v>175</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255</v>
      </c>
      <c r="BM159" s="239" t="s">
        <v>2604</v>
      </c>
    </row>
    <row r="160" s="2" customFormat="1" ht="16.5" customHeight="1">
      <c r="A160" s="39"/>
      <c r="B160" s="40"/>
      <c r="C160" s="289" t="s">
        <v>282</v>
      </c>
      <c r="D160" s="289" t="s">
        <v>411</v>
      </c>
      <c r="E160" s="290" t="s">
        <v>1025</v>
      </c>
      <c r="F160" s="291" t="s">
        <v>1026</v>
      </c>
      <c r="G160" s="292" t="s">
        <v>316</v>
      </c>
      <c r="H160" s="293">
        <v>20</v>
      </c>
      <c r="I160" s="294"/>
      <c r="J160" s="295">
        <f>ROUND(I160*H160,2)</f>
        <v>0</v>
      </c>
      <c r="K160" s="291" t="s">
        <v>1</v>
      </c>
      <c r="L160" s="296"/>
      <c r="M160" s="297" t="s">
        <v>1</v>
      </c>
      <c r="N160" s="298" t="s">
        <v>41</v>
      </c>
      <c r="O160" s="92"/>
      <c r="P160" s="237">
        <f>O160*H160</f>
        <v>0</v>
      </c>
      <c r="Q160" s="237">
        <v>0.00013999999999999999</v>
      </c>
      <c r="R160" s="237">
        <f>Q160*H160</f>
        <v>0.0027999999999999995</v>
      </c>
      <c r="S160" s="237">
        <v>0</v>
      </c>
      <c r="T160" s="238">
        <f>S160*H160</f>
        <v>0</v>
      </c>
      <c r="U160" s="39"/>
      <c r="V160" s="39"/>
      <c r="W160" s="39"/>
      <c r="X160" s="39"/>
      <c r="Y160" s="39"/>
      <c r="Z160" s="39"/>
      <c r="AA160" s="39"/>
      <c r="AB160" s="39"/>
      <c r="AC160" s="39"/>
      <c r="AD160" s="39"/>
      <c r="AE160" s="39"/>
      <c r="AR160" s="239" t="s">
        <v>347</v>
      </c>
      <c r="AT160" s="239" t="s">
        <v>411</v>
      </c>
      <c r="AU160" s="239" t="s">
        <v>85</v>
      </c>
      <c r="AY160" s="18" t="s">
        <v>175</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255</v>
      </c>
      <c r="BM160" s="239" t="s">
        <v>2605</v>
      </c>
    </row>
    <row r="161" s="2" customFormat="1" ht="16.5" customHeight="1">
      <c r="A161" s="39"/>
      <c r="B161" s="40"/>
      <c r="C161" s="228" t="s">
        <v>7</v>
      </c>
      <c r="D161" s="228" t="s">
        <v>177</v>
      </c>
      <c r="E161" s="229" t="s">
        <v>1028</v>
      </c>
      <c r="F161" s="230" t="s">
        <v>1029</v>
      </c>
      <c r="G161" s="231" t="s">
        <v>221</v>
      </c>
      <c r="H161" s="232">
        <v>40</v>
      </c>
      <c r="I161" s="233"/>
      <c r="J161" s="234">
        <f>ROUND(I161*H161,2)</f>
        <v>0</v>
      </c>
      <c r="K161" s="230" t="s">
        <v>1</v>
      </c>
      <c r="L161" s="45"/>
      <c r="M161" s="235" t="s">
        <v>1</v>
      </c>
      <c r="N161" s="236" t="s">
        <v>41</v>
      </c>
      <c r="O161" s="92"/>
      <c r="P161" s="237">
        <f>O161*H161</f>
        <v>0</v>
      </c>
      <c r="Q161" s="237">
        <v>0</v>
      </c>
      <c r="R161" s="237">
        <f>Q161*H161</f>
        <v>0</v>
      </c>
      <c r="S161" s="237">
        <v>0.00027</v>
      </c>
      <c r="T161" s="238">
        <f>S161*H161</f>
        <v>0.010800000000000001</v>
      </c>
      <c r="U161" s="39"/>
      <c r="V161" s="39"/>
      <c r="W161" s="39"/>
      <c r="X161" s="39"/>
      <c r="Y161" s="39"/>
      <c r="Z161" s="39"/>
      <c r="AA161" s="39"/>
      <c r="AB161" s="39"/>
      <c r="AC161" s="39"/>
      <c r="AD161" s="39"/>
      <c r="AE161" s="39"/>
      <c r="AR161" s="239" t="s">
        <v>255</v>
      </c>
      <c r="AT161" s="239" t="s">
        <v>177</v>
      </c>
      <c r="AU161" s="239" t="s">
        <v>85</v>
      </c>
      <c r="AY161" s="18" t="s">
        <v>175</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255</v>
      </c>
      <c r="BM161" s="239" t="s">
        <v>2606</v>
      </c>
    </row>
    <row r="162" s="2" customFormat="1" ht="16.5" customHeight="1">
      <c r="A162" s="39"/>
      <c r="B162" s="40"/>
      <c r="C162" s="228" t="s">
        <v>289</v>
      </c>
      <c r="D162" s="228" t="s">
        <v>177</v>
      </c>
      <c r="E162" s="229" t="s">
        <v>1031</v>
      </c>
      <c r="F162" s="230" t="s">
        <v>1032</v>
      </c>
      <c r="G162" s="231" t="s">
        <v>221</v>
      </c>
      <c r="H162" s="232">
        <v>20</v>
      </c>
      <c r="I162" s="233"/>
      <c r="J162" s="234">
        <f>ROUND(I162*H162,2)</f>
        <v>0</v>
      </c>
      <c r="K162" s="230" t="s">
        <v>1</v>
      </c>
      <c r="L162" s="45"/>
      <c r="M162" s="235" t="s">
        <v>1</v>
      </c>
      <c r="N162" s="236" t="s">
        <v>41</v>
      </c>
      <c r="O162" s="92"/>
      <c r="P162" s="237">
        <f>O162*H162</f>
        <v>0</v>
      </c>
      <c r="Q162" s="237">
        <v>0</v>
      </c>
      <c r="R162" s="237">
        <f>Q162*H162</f>
        <v>0</v>
      </c>
      <c r="S162" s="237">
        <v>0.00027</v>
      </c>
      <c r="T162" s="238">
        <f>S162*H162</f>
        <v>0.0054000000000000003</v>
      </c>
      <c r="U162" s="39"/>
      <c r="V162" s="39"/>
      <c r="W162" s="39"/>
      <c r="X162" s="39"/>
      <c r="Y162" s="39"/>
      <c r="Z162" s="39"/>
      <c r="AA162" s="39"/>
      <c r="AB162" s="39"/>
      <c r="AC162" s="39"/>
      <c r="AD162" s="39"/>
      <c r="AE162" s="39"/>
      <c r="AR162" s="239" t="s">
        <v>255</v>
      </c>
      <c r="AT162" s="239" t="s">
        <v>177</v>
      </c>
      <c r="AU162" s="239" t="s">
        <v>85</v>
      </c>
      <c r="AY162" s="18" t="s">
        <v>175</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255</v>
      </c>
      <c r="BM162" s="239" t="s">
        <v>2607</v>
      </c>
    </row>
    <row r="163" s="2" customFormat="1" ht="16.5" customHeight="1">
      <c r="A163" s="39"/>
      <c r="B163" s="40"/>
      <c r="C163" s="228" t="s">
        <v>295</v>
      </c>
      <c r="D163" s="228" t="s">
        <v>177</v>
      </c>
      <c r="E163" s="229" t="s">
        <v>1034</v>
      </c>
      <c r="F163" s="230" t="s">
        <v>1035</v>
      </c>
      <c r="G163" s="231" t="s">
        <v>221</v>
      </c>
      <c r="H163" s="232">
        <v>200</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255</v>
      </c>
      <c r="AT163" s="239" t="s">
        <v>177</v>
      </c>
      <c r="AU163" s="239" t="s">
        <v>85</v>
      </c>
      <c r="AY163" s="18" t="s">
        <v>175</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255</v>
      </c>
      <c r="BM163" s="239" t="s">
        <v>2608</v>
      </c>
    </row>
    <row r="164" s="2" customFormat="1" ht="16.5" customHeight="1">
      <c r="A164" s="39"/>
      <c r="B164" s="40"/>
      <c r="C164" s="289" t="s">
        <v>301</v>
      </c>
      <c r="D164" s="289" t="s">
        <v>411</v>
      </c>
      <c r="E164" s="290" t="s">
        <v>1037</v>
      </c>
      <c r="F164" s="291" t="s">
        <v>1038</v>
      </c>
      <c r="G164" s="292" t="s">
        <v>221</v>
      </c>
      <c r="H164" s="293">
        <v>230</v>
      </c>
      <c r="I164" s="294"/>
      <c r="J164" s="295">
        <f>ROUND(I164*H164,2)</f>
        <v>0</v>
      </c>
      <c r="K164" s="291" t="s">
        <v>1</v>
      </c>
      <c r="L164" s="296"/>
      <c r="M164" s="297" t="s">
        <v>1</v>
      </c>
      <c r="N164" s="298" t="s">
        <v>41</v>
      </c>
      <c r="O164" s="92"/>
      <c r="P164" s="237">
        <f>O164*H164</f>
        <v>0</v>
      </c>
      <c r="Q164" s="237">
        <v>6.9999999999999994E-05</v>
      </c>
      <c r="R164" s="237">
        <f>Q164*H164</f>
        <v>0.0161</v>
      </c>
      <c r="S164" s="237">
        <v>0</v>
      </c>
      <c r="T164" s="238">
        <f>S164*H164</f>
        <v>0</v>
      </c>
      <c r="U164" s="39"/>
      <c r="V164" s="39"/>
      <c r="W164" s="39"/>
      <c r="X164" s="39"/>
      <c r="Y164" s="39"/>
      <c r="Z164" s="39"/>
      <c r="AA164" s="39"/>
      <c r="AB164" s="39"/>
      <c r="AC164" s="39"/>
      <c r="AD164" s="39"/>
      <c r="AE164" s="39"/>
      <c r="AR164" s="239" t="s">
        <v>347</v>
      </c>
      <c r="AT164" s="239" t="s">
        <v>411</v>
      </c>
      <c r="AU164" s="239" t="s">
        <v>85</v>
      </c>
      <c r="AY164" s="18" t="s">
        <v>175</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255</v>
      </c>
      <c r="BM164" s="239" t="s">
        <v>2609</v>
      </c>
    </row>
    <row r="165" s="2" customFormat="1" ht="16.5" customHeight="1">
      <c r="A165" s="39"/>
      <c r="B165" s="40"/>
      <c r="C165" s="228" t="s">
        <v>629</v>
      </c>
      <c r="D165" s="228" t="s">
        <v>177</v>
      </c>
      <c r="E165" s="229" t="s">
        <v>1046</v>
      </c>
      <c r="F165" s="230" t="s">
        <v>1047</v>
      </c>
      <c r="G165" s="231" t="s">
        <v>221</v>
      </c>
      <c r="H165" s="232">
        <v>1100</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255</v>
      </c>
      <c r="AT165" s="239" t="s">
        <v>177</v>
      </c>
      <c r="AU165" s="239" t="s">
        <v>85</v>
      </c>
      <c r="AY165" s="18" t="s">
        <v>175</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255</v>
      </c>
      <c r="BM165" s="239" t="s">
        <v>2610</v>
      </c>
    </row>
    <row r="166" s="2" customFormat="1" ht="16.5" customHeight="1">
      <c r="A166" s="39"/>
      <c r="B166" s="40"/>
      <c r="C166" s="289" t="s">
        <v>635</v>
      </c>
      <c r="D166" s="289" t="s">
        <v>411</v>
      </c>
      <c r="E166" s="290" t="s">
        <v>2611</v>
      </c>
      <c r="F166" s="291" t="s">
        <v>2612</v>
      </c>
      <c r="G166" s="292" t="s">
        <v>221</v>
      </c>
      <c r="H166" s="293">
        <v>1265</v>
      </c>
      <c r="I166" s="294"/>
      <c r="J166" s="295">
        <f>ROUND(I166*H166,2)</f>
        <v>0</v>
      </c>
      <c r="K166" s="291" t="s">
        <v>1</v>
      </c>
      <c r="L166" s="296"/>
      <c r="M166" s="297" t="s">
        <v>1</v>
      </c>
      <c r="N166" s="298" t="s">
        <v>41</v>
      </c>
      <c r="O166" s="92"/>
      <c r="P166" s="237">
        <f>O166*H166</f>
        <v>0</v>
      </c>
      <c r="Q166" s="237">
        <v>0.00012</v>
      </c>
      <c r="R166" s="237">
        <f>Q166*H166</f>
        <v>0.15179999999999999</v>
      </c>
      <c r="S166" s="237">
        <v>0</v>
      </c>
      <c r="T166" s="238">
        <f>S166*H166</f>
        <v>0</v>
      </c>
      <c r="U166" s="39"/>
      <c r="V166" s="39"/>
      <c r="W166" s="39"/>
      <c r="X166" s="39"/>
      <c r="Y166" s="39"/>
      <c r="Z166" s="39"/>
      <c r="AA166" s="39"/>
      <c r="AB166" s="39"/>
      <c r="AC166" s="39"/>
      <c r="AD166" s="39"/>
      <c r="AE166" s="39"/>
      <c r="AR166" s="239" t="s">
        <v>347</v>
      </c>
      <c r="AT166" s="239" t="s">
        <v>411</v>
      </c>
      <c r="AU166" s="239" t="s">
        <v>85</v>
      </c>
      <c r="AY166" s="18" t="s">
        <v>175</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255</v>
      </c>
      <c r="BM166" s="239" t="s">
        <v>2613</v>
      </c>
    </row>
    <row r="167" s="2" customFormat="1" ht="16.5" customHeight="1">
      <c r="A167" s="39"/>
      <c r="B167" s="40"/>
      <c r="C167" s="228" t="s">
        <v>692</v>
      </c>
      <c r="D167" s="228" t="s">
        <v>177</v>
      </c>
      <c r="E167" s="229" t="s">
        <v>1046</v>
      </c>
      <c r="F167" s="230" t="s">
        <v>1047</v>
      </c>
      <c r="G167" s="231" t="s">
        <v>221</v>
      </c>
      <c r="H167" s="232">
        <v>160</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255</v>
      </c>
      <c r="AT167" s="239" t="s">
        <v>177</v>
      </c>
      <c r="AU167" s="239" t="s">
        <v>85</v>
      </c>
      <c r="AY167" s="18" t="s">
        <v>175</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255</v>
      </c>
      <c r="BM167" s="239" t="s">
        <v>2614</v>
      </c>
    </row>
    <row r="168" s="2" customFormat="1" ht="16.5" customHeight="1">
      <c r="A168" s="39"/>
      <c r="B168" s="40"/>
      <c r="C168" s="289" t="s">
        <v>696</v>
      </c>
      <c r="D168" s="289" t="s">
        <v>411</v>
      </c>
      <c r="E168" s="290" t="s">
        <v>2615</v>
      </c>
      <c r="F168" s="291" t="s">
        <v>2616</v>
      </c>
      <c r="G168" s="292" t="s">
        <v>221</v>
      </c>
      <c r="H168" s="293">
        <v>184</v>
      </c>
      <c r="I168" s="294"/>
      <c r="J168" s="295">
        <f>ROUND(I168*H168,2)</f>
        <v>0</v>
      </c>
      <c r="K168" s="291" t="s">
        <v>1</v>
      </c>
      <c r="L168" s="296"/>
      <c r="M168" s="297" t="s">
        <v>1</v>
      </c>
      <c r="N168" s="298" t="s">
        <v>41</v>
      </c>
      <c r="O168" s="92"/>
      <c r="P168" s="237">
        <f>O168*H168</f>
        <v>0</v>
      </c>
      <c r="Q168" s="237">
        <v>0.00017000000000000001</v>
      </c>
      <c r="R168" s="237">
        <f>Q168*H168</f>
        <v>0.031280000000000002</v>
      </c>
      <c r="S168" s="237">
        <v>0</v>
      </c>
      <c r="T168" s="238">
        <f>S168*H168</f>
        <v>0</v>
      </c>
      <c r="U168" s="39"/>
      <c r="V168" s="39"/>
      <c r="W168" s="39"/>
      <c r="X168" s="39"/>
      <c r="Y168" s="39"/>
      <c r="Z168" s="39"/>
      <c r="AA168" s="39"/>
      <c r="AB168" s="39"/>
      <c r="AC168" s="39"/>
      <c r="AD168" s="39"/>
      <c r="AE168" s="39"/>
      <c r="AR168" s="239" t="s">
        <v>347</v>
      </c>
      <c r="AT168" s="239" t="s">
        <v>411</v>
      </c>
      <c r="AU168" s="239" t="s">
        <v>85</v>
      </c>
      <c r="AY168" s="18" t="s">
        <v>175</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255</v>
      </c>
      <c r="BM168" s="239" t="s">
        <v>2617</v>
      </c>
    </row>
    <row r="169" s="2" customFormat="1" ht="16.5" customHeight="1">
      <c r="A169" s="39"/>
      <c r="B169" s="40"/>
      <c r="C169" s="228" t="s">
        <v>318</v>
      </c>
      <c r="D169" s="228" t="s">
        <v>177</v>
      </c>
      <c r="E169" s="229" t="s">
        <v>1056</v>
      </c>
      <c r="F169" s="230" t="s">
        <v>1057</v>
      </c>
      <c r="G169" s="231" t="s">
        <v>221</v>
      </c>
      <c r="H169" s="232">
        <v>960</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255</v>
      </c>
      <c r="AT169" s="239" t="s">
        <v>177</v>
      </c>
      <c r="AU169" s="239" t="s">
        <v>85</v>
      </c>
      <c r="AY169" s="18" t="s">
        <v>175</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255</v>
      </c>
      <c r="BM169" s="239" t="s">
        <v>2618</v>
      </c>
    </row>
    <row r="170" s="2" customFormat="1" ht="16.5" customHeight="1">
      <c r="A170" s="39"/>
      <c r="B170" s="40"/>
      <c r="C170" s="289" t="s">
        <v>324</v>
      </c>
      <c r="D170" s="289" t="s">
        <v>411</v>
      </c>
      <c r="E170" s="290" t="s">
        <v>1059</v>
      </c>
      <c r="F170" s="291" t="s">
        <v>1060</v>
      </c>
      <c r="G170" s="292" t="s">
        <v>221</v>
      </c>
      <c r="H170" s="293">
        <v>1104</v>
      </c>
      <c r="I170" s="294"/>
      <c r="J170" s="295">
        <f>ROUND(I170*H170,2)</f>
        <v>0</v>
      </c>
      <c r="K170" s="291" t="s">
        <v>1</v>
      </c>
      <c r="L170" s="296"/>
      <c r="M170" s="297" t="s">
        <v>1</v>
      </c>
      <c r="N170" s="298" t="s">
        <v>41</v>
      </c>
      <c r="O170" s="92"/>
      <c r="P170" s="237">
        <f>O170*H170</f>
        <v>0</v>
      </c>
      <c r="Q170" s="237">
        <v>0.00017000000000000001</v>
      </c>
      <c r="R170" s="237">
        <f>Q170*H170</f>
        <v>0.18768000000000001</v>
      </c>
      <c r="S170" s="237">
        <v>0</v>
      </c>
      <c r="T170" s="238">
        <f>S170*H170</f>
        <v>0</v>
      </c>
      <c r="U170" s="39"/>
      <c r="V170" s="39"/>
      <c r="W170" s="39"/>
      <c r="X170" s="39"/>
      <c r="Y170" s="39"/>
      <c r="Z170" s="39"/>
      <c r="AA170" s="39"/>
      <c r="AB170" s="39"/>
      <c r="AC170" s="39"/>
      <c r="AD170" s="39"/>
      <c r="AE170" s="39"/>
      <c r="AR170" s="239" t="s">
        <v>347</v>
      </c>
      <c r="AT170" s="239" t="s">
        <v>411</v>
      </c>
      <c r="AU170" s="239" t="s">
        <v>85</v>
      </c>
      <c r="AY170" s="18" t="s">
        <v>175</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255</v>
      </c>
      <c r="BM170" s="239" t="s">
        <v>2619</v>
      </c>
    </row>
    <row r="171" s="2" customFormat="1" ht="16.5" customHeight="1">
      <c r="A171" s="39"/>
      <c r="B171" s="40"/>
      <c r="C171" s="228" t="s">
        <v>353</v>
      </c>
      <c r="D171" s="228" t="s">
        <v>177</v>
      </c>
      <c r="E171" s="229" t="s">
        <v>1085</v>
      </c>
      <c r="F171" s="230" t="s">
        <v>1086</v>
      </c>
      <c r="G171" s="231" t="s">
        <v>221</v>
      </c>
      <c r="H171" s="232">
        <v>80</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255</v>
      </c>
      <c r="AT171" s="239" t="s">
        <v>177</v>
      </c>
      <c r="AU171" s="239" t="s">
        <v>85</v>
      </c>
      <c r="AY171" s="18" t="s">
        <v>175</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255</v>
      </c>
      <c r="BM171" s="239" t="s">
        <v>2620</v>
      </c>
    </row>
    <row r="172" s="2" customFormat="1" ht="16.5" customHeight="1">
      <c r="A172" s="39"/>
      <c r="B172" s="40"/>
      <c r="C172" s="289" t="s">
        <v>358</v>
      </c>
      <c r="D172" s="289" t="s">
        <v>411</v>
      </c>
      <c r="E172" s="290" t="s">
        <v>1088</v>
      </c>
      <c r="F172" s="291" t="s">
        <v>1089</v>
      </c>
      <c r="G172" s="292" t="s">
        <v>221</v>
      </c>
      <c r="H172" s="293">
        <v>92</v>
      </c>
      <c r="I172" s="294"/>
      <c r="J172" s="295">
        <f>ROUND(I172*H172,2)</f>
        <v>0</v>
      </c>
      <c r="K172" s="291" t="s">
        <v>1</v>
      </c>
      <c r="L172" s="296"/>
      <c r="M172" s="297" t="s">
        <v>1</v>
      </c>
      <c r="N172" s="298" t="s">
        <v>41</v>
      </c>
      <c r="O172" s="92"/>
      <c r="P172" s="237">
        <f>O172*H172</f>
        <v>0</v>
      </c>
      <c r="Q172" s="237">
        <v>0.00052999999999999998</v>
      </c>
      <c r="R172" s="237">
        <f>Q172*H172</f>
        <v>0.048759999999999998</v>
      </c>
      <c r="S172" s="237">
        <v>0</v>
      </c>
      <c r="T172" s="238">
        <f>S172*H172</f>
        <v>0</v>
      </c>
      <c r="U172" s="39"/>
      <c r="V172" s="39"/>
      <c r="W172" s="39"/>
      <c r="X172" s="39"/>
      <c r="Y172" s="39"/>
      <c r="Z172" s="39"/>
      <c r="AA172" s="39"/>
      <c r="AB172" s="39"/>
      <c r="AC172" s="39"/>
      <c r="AD172" s="39"/>
      <c r="AE172" s="39"/>
      <c r="AR172" s="239" t="s">
        <v>347</v>
      </c>
      <c r="AT172" s="239" t="s">
        <v>411</v>
      </c>
      <c r="AU172" s="239" t="s">
        <v>85</v>
      </c>
      <c r="AY172" s="18" t="s">
        <v>175</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255</v>
      </c>
      <c r="BM172" s="239" t="s">
        <v>2621</v>
      </c>
    </row>
    <row r="173" s="2" customFormat="1" ht="24.15" customHeight="1">
      <c r="A173" s="39"/>
      <c r="B173" s="40"/>
      <c r="C173" s="228" t="s">
        <v>363</v>
      </c>
      <c r="D173" s="228" t="s">
        <v>177</v>
      </c>
      <c r="E173" s="229" t="s">
        <v>1091</v>
      </c>
      <c r="F173" s="230" t="s">
        <v>1092</v>
      </c>
      <c r="G173" s="231" t="s">
        <v>221</v>
      </c>
      <c r="H173" s="232">
        <v>600</v>
      </c>
      <c r="I173" s="233"/>
      <c r="J173" s="234">
        <f>ROUND(I173*H173,2)</f>
        <v>0</v>
      </c>
      <c r="K173" s="230" t="s">
        <v>1</v>
      </c>
      <c r="L173" s="45"/>
      <c r="M173" s="235" t="s">
        <v>1</v>
      </c>
      <c r="N173" s="236" t="s">
        <v>41</v>
      </c>
      <c r="O173" s="92"/>
      <c r="P173" s="237">
        <f>O173*H173</f>
        <v>0</v>
      </c>
      <c r="Q173" s="237">
        <v>0</v>
      </c>
      <c r="R173" s="237">
        <f>Q173*H173</f>
        <v>0</v>
      </c>
      <c r="S173" s="237">
        <v>0.00048000000000000001</v>
      </c>
      <c r="T173" s="238">
        <f>S173*H173</f>
        <v>0.28800000000000003</v>
      </c>
      <c r="U173" s="39"/>
      <c r="V173" s="39"/>
      <c r="W173" s="39"/>
      <c r="X173" s="39"/>
      <c r="Y173" s="39"/>
      <c r="Z173" s="39"/>
      <c r="AA173" s="39"/>
      <c r="AB173" s="39"/>
      <c r="AC173" s="39"/>
      <c r="AD173" s="39"/>
      <c r="AE173" s="39"/>
      <c r="AR173" s="239" t="s">
        <v>255</v>
      </c>
      <c r="AT173" s="239" t="s">
        <v>177</v>
      </c>
      <c r="AU173" s="239" t="s">
        <v>85</v>
      </c>
      <c r="AY173" s="18" t="s">
        <v>175</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255</v>
      </c>
      <c r="BM173" s="239" t="s">
        <v>2622</v>
      </c>
    </row>
    <row r="174" s="2" customFormat="1" ht="16.5" customHeight="1">
      <c r="A174" s="39"/>
      <c r="B174" s="40"/>
      <c r="C174" s="228" t="s">
        <v>367</v>
      </c>
      <c r="D174" s="228" t="s">
        <v>177</v>
      </c>
      <c r="E174" s="229" t="s">
        <v>1094</v>
      </c>
      <c r="F174" s="230" t="s">
        <v>1095</v>
      </c>
      <c r="G174" s="231" t="s">
        <v>316</v>
      </c>
      <c r="H174" s="232">
        <v>160</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255</v>
      </c>
      <c r="AT174" s="239" t="s">
        <v>177</v>
      </c>
      <c r="AU174" s="239" t="s">
        <v>85</v>
      </c>
      <c r="AY174" s="18" t="s">
        <v>175</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255</v>
      </c>
      <c r="BM174" s="239" t="s">
        <v>2623</v>
      </c>
    </row>
    <row r="175" s="2" customFormat="1" ht="16.5" customHeight="1">
      <c r="A175" s="39"/>
      <c r="B175" s="40"/>
      <c r="C175" s="228" t="s">
        <v>372</v>
      </c>
      <c r="D175" s="228" t="s">
        <v>177</v>
      </c>
      <c r="E175" s="229" t="s">
        <v>1097</v>
      </c>
      <c r="F175" s="230" t="s">
        <v>1098</v>
      </c>
      <c r="G175" s="231" t="s">
        <v>316</v>
      </c>
      <c r="H175" s="232">
        <v>40</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255</v>
      </c>
      <c r="AT175" s="239" t="s">
        <v>177</v>
      </c>
      <c r="AU175" s="239" t="s">
        <v>85</v>
      </c>
      <c r="AY175" s="18" t="s">
        <v>175</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255</v>
      </c>
      <c r="BM175" s="239" t="s">
        <v>2624</v>
      </c>
    </row>
    <row r="176" s="2" customFormat="1" ht="16.5" customHeight="1">
      <c r="A176" s="39"/>
      <c r="B176" s="40"/>
      <c r="C176" s="228" t="s">
        <v>381</v>
      </c>
      <c r="D176" s="228" t="s">
        <v>177</v>
      </c>
      <c r="E176" s="229" t="s">
        <v>1103</v>
      </c>
      <c r="F176" s="230" t="s">
        <v>1104</v>
      </c>
      <c r="G176" s="231" t="s">
        <v>809</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255</v>
      </c>
      <c r="AT176" s="239" t="s">
        <v>177</v>
      </c>
      <c r="AU176" s="239" t="s">
        <v>85</v>
      </c>
      <c r="AY176" s="18" t="s">
        <v>175</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255</v>
      </c>
      <c r="BM176" s="239" t="s">
        <v>2625</v>
      </c>
    </row>
    <row r="177" s="2" customFormat="1" ht="16.5" customHeight="1">
      <c r="A177" s="39"/>
      <c r="B177" s="40"/>
      <c r="C177" s="228" t="s">
        <v>681</v>
      </c>
      <c r="D177" s="228" t="s">
        <v>177</v>
      </c>
      <c r="E177" s="229" t="s">
        <v>2626</v>
      </c>
      <c r="F177" s="230" t="s">
        <v>2627</v>
      </c>
      <c r="G177" s="231" t="s">
        <v>316</v>
      </c>
      <c r="H177" s="232">
        <v>4</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255</v>
      </c>
      <c r="AT177" s="239" t="s">
        <v>177</v>
      </c>
      <c r="AU177" s="239" t="s">
        <v>85</v>
      </c>
      <c r="AY177" s="18" t="s">
        <v>175</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255</v>
      </c>
      <c r="BM177" s="239" t="s">
        <v>2628</v>
      </c>
    </row>
    <row r="178" s="2" customFormat="1" ht="16.5" customHeight="1">
      <c r="A178" s="39"/>
      <c r="B178" s="40"/>
      <c r="C178" s="289" t="s">
        <v>686</v>
      </c>
      <c r="D178" s="289" t="s">
        <v>411</v>
      </c>
      <c r="E178" s="290" t="s">
        <v>2629</v>
      </c>
      <c r="F178" s="291" t="s">
        <v>2630</v>
      </c>
      <c r="G178" s="292" t="s">
        <v>316</v>
      </c>
      <c r="H178" s="293">
        <v>4</v>
      </c>
      <c r="I178" s="294"/>
      <c r="J178" s="295">
        <f>ROUND(I178*H178,2)</f>
        <v>0</v>
      </c>
      <c r="K178" s="291" t="s">
        <v>1</v>
      </c>
      <c r="L178" s="296"/>
      <c r="M178" s="297" t="s">
        <v>1</v>
      </c>
      <c r="N178" s="298" t="s">
        <v>41</v>
      </c>
      <c r="O178" s="92"/>
      <c r="P178" s="237">
        <f>O178*H178</f>
        <v>0</v>
      </c>
      <c r="Q178" s="237">
        <v>0.0010100000000000001</v>
      </c>
      <c r="R178" s="237">
        <f>Q178*H178</f>
        <v>0.0040400000000000002</v>
      </c>
      <c r="S178" s="237">
        <v>0</v>
      </c>
      <c r="T178" s="238">
        <f>S178*H178</f>
        <v>0</v>
      </c>
      <c r="U178" s="39"/>
      <c r="V178" s="39"/>
      <c r="W178" s="39"/>
      <c r="X178" s="39"/>
      <c r="Y178" s="39"/>
      <c r="Z178" s="39"/>
      <c r="AA178" s="39"/>
      <c r="AB178" s="39"/>
      <c r="AC178" s="39"/>
      <c r="AD178" s="39"/>
      <c r="AE178" s="39"/>
      <c r="AR178" s="239" t="s">
        <v>347</v>
      </c>
      <c r="AT178" s="239" t="s">
        <v>411</v>
      </c>
      <c r="AU178" s="239" t="s">
        <v>85</v>
      </c>
      <c r="AY178" s="18" t="s">
        <v>175</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255</v>
      </c>
      <c r="BM178" s="239" t="s">
        <v>2631</v>
      </c>
    </row>
    <row r="179" s="2" customFormat="1" ht="16.5" customHeight="1">
      <c r="A179" s="39"/>
      <c r="B179" s="40"/>
      <c r="C179" s="228" t="s">
        <v>386</v>
      </c>
      <c r="D179" s="228" t="s">
        <v>177</v>
      </c>
      <c r="E179" s="229" t="s">
        <v>1106</v>
      </c>
      <c r="F179" s="230" t="s">
        <v>1107</v>
      </c>
      <c r="G179" s="231" t="s">
        <v>316</v>
      </c>
      <c r="H179" s="232">
        <v>1</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255</v>
      </c>
      <c r="AT179" s="239" t="s">
        <v>177</v>
      </c>
      <c r="AU179" s="239" t="s">
        <v>85</v>
      </c>
      <c r="AY179" s="18" t="s">
        <v>175</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255</v>
      </c>
      <c r="BM179" s="239" t="s">
        <v>2632</v>
      </c>
    </row>
    <row r="180" s="2" customFormat="1" ht="16.5" customHeight="1">
      <c r="A180" s="39"/>
      <c r="B180" s="40"/>
      <c r="C180" s="289" t="s">
        <v>392</v>
      </c>
      <c r="D180" s="289" t="s">
        <v>411</v>
      </c>
      <c r="E180" s="290" t="s">
        <v>1109</v>
      </c>
      <c r="F180" s="291" t="s">
        <v>2633</v>
      </c>
      <c r="G180" s="292" t="s">
        <v>316</v>
      </c>
      <c r="H180" s="293">
        <v>1</v>
      </c>
      <c r="I180" s="294"/>
      <c r="J180" s="295">
        <f>ROUND(I180*H180,2)</f>
        <v>0</v>
      </c>
      <c r="K180" s="291" t="s">
        <v>1</v>
      </c>
      <c r="L180" s="296"/>
      <c r="M180" s="297" t="s">
        <v>1</v>
      </c>
      <c r="N180" s="298" t="s">
        <v>41</v>
      </c>
      <c r="O180" s="92"/>
      <c r="P180" s="237">
        <f>O180*H180</f>
        <v>0</v>
      </c>
      <c r="Q180" s="237">
        <v>0.0027499999999999998</v>
      </c>
      <c r="R180" s="237">
        <f>Q180*H180</f>
        <v>0.0027499999999999998</v>
      </c>
      <c r="S180" s="237">
        <v>0</v>
      </c>
      <c r="T180" s="238">
        <f>S180*H180</f>
        <v>0</v>
      </c>
      <c r="U180" s="39"/>
      <c r="V180" s="39"/>
      <c r="W180" s="39"/>
      <c r="X180" s="39"/>
      <c r="Y180" s="39"/>
      <c r="Z180" s="39"/>
      <c r="AA180" s="39"/>
      <c r="AB180" s="39"/>
      <c r="AC180" s="39"/>
      <c r="AD180" s="39"/>
      <c r="AE180" s="39"/>
      <c r="AR180" s="239" t="s">
        <v>347</v>
      </c>
      <c r="AT180" s="239" t="s">
        <v>411</v>
      </c>
      <c r="AU180" s="239" t="s">
        <v>85</v>
      </c>
      <c r="AY180" s="18" t="s">
        <v>175</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255</v>
      </c>
      <c r="BM180" s="239" t="s">
        <v>2634</v>
      </c>
    </row>
    <row r="181" s="2" customFormat="1" ht="16.5" customHeight="1">
      <c r="A181" s="39"/>
      <c r="B181" s="40"/>
      <c r="C181" s="228" t="s">
        <v>397</v>
      </c>
      <c r="D181" s="228" t="s">
        <v>177</v>
      </c>
      <c r="E181" s="229" t="s">
        <v>1112</v>
      </c>
      <c r="F181" s="230" t="s">
        <v>1107</v>
      </c>
      <c r="G181" s="231" t="s">
        <v>316</v>
      </c>
      <c r="H181" s="232">
        <v>1</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255</v>
      </c>
      <c r="AT181" s="239" t="s">
        <v>177</v>
      </c>
      <c r="AU181" s="239" t="s">
        <v>85</v>
      </c>
      <c r="AY181" s="18" t="s">
        <v>175</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255</v>
      </c>
      <c r="BM181" s="239" t="s">
        <v>2635</v>
      </c>
    </row>
    <row r="182" s="2" customFormat="1" ht="16.5" customHeight="1">
      <c r="A182" s="39"/>
      <c r="B182" s="40"/>
      <c r="C182" s="289" t="s">
        <v>406</v>
      </c>
      <c r="D182" s="289" t="s">
        <v>411</v>
      </c>
      <c r="E182" s="290" t="s">
        <v>1114</v>
      </c>
      <c r="F182" s="291" t="s">
        <v>2636</v>
      </c>
      <c r="G182" s="292" t="s">
        <v>316</v>
      </c>
      <c r="H182" s="293">
        <v>1</v>
      </c>
      <c r="I182" s="294"/>
      <c r="J182" s="295">
        <f>ROUND(I182*H182,2)</f>
        <v>0</v>
      </c>
      <c r="K182" s="291" t="s">
        <v>1</v>
      </c>
      <c r="L182" s="296"/>
      <c r="M182" s="297" t="s">
        <v>1</v>
      </c>
      <c r="N182" s="298" t="s">
        <v>41</v>
      </c>
      <c r="O182" s="92"/>
      <c r="P182" s="237">
        <f>O182*H182</f>
        <v>0</v>
      </c>
      <c r="Q182" s="237">
        <v>0.0027499999999999998</v>
      </c>
      <c r="R182" s="237">
        <f>Q182*H182</f>
        <v>0.0027499999999999998</v>
      </c>
      <c r="S182" s="237">
        <v>0</v>
      </c>
      <c r="T182" s="238">
        <f>S182*H182</f>
        <v>0</v>
      </c>
      <c r="U182" s="39"/>
      <c r="V182" s="39"/>
      <c r="W182" s="39"/>
      <c r="X182" s="39"/>
      <c r="Y182" s="39"/>
      <c r="Z182" s="39"/>
      <c r="AA182" s="39"/>
      <c r="AB182" s="39"/>
      <c r="AC182" s="39"/>
      <c r="AD182" s="39"/>
      <c r="AE182" s="39"/>
      <c r="AR182" s="239" t="s">
        <v>347</v>
      </c>
      <c r="AT182" s="239" t="s">
        <v>411</v>
      </c>
      <c r="AU182" s="239" t="s">
        <v>85</v>
      </c>
      <c r="AY182" s="18" t="s">
        <v>175</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255</v>
      </c>
      <c r="BM182" s="239" t="s">
        <v>2637</v>
      </c>
    </row>
    <row r="183" s="2" customFormat="1" ht="16.5" customHeight="1">
      <c r="A183" s="39"/>
      <c r="B183" s="40"/>
      <c r="C183" s="228" t="s">
        <v>410</v>
      </c>
      <c r="D183" s="228" t="s">
        <v>177</v>
      </c>
      <c r="E183" s="229" t="s">
        <v>1117</v>
      </c>
      <c r="F183" s="230" t="s">
        <v>1107</v>
      </c>
      <c r="G183" s="231" t="s">
        <v>316</v>
      </c>
      <c r="H183" s="232">
        <v>1</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255</v>
      </c>
      <c r="AT183" s="239" t="s">
        <v>177</v>
      </c>
      <c r="AU183" s="239" t="s">
        <v>85</v>
      </c>
      <c r="AY183" s="18" t="s">
        <v>175</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255</v>
      </c>
      <c r="BM183" s="239" t="s">
        <v>2638</v>
      </c>
    </row>
    <row r="184" s="2" customFormat="1" ht="16.5" customHeight="1">
      <c r="A184" s="39"/>
      <c r="B184" s="40"/>
      <c r="C184" s="289" t="s">
        <v>416</v>
      </c>
      <c r="D184" s="289" t="s">
        <v>411</v>
      </c>
      <c r="E184" s="290" t="s">
        <v>1119</v>
      </c>
      <c r="F184" s="291" t="s">
        <v>2639</v>
      </c>
      <c r="G184" s="292" t="s">
        <v>316</v>
      </c>
      <c r="H184" s="293">
        <v>1</v>
      </c>
      <c r="I184" s="294"/>
      <c r="J184" s="295">
        <f>ROUND(I184*H184,2)</f>
        <v>0</v>
      </c>
      <c r="K184" s="291" t="s">
        <v>1</v>
      </c>
      <c r="L184" s="296"/>
      <c r="M184" s="297" t="s">
        <v>1</v>
      </c>
      <c r="N184" s="298" t="s">
        <v>41</v>
      </c>
      <c r="O184" s="92"/>
      <c r="P184" s="237">
        <f>O184*H184</f>
        <v>0</v>
      </c>
      <c r="Q184" s="237">
        <v>0.0027499999999999998</v>
      </c>
      <c r="R184" s="237">
        <f>Q184*H184</f>
        <v>0.0027499999999999998</v>
      </c>
      <c r="S184" s="237">
        <v>0</v>
      </c>
      <c r="T184" s="238">
        <f>S184*H184</f>
        <v>0</v>
      </c>
      <c r="U184" s="39"/>
      <c r="V184" s="39"/>
      <c r="W184" s="39"/>
      <c r="X184" s="39"/>
      <c r="Y184" s="39"/>
      <c r="Z184" s="39"/>
      <c r="AA184" s="39"/>
      <c r="AB184" s="39"/>
      <c r="AC184" s="39"/>
      <c r="AD184" s="39"/>
      <c r="AE184" s="39"/>
      <c r="AR184" s="239" t="s">
        <v>347</v>
      </c>
      <c r="AT184" s="239" t="s">
        <v>411</v>
      </c>
      <c r="AU184" s="239" t="s">
        <v>85</v>
      </c>
      <c r="AY184" s="18" t="s">
        <v>175</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255</v>
      </c>
      <c r="BM184" s="239" t="s">
        <v>2640</v>
      </c>
    </row>
    <row r="185" s="2" customFormat="1" ht="16.5" customHeight="1">
      <c r="A185" s="39"/>
      <c r="B185" s="40"/>
      <c r="C185" s="228" t="s">
        <v>422</v>
      </c>
      <c r="D185" s="228" t="s">
        <v>177</v>
      </c>
      <c r="E185" s="229" t="s">
        <v>1122</v>
      </c>
      <c r="F185" s="230" t="s">
        <v>1107</v>
      </c>
      <c r="G185" s="231" t="s">
        <v>316</v>
      </c>
      <c r="H185" s="232">
        <v>1</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255</v>
      </c>
      <c r="AT185" s="239" t="s">
        <v>177</v>
      </c>
      <c r="AU185" s="239" t="s">
        <v>85</v>
      </c>
      <c r="AY185" s="18" t="s">
        <v>175</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255</v>
      </c>
      <c r="BM185" s="239" t="s">
        <v>2641</v>
      </c>
    </row>
    <row r="186" s="2" customFormat="1" ht="16.5" customHeight="1">
      <c r="A186" s="39"/>
      <c r="B186" s="40"/>
      <c r="C186" s="289" t="s">
        <v>426</v>
      </c>
      <c r="D186" s="289" t="s">
        <v>411</v>
      </c>
      <c r="E186" s="290" t="s">
        <v>1124</v>
      </c>
      <c r="F186" s="291" t="s">
        <v>2642</v>
      </c>
      <c r="G186" s="292" t="s">
        <v>316</v>
      </c>
      <c r="H186" s="293">
        <v>1</v>
      </c>
      <c r="I186" s="294"/>
      <c r="J186" s="295">
        <f>ROUND(I186*H186,2)</f>
        <v>0</v>
      </c>
      <c r="K186" s="291" t="s">
        <v>1</v>
      </c>
      <c r="L186" s="296"/>
      <c r="M186" s="297" t="s">
        <v>1</v>
      </c>
      <c r="N186" s="298" t="s">
        <v>41</v>
      </c>
      <c r="O186" s="92"/>
      <c r="P186" s="237">
        <f>O186*H186</f>
        <v>0</v>
      </c>
      <c r="Q186" s="237">
        <v>0.0027499999999999998</v>
      </c>
      <c r="R186" s="237">
        <f>Q186*H186</f>
        <v>0.0027499999999999998</v>
      </c>
      <c r="S186" s="237">
        <v>0</v>
      </c>
      <c r="T186" s="238">
        <f>S186*H186</f>
        <v>0</v>
      </c>
      <c r="U186" s="39"/>
      <c r="V186" s="39"/>
      <c r="W186" s="39"/>
      <c r="X186" s="39"/>
      <c r="Y186" s="39"/>
      <c r="Z186" s="39"/>
      <c r="AA186" s="39"/>
      <c r="AB186" s="39"/>
      <c r="AC186" s="39"/>
      <c r="AD186" s="39"/>
      <c r="AE186" s="39"/>
      <c r="AR186" s="239" t="s">
        <v>347</v>
      </c>
      <c r="AT186" s="239" t="s">
        <v>411</v>
      </c>
      <c r="AU186" s="239" t="s">
        <v>85</v>
      </c>
      <c r="AY186" s="18" t="s">
        <v>175</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255</v>
      </c>
      <c r="BM186" s="239" t="s">
        <v>2643</v>
      </c>
    </row>
    <row r="187" s="2" customFormat="1" ht="16.5" customHeight="1">
      <c r="A187" s="39"/>
      <c r="B187" s="40"/>
      <c r="C187" s="228" t="s">
        <v>432</v>
      </c>
      <c r="D187" s="228" t="s">
        <v>177</v>
      </c>
      <c r="E187" s="229" t="s">
        <v>1131</v>
      </c>
      <c r="F187" s="230" t="s">
        <v>1132</v>
      </c>
      <c r="G187" s="231" t="s">
        <v>316</v>
      </c>
      <c r="H187" s="232">
        <v>4</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255</v>
      </c>
      <c r="AT187" s="239" t="s">
        <v>177</v>
      </c>
      <c r="AU187" s="239" t="s">
        <v>85</v>
      </c>
      <c r="AY187" s="18" t="s">
        <v>175</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255</v>
      </c>
      <c r="BM187" s="239" t="s">
        <v>2644</v>
      </c>
    </row>
    <row r="188" s="2" customFormat="1" ht="16.5" customHeight="1">
      <c r="A188" s="39"/>
      <c r="B188" s="40"/>
      <c r="C188" s="289" t="s">
        <v>439</v>
      </c>
      <c r="D188" s="289" t="s">
        <v>411</v>
      </c>
      <c r="E188" s="290" t="s">
        <v>1134</v>
      </c>
      <c r="F188" s="291" t="s">
        <v>2645</v>
      </c>
      <c r="G188" s="292" t="s">
        <v>316</v>
      </c>
      <c r="H188" s="293">
        <v>4</v>
      </c>
      <c r="I188" s="294"/>
      <c r="J188" s="295">
        <f>ROUND(I188*H188,2)</f>
        <v>0</v>
      </c>
      <c r="K188" s="291" t="s">
        <v>1</v>
      </c>
      <c r="L188" s="296"/>
      <c r="M188" s="297" t="s">
        <v>1</v>
      </c>
      <c r="N188" s="298" t="s">
        <v>41</v>
      </c>
      <c r="O188" s="92"/>
      <c r="P188" s="237">
        <f>O188*H188</f>
        <v>0</v>
      </c>
      <c r="Q188" s="237">
        <v>0.0027499999999999998</v>
      </c>
      <c r="R188" s="237">
        <f>Q188*H188</f>
        <v>0.010999999999999999</v>
      </c>
      <c r="S188" s="237">
        <v>0</v>
      </c>
      <c r="T188" s="238">
        <f>S188*H188</f>
        <v>0</v>
      </c>
      <c r="U188" s="39"/>
      <c r="V188" s="39"/>
      <c r="W188" s="39"/>
      <c r="X188" s="39"/>
      <c r="Y188" s="39"/>
      <c r="Z188" s="39"/>
      <c r="AA188" s="39"/>
      <c r="AB188" s="39"/>
      <c r="AC188" s="39"/>
      <c r="AD188" s="39"/>
      <c r="AE188" s="39"/>
      <c r="AR188" s="239" t="s">
        <v>347</v>
      </c>
      <c r="AT188" s="239" t="s">
        <v>411</v>
      </c>
      <c r="AU188" s="239" t="s">
        <v>85</v>
      </c>
      <c r="AY188" s="18" t="s">
        <v>175</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255</v>
      </c>
      <c r="BM188" s="239" t="s">
        <v>2646</v>
      </c>
    </row>
    <row r="189" s="2" customFormat="1" ht="16.5" customHeight="1">
      <c r="A189" s="39"/>
      <c r="B189" s="40"/>
      <c r="C189" s="228" t="s">
        <v>660</v>
      </c>
      <c r="D189" s="228" t="s">
        <v>177</v>
      </c>
      <c r="E189" s="229" t="s">
        <v>2647</v>
      </c>
      <c r="F189" s="230" t="s">
        <v>2648</v>
      </c>
      <c r="G189" s="231" t="s">
        <v>316</v>
      </c>
      <c r="H189" s="232">
        <v>24</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255</v>
      </c>
      <c r="AT189" s="239" t="s">
        <v>177</v>
      </c>
      <c r="AU189" s="239" t="s">
        <v>85</v>
      </c>
      <c r="AY189" s="18" t="s">
        <v>175</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255</v>
      </c>
      <c r="BM189" s="239" t="s">
        <v>2649</v>
      </c>
    </row>
    <row r="190" s="2" customFormat="1" ht="24.15" customHeight="1">
      <c r="A190" s="39"/>
      <c r="B190" s="40"/>
      <c r="C190" s="289" t="s">
        <v>665</v>
      </c>
      <c r="D190" s="289" t="s">
        <v>411</v>
      </c>
      <c r="E190" s="290" t="s">
        <v>2650</v>
      </c>
      <c r="F190" s="291" t="s">
        <v>2651</v>
      </c>
      <c r="G190" s="292" t="s">
        <v>316</v>
      </c>
      <c r="H190" s="293">
        <v>24</v>
      </c>
      <c r="I190" s="294"/>
      <c r="J190" s="295">
        <f>ROUND(I190*H190,2)</f>
        <v>0</v>
      </c>
      <c r="K190" s="291" t="s">
        <v>1</v>
      </c>
      <c r="L190" s="296"/>
      <c r="M190" s="297" t="s">
        <v>1</v>
      </c>
      <c r="N190" s="298"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347</v>
      </c>
      <c r="AT190" s="239" t="s">
        <v>411</v>
      </c>
      <c r="AU190" s="239" t="s">
        <v>85</v>
      </c>
      <c r="AY190" s="18" t="s">
        <v>175</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255</v>
      </c>
      <c r="BM190" s="239" t="s">
        <v>2652</v>
      </c>
    </row>
    <row r="191" s="2" customFormat="1" ht="16.5" customHeight="1">
      <c r="A191" s="39"/>
      <c r="B191" s="40"/>
      <c r="C191" s="228" t="s">
        <v>650</v>
      </c>
      <c r="D191" s="228" t="s">
        <v>177</v>
      </c>
      <c r="E191" s="229" t="s">
        <v>2653</v>
      </c>
      <c r="F191" s="230" t="s">
        <v>2654</v>
      </c>
      <c r="G191" s="231" t="s">
        <v>316</v>
      </c>
      <c r="H191" s="232">
        <v>12</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255</v>
      </c>
      <c r="AT191" s="239" t="s">
        <v>177</v>
      </c>
      <c r="AU191" s="239" t="s">
        <v>85</v>
      </c>
      <c r="AY191" s="18" t="s">
        <v>175</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255</v>
      </c>
      <c r="BM191" s="239" t="s">
        <v>2655</v>
      </c>
    </row>
    <row r="192" s="2" customFormat="1" ht="16.5" customHeight="1">
      <c r="A192" s="39"/>
      <c r="B192" s="40"/>
      <c r="C192" s="289" t="s">
        <v>654</v>
      </c>
      <c r="D192" s="289" t="s">
        <v>411</v>
      </c>
      <c r="E192" s="290" t="s">
        <v>2656</v>
      </c>
      <c r="F192" s="291" t="s">
        <v>2657</v>
      </c>
      <c r="G192" s="292" t="s">
        <v>316</v>
      </c>
      <c r="H192" s="293">
        <v>12</v>
      </c>
      <c r="I192" s="294"/>
      <c r="J192" s="295">
        <f>ROUND(I192*H192,2)</f>
        <v>0</v>
      </c>
      <c r="K192" s="291" t="s">
        <v>1</v>
      </c>
      <c r="L192" s="296"/>
      <c r="M192" s="297" t="s">
        <v>1</v>
      </c>
      <c r="N192" s="298" t="s">
        <v>41</v>
      </c>
      <c r="O192" s="92"/>
      <c r="P192" s="237">
        <f>O192*H192</f>
        <v>0</v>
      </c>
      <c r="Q192" s="237">
        <v>0.00010000000000000001</v>
      </c>
      <c r="R192" s="237">
        <f>Q192*H192</f>
        <v>0.0012000000000000001</v>
      </c>
      <c r="S192" s="237">
        <v>0</v>
      </c>
      <c r="T192" s="238">
        <f>S192*H192</f>
        <v>0</v>
      </c>
      <c r="U192" s="39"/>
      <c r="V192" s="39"/>
      <c r="W192" s="39"/>
      <c r="X192" s="39"/>
      <c r="Y192" s="39"/>
      <c r="Z192" s="39"/>
      <c r="AA192" s="39"/>
      <c r="AB192" s="39"/>
      <c r="AC192" s="39"/>
      <c r="AD192" s="39"/>
      <c r="AE192" s="39"/>
      <c r="AR192" s="239" t="s">
        <v>347</v>
      </c>
      <c r="AT192" s="239" t="s">
        <v>411</v>
      </c>
      <c r="AU192" s="239" t="s">
        <v>85</v>
      </c>
      <c r="AY192" s="18" t="s">
        <v>175</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255</v>
      </c>
      <c r="BM192" s="239" t="s">
        <v>2658</v>
      </c>
    </row>
    <row r="193" s="2" customFormat="1" ht="21.75" customHeight="1">
      <c r="A193" s="39"/>
      <c r="B193" s="40"/>
      <c r="C193" s="228" t="s">
        <v>457</v>
      </c>
      <c r="D193" s="228" t="s">
        <v>177</v>
      </c>
      <c r="E193" s="229" t="s">
        <v>1155</v>
      </c>
      <c r="F193" s="230" t="s">
        <v>1156</v>
      </c>
      <c r="G193" s="231" t="s">
        <v>316</v>
      </c>
      <c r="H193" s="232">
        <v>30</v>
      </c>
      <c r="I193" s="233"/>
      <c r="J193" s="234">
        <f>ROUND(I193*H193,2)</f>
        <v>0</v>
      </c>
      <c r="K193" s="230" t="s">
        <v>1</v>
      </c>
      <c r="L193" s="45"/>
      <c r="M193" s="235" t="s">
        <v>1</v>
      </c>
      <c r="N193" s="236" t="s">
        <v>41</v>
      </c>
      <c r="O193" s="92"/>
      <c r="P193" s="237">
        <f>O193*H193</f>
        <v>0</v>
      </c>
      <c r="Q193" s="237">
        <v>0</v>
      </c>
      <c r="R193" s="237">
        <f>Q193*H193</f>
        <v>0</v>
      </c>
      <c r="S193" s="237">
        <v>4.8000000000000001E-05</v>
      </c>
      <c r="T193" s="238">
        <f>S193*H193</f>
        <v>0.0014400000000000001</v>
      </c>
      <c r="U193" s="39"/>
      <c r="V193" s="39"/>
      <c r="W193" s="39"/>
      <c r="X193" s="39"/>
      <c r="Y193" s="39"/>
      <c r="Z193" s="39"/>
      <c r="AA193" s="39"/>
      <c r="AB193" s="39"/>
      <c r="AC193" s="39"/>
      <c r="AD193" s="39"/>
      <c r="AE193" s="39"/>
      <c r="AR193" s="239" t="s">
        <v>255</v>
      </c>
      <c r="AT193" s="239" t="s">
        <v>177</v>
      </c>
      <c r="AU193" s="239" t="s">
        <v>85</v>
      </c>
      <c r="AY193" s="18" t="s">
        <v>175</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255</v>
      </c>
      <c r="BM193" s="239" t="s">
        <v>2659</v>
      </c>
    </row>
    <row r="194" s="2" customFormat="1" ht="16.5" customHeight="1">
      <c r="A194" s="39"/>
      <c r="B194" s="40"/>
      <c r="C194" s="228" t="s">
        <v>670</v>
      </c>
      <c r="D194" s="228" t="s">
        <v>177</v>
      </c>
      <c r="E194" s="229" t="s">
        <v>2660</v>
      </c>
      <c r="F194" s="230" t="s">
        <v>2661</v>
      </c>
      <c r="G194" s="231" t="s">
        <v>316</v>
      </c>
      <c r="H194" s="232">
        <v>8</v>
      </c>
      <c r="I194" s="233"/>
      <c r="J194" s="234">
        <f>ROUND(I194*H194,2)</f>
        <v>0</v>
      </c>
      <c r="K194" s="230" t="s">
        <v>1</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255</v>
      </c>
      <c r="AT194" s="239" t="s">
        <v>177</v>
      </c>
      <c r="AU194" s="239" t="s">
        <v>85</v>
      </c>
      <c r="AY194" s="18" t="s">
        <v>175</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255</v>
      </c>
      <c r="BM194" s="239" t="s">
        <v>2662</v>
      </c>
    </row>
    <row r="195" s="2" customFormat="1" ht="24.15" customHeight="1">
      <c r="A195" s="39"/>
      <c r="B195" s="40"/>
      <c r="C195" s="289" t="s">
        <v>676</v>
      </c>
      <c r="D195" s="289" t="s">
        <v>411</v>
      </c>
      <c r="E195" s="290" t="s">
        <v>2663</v>
      </c>
      <c r="F195" s="291" t="s">
        <v>2664</v>
      </c>
      <c r="G195" s="292" t="s">
        <v>316</v>
      </c>
      <c r="H195" s="293">
        <v>8</v>
      </c>
      <c r="I195" s="294"/>
      <c r="J195" s="295">
        <f>ROUND(I195*H195,2)</f>
        <v>0</v>
      </c>
      <c r="K195" s="291" t="s">
        <v>1</v>
      </c>
      <c r="L195" s="296"/>
      <c r="M195" s="297" t="s">
        <v>1</v>
      </c>
      <c r="N195" s="298" t="s">
        <v>41</v>
      </c>
      <c r="O195" s="92"/>
      <c r="P195" s="237">
        <f>O195*H195</f>
        <v>0</v>
      </c>
      <c r="Q195" s="237">
        <v>0.00010000000000000001</v>
      </c>
      <c r="R195" s="237">
        <f>Q195*H195</f>
        <v>0.00080000000000000004</v>
      </c>
      <c r="S195" s="237">
        <v>0</v>
      </c>
      <c r="T195" s="238">
        <f>S195*H195</f>
        <v>0</v>
      </c>
      <c r="U195" s="39"/>
      <c r="V195" s="39"/>
      <c r="W195" s="39"/>
      <c r="X195" s="39"/>
      <c r="Y195" s="39"/>
      <c r="Z195" s="39"/>
      <c r="AA195" s="39"/>
      <c r="AB195" s="39"/>
      <c r="AC195" s="39"/>
      <c r="AD195" s="39"/>
      <c r="AE195" s="39"/>
      <c r="AR195" s="239" t="s">
        <v>347</v>
      </c>
      <c r="AT195" s="239" t="s">
        <v>411</v>
      </c>
      <c r="AU195" s="239" t="s">
        <v>85</v>
      </c>
      <c r="AY195" s="18" t="s">
        <v>175</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255</v>
      </c>
      <c r="BM195" s="239" t="s">
        <v>2665</v>
      </c>
    </row>
    <row r="196" s="2" customFormat="1" ht="24.15" customHeight="1">
      <c r="A196" s="39"/>
      <c r="B196" s="40"/>
      <c r="C196" s="228" t="s">
        <v>461</v>
      </c>
      <c r="D196" s="228" t="s">
        <v>177</v>
      </c>
      <c r="E196" s="229" t="s">
        <v>1158</v>
      </c>
      <c r="F196" s="230" t="s">
        <v>1159</v>
      </c>
      <c r="G196" s="231" t="s">
        <v>316</v>
      </c>
      <c r="H196" s="232">
        <v>10</v>
      </c>
      <c r="I196" s="233"/>
      <c r="J196" s="234">
        <f>ROUND(I196*H196,2)</f>
        <v>0</v>
      </c>
      <c r="K196" s="230" t="s">
        <v>1</v>
      </c>
      <c r="L196" s="45"/>
      <c r="M196" s="235" t="s">
        <v>1</v>
      </c>
      <c r="N196" s="236" t="s">
        <v>41</v>
      </c>
      <c r="O196" s="92"/>
      <c r="P196" s="237">
        <f>O196*H196</f>
        <v>0</v>
      </c>
      <c r="Q196" s="237">
        <v>0</v>
      </c>
      <c r="R196" s="237">
        <f>Q196*H196</f>
        <v>0</v>
      </c>
      <c r="S196" s="237">
        <v>4.8000000000000001E-05</v>
      </c>
      <c r="T196" s="238">
        <f>S196*H196</f>
        <v>0.00048000000000000001</v>
      </c>
      <c r="U196" s="39"/>
      <c r="V196" s="39"/>
      <c r="W196" s="39"/>
      <c r="X196" s="39"/>
      <c r="Y196" s="39"/>
      <c r="Z196" s="39"/>
      <c r="AA196" s="39"/>
      <c r="AB196" s="39"/>
      <c r="AC196" s="39"/>
      <c r="AD196" s="39"/>
      <c r="AE196" s="39"/>
      <c r="AR196" s="239" t="s">
        <v>255</v>
      </c>
      <c r="AT196" s="239" t="s">
        <v>177</v>
      </c>
      <c r="AU196" s="239" t="s">
        <v>85</v>
      </c>
      <c r="AY196" s="18" t="s">
        <v>175</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255</v>
      </c>
      <c r="BM196" s="239" t="s">
        <v>2666</v>
      </c>
    </row>
    <row r="197" s="2" customFormat="1" ht="21.75" customHeight="1">
      <c r="A197" s="39"/>
      <c r="B197" s="40"/>
      <c r="C197" s="228" t="s">
        <v>481</v>
      </c>
      <c r="D197" s="228" t="s">
        <v>177</v>
      </c>
      <c r="E197" s="229" t="s">
        <v>1170</v>
      </c>
      <c r="F197" s="230" t="s">
        <v>1171</v>
      </c>
      <c r="G197" s="231" t="s">
        <v>316</v>
      </c>
      <c r="H197" s="232">
        <v>40</v>
      </c>
      <c r="I197" s="233"/>
      <c r="J197" s="234">
        <f>ROUND(I197*H197,2)</f>
        <v>0</v>
      </c>
      <c r="K197" s="230" t="s">
        <v>1</v>
      </c>
      <c r="L197" s="45"/>
      <c r="M197" s="235" t="s">
        <v>1</v>
      </c>
      <c r="N197" s="236" t="s">
        <v>41</v>
      </c>
      <c r="O197" s="92"/>
      <c r="P197" s="237">
        <f>O197*H197</f>
        <v>0</v>
      </c>
      <c r="Q197" s="237">
        <v>0</v>
      </c>
      <c r="R197" s="237">
        <f>Q197*H197</f>
        <v>0</v>
      </c>
      <c r="S197" s="237">
        <v>0.001</v>
      </c>
      <c r="T197" s="238">
        <f>S197*H197</f>
        <v>0.040000000000000001</v>
      </c>
      <c r="U197" s="39"/>
      <c r="V197" s="39"/>
      <c r="W197" s="39"/>
      <c r="X197" s="39"/>
      <c r="Y197" s="39"/>
      <c r="Z197" s="39"/>
      <c r="AA197" s="39"/>
      <c r="AB197" s="39"/>
      <c r="AC197" s="39"/>
      <c r="AD197" s="39"/>
      <c r="AE197" s="39"/>
      <c r="AR197" s="239" t="s">
        <v>255</v>
      </c>
      <c r="AT197" s="239" t="s">
        <v>177</v>
      </c>
      <c r="AU197" s="239" t="s">
        <v>85</v>
      </c>
      <c r="AY197" s="18" t="s">
        <v>175</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255</v>
      </c>
      <c r="BM197" s="239" t="s">
        <v>2667</v>
      </c>
    </row>
    <row r="198" s="2" customFormat="1" ht="21.75" customHeight="1">
      <c r="A198" s="39"/>
      <c r="B198" s="40"/>
      <c r="C198" s="228" t="s">
        <v>639</v>
      </c>
      <c r="D198" s="228" t="s">
        <v>177</v>
      </c>
      <c r="E198" s="229" t="s">
        <v>2668</v>
      </c>
      <c r="F198" s="230" t="s">
        <v>2669</v>
      </c>
      <c r="G198" s="231" t="s">
        <v>316</v>
      </c>
      <c r="H198" s="232">
        <v>16</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255</v>
      </c>
      <c r="AT198" s="239" t="s">
        <v>177</v>
      </c>
      <c r="AU198" s="239" t="s">
        <v>85</v>
      </c>
      <c r="AY198" s="18" t="s">
        <v>175</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255</v>
      </c>
      <c r="BM198" s="239" t="s">
        <v>2670</v>
      </c>
    </row>
    <row r="199" s="2" customFormat="1" ht="16.5" customHeight="1">
      <c r="A199" s="39"/>
      <c r="B199" s="40"/>
      <c r="C199" s="289" t="s">
        <v>322</v>
      </c>
      <c r="D199" s="289" t="s">
        <v>411</v>
      </c>
      <c r="E199" s="290" t="s">
        <v>2671</v>
      </c>
      <c r="F199" s="291" t="s">
        <v>2672</v>
      </c>
      <c r="G199" s="292" t="s">
        <v>316</v>
      </c>
      <c r="H199" s="293">
        <v>16</v>
      </c>
      <c r="I199" s="294"/>
      <c r="J199" s="295">
        <f>ROUND(I199*H199,2)</f>
        <v>0</v>
      </c>
      <c r="K199" s="291" t="s">
        <v>1</v>
      </c>
      <c r="L199" s="296"/>
      <c r="M199" s="297" t="s">
        <v>1</v>
      </c>
      <c r="N199" s="298" t="s">
        <v>41</v>
      </c>
      <c r="O199" s="92"/>
      <c r="P199" s="237">
        <f>O199*H199</f>
        <v>0</v>
      </c>
      <c r="Q199" s="237">
        <v>0.001</v>
      </c>
      <c r="R199" s="237">
        <f>Q199*H199</f>
        <v>0.016</v>
      </c>
      <c r="S199" s="237">
        <v>0</v>
      </c>
      <c r="T199" s="238">
        <f>S199*H199</f>
        <v>0</v>
      </c>
      <c r="U199" s="39"/>
      <c r="V199" s="39"/>
      <c r="W199" s="39"/>
      <c r="X199" s="39"/>
      <c r="Y199" s="39"/>
      <c r="Z199" s="39"/>
      <c r="AA199" s="39"/>
      <c r="AB199" s="39"/>
      <c r="AC199" s="39"/>
      <c r="AD199" s="39"/>
      <c r="AE199" s="39"/>
      <c r="AR199" s="239" t="s">
        <v>347</v>
      </c>
      <c r="AT199" s="239" t="s">
        <v>411</v>
      </c>
      <c r="AU199" s="239" t="s">
        <v>85</v>
      </c>
      <c r="AY199" s="18" t="s">
        <v>175</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255</v>
      </c>
      <c r="BM199" s="239" t="s">
        <v>2673</v>
      </c>
    </row>
    <row r="200" s="2" customFormat="1" ht="16.5" customHeight="1">
      <c r="A200" s="39"/>
      <c r="B200" s="40"/>
      <c r="C200" s="228" t="s">
        <v>487</v>
      </c>
      <c r="D200" s="228" t="s">
        <v>177</v>
      </c>
      <c r="E200" s="229" t="s">
        <v>2674</v>
      </c>
      <c r="F200" s="230" t="s">
        <v>2675</v>
      </c>
      <c r="G200" s="231" t="s">
        <v>316</v>
      </c>
      <c r="H200" s="232">
        <v>8</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255</v>
      </c>
      <c r="AT200" s="239" t="s">
        <v>177</v>
      </c>
      <c r="AU200" s="239" t="s">
        <v>85</v>
      </c>
      <c r="AY200" s="18" t="s">
        <v>175</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255</v>
      </c>
      <c r="BM200" s="239" t="s">
        <v>2676</v>
      </c>
    </row>
    <row r="201" s="2" customFormat="1" ht="16.5" customHeight="1">
      <c r="A201" s="39"/>
      <c r="B201" s="40"/>
      <c r="C201" s="289" t="s">
        <v>492</v>
      </c>
      <c r="D201" s="289" t="s">
        <v>411</v>
      </c>
      <c r="E201" s="290" t="s">
        <v>2677</v>
      </c>
      <c r="F201" s="291" t="s">
        <v>2678</v>
      </c>
      <c r="G201" s="292" t="s">
        <v>316</v>
      </c>
      <c r="H201" s="293">
        <v>8</v>
      </c>
      <c r="I201" s="294"/>
      <c r="J201" s="295">
        <f>ROUND(I201*H201,2)</f>
        <v>0</v>
      </c>
      <c r="K201" s="291" t="s">
        <v>1</v>
      </c>
      <c r="L201" s="296"/>
      <c r="M201" s="297" t="s">
        <v>1</v>
      </c>
      <c r="N201" s="298" t="s">
        <v>41</v>
      </c>
      <c r="O201" s="92"/>
      <c r="P201" s="237">
        <f>O201*H201</f>
        <v>0</v>
      </c>
      <c r="Q201" s="237">
        <v>0.00027</v>
      </c>
      <c r="R201" s="237">
        <f>Q201*H201</f>
        <v>0.00216</v>
      </c>
      <c r="S201" s="237">
        <v>0</v>
      </c>
      <c r="T201" s="238">
        <f>S201*H201</f>
        <v>0</v>
      </c>
      <c r="U201" s="39"/>
      <c r="V201" s="39"/>
      <c r="W201" s="39"/>
      <c r="X201" s="39"/>
      <c r="Y201" s="39"/>
      <c r="Z201" s="39"/>
      <c r="AA201" s="39"/>
      <c r="AB201" s="39"/>
      <c r="AC201" s="39"/>
      <c r="AD201" s="39"/>
      <c r="AE201" s="39"/>
      <c r="AR201" s="239" t="s">
        <v>347</v>
      </c>
      <c r="AT201" s="239" t="s">
        <v>411</v>
      </c>
      <c r="AU201" s="239" t="s">
        <v>85</v>
      </c>
      <c r="AY201" s="18" t="s">
        <v>175</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255</v>
      </c>
      <c r="BM201" s="239" t="s">
        <v>2679</v>
      </c>
    </row>
    <row r="202" s="2" customFormat="1" ht="21.75" customHeight="1">
      <c r="A202" s="39"/>
      <c r="B202" s="40"/>
      <c r="C202" s="228" t="s">
        <v>506</v>
      </c>
      <c r="D202" s="228" t="s">
        <v>177</v>
      </c>
      <c r="E202" s="229" t="s">
        <v>1185</v>
      </c>
      <c r="F202" s="230" t="s">
        <v>1186</v>
      </c>
      <c r="G202" s="231" t="s">
        <v>316</v>
      </c>
      <c r="H202" s="232">
        <v>44</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255</v>
      </c>
      <c r="AT202" s="239" t="s">
        <v>177</v>
      </c>
      <c r="AU202" s="239" t="s">
        <v>85</v>
      </c>
      <c r="AY202" s="18" t="s">
        <v>175</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255</v>
      </c>
      <c r="BM202" s="239" t="s">
        <v>2680</v>
      </c>
    </row>
    <row r="203" s="2" customFormat="1" ht="16.5" customHeight="1">
      <c r="A203" s="39"/>
      <c r="B203" s="40"/>
      <c r="C203" s="289" t="s">
        <v>510</v>
      </c>
      <c r="D203" s="289" t="s">
        <v>411</v>
      </c>
      <c r="E203" s="290" t="s">
        <v>2681</v>
      </c>
      <c r="F203" s="291" t="s">
        <v>2682</v>
      </c>
      <c r="G203" s="292" t="s">
        <v>316</v>
      </c>
      <c r="H203" s="293">
        <v>44</v>
      </c>
      <c r="I203" s="294"/>
      <c r="J203" s="295">
        <f>ROUND(I203*H203,2)</f>
        <v>0</v>
      </c>
      <c r="K203" s="291" t="s">
        <v>1</v>
      </c>
      <c r="L203" s="296"/>
      <c r="M203" s="297" t="s">
        <v>1</v>
      </c>
      <c r="N203" s="298" t="s">
        <v>41</v>
      </c>
      <c r="O203" s="92"/>
      <c r="P203" s="237">
        <f>O203*H203</f>
        <v>0</v>
      </c>
      <c r="Q203" s="237">
        <v>0.0019</v>
      </c>
      <c r="R203" s="237">
        <f>Q203*H203</f>
        <v>0.083599999999999994</v>
      </c>
      <c r="S203" s="237">
        <v>0</v>
      </c>
      <c r="T203" s="238">
        <f>S203*H203</f>
        <v>0</v>
      </c>
      <c r="U203" s="39"/>
      <c r="V203" s="39"/>
      <c r="W203" s="39"/>
      <c r="X203" s="39"/>
      <c r="Y203" s="39"/>
      <c r="Z203" s="39"/>
      <c r="AA203" s="39"/>
      <c r="AB203" s="39"/>
      <c r="AC203" s="39"/>
      <c r="AD203" s="39"/>
      <c r="AE203" s="39"/>
      <c r="AR203" s="239" t="s">
        <v>347</v>
      </c>
      <c r="AT203" s="239" t="s">
        <v>411</v>
      </c>
      <c r="AU203" s="239" t="s">
        <v>85</v>
      </c>
      <c r="AY203" s="18" t="s">
        <v>175</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255</v>
      </c>
      <c r="BM203" s="239" t="s">
        <v>2683</v>
      </c>
    </row>
    <row r="204" s="2" customFormat="1" ht="24.15" customHeight="1">
      <c r="A204" s="39"/>
      <c r="B204" s="40"/>
      <c r="C204" s="228" t="s">
        <v>516</v>
      </c>
      <c r="D204" s="228" t="s">
        <v>177</v>
      </c>
      <c r="E204" s="229" t="s">
        <v>1191</v>
      </c>
      <c r="F204" s="230" t="s">
        <v>1192</v>
      </c>
      <c r="G204" s="231" t="s">
        <v>316</v>
      </c>
      <c r="H204" s="232">
        <v>8</v>
      </c>
      <c r="I204" s="233"/>
      <c r="J204" s="234">
        <f>ROUND(I204*H204,2)</f>
        <v>0</v>
      </c>
      <c r="K204" s="230" t="s">
        <v>1</v>
      </c>
      <c r="L204" s="45"/>
      <c r="M204" s="235" t="s">
        <v>1</v>
      </c>
      <c r="N204" s="236" t="s">
        <v>41</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255</v>
      </c>
      <c r="AT204" s="239" t="s">
        <v>177</v>
      </c>
      <c r="AU204" s="239" t="s">
        <v>85</v>
      </c>
      <c r="AY204" s="18" t="s">
        <v>175</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255</v>
      </c>
      <c r="BM204" s="239" t="s">
        <v>2684</v>
      </c>
    </row>
    <row r="205" s="2" customFormat="1" ht="16.5" customHeight="1">
      <c r="A205" s="39"/>
      <c r="B205" s="40"/>
      <c r="C205" s="289" t="s">
        <v>522</v>
      </c>
      <c r="D205" s="289" t="s">
        <v>411</v>
      </c>
      <c r="E205" s="290" t="s">
        <v>2685</v>
      </c>
      <c r="F205" s="291" t="s">
        <v>2686</v>
      </c>
      <c r="G205" s="292" t="s">
        <v>316</v>
      </c>
      <c r="H205" s="293">
        <v>8</v>
      </c>
      <c r="I205" s="294"/>
      <c r="J205" s="295">
        <f>ROUND(I205*H205,2)</f>
        <v>0</v>
      </c>
      <c r="K205" s="291" t="s">
        <v>1</v>
      </c>
      <c r="L205" s="296"/>
      <c r="M205" s="297" t="s">
        <v>1</v>
      </c>
      <c r="N205" s="298" t="s">
        <v>41</v>
      </c>
      <c r="O205" s="92"/>
      <c r="P205" s="237">
        <f>O205*H205</f>
        <v>0</v>
      </c>
      <c r="Q205" s="237">
        <v>0.0019</v>
      </c>
      <c r="R205" s="237">
        <f>Q205*H205</f>
        <v>0.0152</v>
      </c>
      <c r="S205" s="237">
        <v>0</v>
      </c>
      <c r="T205" s="238">
        <f>S205*H205</f>
        <v>0</v>
      </c>
      <c r="U205" s="39"/>
      <c r="V205" s="39"/>
      <c r="W205" s="39"/>
      <c r="X205" s="39"/>
      <c r="Y205" s="39"/>
      <c r="Z205" s="39"/>
      <c r="AA205" s="39"/>
      <c r="AB205" s="39"/>
      <c r="AC205" s="39"/>
      <c r="AD205" s="39"/>
      <c r="AE205" s="39"/>
      <c r="AR205" s="239" t="s">
        <v>347</v>
      </c>
      <c r="AT205" s="239" t="s">
        <v>411</v>
      </c>
      <c r="AU205" s="239" t="s">
        <v>85</v>
      </c>
      <c r="AY205" s="18" t="s">
        <v>175</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255</v>
      </c>
      <c r="BM205" s="239" t="s">
        <v>2687</v>
      </c>
    </row>
    <row r="206" s="2" customFormat="1" ht="16.5" customHeight="1">
      <c r="A206" s="39"/>
      <c r="B206" s="40"/>
      <c r="C206" s="228" t="s">
        <v>526</v>
      </c>
      <c r="D206" s="228" t="s">
        <v>177</v>
      </c>
      <c r="E206" s="229" t="s">
        <v>2688</v>
      </c>
      <c r="F206" s="230" t="s">
        <v>2689</v>
      </c>
      <c r="G206" s="231" t="s">
        <v>316</v>
      </c>
      <c r="H206" s="232">
        <v>8</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255</v>
      </c>
      <c r="AT206" s="239" t="s">
        <v>177</v>
      </c>
      <c r="AU206" s="239" t="s">
        <v>85</v>
      </c>
      <c r="AY206" s="18" t="s">
        <v>175</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255</v>
      </c>
      <c r="BM206" s="239" t="s">
        <v>2690</v>
      </c>
    </row>
    <row r="207" s="2" customFormat="1" ht="16.5" customHeight="1">
      <c r="A207" s="39"/>
      <c r="B207" s="40"/>
      <c r="C207" s="289" t="s">
        <v>530</v>
      </c>
      <c r="D207" s="289" t="s">
        <v>411</v>
      </c>
      <c r="E207" s="290" t="s">
        <v>2691</v>
      </c>
      <c r="F207" s="291" t="s">
        <v>2692</v>
      </c>
      <c r="G207" s="292" t="s">
        <v>316</v>
      </c>
      <c r="H207" s="293">
        <v>8</v>
      </c>
      <c r="I207" s="294"/>
      <c r="J207" s="295">
        <f>ROUND(I207*H207,2)</f>
        <v>0</v>
      </c>
      <c r="K207" s="291" t="s">
        <v>1</v>
      </c>
      <c r="L207" s="296"/>
      <c r="M207" s="297" t="s">
        <v>1</v>
      </c>
      <c r="N207" s="298" t="s">
        <v>41</v>
      </c>
      <c r="O207" s="92"/>
      <c r="P207" s="237">
        <f>O207*H207</f>
        <v>0</v>
      </c>
      <c r="Q207" s="237">
        <v>0.0016000000000000001</v>
      </c>
      <c r="R207" s="237">
        <f>Q207*H207</f>
        <v>0.012800000000000001</v>
      </c>
      <c r="S207" s="237">
        <v>0</v>
      </c>
      <c r="T207" s="238">
        <f>S207*H207</f>
        <v>0</v>
      </c>
      <c r="U207" s="39"/>
      <c r="V207" s="39"/>
      <c r="W207" s="39"/>
      <c r="X207" s="39"/>
      <c r="Y207" s="39"/>
      <c r="Z207" s="39"/>
      <c r="AA207" s="39"/>
      <c r="AB207" s="39"/>
      <c r="AC207" s="39"/>
      <c r="AD207" s="39"/>
      <c r="AE207" s="39"/>
      <c r="AR207" s="239" t="s">
        <v>347</v>
      </c>
      <c r="AT207" s="239" t="s">
        <v>411</v>
      </c>
      <c r="AU207" s="239" t="s">
        <v>85</v>
      </c>
      <c r="AY207" s="18" t="s">
        <v>175</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255</v>
      </c>
      <c r="BM207" s="239" t="s">
        <v>2693</v>
      </c>
    </row>
    <row r="208" s="2" customFormat="1" ht="16.5" customHeight="1">
      <c r="A208" s="39"/>
      <c r="B208" s="40"/>
      <c r="C208" s="228" t="s">
        <v>534</v>
      </c>
      <c r="D208" s="228" t="s">
        <v>177</v>
      </c>
      <c r="E208" s="229" t="s">
        <v>1197</v>
      </c>
      <c r="F208" s="230" t="s">
        <v>1198</v>
      </c>
      <c r="G208" s="231" t="s">
        <v>316</v>
      </c>
      <c r="H208" s="232">
        <v>1</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255</v>
      </c>
      <c r="AT208" s="239" t="s">
        <v>177</v>
      </c>
      <c r="AU208" s="239" t="s">
        <v>85</v>
      </c>
      <c r="AY208" s="18" t="s">
        <v>175</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255</v>
      </c>
      <c r="BM208" s="239" t="s">
        <v>2694</v>
      </c>
    </row>
    <row r="209" s="2" customFormat="1" ht="16.5" customHeight="1">
      <c r="A209" s="39"/>
      <c r="B209" s="40"/>
      <c r="C209" s="228" t="s">
        <v>538</v>
      </c>
      <c r="D209" s="228" t="s">
        <v>177</v>
      </c>
      <c r="E209" s="229" t="s">
        <v>1200</v>
      </c>
      <c r="F209" s="230" t="s">
        <v>1201</v>
      </c>
      <c r="G209" s="231" t="s">
        <v>908</v>
      </c>
      <c r="H209" s="232">
        <v>1</v>
      </c>
      <c r="I209" s="233"/>
      <c r="J209" s="234">
        <f>ROUND(I209*H209,2)</f>
        <v>0</v>
      </c>
      <c r="K209" s="230" t="s">
        <v>1</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255</v>
      </c>
      <c r="AT209" s="239" t="s">
        <v>177</v>
      </c>
      <c r="AU209" s="239" t="s">
        <v>85</v>
      </c>
      <c r="AY209" s="18" t="s">
        <v>175</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255</v>
      </c>
      <c r="BM209" s="239" t="s">
        <v>2695</v>
      </c>
    </row>
    <row r="210" s="2" customFormat="1" ht="16.5" customHeight="1">
      <c r="A210" s="39"/>
      <c r="B210" s="40"/>
      <c r="C210" s="228" t="s">
        <v>554</v>
      </c>
      <c r="D210" s="228" t="s">
        <v>177</v>
      </c>
      <c r="E210" s="229" t="s">
        <v>1212</v>
      </c>
      <c r="F210" s="230" t="s">
        <v>1213</v>
      </c>
      <c r="G210" s="231" t="s">
        <v>180</v>
      </c>
      <c r="H210" s="232">
        <v>1.2</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255</v>
      </c>
      <c r="AT210" s="239" t="s">
        <v>177</v>
      </c>
      <c r="AU210" s="239" t="s">
        <v>85</v>
      </c>
      <c r="AY210" s="18" t="s">
        <v>175</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255</v>
      </c>
      <c r="BM210" s="239" t="s">
        <v>2696</v>
      </c>
    </row>
    <row r="211" s="2" customFormat="1" ht="16.5" customHeight="1">
      <c r="A211" s="39"/>
      <c r="B211" s="40"/>
      <c r="C211" s="228" t="s">
        <v>558</v>
      </c>
      <c r="D211" s="228" t="s">
        <v>177</v>
      </c>
      <c r="E211" s="229" t="s">
        <v>1215</v>
      </c>
      <c r="F211" s="230" t="s">
        <v>1216</v>
      </c>
      <c r="G211" s="231" t="s">
        <v>350</v>
      </c>
      <c r="H211" s="232">
        <v>0.65600000000000003</v>
      </c>
      <c r="I211" s="233"/>
      <c r="J211" s="234">
        <f>ROUND(I211*H211,2)</f>
        <v>0</v>
      </c>
      <c r="K211" s="230" t="s">
        <v>1</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255</v>
      </c>
      <c r="AT211" s="239" t="s">
        <v>177</v>
      </c>
      <c r="AU211" s="239" t="s">
        <v>85</v>
      </c>
      <c r="AY211" s="18" t="s">
        <v>175</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255</v>
      </c>
      <c r="BM211" s="239" t="s">
        <v>2697</v>
      </c>
    </row>
    <row r="212" s="12" customFormat="1" ht="25.92" customHeight="1">
      <c r="A212" s="12"/>
      <c r="B212" s="212"/>
      <c r="C212" s="213"/>
      <c r="D212" s="214" t="s">
        <v>75</v>
      </c>
      <c r="E212" s="215" t="s">
        <v>411</v>
      </c>
      <c r="F212" s="215" t="s">
        <v>1218</v>
      </c>
      <c r="G212" s="213"/>
      <c r="H212" s="213"/>
      <c r="I212" s="216"/>
      <c r="J212" s="217">
        <f>BK212</f>
        <v>0</v>
      </c>
      <c r="K212" s="213"/>
      <c r="L212" s="218"/>
      <c r="M212" s="219"/>
      <c r="N212" s="220"/>
      <c r="O212" s="220"/>
      <c r="P212" s="221">
        <f>P213+P218</f>
        <v>0</v>
      </c>
      <c r="Q212" s="220"/>
      <c r="R212" s="221">
        <f>R213+R218</f>
        <v>0.16672999999999999</v>
      </c>
      <c r="S212" s="220"/>
      <c r="T212" s="222">
        <f>T213+T218</f>
        <v>0</v>
      </c>
      <c r="U212" s="12"/>
      <c r="V212" s="12"/>
      <c r="W212" s="12"/>
      <c r="X212" s="12"/>
      <c r="Y212" s="12"/>
      <c r="Z212" s="12"/>
      <c r="AA212" s="12"/>
      <c r="AB212" s="12"/>
      <c r="AC212" s="12"/>
      <c r="AD212" s="12"/>
      <c r="AE212" s="12"/>
      <c r="AR212" s="223" t="s">
        <v>98</v>
      </c>
      <c r="AT212" s="224" t="s">
        <v>75</v>
      </c>
      <c r="AU212" s="224" t="s">
        <v>76</v>
      </c>
      <c r="AY212" s="223" t="s">
        <v>175</v>
      </c>
      <c r="BK212" s="225">
        <f>BK213+BK218</f>
        <v>0</v>
      </c>
    </row>
    <row r="213" s="12" customFormat="1" ht="22.8" customHeight="1">
      <c r="A213" s="12"/>
      <c r="B213" s="212"/>
      <c r="C213" s="213"/>
      <c r="D213" s="214" t="s">
        <v>75</v>
      </c>
      <c r="E213" s="226" t="s">
        <v>1219</v>
      </c>
      <c r="F213" s="226" t="s">
        <v>1220</v>
      </c>
      <c r="G213" s="213"/>
      <c r="H213" s="213"/>
      <c r="I213" s="216"/>
      <c r="J213" s="227">
        <f>BK213</f>
        <v>0</v>
      </c>
      <c r="K213" s="213"/>
      <c r="L213" s="218"/>
      <c r="M213" s="219"/>
      <c r="N213" s="220"/>
      <c r="O213" s="220"/>
      <c r="P213" s="221">
        <f>SUM(P214:P217)</f>
        <v>0</v>
      </c>
      <c r="Q213" s="220"/>
      <c r="R213" s="221">
        <f>SUM(R214:R217)</f>
        <v>0.071199999999999999</v>
      </c>
      <c r="S213" s="220"/>
      <c r="T213" s="222">
        <f>SUM(T214:T217)</f>
        <v>0</v>
      </c>
      <c r="U213" s="12"/>
      <c r="V213" s="12"/>
      <c r="W213" s="12"/>
      <c r="X213" s="12"/>
      <c r="Y213" s="12"/>
      <c r="Z213" s="12"/>
      <c r="AA213" s="12"/>
      <c r="AB213" s="12"/>
      <c r="AC213" s="12"/>
      <c r="AD213" s="12"/>
      <c r="AE213" s="12"/>
      <c r="AR213" s="223" t="s">
        <v>98</v>
      </c>
      <c r="AT213" s="224" t="s">
        <v>75</v>
      </c>
      <c r="AU213" s="224" t="s">
        <v>83</v>
      </c>
      <c r="AY213" s="223" t="s">
        <v>175</v>
      </c>
      <c r="BK213" s="225">
        <f>SUM(BK214:BK217)</f>
        <v>0</v>
      </c>
    </row>
    <row r="214" s="2" customFormat="1" ht="16.5" customHeight="1">
      <c r="A214" s="39"/>
      <c r="B214" s="40"/>
      <c r="C214" s="228" t="s">
        <v>562</v>
      </c>
      <c r="D214" s="228" t="s">
        <v>177</v>
      </c>
      <c r="E214" s="229" t="s">
        <v>1221</v>
      </c>
      <c r="F214" s="230" t="s">
        <v>1222</v>
      </c>
      <c r="G214" s="231" t="s">
        <v>316</v>
      </c>
      <c r="H214" s="232">
        <v>200</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510</v>
      </c>
      <c r="AT214" s="239" t="s">
        <v>177</v>
      </c>
      <c r="AU214" s="239" t="s">
        <v>85</v>
      </c>
      <c r="AY214" s="18" t="s">
        <v>175</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510</v>
      </c>
      <c r="BM214" s="239" t="s">
        <v>2698</v>
      </c>
    </row>
    <row r="215" s="2" customFormat="1" ht="16.5" customHeight="1">
      <c r="A215" s="39"/>
      <c r="B215" s="40"/>
      <c r="C215" s="289" t="s">
        <v>566</v>
      </c>
      <c r="D215" s="289" t="s">
        <v>411</v>
      </c>
      <c r="E215" s="290" t="s">
        <v>1224</v>
      </c>
      <c r="F215" s="291" t="s">
        <v>1225</v>
      </c>
      <c r="G215" s="292" t="s">
        <v>316</v>
      </c>
      <c r="H215" s="293">
        <v>200</v>
      </c>
      <c r="I215" s="294"/>
      <c r="J215" s="295">
        <f>ROUND(I215*H215,2)</f>
        <v>0</v>
      </c>
      <c r="K215" s="291" t="s">
        <v>1</v>
      </c>
      <c r="L215" s="296"/>
      <c r="M215" s="297" t="s">
        <v>1</v>
      </c>
      <c r="N215" s="298" t="s">
        <v>41</v>
      </c>
      <c r="O215" s="92"/>
      <c r="P215" s="237">
        <f>O215*H215</f>
        <v>0</v>
      </c>
      <c r="Q215" s="237">
        <v>2.0000000000000002E-05</v>
      </c>
      <c r="R215" s="237">
        <f>Q215*H215</f>
        <v>0.0040000000000000001</v>
      </c>
      <c r="S215" s="237">
        <v>0</v>
      </c>
      <c r="T215" s="238">
        <f>S215*H215</f>
        <v>0</v>
      </c>
      <c r="U215" s="39"/>
      <c r="V215" s="39"/>
      <c r="W215" s="39"/>
      <c r="X215" s="39"/>
      <c r="Y215" s="39"/>
      <c r="Z215" s="39"/>
      <c r="AA215" s="39"/>
      <c r="AB215" s="39"/>
      <c r="AC215" s="39"/>
      <c r="AD215" s="39"/>
      <c r="AE215" s="39"/>
      <c r="AR215" s="239" t="s">
        <v>806</v>
      </c>
      <c r="AT215" s="239" t="s">
        <v>411</v>
      </c>
      <c r="AU215" s="239" t="s">
        <v>85</v>
      </c>
      <c r="AY215" s="18" t="s">
        <v>175</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806</v>
      </c>
      <c r="BM215" s="239" t="s">
        <v>2699</v>
      </c>
    </row>
    <row r="216" s="2" customFormat="1" ht="16.5" customHeight="1">
      <c r="A216" s="39"/>
      <c r="B216" s="40"/>
      <c r="C216" s="228" t="s">
        <v>701</v>
      </c>
      <c r="D216" s="228" t="s">
        <v>177</v>
      </c>
      <c r="E216" s="229" t="s">
        <v>2700</v>
      </c>
      <c r="F216" s="230" t="s">
        <v>2701</v>
      </c>
      <c r="G216" s="231" t="s">
        <v>316</v>
      </c>
      <c r="H216" s="232">
        <v>480</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510</v>
      </c>
      <c r="AT216" s="239" t="s">
        <v>177</v>
      </c>
      <c r="AU216" s="239" t="s">
        <v>85</v>
      </c>
      <c r="AY216" s="18" t="s">
        <v>175</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510</v>
      </c>
      <c r="BM216" s="239" t="s">
        <v>2702</v>
      </c>
    </row>
    <row r="217" s="2" customFormat="1" ht="16.5" customHeight="1">
      <c r="A217" s="39"/>
      <c r="B217" s="40"/>
      <c r="C217" s="289" t="s">
        <v>705</v>
      </c>
      <c r="D217" s="289" t="s">
        <v>411</v>
      </c>
      <c r="E217" s="290" t="s">
        <v>2703</v>
      </c>
      <c r="F217" s="291" t="s">
        <v>2704</v>
      </c>
      <c r="G217" s="292" t="s">
        <v>316</v>
      </c>
      <c r="H217" s="293">
        <v>480</v>
      </c>
      <c r="I217" s="294"/>
      <c r="J217" s="295">
        <f>ROUND(I217*H217,2)</f>
        <v>0</v>
      </c>
      <c r="K217" s="291" t="s">
        <v>1</v>
      </c>
      <c r="L217" s="296"/>
      <c r="M217" s="297" t="s">
        <v>1</v>
      </c>
      <c r="N217" s="298" t="s">
        <v>41</v>
      </c>
      <c r="O217" s="92"/>
      <c r="P217" s="237">
        <f>O217*H217</f>
        <v>0</v>
      </c>
      <c r="Q217" s="237">
        <v>0.00013999999999999999</v>
      </c>
      <c r="R217" s="237">
        <f>Q217*H217</f>
        <v>0.067199999999999996</v>
      </c>
      <c r="S217" s="237">
        <v>0</v>
      </c>
      <c r="T217" s="238">
        <f>S217*H217</f>
        <v>0</v>
      </c>
      <c r="U217" s="39"/>
      <c r="V217" s="39"/>
      <c r="W217" s="39"/>
      <c r="X217" s="39"/>
      <c r="Y217" s="39"/>
      <c r="Z217" s="39"/>
      <c r="AA217" s="39"/>
      <c r="AB217" s="39"/>
      <c r="AC217" s="39"/>
      <c r="AD217" s="39"/>
      <c r="AE217" s="39"/>
      <c r="AR217" s="239" t="s">
        <v>806</v>
      </c>
      <c r="AT217" s="239" t="s">
        <v>411</v>
      </c>
      <c r="AU217" s="239" t="s">
        <v>85</v>
      </c>
      <c r="AY217" s="18" t="s">
        <v>175</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806</v>
      </c>
      <c r="BM217" s="239" t="s">
        <v>2705</v>
      </c>
    </row>
    <row r="218" s="12" customFormat="1" ht="22.8" customHeight="1">
      <c r="A218" s="12"/>
      <c r="B218" s="212"/>
      <c r="C218" s="213"/>
      <c r="D218" s="214" t="s">
        <v>75</v>
      </c>
      <c r="E218" s="226" t="s">
        <v>1233</v>
      </c>
      <c r="F218" s="226" t="s">
        <v>1234</v>
      </c>
      <c r="G218" s="213"/>
      <c r="H218" s="213"/>
      <c r="I218" s="216"/>
      <c r="J218" s="227">
        <f>BK218</f>
        <v>0</v>
      </c>
      <c r="K218" s="213"/>
      <c r="L218" s="218"/>
      <c r="M218" s="219"/>
      <c r="N218" s="220"/>
      <c r="O218" s="220"/>
      <c r="P218" s="221">
        <f>SUM(P219:P223)</f>
        <v>0</v>
      </c>
      <c r="Q218" s="220"/>
      <c r="R218" s="221">
        <f>SUM(R219:R223)</f>
        <v>0.095530000000000004</v>
      </c>
      <c r="S218" s="220"/>
      <c r="T218" s="222">
        <f>SUM(T219:T223)</f>
        <v>0</v>
      </c>
      <c r="U218" s="12"/>
      <c r="V218" s="12"/>
      <c r="W218" s="12"/>
      <c r="X218" s="12"/>
      <c r="Y218" s="12"/>
      <c r="Z218" s="12"/>
      <c r="AA218" s="12"/>
      <c r="AB218" s="12"/>
      <c r="AC218" s="12"/>
      <c r="AD218" s="12"/>
      <c r="AE218" s="12"/>
      <c r="AR218" s="223" t="s">
        <v>98</v>
      </c>
      <c r="AT218" s="224" t="s">
        <v>75</v>
      </c>
      <c r="AU218" s="224" t="s">
        <v>83</v>
      </c>
      <c r="AY218" s="223" t="s">
        <v>175</v>
      </c>
      <c r="BK218" s="225">
        <f>SUM(BK219:BK223)</f>
        <v>0</v>
      </c>
    </row>
    <row r="219" s="2" customFormat="1" ht="16.5" customHeight="1">
      <c r="A219" s="39"/>
      <c r="B219" s="40"/>
      <c r="C219" s="228" t="s">
        <v>709</v>
      </c>
      <c r="D219" s="228" t="s">
        <v>177</v>
      </c>
      <c r="E219" s="229" t="s">
        <v>2706</v>
      </c>
      <c r="F219" s="230" t="s">
        <v>2707</v>
      </c>
      <c r="G219" s="231" t="s">
        <v>316</v>
      </c>
      <c r="H219" s="232">
        <v>4</v>
      </c>
      <c r="I219" s="233"/>
      <c r="J219" s="234">
        <f>ROUND(I219*H219,2)</f>
        <v>0</v>
      </c>
      <c r="K219" s="230" t="s">
        <v>1</v>
      </c>
      <c r="L219" s="45"/>
      <c r="M219" s="235" t="s">
        <v>1</v>
      </c>
      <c r="N219" s="236" t="s">
        <v>41</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510</v>
      </c>
      <c r="AT219" s="239" t="s">
        <v>177</v>
      </c>
      <c r="AU219" s="239" t="s">
        <v>85</v>
      </c>
      <c r="AY219" s="18" t="s">
        <v>175</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510</v>
      </c>
      <c r="BM219" s="239" t="s">
        <v>2708</v>
      </c>
    </row>
    <row r="220" s="2" customFormat="1" ht="16.5" customHeight="1">
      <c r="A220" s="39"/>
      <c r="B220" s="40"/>
      <c r="C220" s="289" t="s">
        <v>715</v>
      </c>
      <c r="D220" s="289" t="s">
        <v>411</v>
      </c>
      <c r="E220" s="290" t="s">
        <v>2709</v>
      </c>
      <c r="F220" s="291" t="s">
        <v>2710</v>
      </c>
      <c r="G220" s="292" t="s">
        <v>316</v>
      </c>
      <c r="H220" s="293">
        <v>4</v>
      </c>
      <c r="I220" s="294"/>
      <c r="J220" s="295">
        <f>ROUND(I220*H220,2)</f>
        <v>0</v>
      </c>
      <c r="K220" s="291" t="s">
        <v>1</v>
      </c>
      <c r="L220" s="296"/>
      <c r="M220" s="297" t="s">
        <v>1</v>
      </c>
      <c r="N220" s="298" t="s">
        <v>41</v>
      </c>
      <c r="O220" s="92"/>
      <c r="P220" s="237">
        <f>O220*H220</f>
        <v>0</v>
      </c>
      <c r="Q220" s="237">
        <v>6.9999999999999994E-05</v>
      </c>
      <c r="R220" s="237">
        <f>Q220*H220</f>
        <v>0.00027999999999999998</v>
      </c>
      <c r="S220" s="237">
        <v>0</v>
      </c>
      <c r="T220" s="238">
        <f>S220*H220</f>
        <v>0</v>
      </c>
      <c r="U220" s="39"/>
      <c r="V220" s="39"/>
      <c r="W220" s="39"/>
      <c r="X220" s="39"/>
      <c r="Y220" s="39"/>
      <c r="Z220" s="39"/>
      <c r="AA220" s="39"/>
      <c r="AB220" s="39"/>
      <c r="AC220" s="39"/>
      <c r="AD220" s="39"/>
      <c r="AE220" s="39"/>
      <c r="AR220" s="239" t="s">
        <v>806</v>
      </c>
      <c r="AT220" s="239" t="s">
        <v>411</v>
      </c>
      <c r="AU220" s="239" t="s">
        <v>85</v>
      </c>
      <c r="AY220" s="18" t="s">
        <v>175</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806</v>
      </c>
      <c r="BM220" s="239" t="s">
        <v>2711</v>
      </c>
    </row>
    <row r="221" s="2" customFormat="1" ht="16.5" customHeight="1">
      <c r="A221" s="39"/>
      <c r="B221" s="40"/>
      <c r="C221" s="228" t="s">
        <v>570</v>
      </c>
      <c r="D221" s="228" t="s">
        <v>177</v>
      </c>
      <c r="E221" s="229" t="s">
        <v>1235</v>
      </c>
      <c r="F221" s="230" t="s">
        <v>1236</v>
      </c>
      <c r="G221" s="231" t="s">
        <v>316</v>
      </c>
      <c r="H221" s="232">
        <v>40</v>
      </c>
      <c r="I221" s="233"/>
      <c r="J221" s="234">
        <f>ROUND(I221*H221,2)</f>
        <v>0</v>
      </c>
      <c r="K221" s="230" t="s">
        <v>1</v>
      </c>
      <c r="L221" s="45"/>
      <c r="M221" s="235" t="s">
        <v>1</v>
      </c>
      <c r="N221" s="236" t="s">
        <v>41</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510</v>
      </c>
      <c r="AT221" s="239" t="s">
        <v>177</v>
      </c>
      <c r="AU221" s="239" t="s">
        <v>85</v>
      </c>
      <c r="AY221" s="18" t="s">
        <v>175</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510</v>
      </c>
      <c r="BM221" s="239" t="s">
        <v>2712</v>
      </c>
    </row>
    <row r="222" s="2" customFormat="1" ht="16.5" customHeight="1">
      <c r="A222" s="39"/>
      <c r="B222" s="40"/>
      <c r="C222" s="228" t="s">
        <v>574</v>
      </c>
      <c r="D222" s="228" t="s">
        <v>177</v>
      </c>
      <c r="E222" s="229" t="s">
        <v>1238</v>
      </c>
      <c r="F222" s="230" t="s">
        <v>1239</v>
      </c>
      <c r="G222" s="231" t="s">
        <v>316</v>
      </c>
      <c r="H222" s="232">
        <v>10</v>
      </c>
      <c r="I222" s="233"/>
      <c r="J222" s="234">
        <f>ROUND(I222*H222,2)</f>
        <v>0</v>
      </c>
      <c r="K222" s="230" t="s">
        <v>1</v>
      </c>
      <c r="L222" s="45"/>
      <c r="M222" s="235" t="s">
        <v>1</v>
      </c>
      <c r="N222" s="236" t="s">
        <v>41</v>
      </c>
      <c r="O222" s="92"/>
      <c r="P222" s="237">
        <f>O222*H222</f>
        <v>0</v>
      </c>
      <c r="Q222" s="237">
        <v>0.0047999999999999996</v>
      </c>
      <c r="R222" s="237">
        <f>Q222*H222</f>
        <v>0.047999999999999994</v>
      </c>
      <c r="S222" s="237">
        <v>0</v>
      </c>
      <c r="T222" s="238">
        <f>S222*H222</f>
        <v>0</v>
      </c>
      <c r="U222" s="39"/>
      <c r="V222" s="39"/>
      <c r="W222" s="39"/>
      <c r="X222" s="39"/>
      <c r="Y222" s="39"/>
      <c r="Z222" s="39"/>
      <c r="AA222" s="39"/>
      <c r="AB222" s="39"/>
      <c r="AC222" s="39"/>
      <c r="AD222" s="39"/>
      <c r="AE222" s="39"/>
      <c r="AR222" s="239" t="s">
        <v>510</v>
      </c>
      <c r="AT222" s="239" t="s">
        <v>177</v>
      </c>
      <c r="AU222" s="239" t="s">
        <v>85</v>
      </c>
      <c r="AY222" s="18" t="s">
        <v>175</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510</v>
      </c>
      <c r="BM222" s="239" t="s">
        <v>2713</v>
      </c>
    </row>
    <row r="223" s="2" customFormat="1" ht="16.5" customHeight="1">
      <c r="A223" s="39"/>
      <c r="B223" s="40"/>
      <c r="C223" s="228" t="s">
        <v>578</v>
      </c>
      <c r="D223" s="228" t="s">
        <v>177</v>
      </c>
      <c r="E223" s="229" t="s">
        <v>1241</v>
      </c>
      <c r="F223" s="230" t="s">
        <v>1242</v>
      </c>
      <c r="G223" s="231" t="s">
        <v>316</v>
      </c>
      <c r="H223" s="232">
        <v>5</v>
      </c>
      <c r="I223" s="233"/>
      <c r="J223" s="234">
        <f>ROUND(I223*H223,2)</f>
        <v>0</v>
      </c>
      <c r="K223" s="230" t="s">
        <v>1</v>
      </c>
      <c r="L223" s="45"/>
      <c r="M223" s="235" t="s">
        <v>1</v>
      </c>
      <c r="N223" s="236" t="s">
        <v>41</v>
      </c>
      <c r="O223" s="92"/>
      <c r="P223" s="237">
        <f>O223*H223</f>
        <v>0</v>
      </c>
      <c r="Q223" s="237">
        <v>0.0094500000000000001</v>
      </c>
      <c r="R223" s="237">
        <f>Q223*H223</f>
        <v>0.04725</v>
      </c>
      <c r="S223" s="237">
        <v>0</v>
      </c>
      <c r="T223" s="238">
        <f>S223*H223</f>
        <v>0</v>
      </c>
      <c r="U223" s="39"/>
      <c r="V223" s="39"/>
      <c r="W223" s="39"/>
      <c r="X223" s="39"/>
      <c r="Y223" s="39"/>
      <c r="Z223" s="39"/>
      <c r="AA223" s="39"/>
      <c r="AB223" s="39"/>
      <c r="AC223" s="39"/>
      <c r="AD223" s="39"/>
      <c r="AE223" s="39"/>
      <c r="AR223" s="239" t="s">
        <v>510</v>
      </c>
      <c r="AT223" s="239" t="s">
        <v>177</v>
      </c>
      <c r="AU223" s="239" t="s">
        <v>85</v>
      </c>
      <c r="AY223" s="18" t="s">
        <v>175</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510</v>
      </c>
      <c r="BM223" s="239" t="s">
        <v>2714</v>
      </c>
    </row>
    <row r="224" s="12" customFormat="1" ht="25.92" customHeight="1">
      <c r="A224" s="12"/>
      <c r="B224" s="212"/>
      <c r="C224" s="213"/>
      <c r="D224" s="214" t="s">
        <v>75</v>
      </c>
      <c r="E224" s="215" t="s">
        <v>946</v>
      </c>
      <c r="F224" s="215" t="s">
        <v>947</v>
      </c>
      <c r="G224" s="213"/>
      <c r="H224" s="213"/>
      <c r="I224" s="216"/>
      <c r="J224" s="217">
        <f>BK224</f>
        <v>0</v>
      </c>
      <c r="K224" s="213"/>
      <c r="L224" s="218"/>
      <c r="M224" s="219"/>
      <c r="N224" s="220"/>
      <c r="O224" s="220"/>
      <c r="P224" s="221">
        <f>SUM(P225:P226)</f>
        <v>0</v>
      </c>
      <c r="Q224" s="220"/>
      <c r="R224" s="221">
        <f>SUM(R225:R226)</f>
        <v>0</v>
      </c>
      <c r="S224" s="220"/>
      <c r="T224" s="222">
        <f>SUM(T225:T226)</f>
        <v>0</v>
      </c>
      <c r="U224" s="12"/>
      <c r="V224" s="12"/>
      <c r="W224" s="12"/>
      <c r="X224" s="12"/>
      <c r="Y224" s="12"/>
      <c r="Z224" s="12"/>
      <c r="AA224" s="12"/>
      <c r="AB224" s="12"/>
      <c r="AC224" s="12"/>
      <c r="AD224" s="12"/>
      <c r="AE224" s="12"/>
      <c r="AR224" s="223" t="s">
        <v>182</v>
      </c>
      <c r="AT224" s="224" t="s">
        <v>75</v>
      </c>
      <c r="AU224" s="224" t="s">
        <v>76</v>
      </c>
      <c r="AY224" s="223" t="s">
        <v>175</v>
      </c>
      <c r="BK224" s="225">
        <f>SUM(BK225:BK226)</f>
        <v>0</v>
      </c>
    </row>
    <row r="225" s="2" customFormat="1" ht="16.5" customHeight="1">
      <c r="A225" s="39"/>
      <c r="B225" s="40"/>
      <c r="C225" s="228" t="s">
        <v>590</v>
      </c>
      <c r="D225" s="228" t="s">
        <v>177</v>
      </c>
      <c r="E225" s="229" t="s">
        <v>1268</v>
      </c>
      <c r="F225" s="230" t="s">
        <v>1269</v>
      </c>
      <c r="G225" s="231" t="s">
        <v>950</v>
      </c>
      <c r="H225" s="232">
        <v>64</v>
      </c>
      <c r="I225" s="233"/>
      <c r="J225" s="234">
        <f>ROUND(I225*H225,2)</f>
        <v>0</v>
      </c>
      <c r="K225" s="230" t="s">
        <v>1</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951</v>
      </c>
      <c r="AT225" s="239" t="s">
        <v>177</v>
      </c>
      <c r="AU225" s="239" t="s">
        <v>83</v>
      </c>
      <c r="AY225" s="18" t="s">
        <v>175</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951</v>
      </c>
      <c r="BM225" s="239" t="s">
        <v>2715</v>
      </c>
    </row>
    <row r="226" s="2" customFormat="1" ht="16.5" customHeight="1">
      <c r="A226" s="39"/>
      <c r="B226" s="40"/>
      <c r="C226" s="228" t="s">
        <v>594</v>
      </c>
      <c r="D226" s="228" t="s">
        <v>177</v>
      </c>
      <c r="E226" s="229" t="s">
        <v>1271</v>
      </c>
      <c r="F226" s="230" t="s">
        <v>1272</v>
      </c>
      <c r="G226" s="231" t="s">
        <v>950</v>
      </c>
      <c r="H226" s="232">
        <v>24</v>
      </c>
      <c r="I226" s="233"/>
      <c r="J226" s="234">
        <f>ROUND(I226*H226,2)</f>
        <v>0</v>
      </c>
      <c r="K226" s="230" t="s">
        <v>1</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951</v>
      </c>
      <c r="AT226" s="239" t="s">
        <v>177</v>
      </c>
      <c r="AU226" s="239" t="s">
        <v>83</v>
      </c>
      <c r="AY226" s="18" t="s">
        <v>175</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951</v>
      </c>
      <c r="BM226" s="239" t="s">
        <v>2716</v>
      </c>
    </row>
    <row r="227" s="12" customFormat="1" ht="25.92" customHeight="1">
      <c r="A227" s="12"/>
      <c r="B227" s="212"/>
      <c r="C227" s="213"/>
      <c r="D227" s="214" t="s">
        <v>75</v>
      </c>
      <c r="E227" s="215" t="s">
        <v>1280</v>
      </c>
      <c r="F227" s="215" t="s">
        <v>1281</v>
      </c>
      <c r="G227" s="213"/>
      <c r="H227" s="213"/>
      <c r="I227" s="216"/>
      <c r="J227" s="217">
        <f>BK227</f>
        <v>0</v>
      </c>
      <c r="K227" s="213"/>
      <c r="L227" s="218"/>
      <c r="M227" s="219"/>
      <c r="N227" s="220"/>
      <c r="O227" s="220"/>
      <c r="P227" s="221">
        <f>P228+P231+P233</f>
        <v>0</v>
      </c>
      <c r="Q227" s="220"/>
      <c r="R227" s="221">
        <f>R228+R231+R233</f>
        <v>0</v>
      </c>
      <c r="S227" s="220"/>
      <c r="T227" s="222">
        <f>T228+T231+T233</f>
        <v>0</v>
      </c>
      <c r="U227" s="12"/>
      <c r="V227" s="12"/>
      <c r="W227" s="12"/>
      <c r="X227" s="12"/>
      <c r="Y227" s="12"/>
      <c r="Z227" s="12"/>
      <c r="AA227" s="12"/>
      <c r="AB227" s="12"/>
      <c r="AC227" s="12"/>
      <c r="AD227" s="12"/>
      <c r="AE227" s="12"/>
      <c r="AR227" s="223" t="s">
        <v>200</v>
      </c>
      <c r="AT227" s="224" t="s">
        <v>75</v>
      </c>
      <c r="AU227" s="224" t="s">
        <v>76</v>
      </c>
      <c r="AY227" s="223" t="s">
        <v>175</v>
      </c>
      <c r="BK227" s="225">
        <f>BK228+BK231+BK233</f>
        <v>0</v>
      </c>
    </row>
    <row r="228" s="12" customFormat="1" ht="22.8" customHeight="1">
      <c r="A228" s="12"/>
      <c r="B228" s="212"/>
      <c r="C228" s="213"/>
      <c r="D228" s="214" t="s">
        <v>75</v>
      </c>
      <c r="E228" s="226" t="s">
        <v>1282</v>
      </c>
      <c r="F228" s="226" t="s">
        <v>1283</v>
      </c>
      <c r="G228" s="213"/>
      <c r="H228" s="213"/>
      <c r="I228" s="216"/>
      <c r="J228" s="227">
        <f>BK228</f>
        <v>0</v>
      </c>
      <c r="K228" s="213"/>
      <c r="L228" s="218"/>
      <c r="M228" s="219"/>
      <c r="N228" s="220"/>
      <c r="O228" s="220"/>
      <c r="P228" s="221">
        <f>SUM(P229:P230)</f>
        <v>0</v>
      </c>
      <c r="Q228" s="220"/>
      <c r="R228" s="221">
        <f>SUM(R229:R230)</f>
        <v>0</v>
      </c>
      <c r="S228" s="220"/>
      <c r="T228" s="222">
        <f>SUM(T229:T230)</f>
        <v>0</v>
      </c>
      <c r="U228" s="12"/>
      <c r="V228" s="12"/>
      <c r="W228" s="12"/>
      <c r="X228" s="12"/>
      <c r="Y228" s="12"/>
      <c r="Z228" s="12"/>
      <c r="AA228" s="12"/>
      <c r="AB228" s="12"/>
      <c r="AC228" s="12"/>
      <c r="AD228" s="12"/>
      <c r="AE228" s="12"/>
      <c r="AR228" s="223" t="s">
        <v>200</v>
      </c>
      <c r="AT228" s="224" t="s">
        <v>75</v>
      </c>
      <c r="AU228" s="224" t="s">
        <v>83</v>
      </c>
      <c r="AY228" s="223" t="s">
        <v>175</v>
      </c>
      <c r="BK228" s="225">
        <f>SUM(BK229:BK230)</f>
        <v>0</v>
      </c>
    </row>
    <row r="229" s="2" customFormat="1" ht="16.5" customHeight="1">
      <c r="A229" s="39"/>
      <c r="B229" s="40"/>
      <c r="C229" s="228" t="s">
        <v>602</v>
      </c>
      <c r="D229" s="228" t="s">
        <v>177</v>
      </c>
      <c r="E229" s="229" t="s">
        <v>1288</v>
      </c>
      <c r="F229" s="230" t="s">
        <v>1289</v>
      </c>
      <c r="G229" s="231" t="s">
        <v>809</v>
      </c>
      <c r="H229" s="232">
        <v>1</v>
      </c>
      <c r="I229" s="233"/>
      <c r="J229" s="234">
        <f>ROUND(I229*H229,2)</f>
        <v>0</v>
      </c>
      <c r="K229" s="230" t="s">
        <v>1</v>
      </c>
      <c r="L229" s="45"/>
      <c r="M229" s="235" t="s">
        <v>1</v>
      </c>
      <c r="N229" s="236" t="s">
        <v>41</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1286</v>
      </c>
      <c r="AT229" s="239" t="s">
        <v>177</v>
      </c>
      <c r="AU229" s="239" t="s">
        <v>85</v>
      </c>
      <c r="AY229" s="18" t="s">
        <v>175</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1286</v>
      </c>
      <c r="BM229" s="239" t="s">
        <v>2717</v>
      </c>
    </row>
    <row r="230" s="2" customFormat="1" ht="16.5" customHeight="1">
      <c r="A230" s="39"/>
      <c r="B230" s="40"/>
      <c r="C230" s="228" t="s">
        <v>606</v>
      </c>
      <c r="D230" s="228" t="s">
        <v>177</v>
      </c>
      <c r="E230" s="229" t="s">
        <v>1294</v>
      </c>
      <c r="F230" s="230" t="s">
        <v>1295</v>
      </c>
      <c r="G230" s="231" t="s">
        <v>809</v>
      </c>
      <c r="H230" s="232">
        <v>1</v>
      </c>
      <c r="I230" s="233"/>
      <c r="J230" s="234">
        <f>ROUND(I230*H230,2)</f>
        <v>0</v>
      </c>
      <c r="K230" s="230" t="s">
        <v>1</v>
      </c>
      <c r="L230" s="45"/>
      <c r="M230" s="235" t="s">
        <v>1</v>
      </c>
      <c r="N230" s="236" t="s">
        <v>41</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1286</v>
      </c>
      <c r="AT230" s="239" t="s">
        <v>177</v>
      </c>
      <c r="AU230" s="239" t="s">
        <v>85</v>
      </c>
      <c r="AY230" s="18" t="s">
        <v>175</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1286</v>
      </c>
      <c r="BM230" s="239" t="s">
        <v>2718</v>
      </c>
    </row>
    <row r="231" s="12" customFormat="1" ht="22.8" customHeight="1">
      <c r="A231" s="12"/>
      <c r="B231" s="212"/>
      <c r="C231" s="213"/>
      <c r="D231" s="214" t="s">
        <v>75</v>
      </c>
      <c r="E231" s="226" t="s">
        <v>1297</v>
      </c>
      <c r="F231" s="226" t="s">
        <v>1298</v>
      </c>
      <c r="G231" s="213"/>
      <c r="H231" s="213"/>
      <c r="I231" s="216"/>
      <c r="J231" s="227">
        <f>BK231</f>
        <v>0</v>
      </c>
      <c r="K231" s="213"/>
      <c r="L231" s="218"/>
      <c r="M231" s="219"/>
      <c r="N231" s="220"/>
      <c r="O231" s="220"/>
      <c r="P231" s="221">
        <f>P232</f>
        <v>0</v>
      </c>
      <c r="Q231" s="220"/>
      <c r="R231" s="221">
        <f>R232</f>
        <v>0</v>
      </c>
      <c r="S231" s="220"/>
      <c r="T231" s="222">
        <f>T232</f>
        <v>0</v>
      </c>
      <c r="U231" s="12"/>
      <c r="V231" s="12"/>
      <c r="W231" s="12"/>
      <c r="X231" s="12"/>
      <c r="Y231" s="12"/>
      <c r="Z231" s="12"/>
      <c r="AA231" s="12"/>
      <c r="AB231" s="12"/>
      <c r="AC231" s="12"/>
      <c r="AD231" s="12"/>
      <c r="AE231" s="12"/>
      <c r="AR231" s="223" t="s">
        <v>200</v>
      </c>
      <c r="AT231" s="224" t="s">
        <v>75</v>
      </c>
      <c r="AU231" s="224" t="s">
        <v>83</v>
      </c>
      <c r="AY231" s="223" t="s">
        <v>175</v>
      </c>
      <c r="BK231" s="225">
        <f>BK232</f>
        <v>0</v>
      </c>
    </row>
    <row r="232" s="2" customFormat="1" ht="16.5" customHeight="1">
      <c r="A232" s="39"/>
      <c r="B232" s="40"/>
      <c r="C232" s="228" t="s">
        <v>610</v>
      </c>
      <c r="D232" s="228" t="s">
        <v>177</v>
      </c>
      <c r="E232" s="229" t="s">
        <v>1299</v>
      </c>
      <c r="F232" s="230" t="s">
        <v>1300</v>
      </c>
      <c r="G232" s="231" t="s">
        <v>627</v>
      </c>
      <c r="H232" s="299"/>
      <c r="I232" s="233"/>
      <c r="J232" s="234">
        <f>ROUND(I232*H232,2)</f>
        <v>0</v>
      </c>
      <c r="K232" s="230" t="s">
        <v>1</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1286</v>
      </c>
      <c r="AT232" s="239" t="s">
        <v>177</v>
      </c>
      <c r="AU232" s="239" t="s">
        <v>85</v>
      </c>
      <c r="AY232" s="18" t="s">
        <v>175</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1286</v>
      </c>
      <c r="BM232" s="239" t="s">
        <v>2719</v>
      </c>
    </row>
    <row r="233" s="12" customFormat="1" ht="22.8" customHeight="1">
      <c r="A233" s="12"/>
      <c r="B233" s="212"/>
      <c r="C233" s="213"/>
      <c r="D233" s="214" t="s">
        <v>75</v>
      </c>
      <c r="E233" s="226" t="s">
        <v>1302</v>
      </c>
      <c r="F233" s="226" t="s">
        <v>1303</v>
      </c>
      <c r="G233" s="213"/>
      <c r="H233" s="213"/>
      <c r="I233" s="216"/>
      <c r="J233" s="227">
        <f>BK233</f>
        <v>0</v>
      </c>
      <c r="K233" s="213"/>
      <c r="L233" s="218"/>
      <c r="M233" s="219"/>
      <c r="N233" s="220"/>
      <c r="O233" s="220"/>
      <c r="P233" s="221">
        <f>P234</f>
        <v>0</v>
      </c>
      <c r="Q233" s="220"/>
      <c r="R233" s="221">
        <f>R234</f>
        <v>0</v>
      </c>
      <c r="S233" s="220"/>
      <c r="T233" s="222">
        <f>T234</f>
        <v>0</v>
      </c>
      <c r="U233" s="12"/>
      <c r="V233" s="12"/>
      <c r="W233" s="12"/>
      <c r="X233" s="12"/>
      <c r="Y233" s="12"/>
      <c r="Z233" s="12"/>
      <c r="AA233" s="12"/>
      <c r="AB233" s="12"/>
      <c r="AC233" s="12"/>
      <c r="AD233" s="12"/>
      <c r="AE233" s="12"/>
      <c r="AR233" s="223" t="s">
        <v>200</v>
      </c>
      <c r="AT233" s="224" t="s">
        <v>75</v>
      </c>
      <c r="AU233" s="224" t="s">
        <v>83</v>
      </c>
      <c r="AY233" s="223" t="s">
        <v>175</v>
      </c>
      <c r="BK233" s="225">
        <f>BK234</f>
        <v>0</v>
      </c>
    </row>
    <row r="234" s="2" customFormat="1" ht="16.5" customHeight="1">
      <c r="A234" s="39"/>
      <c r="B234" s="40"/>
      <c r="C234" s="228" t="s">
        <v>614</v>
      </c>
      <c r="D234" s="228" t="s">
        <v>177</v>
      </c>
      <c r="E234" s="229" t="s">
        <v>1304</v>
      </c>
      <c r="F234" s="230" t="s">
        <v>1305</v>
      </c>
      <c r="G234" s="231" t="s">
        <v>627</v>
      </c>
      <c r="H234" s="299"/>
      <c r="I234" s="233"/>
      <c r="J234" s="234">
        <f>ROUND(I234*H234,2)</f>
        <v>0</v>
      </c>
      <c r="K234" s="230" t="s">
        <v>1</v>
      </c>
      <c r="L234" s="45"/>
      <c r="M234" s="304" t="s">
        <v>1</v>
      </c>
      <c r="N234" s="305" t="s">
        <v>41</v>
      </c>
      <c r="O234" s="302"/>
      <c r="P234" s="306">
        <f>O234*H234</f>
        <v>0</v>
      </c>
      <c r="Q234" s="306">
        <v>0</v>
      </c>
      <c r="R234" s="306">
        <f>Q234*H234</f>
        <v>0</v>
      </c>
      <c r="S234" s="306">
        <v>0</v>
      </c>
      <c r="T234" s="307">
        <f>S234*H234</f>
        <v>0</v>
      </c>
      <c r="U234" s="39"/>
      <c r="V234" s="39"/>
      <c r="W234" s="39"/>
      <c r="X234" s="39"/>
      <c r="Y234" s="39"/>
      <c r="Z234" s="39"/>
      <c r="AA234" s="39"/>
      <c r="AB234" s="39"/>
      <c r="AC234" s="39"/>
      <c r="AD234" s="39"/>
      <c r="AE234" s="39"/>
      <c r="AR234" s="239" t="s">
        <v>1286</v>
      </c>
      <c r="AT234" s="239" t="s">
        <v>177</v>
      </c>
      <c r="AU234" s="239" t="s">
        <v>85</v>
      </c>
      <c r="AY234" s="18" t="s">
        <v>175</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1286</v>
      </c>
      <c r="BM234" s="239" t="s">
        <v>2720</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egXjQvlKZRS3OjPnFLgaN6z+HqgGiz+Z2H3TByAsOB/HjWANvdnpv7Nc4V9eu9ZMspEP8C2vwPLJk7HyTjr+CA==" hashValue="5CWkJCH1kjdemCGCpOgMvwxAv8251jAr7emBGxB/G2RHuM+8TNwSChDGCsoMmTfhkuHapBdFLpYYf5HCEOGd9g==" algorithmName="SHA-512" password="E785"/>
  <autoFilter ref="C132:K234"/>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8"/>
      <c r="C3" s="149"/>
      <c r="D3" s="149"/>
      <c r="E3" s="149"/>
      <c r="F3" s="149"/>
      <c r="G3" s="149"/>
      <c r="H3" s="149"/>
      <c r="I3" s="149"/>
      <c r="J3" s="149"/>
      <c r="K3" s="149"/>
      <c r="L3" s="21"/>
      <c r="AT3" s="18" t="s">
        <v>85</v>
      </c>
    </row>
    <row r="4" s="1" customFormat="1" ht="24.96" customHeight="1">
      <c r="B4" s="21"/>
      <c r="D4" s="150" t="s">
        <v>129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spojovacích chodeb pavilonu G VŠB-TUO</v>
      </c>
      <c r="F7" s="152"/>
      <c r="G7" s="152"/>
      <c r="H7" s="152"/>
      <c r="L7" s="21"/>
    </row>
    <row r="8" s="1" customFormat="1" ht="12" customHeight="1">
      <c r="B8" s="21"/>
      <c r="D8" s="152" t="s">
        <v>130</v>
      </c>
      <c r="L8" s="21"/>
    </row>
    <row r="9" s="2" customFormat="1" ht="16.5" customHeight="1">
      <c r="A9" s="39"/>
      <c r="B9" s="45"/>
      <c r="C9" s="39"/>
      <c r="D9" s="39"/>
      <c r="E9" s="153" t="s">
        <v>1638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1586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24. 2. 2024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07.25" customHeight="1">
      <c r="A29" s="156"/>
      <c r="B29" s="157"/>
      <c r="C29" s="156"/>
      <c r="D29" s="156"/>
      <c r="E29" s="158" t="s">
        <v>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ROUND((SUM(BE127:BE153)),  2)</f>
        <v>0</v>
      </c>
      <c r="G35" s="39"/>
      <c r="H35" s="39"/>
      <c r="I35" s="166">
        <v>0.20999999999999999</v>
      </c>
      <c r="J35" s="165">
        <f>ROUND(((SUM(BE127:BE153))*I35),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ROUND((SUM(BF127:BF153)),  2)</f>
        <v>0</v>
      </c>
      <c r="G36" s="39"/>
      <c r="H36" s="39"/>
      <c r="I36" s="166">
        <v>0.12</v>
      </c>
      <c r="J36" s="165">
        <f>ROUND(((SUM(BF127:BF153))*I36),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ROUND((SUM(BG127:BG153)),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ROUND((SUM(BH127:BH153)),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ROUND((SUM(BI127:BI153)),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134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Rekonstrukce spojovacích chodeb pavilonu G VŠB-TUO</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130</v>
      </c>
      <c r="D86" s="23"/>
      <c r="E86" s="23"/>
      <c r="F86" s="23"/>
      <c r="G86" s="23"/>
      <c r="H86" s="23"/>
      <c r="I86" s="23"/>
      <c r="J86" s="23"/>
      <c r="K86" s="23"/>
      <c r="L86" s="21"/>
    </row>
    <row r="87" s="2" customFormat="1" ht="16.5" customHeight="1">
      <c r="A87" s="39"/>
      <c r="B87" s="40"/>
      <c r="C87" s="41"/>
      <c r="D87" s="41"/>
      <c r="E87" s="185" t="s">
        <v>1638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132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VON - Vedlejší a ostatní náklady stavby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24. 2. 2024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Vysoká škola bánská – Technická univerzita Ostrava</v>
      </c>
      <c r="G93" s="41"/>
      <c r="H93" s="41"/>
      <c r="I93" s="33" t="s">
        <v>30</v>
      </c>
      <c r="J93" s="37" t="str">
        <f>E23</f>
        <v>CHVÁLEK ATELIÉR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135</v>
      </c>
      <c r="D96" s="187"/>
      <c r="E96" s="187"/>
      <c r="F96" s="187"/>
      <c r="G96" s="187"/>
      <c r="H96" s="187"/>
      <c r="I96" s="187"/>
      <c r="J96" s="188" t="s">
        <v>136</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137</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138</v>
      </c>
    </row>
    <row r="99" s="9" customFormat="1" ht="24.96" customHeight="1">
      <c r="A99" s="9"/>
      <c r="B99" s="190"/>
      <c r="C99" s="191"/>
      <c r="D99" s="192" t="s">
        <v>1587</v>
      </c>
      <c r="E99" s="193"/>
      <c r="F99" s="193"/>
      <c r="G99" s="193"/>
      <c r="H99" s="193"/>
      <c r="I99" s="193"/>
      <c r="J99" s="194">
        <f>J128</f>
        <v>0</v>
      </c>
      <c r="K99" s="191"/>
      <c r="L99" s="195"/>
      <c r="S99" s="9"/>
      <c r="T99" s="9"/>
      <c r="U99" s="9"/>
      <c r="V99" s="9"/>
      <c r="W99" s="9"/>
      <c r="X99" s="9"/>
      <c r="Y99" s="9"/>
      <c r="Z99" s="9"/>
      <c r="AA99" s="9"/>
      <c r="AB99" s="9"/>
      <c r="AC99" s="9"/>
      <c r="AD99" s="9"/>
      <c r="AE99" s="9"/>
    </row>
    <row r="100" s="10" customFormat="1" ht="19.92" customHeight="1">
      <c r="A100" s="10"/>
      <c r="B100" s="196"/>
      <c r="C100" s="134"/>
      <c r="D100" s="197" t="s">
        <v>967</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1588</v>
      </c>
      <c r="E101" s="198"/>
      <c r="F101" s="198"/>
      <c r="G101" s="198"/>
      <c r="H101" s="198"/>
      <c r="I101" s="198"/>
      <c r="J101" s="199">
        <f>J134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1589</v>
      </c>
      <c r="E102" s="198"/>
      <c r="F102" s="198"/>
      <c r="G102" s="198"/>
      <c r="H102" s="198"/>
      <c r="I102" s="198"/>
      <c r="J102" s="199">
        <f>J137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968</v>
      </c>
      <c r="E103" s="198"/>
      <c r="F103" s="198"/>
      <c r="G103" s="198"/>
      <c r="H103" s="198"/>
      <c r="I103" s="198"/>
      <c r="J103" s="199">
        <f>J142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1590</v>
      </c>
      <c r="E104" s="198"/>
      <c r="F104" s="198"/>
      <c r="G104" s="198"/>
      <c r="H104" s="198"/>
      <c r="I104" s="198"/>
      <c r="J104" s="199">
        <f>J147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1591</v>
      </c>
      <c r="E105" s="198"/>
      <c r="F105" s="198"/>
      <c r="G105" s="198"/>
      <c r="H105" s="198"/>
      <c r="I105" s="198"/>
      <c r="J105" s="199">
        <f>J151</f>
        <v>0</v>
      </c>
      <c r="K105" s="134"/>
      <c r="L105" s="200"/>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Rekonstrukce spojovacích chodeb pavilonu G VŠB-TUO</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130</v>
      </c>
      <c r="D116" s="23"/>
      <c r="E116" s="23"/>
      <c r="F116" s="23"/>
      <c r="G116" s="23"/>
      <c r="H116" s="23"/>
      <c r="I116" s="23"/>
      <c r="J116" s="23"/>
      <c r="K116" s="23"/>
      <c r="L116" s="21"/>
    </row>
    <row r="117" s="2" customFormat="1" ht="16.5" customHeight="1">
      <c r="A117" s="39"/>
      <c r="B117" s="40"/>
      <c r="C117" s="41"/>
      <c r="D117" s="41"/>
      <c r="E117" s="185" t="s">
        <v>1638</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132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 xml:space="preserve">VON - Vedlejší a ostatní náklady stavby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 xml:space="preserve"> </v>
      </c>
      <c r="G121" s="41"/>
      <c r="H121" s="41"/>
      <c r="I121" s="33" t="s">
        <v>22</v>
      </c>
      <c r="J121" s="80" t="str">
        <f>IF(J14="","",J14)</f>
        <v>24. 2. 2024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Vysoká škola bánská – Technická univerzita Ostrava</v>
      </c>
      <c r="G123" s="41"/>
      <c r="H123" s="41"/>
      <c r="I123" s="33" t="s">
        <v>30</v>
      </c>
      <c r="J123" s="37" t="str">
        <f>E23</f>
        <v>CHVÁLEK ATELIÉR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1"/>
      <c r="B126" s="202"/>
      <c r="C126" s="203" t="s">
        <v>161</v>
      </c>
      <c r="D126" s="204" t="s">
        <v>61</v>
      </c>
      <c r="E126" s="204" t="s">
        <v>57</v>
      </c>
      <c r="F126" s="204" t="s">
        <v>58</v>
      </c>
      <c r="G126" s="204" t="s">
        <v>162</v>
      </c>
      <c r="H126" s="204" t="s">
        <v>163</v>
      </c>
      <c r="I126" s="204" t="s">
        <v>164</v>
      </c>
      <c r="J126" s="204" t="s">
        <v>136</v>
      </c>
      <c r="K126" s="205" t="s">
        <v>165</v>
      </c>
      <c r="L126" s="206"/>
      <c r="M126" s="101" t="s">
        <v>1</v>
      </c>
      <c r="N126" s="102" t="s">
        <v>40</v>
      </c>
      <c r="O126" s="102" t="s">
        <v>166</v>
      </c>
      <c r="P126" s="102" t="s">
        <v>167</v>
      </c>
      <c r="Q126" s="102" t="s">
        <v>168</v>
      </c>
      <c r="R126" s="102" t="s">
        <v>169</v>
      </c>
      <c r="S126" s="102" t="s">
        <v>170</v>
      </c>
      <c r="T126" s="103" t="s">
        <v>171</v>
      </c>
      <c r="U126" s="201"/>
      <c r="V126" s="201"/>
      <c r="W126" s="201"/>
      <c r="X126" s="201"/>
      <c r="Y126" s="201"/>
      <c r="Z126" s="201"/>
      <c r="AA126" s="201"/>
      <c r="AB126" s="201"/>
      <c r="AC126" s="201"/>
      <c r="AD126" s="201"/>
      <c r="AE126" s="201"/>
    </row>
    <row r="127" s="2" customFormat="1" ht="22.8" customHeight="1">
      <c r="A127" s="39"/>
      <c r="B127" s="40"/>
      <c r="C127" s="108" t="s">
        <v>172</v>
      </c>
      <c r="D127" s="41"/>
      <c r="E127" s="41"/>
      <c r="F127" s="41"/>
      <c r="G127" s="41"/>
      <c r="H127" s="41"/>
      <c r="I127" s="41"/>
      <c r="J127" s="207">
        <f>BK127</f>
        <v>0</v>
      </c>
      <c r="K127" s="41"/>
      <c r="L127" s="45"/>
      <c r="M127" s="104"/>
      <c r="N127" s="208"/>
      <c r="O127" s="105"/>
      <c r="P127" s="209">
        <f>P128</f>
        <v>0</v>
      </c>
      <c r="Q127" s="105"/>
      <c r="R127" s="209">
        <f>R128</f>
        <v>0</v>
      </c>
      <c r="S127" s="105"/>
      <c r="T127" s="210">
        <f>T128</f>
        <v>0</v>
      </c>
      <c r="U127" s="39"/>
      <c r="V127" s="39"/>
      <c r="W127" s="39"/>
      <c r="X127" s="39"/>
      <c r="Y127" s="39"/>
      <c r="Z127" s="39"/>
      <c r="AA127" s="39"/>
      <c r="AB127" s="39"/>
      <c r="AC127" s="39"/>
      <c r="AD127" s="39"/>
      <c r="AE127" s="39"/>
      <c r="AT127" s="18" t="s">
        <v>75</v>
      </c>
      <c r="AU127" s="18" t="s">
        <v>138</v>
      </c>
      <c r="BK127" s="211">
        <f>BK128</f>
        <v>0</v>
      </c>
    </row>
    <row r="128" s="12" customFormat="1" ht="25.92" customHeight="1">
      <c r="A128" s="12"/>
      <c r="B128" s="212"/>
      <c r="C128" s="213"/>
      <c r="D128" s="214" t="s">
        <v>75</v>
      </c>
      <c r="E128" s="215" t="s">
        <v>1280</v>
      </c>
      <c r="F128" s="215" t="s">
        <v>1280</v>
      </c>
      <c r="G128" s="213"/>
      <c r="H128" s="213"/>
      <c r="I128" s="216"/>
      <c r="J128" s="217">
        <f>BK128</f>
        <v>0</v>
      </c>
      <c r="K128" s="213"/>
      <c r="L128" s="218"/>
      <c r="M128" s="219"/>
      <c r="N128" s="220"/>
      <c r="O128" s="220"/>
      <c r="P128" s="221">
        <f>P129+P134+P137+P142+P147+P151</f>
        <v>0</v>
      </c>
      <c r="Q128" s="220"/>
      <c r="R128" s="221">
        <f>R129+R134+R137+R142+R147+R151</f>
        <v>0</v>
      </c>
      <c r="S128" s="220"/>
      <c r="T128" s="222">
        <f>T129+T134+T137+T142+T147+T151</f>
        <v>0</v>
      </c>
      <c r="U128" s="12"/>
      <c r="V128" s="12"/>
      <c r="W128" s="12"/>
      <c r="X128" s="12"/>
      <c r="Y128" s="12"/>
      <c r="Z128" s="12"/>
      <c r="AA128" s="12"/>
      <c r="AB128" s="12"/>
      <c r="AC128" s="12"/>
      <c r="AD128" s="12"/>
      <c r="AE128" s="12"/>
      <c r="AR128" s="223" t="s">
        <v>200</v>
      </c>
      <c r="AT128" s="224" t="s">
        <v>75</v>
      </c>
      <c r="AU128" s="224" t="s">
        <v>76</v>
      </c>
      <c r="AY128" s="223" t="s">
        <v>175</v>
      </c>
      <c r="BK128" s="225">
        <f>BK129+BK134+BK137+BK142+BK147+BK151</f>
        <v>0</v>
      </c>
    </row>
    <row r="129" s="12" customFormat="1" ht="22.8" customHeight="1">
      <c r="A129" s="12"/>
      <c r="B129" s="212"/>
      <c r="C129" s="213"/>
      <c r="D129" s="214" t="s">
        <v>75</v>
      </c>
      <c r="E129" s="226" t="s">
        <v>1282</v>
      </c>
      <c r="F129" s="226" t="s">
        <v>1283</v>
      </c>
      <c r="G129" s="213"/>
      <c r="H129" s="213"/>
      <c r="I129" s="216"/>
      <c r="J129" s="227">
        <f>BK129</f>
        <v>0</v>
      </c>
      <c r="K129" s="213"/>
      <c r="L129" s="218"/>
      <c r="M129" s="219"/>
      <c r="N129" s="220"/>
      <c r="O129" s="220"/>
      <c r="P129" s="221">
        <f>SUM(P130:P133)</f>
        <v>0</v>
      </c>
      <c r="Q129" s="220"/>
      <c r="R129" s="221">
        <f>SUM(R130:R133)</f>
        <v>0</v>
      </c>
      <c r="S129" s="220"/>
      <c r="T129" s="222">
        <f>SUM(T130:T133)</f>
        <v>0</v>
      </c>
      <c r="U129" s="12"/>
      <c r="V129" s="12"/>
      <c r="W129" s="12"/>
      <c r="X129" s="12"/>
      <c r="Y129" s="12"/>
      <c r="Z129" s="12"/>
      <c r="AA129" s="12"/>
      <c r="AB129" s="12"/>
      <c r="AC129" s="12"/>
      <c r="AD129" s="12"/>
      <c r="AE129" s="12"/>
      <c r="AR129" s="223" t="s">
        <v>200</v>
      </c>
      <c r="AT129" s="224" t="s">
        <v>75</v>
      </c>
      <c r="AU129" s="224" t="s">
        <v>83</v>
      </c>
      <c r="AY129" s="223" t="s">
        <v>175</v>
      </c>
      <c r="BK129" s="225">
        <f>SUM(BK130:BK133)</f>
        <v>0</v>
      </c>
    </row>
    <row r="130" s="2" customFormat="1" ht="16.5" customHeight="1">
      <c r="A130" s="39"/>
      <c r="B130" s="40"/>
      <c r="C130" s="228" t="s">
        <v>83</v>
      </c>
      <c r="D130" s="228" t="s">
        <v>177</v>
      </c>
      <c r="E130" s="229" t="s">
        <v>1592</v>
      </c>
      <c r="F130" s="230" t="s">
        <v>1593</v>
      </c>
      <c r="G130" s="231" t="s">
        <v>845</v>
      </c>
      <c r="H130" s="232">
        <v>1</v>
      </c>
      <c r="I130" s="233"/>
      <c r="J130" s="234">
        <f>ROUND(I130*H130,2)</f>
        <v>0</v>
      </c>
      <c r="K130" s="230" t="s">
        <v>181</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1286</v>
      </c>
      <c r="AT130" s="239" t="s">
        <v>177</v>
      </c>
      <c r="AU130" s="239" t="s">
        <v>85</v>
      </c>
      <c r="AY130" s="18" t="s">
        <v>175</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1286</v>
      </c>
      <c r="BM130" s="239" t="s">
        <v>2721</v>
      </c>
    </row>
    <row r="131" s="2" customFormat="1">
      <c r="A131" s="39"/>
      <c r="B131" s="40"/>
      <c r="C131" s="41"/>
      <c r="D131" s="243" t="s">
        <v>205</v>
      </c>
      <c r="E131" s="41"/>
      <c r="F131" s="264" t="s">
        <v>1595</v>
      </c>
      <c r="G131" s="41"/>
      <c r="H131" s="41"/>
      <c r="I131" s="265"/>
      <c r="J131" s="41"/>
      <c r="K131" s="41"/>
      <c r="L131" s="45"/>
      <c r="M131" s="266"/>
      <c r="N131" s="267"/>
      <c r="O131" s="92"/>
      <c r="P131" s="92"/>
      <c r="Q131" s="92"/>
      <c r="R131" s="92"/>
      <c r="S131" s="92"/>
      <c r="T131" s="93"/>
      <c r="U131" s="39"/>
      <c r="V131" s="39"/>
      <c r="W131" s="39"/>
      <c r="X131" s="39"/>
      <c r="Y131" s="39"/>
      <c r="Z131" s="39"/>
      <c r="AA131" s="39"/>
      <c r="AB131" s="39"/>
      <c r="AC131" s="39"/>
      <c r="AD131" s="39"/>
      <c r="AE131" s="39"/>
      <c r="AT131" s="18" t="s">
        <v>205</v>
      </c>
      <c r="AU131" s="18" t="s">
        <v>85</v>
      </c>
    </row>
    <row r="132" s="2" customFormat="1" ht="16.5" customHeight="1">
      <c r="A132" s="39"/>
      <c r="B132" s="40"/>
      <c r="C132" s="228" t="s">
        <v>85</v>
      </c>
      <c r="D132" s="228" t="s">
        <v>177</v>
      </c>
      <c r="E132" s="229" t="s">
        <v>1288</v>
      </c>
      <c r="F132" s="230" t="s">
        <v>1289</v>
      </c>
      <c r="G132" s="231" t="s">
        <v>845</v>
      </c>
      <c r="H132" s="232">
        <v>1</v>
      </c>
      <c r="I132" s="233"/>
      <c r="J132" s="234">
        <f>ROUND(I132*H132,2)</f>
        <v>0</v>
      </c>
      <c r="K132" s="230" t="s">
        <v>181</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1286</v>
      </c>
      <c r="AT132" s="239" t="s">
        <v>177</v>
      </c>
      <c r="AU132" s="239" t="s">
        <v>85</v>
      </c>
      <c r="AY132" s="18" t="s">
        <v>175</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1286</v>
      </c>
      <c r="BM132" s="239" t="s">
        <v>2722</v>
      </c>
    </row>
    <row r="133" s="2" customFormat="1">
      <c r="A133" s="39"/>
      <c r="B133" s="40"/>
      <c r="C133" s="41"/>
      <c r="D133" s="243" t="s">
        <v>205</v>
      </c>
      <c r="E133" s="41"/>
      <c r="F133" s="264" t="s">
        <v>1597</v>
      </c>
      <c r="G133" s="41"/>
      <c r="H133" s="41"/>
      <c r="I133" s="265"/>
      <c r="J133" s="41"/>
      <c r="K133" s="41"/>
      <c r="L133" s="45"/>
      <c r="M133" s="266"/>
      <c r="N133" s="267"/>
      <c r="O133" s="92"/>
      <c r="P133" s="92"/>
      <c r="Q133" s="92"/>
      <c r="R133" s="92"/>
      <c r="S133" s="92"/>
      <c r="T133" s="93"/>
      <c r="U133" s="39"/>
      <c r="V133" s="39"/>
      <c r="W133" s="39"/>
      <c r="X133" s="39"/>
      <c r="Y133" s="39"/>
      <c r="Z133" s="39"/>
      <c r="AA133" s="39"/>
      <c r="AB133" s="39"/>
      <c r="AC133" s="39"/>
      <c r="AD133" s="39"/>
      <c r="AE133" s="39"/>
      <c r="AT133" s="18" t="s">
        <v>205</v>
      </c>
      <c r="AU133" s="18" t="s">
        <v>85</v>
      </c>
    </row>
    <row r="134" s="12" customFormat="1" ht="22.8" customHeight="1">
      <c r="A134" s="12"/>
      <c r="B134" s="212"/>
      <c r="C134" s="213"/>
      <c r="D134" s="214" t="s">
        <v>75</v>
      </c>
      <c r="E134" s="226" t="s">
        <v>1598</v>
      </c>
      <c r="F134" s="226" t="s">
        <v>1599</v>
      </c>
      <c r="G134" s="213"/>
      <c r="H134" s="213"/>
      <c r="I134" s="216"/>
      <c r="J134" s="227">
        <f>BK134</f>
        <v>0</v>
      </c>
      <c r="K134" s="213"/>
      <c r="L134" s="218"/>
      <c r="M134" s="219"/>
      <c r="N134" s="220"/>
      <c r="O134" s="220"/>
      <c r="P134" s="221">
        <f>SUM(P135:P136)</f>
        <v>0</v>
      </c>
      <c r="Q134" s="220"/>
      <c r="R134" s="221">
        <f>SUM(R135:R136)</f>
        <v>0</v>
      </c>
      <c r="S134" s="220"/>
      <c r="T134" s="222">
        <f>SUM(T135:T136)</f>
        <v>0</v>
      </c>
      <c r="U134" s="12"/>
      <c r="V134" s="12"/>
      <c r="W134" s="12"/>
      <c r="X134" s="12"/>
      <c r="Y134" s="12"/>
      <c r="Z134" s="12"/>
      <c r="AA134" s="12"/>
      <c r="AB134" s="12"/>
      <c r="AC134" s="12"/>
      <c r="AD134" s="12"/>
      <c r="AE134" s="12"/>
      <c r="AR134" s="223" t="s">
        <v>200</v>
      </c>
      <c r="AT134" s="224" t="s">
        <v>75</v>
      </c>
      <c r="AU134" s="224" t="s">
        <v>83</v>
      </c>
      <c r="AY134" s="223" t="s">
        <v>175</v>
      </c>
      <c r="BK134" s="225">
        <f>SUM(BK135:BK136)</f>
        <v>0</v>
      </c>
    </row>
    <row r="135" s="2" customFormat="1" ht="16.5" customHeight="1">
      <c r="A135" s="39"/>
      <c r="B135" s="40"/>
      <c r="C135" s="228" t="s">
        <v>98</v>
      </c>
      <c r="D135" s="228" t="s">
        <v>177</v>
      </c>
      <c r="E135" s="229" t="s">
        <v>1600</v>
      </c>
      <c r="F135" s="230" t="s">
        <v>1601</v>
      </c>
      <c r="G135" s="231" t="s">
        <v>845</v>
      </c>
      <c r="H135" s="232">
        <v>1</v>
      </c>
      <c r="I135" s="233"/>
      <c r="J135" s="234">
        <f>ROUND(I135*H135,2)</f>
        <v>0</v>
      </c>
      <c r="K135" s="230" t="s">
        <v>181</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1286</v>
      </c>
      <c r="AT135" s="239" t="s">
        <v>177</v>
      </c>
      <c r="AU135" s="239" t="s">
        <v>85</v>
      </c>
      <c r="AY135" s="18" t="s">
        <v>175</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1286</v>
      </c>
      <c r="BM135" s="239" t="s">
        <v>2723</v>
      </c>
    </row>
    <row r="136" s="2" customFormat="1">
      <c r="A136" s="39"/>
      <c r="B136" s="40"/>
      <c r="C136" s="41"/>
      <c r="D136" s="243" t="s">
        <v>205</v>
      </c>
      <c r="E136" s="41"/>
      <c r="F136" s="264" t="s">
        <v>2724</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205</v>
      </c>
      <c r="AU136" s="18" t="s">
        <v>85</v>
      </c>
    </row>
    <row r="137" s="12" customFormat="1" ht="22.8" customHeight="1">
      <c r="A137" s="12"/>
      <c r="B137" s="212"/>
      <c r="C137" s="213"/>
      <c r="D137" s="214" t="s">
        <v>75</v>
      </c>
      <c r="E137" s="226" t="s">
        <v>1604</v>
      </c>
      <c r="F137" s="226" t="s">
        <v>1605</v>
      </c>
      <c r="G137" s="213"/>
      <c r="H137" s="213"/>
      <c r="I137" s="216"/>
      <c r="J137" s="227">
        <f>BK137</f>
        <v>0</v>
      </c>
      <c r="K137" s="213"/>
      <c r="L137" s="218"/>
      <c r="M137" s="219"/>
      <c r="N137" s="220"/>
      <c r="O137" s="220"/>
      <c r="P137" s="221">
        <f>SUM(P138:P141)</f>
        <v>0</v>
      </c>
      <c r="Q137" s="220"/>
      <c r="R137" s="221">
        <f>SUM(R138:R141)</f>
        <v>0</v>
      </c>
      <c r="S137" s="220"/>
      <c r="T137" s="222">
        <f>SUM(T138:T141)</f>
        <v>0</v>
      </c>
      <c r="U137" s="12"/>
      <c r="V137" s="12"/>
      <c r="W137" s="12"/>
      <c r="X137" s="12"/>
      <c r="Y137" s="12"/>
      <c r="Z137" s="12"/>
      <c r="AA137" s="12"/>
      <c r="AB137" s="12"/>
      <c r="AC137" s="12"/>
      <c r="AD137" s="12"/>
      <c r="AE137" s="12"/>
      <c r="AR137" s="223" t="s">
        <v>200</v>
      </c>
      <c r="AT137" s="224" t="s">
        <v>75</v>
      </c>
      <c r="AU137" s="224" t="s">
        <v>83</v>
      </c>
      <c r="AY137" s="223" t="s">
        <v>175</v>
      </c>
      <c r="BK137" s="225">
        <f>SUM(BK138:BK141)</f>
        <v>0</v>
      </c>
    </row>
    <row r="138" s="2" customFormat="1" ht="16.5" customHeight="1">
      <c r="A138" s="39"/>
      <c r="B138" s="40"/>
      <c r="C138" s="228" t="s">
        <v>182</v>
      </c>
      <c r="D138" s="228" t="s">
        <v>177</v>
      </c>
      <c r="E138" s="229" t="s">
        <v>1606</v>
      </c>
      <c r="F138" s="230" t="s">
        <v>1607</v>
      </c>
      <c r="G138" s="231" t="s">
        <v>845</v>
      </c>
      <c r="H138" s="232">
        <v>1</v>
      </c>
      <c r="I138" s="233"/>
      <c r="J138" s="234">
        <f>ROUND(I138*H138,2)</f>
        <v>0</v>
      </c>
      <c r="K138" s="230" t="s">
        <v>181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1286</v>
      </c>
      <c r="AT138" s="239" t="s">
        <v>177</v>
      </c>
      <c r="AU138" s="239" t="s">
        <v>85</v>
      </c>
      <c r="AY138" s="18" t="s">
        <v>175</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1286</v>
      </c>
      <c r="BM138" s="239" t="s">
        <v>2725</v>
      </c>
    </row>
    <row r="139" s="2" customFormat="1">
      <c r="A139" s="39"/>
      <c r="B139" s="40"/>
      <c r="C139" s="41"/>
      <c r="D139" s="243" t="s">
        <v>205</v>
      </c>
      <c r="E139" s="41"/>
      <c r="F139" s="264" t="s">
        <v>1609</v>
      </c>
      <c r="G139" s="41"/>
      <c r="H139" s="41"/>
      <c r="I139" s="265"/>
      <c r="J139" s="41"/>
      <c r="K139" s="41"/>
      <c r="L139" s="45"/>
      <c r="M139" s="266"/>
      <c r="N139" s="267"/>
      <c r="O139" s="92"/>
      <c r="P139" s="92"/>
      <c r="Q139" s="92"/>
      <c r="R139" s="92"/>
      <c r="S139" s="92"/>
      <c r="T139" s="93"/>
      <c r="U139" s="39"/>
      <c r="V139" s="39"/>
      <c r="W139" s="39"/>
      <c r="X139" s="39"/>
      <c r="Y139" s="39"/>
      <c r="Z139" s="39"/>
      <c r="AA139" s="39"/>
      <c r="AB139" s="39"/>
      <c r="AC139" s="39"/>
      <c r="AD139" s="39"/>
      <c r="AE139" s="39"/>
      <c r="AT139" s="18" t="s">
        <v>205</v>
      </c>
      <c r="AU139" s="18" t="s">
        <v>85</v>
      </c>
    </row>
    <row r="140" s="2" customFormat="1" ht="16.5" customHeight="1">
      <c r="A140" s="39"/>
      <c r="B140" s="40"/>
      <c r="C140" s="228" t="s">
        <v>200</v>
      </c>
      <c r="D140" s="228" t="s">
        <v>177</v>
      </c>
      <c r="E140" s="229" t="s">
        <v>1610</v>
      </c>
      <c r="F140" s="230" t="s">
        <v>1611</v>
      </c>
      <c r="G140" s="231" t="s">
        <v>845</v>
      </c>
      <c r="H140" s="232">
        <v>1</v>
      </c>
      <c r="I140" s="233"/>
      <c r="J140" s="234">
        <f>ROUND(I140*H140,2)</f>
        <v>0</v>
      </c>
      <c r="K140" s="230" t="s">
        <v>181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1286</v>
      </c>
      <c r="AT140" s="239" t="s">
        <v>177</v>
      </c>
      <c r="AU140" s="239" t="s">
        <v>85</v>
      </c>
      <c r="AY140" s="18" t="s">
        <v>175</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1286</v>
      </c>
      <c r="BM140" s="239" t="s">
        <v>2726</v>
      </c>
    </row>
    <row r="141" s="2" customFormat="1">
      <c r="A141" s="39"/>
      <c r="B141" s="40"/>
      <c r="C141" s="41"/>
      <c r="D141" s="243" t="s">
        <v>205</v>
      </c>
      <c r="E141" s="41"/>
      <c r="F141" s="264" t="s">
        <v>1613</v>
      </c>
      <c r="G141" s="41"/>
      <c r="H141" s="41"/>
      <c r="I141" s="265"/>
      <c r="J141" s="41"/>
      <c r="K141" s="41"/>
      <c r="L141" s="45"/>
      <c r="M141" s="266"/>
      <c r="N141" s="267"/>
      <c r="O141" s="92"/>
      <c r="P141" s="92"/>
      <c r="Q141" s="92"/>
      <c r="R141" s="92"/>
      <c r="S141" s="92"/>
      <c r="T141" s="93"/>
      <c r="U141" s="39"/>
      <c r="V141" s="39"/>
      <c r="W141" s="39"/>
      <c r="X141" s="39"/>
      <c r="Y141" s="39"/>
      <c r="Z141" s="39"/>
      <c r="AA141" s="39"/>
      <c r="AB141" s="39"/>
      <c r="AC141" s="39"/>
      <c r="AD141" s="39"/>
      <c r="AE141" s="39"/>
      <c r="AT141" s="18" t="s">
        <v>205</v>
      </c>
      <c r="AU141" s="18" t="s">
        <v>85</v>
      </c>
    </row>
    <row r="142" s="12" customFormat="1" ht="22.8" customHeight="1">
      <c r="A142" s="12"/>
      <c r="B142" s="212"/>
      <c r="C142" s="213"/>
      <c r="D142" s="214" t="s">
        <v>75</v>
      </c>
      <c r="E142" s="226" t="s">
        <v>1297</v>
      </c>
      <c r="F142" s="226" t="s">
        <v>1298</v>
      </c>
      <c r="G142" s="213"/>
      <c r="H142" s="213"/>
      <c r="I142" s="216"/>
      <c r="J142" s="227">
        <f>BK142</f>
        <v>0</v>
      </c>
      <c r="K142" s="213"/>
      <c r="L142" s="218"/>
      <c r="M142" s="219"/>
      <c r="N142" s="220"/>
      <c r="O142" s="220"/>
      <c r="P142" s="221">
        <f>SUM(P143:P146)</f>
        <v>0</v>
      </c>
      <c r="Q142" s="220"/>
      <c r="R142" s="221">
        <f>SUM(R143:R146)</f>
        <v>0</v>
      </c>
      <c r="S142" s="220"/>
      <c r="T142" s="222">
        <f>SUM(T143:T146)</f>
        <v>0</v>
      </c>
      <c r="U142" s="12"/>
      <c r="V142" s="12"/>
      <c r="W142" s="12"/>
      <c r="X142" s="12"/>
      <c r="Y142" s="12"/>
      <c r="Z142" s="12"/>
      <c r="AA142" s="12"/>
      <c r="AB142" s="12"/>
      <c r="AC142" s="12"/>
      <c r="AD142" s="12"/>
      <c r="AE142" s="12"/>
      <c r="AR142" s="223" t="s">
        <v>200</v>
      </c>
      <c r="AT142" s="224" t="s">
        <v>75</v>
      </c>
      <c r="AU142" s="224" t="s">
        <v>83</v>
      </c>
      <c r="AY142" s="223" t="s">
        <v>175</v>
      </c>
      <c r="BK142" s="225">
        <f>SUM(BK143:BK146)</f>
        <v>0</v>
      </c>
    </row>
    <row r="143" s="2" customFormat="1" ht="16.5" customHeight="1">
      <c r="A143" s="39"/>
      <c r="B143" s="40"/>
      <c r="C143" s="228" t="s">
        <v>189</v>
      </c>
      <c r="D143" s="228" t="s">
        <v>177</v>
      </c>
      <c r="E143" s="229" t="s">
        <v>1614</v>
      </c>
      <c r="F143" s="230" t="s">
        <v>1615</v>
      </c>
      <c r="G143" s="231" t="s">
        <v>845</v>
      </c>
      <c r="H143" s="232">
        <v>1</v>
      </c>
      <c r="I143" s="233"/>
      <c r="J143" s="234">
        <f>ROUND(I143*H143,2)</f>
        <v>0</v>
      </c>
      <c r="K143" s="230" t="s">
        <v>181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1286</v>
      </c>
      <c r="AT143" s="239" t="s">
        <v>177</v>
      </c>
      <c r="AU143" s="239" t="s">
        <v>85</v>
      </c>
      <c r="AY143" s="18" t="s">
        <v>175</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1286</v>
      </c>
      <c r="BM143" s="239" t="s">
        <v>2727</v>
      </c>
    </row>
    <row r="144" s="2" customFormat="1">
      <c r="A144" s="39"/>
      <c r="B144" s="40"/>
      <c r="C144" s="41"/>
      <c r="D144" s="243" t="s">
        <v>205</v>
      </c>
      <c r="E144" s="41"/>
      <c r="F144" s="264" t="s">
        <v>1617</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205</v>
      </c>
      <c r="AU144" s="18" t="s">
        <v>85</v>
      </c>
    </row>
    <row r="145" s="2" customFormat="1" ht="16.5" customHeight="1">
      <c r="A145" s="39"/>
      <c r="B145" s="40"/>
      <c r="C145" s="228" t="s">
        <v>210</v>
      </c>
      <c r="D145" s="228" t="s">
        <v>177</v>
      </c>
      <c r="E145" s="229" t="s">
        <v>1299</v>
      </c>
      <c r="F145" s="230" t="s">
        <v>1618</v>
      </c>
      <c r="G145" s="231" t="s">
        <v>845</v>
      </c>
      <c r="H145" s="232">
        <v>1</v>
      </c>
      <c r="I145" s="233"/>
      <c r="J145" s="234">
        <f>ROUND(I145*H145,2)</f>
        <v>0</v>
      </c>
      <c r="K145" s="230" t="s">
        <v>181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1286</v>
      </c>
      <c r="AT145" s="239" t="s">
        <v>177</v>
      </c>
      <c r="AU145" s="239" t="s">
        <v>85</v>
      </c>
      <c r="AY145" s="18" t="s">
        <v>175</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1286</v>
      </c>
      <c r="BM145" s="239" t="s">
        <v>2728</v>
      </c>
    </row>
    <row r="146" s="2" customFormat="1">
      <c r="A146" s="39"/>
      <c r="B146" s="40"/>
      <c r="C146" s="41"/>
      <c r="D146" s="243" t="s">
        <v>205</v>
      </c>
      <c r="E146" s="41"/>
      <c r="F146" s="264" t="s">
        <v>1620</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205</v>
      </c>
      <c r="AU146" s="18" t="s">
        <v>85</v>
      </c>
    </row>
    <row r="147" s="12" customFormat="1" ht="22.8" customHeight="1">
      <c r="A147" s="12"/>
      <c r="B147" s="212"/>
      <c r="C147" s="213"/>
      <c r="D147" s="214" t="s">
        <v>75</v>
      </c>
      <c r="E147" s="226" t="s">
        <v>1624</v>
      </c>
      <c r="F147" s="226" t="s">
        <v>1625</v>
      </c>
      <c r="G147" s="213"/>
      <c r="H147" s="213"/>
      <c r="I147" s="216"/>
      <c r="J147" s="227">
        <f>BK147</f>
        <v>0</v>
      </c>
      <c r="K147" s="213"/>
      <c r="L147" s="218"/>
      <c r="M147" s="219"/>
      <c r="N147" s="220"/>
      <c r="O147" s="220"/>
      <c r="P147" s="221">
        <f>SUM(P148:P150)</f>
        <v>0</v>
      </c>
      <c r="Q147" s="220"/>
      <c r="R147" s="221">
        <f>SUM(R148:R150)</f>
        <v>0</v>
      </c>
      <c r="S147" s="220"/>
      <c r="T147" s="222">
        <f>SUM(T148:T150)</f>
        <v>0</v>
      </c>
      <c r="U147" s="12"/>
      <c r="V147" s="12"/>
      <c r="W147" s="12"/>
      <c r="X147" s="12"/>
      <c r="Y147" s="12"/>
      <c r="Z147" s="12"/>
      <c r="AA147" s="12"/>
      <c r="AB147" s="12"/>
      <c r="AC147" s="12"/>
      <c r="AD147" s="12"/>
      <c r="AE147" s="12"/>
      <c r="AR147" s="223" t="s">
        <v>200</v>
      </c>
      <c r="AT147" s="224" t="s">
        <v>75</v>
      </c>
      <c r="AU147" s="224" t="s">
        <v>83</v>
      </c>
      <c r="AY147" s="223" t="s">
        <v>175</v>
      </c>
      <c r="BK147" s="225">
        <f>SUM(BK148:BK150)</f>
        <v>0</v>
      </c>
    </row>
    <row r="148" s="2" customFormat="1" ht="16.5" customHeight="1">
      <c r="A148" s="39"/>
      <c r="B148" s="40"/>
      <c r="C148" s="228" t="s">
        <v>214</v>
      </c>
      <c r="D148" s="228" t="s">
        <v>177</v>
      </c>
      <c r="E148" s="229" t="s">
        <v>1626</v>
      </c>
      <c r="F148" s="230" t="s">
        <v>1627</v>
      </c>
      <c r="G148" s="231" t="s">
        <v>845</v>
      </c>
      <c r="H148" s="232">
        <v>1</v>
      </c>
      <c r="I148" s="233"/>
      <c r="J148" s="234">
        <f>ROUND(I148*H148,2)</f>
        <v>0</v>
      </c>
      <c r="K148" s="230" t="s">
        <v>181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1286</v>
      </c>
      <c r="AT148" s="239" t="s">
        <v>177</v>
      </c>
      <c r="AU148" s="239" t="s">
        <v>85</v>
      </c>
      <c r="AY148" s="18" t="s">
        <v>175</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1286</v>
      </c>
      <c r="BM148" s="239" t="s">
        <v>2729</v>
      </c>
    </row>
    <row r="149" s="2" customFormat="1">
      <c r="A149" s="39"/>
      <c r="B149" s="40"/>
      <c r="C149" s="41"/>
      <c r="D149" s="243" t="s">
        <v>205</v>
      </c>
      <c r="E149" s="41"/>
      <c r="F149" s="264" t="s">
        <v>1629</v>
      </c>
      <c r="G149" s="41"/>
      <c r="H149" s="41"/>
      <c r="I149" s="265"/>
      <c r="J149" s="41"/>
      <c r="K149" s="41"/>
      <c r="L149" s="45"/>
      <c r="M149" s="266"/>
      <c r="N149" s="267"/>
      <c r="O149" s="92"/>
      <c r="P149" s="92"/>
      <c r="Q149" s="92"/>
      <c r="R149" s="92"/>
      <c r="S149" s="92"/>
      <c r="T149" s="93"/>
      <c r="U149" s="39"/>
      <c r="V149" s="39"/>
      <c r="W149" s="39"/>
      <c r="X149" s="39"/>
      <c r="Y149" s="39"/>
      <c r="Z149" s="39"/>
      <c r="AA149" s="39"/>
      <c r="AB149" s="39"/>
      <c r="AC149" s="39"/>
      <c r="AD149" s="39"/>
      <c r="AE149" s="39"/>
      <c r="AT149" s="18" t="s">
        <v>205</v>
      </c>
      <c r="AU149" s="18" t="s">
        <v>85</v>
      </c>
    </row>
    <row r="150" s="2" customFormat="1" ht="21.75" customHeight="1">
      <c r="A150" s="39"/>
      <c r="B150" s="40"/>
      <c r="C150" s="228" t="s">
        <v>218</v>
      </c>
      <c r="D150" s="228" t="s">
        <v>177</v>
      </c>
      <c r="E150" s="229" t="s">
        <v>1630</v>
      </c>
      <c r="F150" s="230" t="s">
        <v>1631</v>
      </c>
      <c r="G150" s="231" t="s">
        <v>845</v>
      </c>
      <c r="H150" s="232">
        <v>1</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1286</v>
      </c>
      <c r="AT150" s="239" t="s">
        <v>177</v>
      </c>
      <c r="AU150" s="239" t="s">
        <v>85</v>
      </c>
      <c r="AY150" s="18" t="s">
        <v>175</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1286</v>
      </c>
      <c r="BM150" s="239" t="s">
        <v>2730</v>
      </c>
    </row>
    <row r="151" s="12" customFormat="1" ht="22.8" customHeight="1">
      <c r="A151" s="12"/>
      <c r="B151" s="212"/>
      <c r="C151" s="213"/>
      <c r="D151" s="214" t="s">
        <v>75</v>
      </c>
      <c r="E151" s="226" t="s">
        <v>1633</v>
      </c>
      <c r="F151" s="226" t="s">
        <v>1634</v>
      </c>
      <c r="G151" s="213"/>
      <c r="H151" s="213"/>
      <c r="I151" s="216"/>
      <c r="J151" s="227">
        <f>BK151</f>
        <v>0</v>
      </c>
      <c r="K151" s="213"/>
      <c r="L151" s="218"/>
      <c r="M151" s="219"/>
      <c r="N151" s="220"/>
      <c r="O151" s="220"/>
      <c r="P151" s="221">
        <f>SUM(P152:P153)</f>
        <v>0</v>
      </c>
      <c r="Q151" s="220"/>
      <c r="R151" s="221">
        <f>SUM(R152:R153)</f>
        <v>0</v>
      </c>
      <c r="S151" s="220"/>
      <c r="T151" s="222">
        <f>SUM(T152:T153)</f>
        <v>0</v>
      </c>
      <c r="U151" s="12"/>
      <c r="V151" s="12"/>
      <c r="W151" s="12"/>
      <c r="X151" s="12"/>
      <c r="Y151" s="12"/>
      <c r="Z151" s="12"/>
      <c r="AA151" s="12"/>
      <c r="AB151" s="12"/>
      <c r="AC151" s="12"/>
      <c r="AD151" s="12"/>
      <c r="AE151" s="12"/>
      <c r="AR151" s="223" t="s">
        <v>200</v>
      </c>
      <c r="AT151" s="224" t="s">
        <v>75</v>
      </c>
      <c r="AU151" s="224" t="s">
        <v>83</v>
      </c>
      <c r="AY151" s="223" t="s">
        <v>175</v>
      </c>
      <c r="BK151" s="225">
        <f>SUM(BK152:BK153)</f>
        <v>0</v>
      </c>
    </row>
    <row r="152" s="2" customFormat="1" ht="16.5" customHeight="1">
      <c r="A152" s="39"/>
      <c r="B152" s="40"/>
      <c r="C152" s="228" t="s">
        <v>223</v>
      </c>
      <c r="D152" s="228" t="s">
        <v>177</v>
      </c>
      <c r="E152" s="229" t="s">
        <v>1635</v>
      </c>
      <c r="F152" s="230" t="s">
        <v>1634</v>
      </c>
      <c r="G152" s="231" t="s">
        <v>845</v>
      </c>
      <c r="H152" s="232">
        <v>1</v>
      </c>
      <c r="I152" s="233"/>
      <c r="J152" s="234">
        <f>ROUND(I152*H152,2)</f>
        <v>0</v>
      </c>
      <c r="K152" s="230" t="s">
        <v>181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1286</v>
      </c>
      <c r="AT152" s="239" t="s">
        <v>177</v>
      </c>
      <c r="AU152" s="239" t="s">
        <v>85</v>
      </c>
      <c r="AY152" s="18" t="s">
        <v>175</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1286</v>
      </c>
      <c r="BM152" s="239" t="s">
        <v>2731</v>
      </c>
    </row>
    <row r="153" s="2" customFormat="1">
      <c r="A153" s="39"/>
      <c r="B153" s="40"/>
      <c r="C153" s="41"/>
      <c r="D153" s="243" t="s">
        <v>205</v>
      </c>
      <c r="E153" s="41"/>
      <c r="F153" s="264" t="s">
        <v>1637</v>
      </c>
      <c r="G153" s="41"/>
      <c r="H153" s="41"/>
      <c r="I153" s="265"/>
      <c r="J153" s="41"/>
      <c r="K153" s="41"/>
      <c r="L153" s="45"/>
      <c r="M153" s="300"/>
      <c r="N153" s="301"/>
      <c r="O153" s="302"/>
      <c r="P153" s="302"/>
      <c r="Q153" s="302"/>
      <c r="R153" s="302"/>
      <c r="S153" s="302"/>
      <c r="T153" s="303"/>
      <c r="U153" s="39"/>
      <c r="V153" s="39"/>
      <c r="W153" s="39"/>
      <c r="X153" s="39"/>
      <c r="Y153" s="39"/>
      <c r="Z153" s="39"/>
      <c r="AA153" s="39"/>
      <c r="AB153" s="39"/>
      <c r="AC153" s="39"/>
      <c r="AD153" s="39"/>
      <c r="AE153" s="39"/>
      <c r="AT153" s="18" t="s">
        <v>205</v>
      </c>
      <c r="AU153" s="18" t="s">
        <v>85</v>
      </c>
    </row>
    <row r="154" s="2" customFormat="1" ht="6.96" customHeight="1">
      <c r="A154" s="39"/>
      <c r="B154" s="67"/>
      <c r="C154" s="68"/>
      <c r="D154" s="68"/>
      <c r="E154" s="68"/>
      <c r="F154" s="68"/>
      <c r="G154" s="68"/>
      <c r="H154" s="68"/>
      <c r="I154" s="68"/>
      <c r="J154" s="68"/>
      <c r="K154" s="68"/>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O9TvGc/xT6vPXRcO3zRldiJ6IiGoD/t1+LQl1dLM2F/BglrqKy08kpvl7jyZM9rSk8lRGuFZQmMdz3CqtZdu5Q==" hashValue="V6ffx1BG/zVQVYOkHfzO9CgZ/fausnLr88L8ZXOdyvTVkzslybMMaMDSOXEvb8GFKVO6zApGlVOyOV3k9st82A==" algorithmName="SHA-512" password="E785"/>
  <autoFilter ref="C126:K153"/>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2024-04-24T10:00:59Z</dcterms:created>
  <dcterms:modified xsi:type="dcterms:W3CDTF">2024-04-24T10:01:18Z</dcterms:modified>
</cp:coreProperties>
</file>