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.voznica\Desktop\"/>
    </mc:Choice>
  </mc:AlternateContent>
  <bookViews>
    <workbookView xWindow="0" yWindow="0" windowWidth="0" windowHeight="0"/>
  </bookViews>
  <sheets>
    <sheet name="Rekapitulace stavby" sheetId="1" r:id="rId1"/>
    <sheet name="01 - Posluchárna UA2" sheetId="2" r:id="rId2"/>
    <sheet name="02 - Posluchárna UA3" sheetId="3" r:id="rId3"/>
    <sheet name="03 - Posluchárna UA4" sheetId="4" r:id="rId4"/>
    <sheet name="04 - Posluchárna UA5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Posluchárna UA2'!$C$127:$K$197</definedName>
    <definedName name="_xlnm.Print_Area" localSheetId="1">'01 - Posluchárna UA2'!$C$4:$J$76,'01 - Posluchárna UA2'!$C$82:$J$109,'01 - Posluchárna UA2'!$C$115:$J$197</definedName>
    <definedName name="_xlnm.Print_Titles" localSheetId="1">'01 - Posluchárna UA2'!$127:$127</definedName>
    <definedName name="_xlnm._FilterDatabase" localSheetId="2" hidden="1">'02 - Posluchárna UA3'!$C$128:$K$205</definedName>
    <definedName name="_xlnm.Print_Area" localSheetId="2">'02 - Posluchárna UA3'!$C$4:$J$76,'02 - Posluchárna UA3'!$C$82:$J$110,'02 - Posluchárna UA3'!$C$116:$J$205</definedName>
    <definedName name="_xlnm.Print_Titles" localSheetId="2">'02 - Posluchárna UA3'!$128:$128</definedName>
    <definedName name="_xlnm._FilterDatabase" localSheetId="3" hidden="1">'03 - Posluchárna UA4'!$C$128:$K$207</definedName>
    <definedName name="_xlnm.Print_Area" localSheetId="3">'03 - Posluchárna UA4'!$C$4:$J$76,'03 - Posluchárna UA4'!$C$82:$J$110,'03 - Posluchárna UA4'!$C$116:$J$207</definedName>
    <definedName name="_xlnm.Print_Titles" localSheetId="3">'03 - Posluchárna UA4'!$128:$128</definedName>
    <definedName name="_xlnm._FilterDatabase" localSheetId="4" hidden="1">'04 - Posluchárna UA5'!$C$128:$K$207</definedName>
    <definedName name="_xlnm.Print_Area" localSheetId="4">'04 - Posluchárna UA5'!$C$4:$J$76,'04 - Posluchárna UA5'!$C$82:$J$110,'04 - Posluchárna UA5'!$C$116:$J$207</definedName>
    <definedName name="_xlnm.Print_Titles" localSheetId="4">'04 - Posluchárna UA5'!$128:$128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07"/>
  <c r="BH207"/>
  <c r="BG207"/>
  <c r="BF207"/>
  <c r="T207"/>
  <c r="T206"/>
  <c r="R207"/>
  <c r="R206"/>
  <c r="P207"/>
  <c r="P206"/>
  <c r="BI205"/>
  <c r="BH205"/>
  <c r="BG205"/>
  <c r="BF205"/>
  <c r="T205"/>
  <c r="T204"/>
  <c r="R205"/>
  <c r="R204"/>
  <c r="P205"/>
  <c r="P204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125"/>
  <c r="J20"/>
  <c r="J18"/>
  <c r="E18"/>
  <c r="F92"/>
  <c r="J17"/>
  <c r="J15"/>
  <c r="E15"/>
  <c r="F125"/>
  <c r="J14"/>
  <c r="J12"/>
  <c r="J89"/>
  <c r="E7"/>
  <c r="E119"/>
  <c i="4" r="J37"/>
  <c r="J36"/>
  <c i="1" r="AY97"/>
  <c i="4" r="J35"/>
  <c i="1" r="AX97"/>
  <c i="4" r="BI207"/>
  <c r="BH207"/>
  <c r="BG207"/>
  <c r="BF207"/>
  <c r="T207"/>
  <c r="T206"/>
  <c r="R207"/>
  <c r="R206"/>
  <c r="P207"/>
  <c r="P206"/>
  <c r="BI205"/>
  <c r="BH205"/>
  <c r="BG205"/>
  <c r="BF205"/>
  <c r="T205"/>
  <c r="T204"/>
  <c r="R205"/>
  <c r="R204"/>
  <c r="P205"/>
  <c r="P204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92"/>
  <c r="J23"/>
  <c r="J21"/>
  <c r="E21"/>
  <c r="J125"/>
  <c r="J20"/>
  <c r="J18"/>
  <c r="E18"/>
  <c r="F92"/>
  <c r="J17"/>
  <c r="J15"/>
  <c r="E15"/>
  <c r="F91"/>
  <c r="J14"/>
  <c r="J12"/>
  <c r="J123"/>
  <c r="E7"/>
  <c r="E119"/>
  <c i="3" r="J37"/>
  <c r="J36"/>
  <c i="1" r="AY96"/>
  <c i="3" r="J35"/>
  <c i="1" r="AX96"/>
  <c i="3" r="BI205"/>
  <c r="BH205"/>
  <c r="BG205"/>
  <c r="BF205"/>
  <c r="T205"/>
  <c r="T204"/>
  <c r="R205"/>
  <c r="R204"/>
  <c r="P205"/>
  <c r="P204"/>
  <c r="BI203"/>
  <c r="BH203"/>
  <c r="BG203"/>
  <c r="BF203"/>
  <c r="T203"/>
  <c r="T202"/>
  <c r="R203"/>
  <c r="R202"/>
  <c r="P203"/>
  <c r="P202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125"/>
  <c r="J20"/>
  <c r="J18"/>
  <c r="E18"/>
  <c r="F92"/>
  <c r="J17"/>
  <c r="J15"/>
  <c r="E15"/>
  <c r="F125"/>
  <c r="J14"/>
  <c r="J12"/>
  <c r="J123"/>
  <c r="E7"/>
  <c r="E85"/>
  <c i="2" r="J37"/>
  <c r="J36"/>
  <c i="1" r="AY95"/>
  <c i="2" r="J35"/>
  <c i="1" r="AX95"/>
  <c i="2" r="BI197"/>
  <c r="BH197"/>
  <c r="BG197"/>
  <c r="BF197"/>
  <c r="T197"/>
  <c r="T196"/>
  <c r="R197"/>
  <c r="R196"/>
  <c r="P197"/>
  <c r="P196"/>
  <c r="BI195"/>
  <c r="BH195"/>
  <c r="BG195"/>
  <c r="BF195"/>
  <c r="T195"/>
  <c r="T194"/>
  <c r="R195"/>
  <c r="R194"/>
  <c r="P195"/>
  <c r="P194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124"/>
  <c r="J20"/>
  <c r="J18"/>
  <c r="E18"/>
  <c r="F125"/>
  <c r="J17"/>
  <c r="J15"/>
  <c r="E15"/>
  <c r="F124"/>
  <c r="J14"/>
  <c r="J12"/>
  <c r="J122"/>
  <c r="E7"/>
  <c r="E85"/>
  <c i="1" r="L90"/>
  <c r="AM90"/>
  <c r="AM89"/>
  <c r="L89"/>
  <c r="AM87"/>
  <c r="L87"/>
  <c r="L85"/>
  <c r="L84"/>
  <c i="2" r="BK187"/>
  <c r="BK181"/>
  <c r="BK179"/>
  <c r="BK177"/>
  <c r="BK175"/>
  <c r="J173"/>
  <c r="J171"/>
  <c r="J169"/>
  <c r="J167"/>
  <c r="J165"/>
  <c r="BK162"/>
  <c r="BK160"/>
  <c r="BK158"/>
  <c r="J157"/>
  <c r="J154"/>
  <c r="J150"/>
  <c r="J146"/>
  <c r="BK138"/>
  <c r="J133"/>
  <c r="J176"/>
  <c r="BK154"/>
  <c r="BK150"/>
  <c r="BK146"/>
  <c r="J143"/>
  <c r="J138"/>
  <c r="BK133"/>
  <c r="J197"/>
  <c r="BK192"/>
  <c i="1" r="AS94"/>
  <c i="3" r="J178"/>
  <c r="J170"/>
  <c r="BK158"/>
  <c r="BK152"/>
  <c r="J140"/>
  <c r="J201"/>
  <c r="BK193"/>
  <c r="J183"/>
  <c r="BK177"/>
  <c r="J164"/>
  <c r="BK153"/>
  <c r="BK149"/>
  <c r="BK137"/>
  <c r="J195"/>
  <c r="BK184"/>
  <c r="J175"/>
  <c r="J168"/>
  <c r="BK164"/>
  <c r="BK155"/>
  <c r="BK144"/>
  <c r="BK138"/>
  <c r="J200"/>
  <c r="J191"/>
  <c r="J182"/>
  <c r="BK174"/>
  <c r="J169"/>
  <c r="BK160"/>
  <c r="BK156"/>
  <c r="BK143"/>
  <c r="J138"/>
  <c r="J132"/>
  <c i="4" r="J195"/>
  <c r="J188"/>
  <c r="BK183"/>
  <c r="J160"/>
  <c r="BK152"/>
  <c r="BK143"/>
  <c r="BK132"/>
  <c r="BK196"/>
  <c r="BK181"/>
  <c r="BK174"/>
  <c r="J167"/>
  <c r="BK163"/>
  <c r="BK157"/>
  <c r="BK151"/>
  <c r="J142"/>
  <c r="J134"/>
  <c r="BK193"/>
  <c r="BK186"/>
  <c r="BK176"/>
  <c r="J174"/>
  <c r="J163"/>
  <c r="BK150"/>
  <c r="J144"/>
  <c r="BK134"/>
  <c r="J203"/>
  <c r="J193"/>
  <c r="J181"/>
  <c r="J177"/>
  <c r="BK168"/>
  <c r="BK160"/>
  <c r="BK155"/>
  <c r="BK140"/>
  <c r="BK133"/>
  <c i="5" r="J199"/>
  <c r="BK193"/>
  <c r="BK183"/>
  <c r="BK180"/>
  <c r="J171"/>
  <c r="BK164"/>
  <c r="J158"/>
  <c r="J155"/>
  <c r="BK144"/>
  <c r="BK133"/>
  <c r="BK203"/>
  <c r="J187"/>
  <c r="J182"/>
  <c r="BK174"/>
  <c r="BK165"/>
  <c r="BK161"/>
  <c r="BK154"/>
  <c r="J138"/>
  <c r="BK199"/>
  <c r="BK184"/>
  <c r="BK176"/>
  <c r="J168"/>
  <c r="J161"/>
  <c r="J145"/>
  <c r="J139"/>
  <c r="J198"/>
  <c r="BK195"/>
  <c r="BK177"/>
  <c r="BK170"/>
  <c r="BK163"/>
  <c r="BK152"/>
  <c r="J132"/>
  <c i="2" r="BK185"/>
  <c r="J184"/>
  <c r="BK180"/>
  <c r="J178"/>
  <c r="J175"/>
  <c r="BK173"/>
  <c r="BK171"/>
  <c r="BK169"/>
  <c r="BK167"/>
  <c r="BK165"/>
  <c r="BK163"/>
  <c r="BK161"/>
  <c r="BK159"/>
  <c r="BK157"/>
  <c r="J152"/>
  <c r="BK148"/>
  <c r="J144"/>
  <c r="J139"/>
  <c r="BK134"/>
  <c r="BK188"/>
  <c r="BK156"/>
  <c r="BK152"/>
  <c r="J149"/>
  <c r="BK145"/>
  <c r="J142"/>
  <c r="J134"/>
  <c r="J131"/>
  <c r="BK195"/>
  <c r="J189"/>
  <c r="J192"/>
  <c i="3" r="J193"/>
  <c r="J180"/>
  <c r="BK175"/>
  <c r="BK166"/>
  <c r="BK157"/>
  <c r="J148"/>
  <c r="J135"/>
  <c r="J196"/>
  <c r="BK186"/>
  <c r="BK178"/>
  <c r="BK173"/>
  <c r="J159"/>
  <c r="J152"/>
  <c r="BK145"/>
  <c r="BK135"/>
  <c r="J197"/>
  <c r="J187"/>
  <c r="J181"/>
  <c r="J172"/>
  <c r="J163"/>
  <c r="J160"/>
  <c r="J150"/>
  <c r="J142"/>
  <c r="J203"/>
  <c r="BK194"/>
  <c r="BK183"/>
  <c r="BK176"/>
  <c r="BK170"/>
  <c r="J165"/>
  <c r="BK159"/>
  <c r="J149"/>
  <c r="BK139"/>
  <c i="4" r="J199"/>
  <c r="BK192"/>
  <c r="J186"/>
  <c r="J178"/>
  <c r="J175"/>
  <c r="BK173"/>
  <c r="BK170"/>
  <c r="J168"/>
  <c r="BK161"/>
  <c r="J154"/>
  <c r="BK144"/>
  <c r="BK139"/>
  <c r="BK198"/>
  <c r="BK185"/>
  <c r="J176"/>
  <c r="J171"/>
  <c r="BK166"/>
  <c r="J161"/>
  <c r="J152"/>
  <c r="BK148"/>
  <c r="BK135"/>
  <c r="BK202"/>
  <c r="J192"/>
  <c r="J184"/>
  <c r="J166"/>
  <c r="J155"/>
  <c r="J148"/>
  <c r="J140"/>
  <c r="J202"/>
  <c r="BK187"/>
  <c r="BK178"/>
  <c r="J169"/>
  <c r="BK162"/>
  <c r="J157"/>
  <c r="BK149"/>
  <c r="J135"/>
  <c i="5" r="BK205"/>
  <c r="BK198"/>
  <c r="BK188"/>
  <c r="BK181"/>
  <c r="J177"/>
  <c r="BK169"/>
  <c r="BK162"/>
  <c r="BK156"/>
  <c r="BK149"/>
  <c r="J134"/>
  <c r="J205"/>
  <c r="J189"/>
  <c r="J184"/>
  <c r="J178"/>
  <c r="BK171"/>
  <c r="J160"/>
  <c r="J153"/>
  <c r="J140"/>
  <c r="J202"/>
  <c r="BK187"/>
  <c r="J183"/>
  <c r="BK172"/>
  <c r="BK158"/>
  <c r="BK151"/>
  <c r="J135"/>
  <c r="BK134"/>
  <c r="J207"/>
  <c r="J188"/>
  <c r="J172"/>
  <c r="BK167"/>
  <c r="BK153"/>
  <c r="J144"/>
  <c i="2" r="J193"/>
  <c r="J185"/>
  <c r="J180"/>
  <c r="BK178"/>
  <c r="BK176"/>
  <c r="BK174"/>
  <c r="BK172"/>
  <c r="J170"/>
  <c r="J168"/>
  <c r="J166"/>
  <c r="J164"/>
  <c r="J162"/>
  <c r="J160"/>
  <c r="J158"/>
  <c r="J155"/>
  <c r="BK151"/>
  <c r="J147"/>
  <c r="BK142"/>
  <c r="J136"/>
  <c r="J132"/>
  <c r="J153"/>
  <c r="J151"/>
  <c r="BK147"/>
  <c r="BK144"/>
  <c r="BK136"/>
  <c r="BK131"/>
  <c r="BK193"/>
  <c r="J195"/>
  <c i="3" r="BK200"/>
  <c r="J184"/>
  <c r="J173"/>
  <c r="BK161"/>
  <c r="J155"/>
  <c r="J144"/>
  <c r="J205"/>
  <c r="J194"/>
  <c r="BK185"/>
  <c r="J179"/>
  <c r="J176"/>
  <c r="BK162"/>
  <c r="BK150"/>
  <c r="BK140"/>
  <c r="J133"/>
  <c r="BK196"/>
  <c r="J190"/>
  <c r="BK179"/>
  <c r="BK169"/>
  <c r="BK165"/>
  <c r="BK154"/>
  <c r="J143"/>
  <c r="BK134"/>
  <c r="BK197"/>
  <c r="J185"/>
  <c r="BK172"/>
  <c r="BK168"/>
  <c r="BK163"/>
  <c r="J158"/>
  <c r="J151"/>
  <c r="BK142"/>
  <c r="BK133"/>
  <c i="4" r="BK197"/>
  <c r="J187"/>
  <c r="BK182"/>
  <c r="J159"/>
  <c r="J151"/>
  <c r="BK142"/>
  <c r="BK203"/>
  <c r="BK195"/>
  <c r="J180"/>
  <c r="J172"/>
  <c r="BK169"/>
  <c r="BK164"/>
  <c r="J158"/>
  <c r="J150"/>
  <c r="J137"/>
  <c r="BK205"/>
  <c r="J189"/>
  <c r="J182"/>
  <c r="BK175"/>
  <c r="J165"/>
  <c r="J153"/>
  <c r="BK145"/>
  <c r="BK137"/>
  <c r="J205"/>
  <c r="J198"/>
  <c r="BK179"/>
  <c r="BK172"/>
  <c r="BK167"/>
  <c r="BK158"/>
  <c r="BK154"/>
  <c r="BK138"/>
  <c i="5" r="J203"/>
  <c r="J195"/>
  <c r="J192"/>
  <c r="BK182"/>
  <c r="BK179"/>
  <c r="J170"/>
  <c r="J163"/>
  <c r="BK157"/>
  <c r="J150"/>
  <c r="BK140"/>
  <c r="J193"/>
  <c r="J186"/>
  <c r="BK173"/>
  <c r="J164"/>
  <c r="J159"/>
  <c r="J149"/>
  <c r="BK145"/>
  <c r="BK143"/>
  <c r="J142"/>
  <c r="J137"/>
  <c r="J196"/>
  <c r="BK186"/>
  <c r="J181"/>
  <c r="BK175"/>
  <c r="J167"/>
  <c r="J156"/>
  <c r="J143"/>
  <c r="J133"/>
  <c r="BK196"/>
  <c r="J176"/>
  <c r="J169"/>
  <c r="BK160"/>
  <c r="J151"/>
  <c r="BK138"/>
  <c i="2" r="J187"/>
  <c r="BK184"/>
  <c r="J181"/>
  <c r="J179"/>
  <c r="J177"/>
  <c r="J174"/>
  <c r="J172"/>
  <c r="BK170"/>
  <c r="BK168"/>
  <c r="BK166"/>
  <c r="BK164"/>
  <c r="J163"/>
  <c r="J161"/>
  <c r="J159"/>
  <c r="J156"/>
  <c r="BK153"/>
  <c r="BK149"/>
  <c r="BK143"/>
  <c r="BK137"/>
  <c r="J188"/>
  <c r="BK155"/>
  <c r="J148"/>
  <c r="J145"/>
  <c r="BK139"/>
  <c r="J137"/>
  <c r="BK132"/>
  <c r="BK189"/>
  <c r="BK197"/>
  <c i="3" r="BK203"/>
  <c r="BK187"/>
  <c r="J177"/>
  <c r="J167"/>
  <c r="J156"/>
  <c r="BK151"/>
  <c r="BK132"/>
  <c r="BK195"/>
  <c r="BK190"/>
  <c r="BK181"/>
  <c r="BK171"/>
  <c r="J154"/>
  <c r="BK148"/>
  <c r="J139"/>
  <c r="BK205"/>
  <c r="BK191"/>
  <c r="BK182"/>
  <c r="J174"/>
  <c r="J166"/>
  <c r="J162"/>
  <c r="J153"/>
  <c r="J137"/>
  <c r="BK201"/>
  <c r="J186"/>
  <c r="BK180"/>
  <c r="J171"/>
  <c r="BK167"/>
  <c r="J161"/>
  <c r="J157"/>
  <c r="J145"/>
  <c r="J134"/>
  <c i="4" r="J207"/>
  <c r="BK189"/>
  <c r="J185"/>
  <c r="BK180"/>
  <c r="BK153"/>
  <c r="J133"/>
  <c r="J197"/>
  <c r="J183"/>
  <c r="BK177"/>
  <c r="J170"/>
  <c r="BK165"/>
  <c r="BK159"/>
  <c r="J156"/>
  <c r="J145"/>
  <c r="J132"/>
  <c r="J196"/>
  <c r="BK188"/>
  <c r="J179"/>
  <c r="J173"/>
  <c r="J162"/>
  <c r="J149"/>
  <c r="J138"/>
  <c r="BK207"/>
  <c r="BK199"/>
  <c r="BK184"/>
  <c r="BK171"/>
  <c r="J164"/>
  <c r="BK156"/>
  <c r="J143"/>
  <c r="J139"/>
  <c i="5" r="BK197"/>
  <c r="BK189"/>
  <c r="BK178"/>
  <c r="BK166"/>
  <c r="BK159"/>
  <c r="J152"/>
  <c r="BK137"/>
  <c r="BK207"/>
  <c r="BK202"/>
  <c r="J180"/>
  <c r="J175"/>
  <c r="BK168"/>
  <c r="J162"/>
  <c r="BK155"/>
  <c r="BK150"/>
  <c r="BK135"/>
  <c r="BK192"/>
  <c r="BK185"/>
  <c r="J179"/>
  <c r="J174"/>
  <c r="J165"/>
  <c r="J157"/>
  <c r="BK148"/>
  <c r="BK142"/>
  <c r="BK132"/>
  <c r="J197"/>
  <c r="J185"/>
  <c r="J173"/>
  <c r="J166"/>
  <c r="J154"/>
  <c r="J148"/>
  <c r="BK139"/>
  <c i="2" l="1" r="BK130"/>
  <c r="J130"/>
  <c r="J98"/>
  <c r="BK135"/>
  <c r="J135"/>
  <c r="J99"/>
  <c r="P141"/>
  <c r="P140"/>
  <c r="R183"/>
  <c r="R182"/>
  <c r="P186"/>
  <c r="BK191"/>
  <c r="J191"/>
  <c r="J106"/>
  <c i="3" r="R131"/>
  <c r="P136"/>
  <c r="P141"/>
  <c r="R147"/>
  <c r="R146"/>
  <c r="P189"/>
  <c r="P188"/>
  <c r="BK192"/>
  <c r="J192"/>
  <c r="J105"/>
  <c r="P199"/>
  <c r="P198"/>
  <c i="4" r="T131"/>
  <c r="R136"/>
  <c r="R141"/>
  <c r="T147"/>
  <c r="T146"/>
  <c r="R191"/>
  <c r="R190"/>
  <c r="T194"/>
  <c r="T201"/>
  <c r="T200"/>
  <c i="5" r="BK136"/>
  <c r="J136"/>
  <c r="J99"/>
  <c r="BK141"/>
  <c r="J141"/>
  <c r="J100"/>
  <c r="T147"/>
  <c r="T146"/>
  <c r="T191"/>
  <c r="T190"/>
  <c r="R194"/>
  <c r="BK201"/>
  <c i="2" r="P130"/>
  <c r="P135"/>
  <c r="T141"/>
  <c r="T140"/>
  <c r="BK186"/>
  <c r="J186"/>
  <c r="J104"/>
  <c r="P191"/>
  <c r="P190"/>
  <c i="3" r="BK131"/>
  <c r="J131"/>
  <c r="J98"/>
  <c r="BK136"/>
  <c r="J136"/>
  <c r="J99"/>
  <c r="BK141"/>
  <c r="J141"/>
  <c r="J100"/>
  <c r="T147"/>
  <c r="T146"/>
  <c r="T189"/>
  <c r="T188"/>
  <c r="T192"/>
  <c r="R199"/>
  <c r="R198"/>
  <c i="4" r="R131"/>
  <c r="R130"/>
  <c r="T136"/>
  <c r="T141"/>
  <c r="P147"/>
  <c r="P146"/>
  <c r="T191"/>
  <c r="T190"/>
  <c r="R194"/>
  <c r="P201"/>
  <c r="P200"/>
  <c i="5" r="R131"/>
  <c r="R136"/>
  <c r="P141"/>
  <c r="P147"/>
  <c r="P146"/>
  <c r="BK194"/>
  <c r="J194"/>
  <c r="J105"/>
  <c r="R201"/>
  <c r="R200"/>
  <c i="2" r="T130"/>
  <c r="T135"/>
  <c r="R141"/>
  <c r="R140"/>
  <c r="P183"/>
  <c r="P182"/>
  <c r="R186"/>
  <c r="R191"/>
  <c r="R190"/>
  <c i="3" r="T131"/>
  <c r="T136"/>
  <c r="T141"/>
  <c r="BK147"/>
  <c r="J147"/>
  <c r="J102"/>
  <c r="R189"/>
  <c r="R188"/>
  <c r="P192"/>
  <c r="BK199"/>
  <c r="J199"/>
  <c r="J107"/>
  <c i="4" r="P131"/>
  <c r="P136"/>
  <c r="P141"/>
  <c r="R147"/>
  <c r="R146"/>
  <c r="BK191"/>
  <c r="J191"/>
  <c r="J104"/>
  <c r="P194"/>
  <c r="R201"/>
  <c r="R200"/>
  <c i="5" r="BK131"/>
  <c r="BK130"/>
  <c r="T131"/>
  <c r="T136"/>
  <c r="T141"/>
  <c r="BK147"/>
  <c r="J147"/>
  <c r="J102"/>
  <c r="P191"/>
  <c r="P190"/>
  <c r="P194"/>
  <c r="T201"/>
  <c r="T200"/>
  <c i="2" r="R130"/>
  <c r="R129"/>
  <c r="R135"/>
  <c r="BK141"/>
  <c r="J141"/>
  <c r="J101"/>
  <c r="BK183"/>
  <c r="J183"/>
  <c r="J103"/>
  <c r="T183"/>
  <c r="T182"/>
  <c r="T186"/>
  <c r="T191"/>
  <c r="T190"/>
  <c i="3" r="P131"/>
  <c r="P130"/>
  <c r="R136"/>
  <c r="R141"/>
  <c r="P147"/>
  <c r="P146"/>
  <c r="BK189"/>
  <c r="J189"/>
  <c r="J104"/>
  <c r="R192"/>
  <c r="T199"/>
  <c r="T198"/>
  <c i="4" r="BK131"/>
  <c r="J131"/>
  <c r="J98"/>
  <c r="BK136"/>
  <c r="J136"/>
  <c r="J99"/>
  <c r="BK141"/>
  <c r="J141"/>
  <c r="J100"/>
  <c r="BK147"/>
  <c r="J147"/>
  <c r="J102"/>
  <c r="P191"/>
  <c r="P190"/>
  <c r="BK194"/>
  <c r="J194"/>
  <c r="J105"/>
  <c r="BK201"/>
  <c r="J201"/>
  <c r="J107"/>
  <c i="5" r="P131"/>
  <c r="P136"/>
  <c r="R141"/>
  <c r="R147"/>
  <c r="R146"/>
  <c r="BK191"/>
  <c r="J191"/>
  <c r="J104"/>
  <c r="R191"/>
  <c r="R190"/>
  <c r="T194"/>
  <c r="P201"/>
  <c r="P200"/>
  <c i="2" r="BK194"/>
  <c r="J194"/>
  <c r="J107"/>
  <c i="5" r="BK204"/>
  <c r="J204"/>
  <c r="J108"/>
  <c i="3" r="BK202"/>
  <c r="J202"/>
  <c r="J108"/>
  <c r="BK204"/>
  <c r="J204"/>
  <c r="J109"/>
  <c i="2" r="BK196"/>
  <c r="J196"/>
  <c r="J108"/>
  <c i="4" r="BK204"/>
  <c r="J204"/>
  <c r="J108"/>
  <c r="BK206"/>
  <c r="J206"/>
  <c r="J109"/>
  <c i="5" r="BK206"/>
  <c r="J206"/>
  <c r="J109"/>
  <c r="F91"/>
  <c r="J92"/>
  <c r="BE135"/>
  <c r="BE140"/>
  <c r="BE143"/>
  <c r="BE144"/>
  <c r="BE149"/>
  <c r="BE154"/>
  <c r="BE155"/>
  <c r="BE158"/>
  <c r="BE179"/>
  <c r="BE180"/>
  <c r="BE181"/>
  <c r="BE186"/>
  <c r="BE187"/>
  <c r="BE189"/>
  <c r="BE192"/>
  <c r="BE198"/>
  <c r="BE203"/>
  <c r="BE205"/>
  <c r="BE207"/>
  <c r="E85"/>
  <c r="J91"/>
  <c r="F126"/>
  <c r="BE133"/>
  <c r="BE137"/>
  <c r="BE138"/>
  <c r="BE139"/>
  <c r="BE148"/>
  <c r="BE152"/>
  <c r="BE156"/>
  <c r="BE159"/>
  <c r="BE161"/>
  <c r="BE162"/>
  <c r="BE164"/>
  <c r="BE168"/>
  <c r="BE177"/>
  <c r="BE178"/>
  <c r="BE182"/>
  <c r="BE193"/>
  <c r="BE197"/>
  <c i="4" r="BK190"/>
  <c r="J190"/>
  <c r="J103"/>
  <c i="5" r="J123"/>
  <c r="BE132"/>
  <c r="BE151"/>
  <c r="BE157"/>
  <c r="BE163"/>
  <c r="BE166"/>
  <c r="BE175"/>
  <c r="BE176"/>
  <c r="BE183"/>
  <c r="BE184"/>
  <c r="BE188"/>
  <c r="BE195"/>
  <c r="BE196"/>
  <c r="BE199"/>
  <c r="BE134"/>
  <c r="BE142"/>
  <c r="BE145"/>
  <c r="BE150"/>
  <c r="BE153"/>
  <c r="BE160"/>
  <c r="BE165"/>
  <c r="BE167"/>
  <c r="BE169"/>
  <c r="BE170"/>
  <c r="BE171"/>
  <c r="BE172"/>
  <c r="BE173"/>
  <c r="BE174"/>
  <c r="BE185"/>
  <c r="BE202"/>
  <c i="4" r="E85"/>
  <c r="J91"/>
  <c r="F125"/>
  <c r="F126"/>
  <c r="BE132"/>
  <c r="BE137"/>
  <c r="BE143"/>
  <c r="BE144"/>
  <c r="BE152"/>
  <c r="BE173"/>
  <c r="BE180"/>
  <c r="BE181"/>
  <c r="BE182"/>
  <c r="BE185"/>
  <c r="BE188"/>
  <c r="BE189"/>
  <c r="BE195"/>
  <c r="BE196"/>
  <c r="BE203"/>
  <c r="J89"/>
  <c r="J126"/>
  <c r="BE133"/>
  <c r="BE135"/>
  <c r="BE142"/>
  <c r="BE151"/>
  <c r="BE153"/>
  <c r="BE159"/>
  <c r="BE163"/>
  <c r="BE166"/>
  <c r="BE169"/>
  <c r="BE171"/>
  <c r="BE177"/>
  <c r="BE179"/>
  <c r="BE197"/>
  <c r="BE198"/>
  <c r="BE199"/>
  <c r="BE138"/>
  <c r="BE139"/>
  <c r="BE160"/>
  <c r="BE161"/>
  <c r="BE164"/>
  <c r="BE170"/>
  <c r="BE178"/>
  <c r="BE183"/>
  <c r="BE184"/>
  <c r="BE186"/>
  <c r="BE187"/>
  <c r="BE192"/>
  <c r="BE202"/>
  <c r="BE134"/>
  <c r="BE140"/>
  <c r="BE145"/>
  <c r="BE148"/>
  <c r="BE149"/>
  <c r="BE150"/>
  <c r="BE154"/>
  <c r="BE155"/>
  <c r="BE156"/>
  <c r="BE157"/>
  <c r="BE158"/>
  <c r="BE162"/>
  <c r="BE165"/>
  <c r="BE167"/>
  <c r="BE168"/>
  <c r="BE172"/>
  <c r="BE174"/>
  <c r="BE175"/>
  <c r="BE176"/>
  <c r="BE193"/>
  <c r="BE205"/>
  <c r="BE207"/>
  <c i="3" r="J89"/>
  <c r="J92"/>
  <c r="F126"/>
  <c r="BE135"/>
  <c r="BE137"/>
  <c r="BE145"/>
  <c r="BE161"/>
  <c r="BE165"/>
  <c r="BE173"/>
  <c r="BE178"/>
  <c r="BE181"/>
  <c r="BE186"/>
  <c r="BE195"/>
  <c i="2" r="BK140"/>
  <c i="3" r="F91"/>
  <c r="BE133"/>
  <c r="BE139"/>
  <c r="BE143"/>
  <c r="BE150"/>
  <c r="BE151"/>
  <c r="BE155"/>
  <c r="BE166"/>
  <c r="BE170"/>
  <c r="BE172"/>
  <c r="BE175"/>
  <c r="BE177"/>
  <c r="BE183"/>
  <c r="BE184"/>
  <c r="BE185"/>
  <c r="BE193"/>
  <c r="BE200"/>
  <c r="J91"/>
  <c r="E119"/>
  <c r="BE132"/>
  <c r="BE134"/>
  <c r="BE148"/>
  <c r="BE152"/>
  <c r="BE154"/>
  <c r="BE156"/>
  <c r="BE157"/>
  <c r="BE160"/>
  <c r="BE169"/>
  <c r="BE174"/>
  <c r="BE179"/>
  <c r="BE180"/>
  <c r="BE187"/>
  <c r="BE191"/>
  <c r="BE196"/>
  <c r="BE201"/>
  <c r="BE203"/>
  <c r="BE138"/>
  <c r="BE140"/>
  <c r="BE142"/>
  <c r="BE144"/>
  <c r="BE149"/>
  <c r="BE153"/>
  <c r="BE158"/>
  <c r="BE159"/>
  <c r="BE162"/>
  <c r="BE163"/>
  <c r="BE164"/>
  <c r="BE167"/>
  <c r="BE168"/>
  <c r="BE171"/>
  <c r="BE176"/>
  <c r="BE182"/>
  <c r="BE190"/>
  <c r="BE194"/>
  <c r="BE197"/>
  <c r="BE205"/>
  <c i="2" r="BE188"/>
  <c r="BE189"/>
  <c r="BE193"/>
  <c r="BE197"/>
  <c r="F91"/>
  <c r="F92"/>
  <c r="E118"/>
  <c r="J125"/>
  <c r="BE131"/>
  <c r="BE132"/>
  <c r="BE133"/>
  <c r="BE134"/>
  <c r="BE138"/>
  <c r="BE142"/>
  <c r="BE143"/>
  <c r="BE146"/>
  <c r="BE147"/>
  <c r="BE150"/>
  <c r="BE152"/>
  <c r="BE154"/>
  <c r="J89"/>
  <c r="J91"/>
  <c r="BE136"/>
  <c r="BE137"/>
  <c r="BE139"/>
  <c r="BE144"/>
  <c r="BE145"/>
  <c r="BE148"/>
  <c r="BE149"/>
  <c r="BE151"/>
  <c r="BE153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8"/>
  <c r="BE179"/>
  <c r="BE180"/>
  <c r="BE181"/>
  <c r="BE184"/>
  <c r="BE185"/>
  <c r="BE187"/>
  <c r="BE192"/>
  <c r="BE195"/>
  <c r="J34"/>
  <c i="1" r="AW95"/>
  <c i="3" r="F35"/>
  <c i="1" r="BB96"/>
  <c i="4" r="J34"/>
  <c i="1" r="AW97"/>
  <c i="5" r="J34"/>
  <c i="1" r="AW98"/>
  <c i="2" r="F35"/>
  <c i="1" r="BB95"/>
  <c i="2" r="F34"/>
  <c i="1" r="BA95"/>
  <c i="3" r="F34"/>
  <c i="1" r="BA96"/>
  <c i="3" r="F36"/>
  <c i="1" r="BC96"/>
  <c i="4" r="F36"/>
  <c i="1" r="BC97"/>
  <c i="5" r="F35"/>
  <c i="1" r="BB98"/>
  <c i="2" r="F37"/>
  <c i="1" r="BD95"/>
  <c i="3" r="J34"/>
  <c i="1" r="AW96"/>
  <c i="4" r="F37"/>
  <c i="1" r="BD97"/>
  <c i="5" r="F37"/>
  <c i="1" r="BD98"/>
  <c i="5" r="F34"/>
  <c i="1" r="BA98"/>
  <c i="2" r="F36"/>
  <c i="1" r="BC95"/>
  <c i="3" r="F37"/>
  <c i="1" r="BD96"/>
  <c i="4" r="F35"/>
  <c i="1" r="BB97"/>
  <c i="4" r="F34"/>
  <c i="1" r="BA97"/>
  <c i="5" r="F36"/>
  <c i="1" r="BC98"/>
  <c i="5" l="1" r="R130"/>
  <c r="R129"/>
  <c i="3" r="P129"/>
  <c i="1" r="AU96"/>
  <c i="4" r="P130"/>
  <c r="P129"/>
  <c i="1" r="AU97"/>
  <c i="2" r="R128"/>
  <c i="4" r="R129"/>
  <c i="2" r="P129"/>
  <c r="P128"/>
  <c i="1" r="AU95"/>
  <c i="5" r="BK200"/>
  <c r="J200"/>
  <c r="J106"/>
  <c i="4" r="T130"/>
  <c r="T129"/>
  <c i="3" r="R130"/>
  <c r="R129"/>
  <c i="5" r="P130"/>
  <c r="P129"/>
  <c i="1" r="AU98"/>
  <c i="5" r="T130"/>
  <c r="T129"/>
  <c i="2" r="T129"/>
  <c r="T128"/>
  <c i="3" r="T130"/>
  <c r="T129"/>
  <c i="2" r="BK182"/>
  <c r="J182"/>
  <c r="J102"/>
  <c r="BK190"/>
  <c r="J190"/>
  <c r="J105"/>
  <c i="5" r="J130"/>
  <c r="J97"/>
  <c r="J131"/>
  <c r="J98"/>
  <c r="J201"/>
  <c r="J107"/>
  <c i="2" r="BK129"/>
  <c r="J129"/>
  <c r="J97"/>
  <c i="3" r="BK130"/>
  <c r="J130"/>
  <c r="J97"/>
  <c i="5" r="BK146"/>
  <c r="J146"/>
  <c r="J101"/>
  <c r="BK190"/>
  <c r="J190"/>
  <c r="J103"/>
  <c i="3" r="BK188"/>
  <c r="J188"/>
  <c r="J103"/>
  <c i="4" r="BK130"/>
  <c r="J130"/>
  <c r="J97"/>
  <c r="BK200"/>
  <c r="J200"/>
  <c r="J106"/>
  <c i="3" r="BK146"/>
  <c r="J146"/>
  <c r="J101"/>
  <c r="BK198"/>
  <c r="J198"/>
  <c r="J106"/>
  <c i="4" r="BK146"/>
  <c r="J146"/>
  <c r="J101"/>
  <c r="BK129"/>
  <c r="J129"/>
  <c r="J96"/>
  <c i="2" r="J140"/>
  <c r="J100"/>
  <c i="3" r="J33"/>
  <c i="1" r="AV96"/>
  <c r="AT96"/>
  <c i="2" r="F33"/>
  <c i="1" r="AZ95"/>
  <c i="4" r="F33"/>
  <c i="1" r="AZ97"/>
  <c i="4" r="J33"/>
  <c i="1" r="AV97"/>
  <c r="AT97"/>
  <c r="BA94"/>
  <c r="W30"/>
  <c r="BB94"/>
  <c r="W31"/>
  <c i="5" r="J33"/>
  <c i="1" r="AV98"/>
  <c r="AT98"/>
  <c r="BD94"/>
  <c r="W33"/>
  <c i="2" r="J33"/>
  <c i="1" r="AV95"/>
  <c r="AT95"/>
  <c i="3" r="F33"/>
  <c i="1" r="AZ96"/>
  <c i="5" r="F33"/>
  <c i="1" r="AZ98"/>
  <c r="BC94"/>
  <c r="AY94"/>
  <c i="5" l="1" r="BK129"/>
  <c r="J129"/>
  <c i="3" r="BK129"/>
  <c r="J129"/>
  <c i="2" r="BK128"/>
  <c r="J128"/>
  <c r="J96"/>
  <c i="1" r="AU94"/>
  <c i="3" r="J30"/>
  <c i="1" r="AG96"/>
  <c r="AW94"/>
  <c r="AK30"/>
  <c r="AZ94"/>
  <c r="W29"/>
  <c i="5" r="J30"/>
  <c i="1" r="AG98"/>
  <c i="4" r="J30"/>
  <c i="1" r="AG97"/>
  <c r="W32"/>
  <c r="AX94"/>
  <c i="5" l="1" r="J39"/>
  <c i="3" r="J39"/>
  <c i="5" r="J96"/>
  <c i="3" r="J96"/>
  <c i="4" r="J39"/>
  <c i="1" r="AN97"/>
  <c r="AN96"/>
  <c r="AN98"/>
  <c i="2" r="J30"/>
  <c i="1" r="AG95"/>
  <c r="AN95"/>
  <c r="AV94"/>
  <c r="AK29"/>
  <c i="2" l="1" r="J39"/>
  <c i="1"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<sst xmlns="http://schemas.openxmlformats.org/spreadsheetml/2006/main">
  <si>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</si>
  <si>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</si>
  <si>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</si>
  <si>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</si>
  <si>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{a016cf98-19d7-430c-a307-12bd29c15c29}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</si>
  <si>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</si>
  <si>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</si>
  <si>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</si>
  <si>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</si>
  <si>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</si>
  <si>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</si>
  <si>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</si>
  <si>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</si>
  <si>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</si>
  <si>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</si>
  <si>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</si>
  <si>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</si>
  <si>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Ostrava - VŠB-TU Aula</t>
  </si>
  <si>
    <t>KSO:</t>
  </si>
  <si>
    <t>CC-CZ:</t>
  </si>
  <si>
    <t>Místo:</t>
  </si>
  <si>
    <t xml:space="preserve"> </t>
  </si>
  <si>
    <t>Datum:</t>
  </si>
  <si>
    <t>18. 4. 2023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</si>
  <si>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</si>
  <si>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</si>
  <si>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</si>
  <si>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</si>
  <si>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</si>
  <si>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</si>
  <si>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</si>
  <si>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</si>
  <si>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</si>
  <si>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</si>
  <si>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</si>
  <si>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</si>
  <si>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</si>
  <si>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</si>
  <si>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</si>
  <si>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</si>
  <si>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</si>
  <si>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</si>
  <si>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</si>
  <si>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</si>
  <si>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</si>
  <si>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</si>
  <si>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</si>
  <si>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</si>
  <si>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</si>
  <si>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</si>
  <si>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</si>
  <si>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</si>
  <si>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</si>
  <si>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</si>
  <si>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</si>
  <si>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</si>
  <si>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</si>
  <si>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</si>
  <si>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</si>
  <si>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</si>
  <si>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</si>
  <si>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</si>
  <si>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</si>
  <si>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</si>
  <si>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</si>
  <si>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</si>
  <si>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</si>
  <si>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</si>
  <si>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</si>
  <si>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</si>
  <si>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</si>
  <si>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</si>
  <si>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</si>
  <si>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</si>
  <si>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</si>
  <si>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</si>
  <si>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</si>
  <si>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</si>
  <si>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</si>
  <si>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Posluchárna UA2</t>
  </si>
  <si>
    <t>STA</t>
  </si>
  <si>
    <t>1</t>
  </si>
  <si>
    <t>{c1178011-5188-4673-9dc5-c11e2f374dc6}</t>
  </si>
  <si>
    <t>2</t>
  </si>
  <si>
    <t>02</t>
  </si>
  <si>
    <t>Posluchárna UA3</t>
  </si>
  <si>
    <t>{5cde0277-6f11-4cb2-bd83-27dc4346942e}</t>
  </si>
  <si>
    <t>03</t>
  </si>
  <si>
    <t>Posluchárna UA4</t>
  </si>
  <si>
    <t>{d799f16f-c5dd-4d6c-b5fa-e01498115c39}</t>
  </si>
  <si>
    <t>04</t>
  </si>
  <si>
    <t>Posluchárna UA5</t>
  </si>
  <si>
    <t>{65bc1366-3b85-4454-bdde-12d103e60315}</t>
  </si>
  <si>
    <t>KRYCÍ LIST SOUPISU PRACÍ</t>
  </si>
  <si>
    <t>Objekt:</t>
  </si>
  <si>
    <t>01 - Posluchárna UA2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</si>
  <si>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</si>
  <si>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</si>
  <si>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</si>
  <si>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</si>
  <si>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</si>
  <si>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</si>
  <si>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</si>
  <si>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</si>
  <si>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</si>
  <si>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</si>
  <si>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</si>
  <si>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22-M - Montáže technologických zařízení pro dopravní stavby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</si>
  <si>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</si>
  <si>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</si>
  <si>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</si>
  <si>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</si>
  <si>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</si>
  <si>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</si>
  <si>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</si>
  <si>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</si>
  <si>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</si>
  <si>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</si>
  <si>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</si>
  <si>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</si>
  <si>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</si>
  <si>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</si>
  <si>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</si>
  <si>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</si>
  <si>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</si>
  <si>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</si>
  <si>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</si>
  <si>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</si>
  <si>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</si>
  <si>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</si>
  <si>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</si>
  <si>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</si>
  <si>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971011211</t>
  </si>
  <si>
    <t>Vybourání výplní otvorů z lehkých betonů z prefabrikovaných dílců tl do 150 mm pl do 0,09 m2</t>
  </si>
  <si>
    <t>kus</t>
  </si>
  <si>
    <t>4</t>
  </si>
  <si>
    <t>1151099024</t>
  </si>
  <si>
    <t>971012211</t>
  </si>
  <si>
    <t>Vybourání výplní otvorů z lehkých betonů z prefabrikovaných dílců tl přes 150 mm pl do 0,09 m2</t>
  </si>
  <si>
    <t>-220491841</t>
  </si>
  <si>
    <t>6</t>
  </si>
  <si>
    <t>973031619</t>
  </si>
  <si>
    <t>Vysekání kapes ve zdivu cihelném na MV nebo MVC pro špalíky do 150x150x100 mm</t>
  </si>
  <si>
    <t>-203822218</t>
  </si>
  <si>
    <t>7</t>
  </si>
  <si>
    <t>974031121</t>
  </si>
  <si>
    <t>Vysekání rýh ve zdivu cihelném hl do 30 mm š do 30 mm</t>
  </si>
  <si>
    <t>m</t>
  </si>
  <si>
    <t>-478692821</t>
  </si>
  <si>
    <t>997</t>
  </si>
  <si>
    <t>Přesun sutě</t>
  </si>
  <si>
    <t>997013153</t>
  </si>
  <si>
    <t>Vnitrostaveništní doprava suti a vybouraných hmot pro budovy v do 12 m s omezením mechanizace</t>
  </si>
  <si>
    <t>t</t>
  </si>
  <si>
    <t>43196882</t>
  </si>
  <si>
    <t>10</t>
  </si>
  <si>
    <t>997013501</t>
  </si>
  <si>
    <t>Odvoz suti a vybouraných hmot na skládku nebo meziskládku do 1 km se složením</t>
  </si>
  <si>
    <t>-470637551</t>
  </si>
  <si>
    <t>11</t>
  </si>
  <si>
    <t>997013509</t>
  </si>
  <si>
    <t>Příplatek k odvozu suti a vybouraných hmot na skládku ZKD 1 km přes 1 km</t>
  </si>
  <si>
    <t>1652229827</t>
  </si>
  <si>
    <t>12</t>
  </si>
  <si>
    <t>997013831</t>
  </si>
  <si>
    <t>Poplatek za uložení na skládce (skládkovné) stavebního odpadu směsného kód odpadu 170 904</t>
  </si>
  <si>
    <t>952757228</t>
  </si>
  <si>
    <t>PSV</t>
  </si>
  <si>
    <t>Práce a dodávky PSV</t>
  </si>
  <si>
    <t>741</t>
  </si>
  <si>
    <t>Elektroinstalace - silnoproud</t>
  </si>
  <si>
    <t>17</t>
  </si>
  <si>
    <t>741110051</t>
  </si>
  <si>
    <t>Montáž trubka plastová ohebná D přes 11 do 23 mm uložená volně</t>
  </si>
  <si>
    <t>16</t>
  </si>
  <si>
    <t>-1431549984</t>
  </si>
  <si>
    <t>18</t>
  </si>
  <si>
    <t>M</t>
  </si>
  <si>
    <t>34571152</t>
  </si>
  <si>
    <t>trubka elektroinstalační ohebná z PH, D 16/21,2mm</t>
  </si>
  <si>
    <t>32</t>
  </si>
  <si>
    <t>-1046770256</t>
  </si>
  <si>
    <t>19</t>
  </si>
  <si>
    <t>741110061</t>
  </si>
  <si>
    <t>Montáž trubka plastová ohebná D přes 11 do 23 mm uložená pod omítku</t>
  </si>
  <si>
    <t>-1348145535</t>
  </si>
  <si>
    <t>20</t>
  </si>
  <si>
    <t>126630816</t>
  </si>
  <si>
    <t>741110511</t>
  </si>
  <si>
    <t>Montáž lišta a kanálek vkládací šířky do 60 mm s víčkem</t>
  </si>
  <si>
    <t>1937747138</t>
  </si>
  <si>
    <t>22</t>
  </si>
  <si>
    <t>34571007</t>
  </si>
  <si>
    <t>lišta elektroinstalační hranatá bílá 40 x 20</t>
  </si>
  <si>
    <t>1979738333</t>
  </si>
  <si>
    <t>23</t>
  </si>
  <si>
    <t>2126777148</t>
  </si>
  <si>
    <t>24</t>
  </si>
  <si>
    <t>34571008</t>
  </si>
  <si>
    <t>lišta elektroinstalační hranatá bílá 40 x 40</t>
  </si>
  <si>
    <t>-1682913053</t>
  </si>
  <si>
    <t>25</t>
  </si>
  <si>
    <t>741112021</t>
  </si>
  <si>
    <t>Montáž krabice nástěnná plastová čtyřhranná do 100x100 mm</t>
  </si>
  <si>
    <t>-1950631437</t>
  </si>
  <si>
    <t>26</t>
  </si>
  <si>
    <t>34571512.K</t>
  </si>
  <si>
    <t>krabice přístrojová instalační nástěnná 100x100, plast</t>
  </si>
  <si>
    <t>198000270</t>
  </si>
  <si>
    <t>27</t>
  </si>
  <si>
    <t>741112061</t>
  </si>
  <si>
    <t>Montáž krabice přístrojová zapuštěná plastová kruhová</t>
  </si>
  <si>
    <t>457305132</t>
  </si>
  <si>
    <t>28</t>
  </si>
  <si>
    <t>34571532</t>
  </si>
  <si>
    <t>krabice přístrojová odbočná s víčkem z PH, 107x107 mm, hloubka 50 mm</t>
  </si>
  <si>
    <t>1889229215</t>
  </si>
  <si>
    <t>29</t>
  </si>
  <si>
    <t>741120821</t>
  </si>
  <si>
    <t>Demontáž vodič Cu izolovaný plný a laněný s PVC pláštěm žíla 0,15-70 mm2</t>
  </si>
  <si>
    <t>-734620443</t>
  </si>
  <si>
    <t>30</t>
  </si>
  <si>
    <t>741122121</t>
  </si>
  <si>
    <t>Montáž kabel Cu plný kulatý žíla 2x1,5 až 6 mm2 zatažený v trubkách (např. CYKY)</t>
  </si>
  <si>
    <t>-1664595554</t>
  </si>
  <si>
    <t>31</t>
  </si>
  <si>
    <t>34111006</t>
  </si>
  <si>
    <t>kabel instalační jádro Cu plné izolace PVC plášť PVC 450/750V (CYKY) 2x2,5mm2</t>
  </si>
  <si>
    <t>-1540833223</t>
  </si>
  <si>
    <t>741122122</t>
  </si>
  <si>
    <t>Montáž kabel Cu plný kulatý žíla 3x1,5 až 6 mm2 zatažený v trubkách (např. CYKY)</t>
  </si>
  <si>
    <t>1123709555</t>
  </si>
  <si>
    <t>33</t>
  </si>
  <si>
    <t>34111036</t>
  </si>
  <si>
    <t>kabel silový s Cu jádrem 1 kV 3x2,5mm2</t>
  </si>
  <si>
    <t>-1689360191</t>
  </si>
  <si>
    <t>35</t>
  </si>
  <si>
    <t>741136351.P</t>
  </si>
  <si>
    <t>Plošina, lešení, vč. dopravy</t>
  </si>
  <si>
    <t>kpl</t>
  </si>
  <si>
    <t>-1127068980</t>
  </si>
  <si>
    <t>36</t>
  </si>
  <si>
    <t>741136351.R</t>
  </si>
  <si>
    <t>Ostatní pomocný, instalační materiál</t>
  </si>
  <si>
    <t>1198032114</t>
  </si>
  <si>
    <t>37</t>
  </si>
  <si>
    <t>741210003.RD</t>
  </si>
  <si>
    <t>Montáž rozvodnice oceloplechová nebo plastová běžná do 100 kg</t>
  </si>
  <si>
    <t>-1803540609</t>
  </si>
  <si>
    <t>38</t>
  </si>
  <si>
    <t>35713104.RD</t>
  </si>
  <si>
    <t>rozvaděč Rxx.D, vč. vystrojení, dle PD</t>
  </si>
  <si>
    <t>1307956771</t>
  </si>
  <si>
    <t>39</t>
  </si>
  <si>
    <t>741210003.Rx</t>
  </si>
  <si>
    <t>Doplnění Rxx</t>
  </si>
  <si>
    <t>-316112092</t>
  </si>
  <si>
    <t>40</t>
  </si>
  <si>
    <t>35713104.Rx</t>
  </si>
  <si>
    <t>rozvaděč Rxx, dle PD</t>
  </si>
  <si>
    <t>-1952924204</t>
  </si>
  <si>
    <t>41</t>
  </si>
  <si>
    <t>741310232.D</t>
  </si>
  <si>
    <t>Montáž DALI ovládače se zapojením vodičů</t>
  </si>
  <si>
    <t>-225611988</t>
  </si>
  <si>
    <t>42</t>
  </si>
  <si>
    <t>34535003.D</t>
  </si>
  <si>
    <t>ovládač DALI, 3x tlačítko</t>
  </si>
  <si>
    <t>-1864685651</t>
  </si>
  <si>
    <t>72</t>
  </si>
  <si>
    <t>741310232.D3</t>
  </si>
  <si>
    <t>Montáž DALI ovládače IR</t>
  </si>
  <si>
    <t>1870469010</t>
  </si>
  <si>
    <t>73</t>
  </si>
  <si>
    <t>34535003.D3</t>
  </si>
  <si>
    <t>ovládač DALI - IR</t>
  </si>
  <si>
    <t>-368451407</t>
  </si>
  <si>
    <t>70</t>
  </si>
  <si>
    <t>741310232.D2</t>
  </si>
  <si>
    <t>Montáž DALI senzoru pro IR ovl. se zapojením vodičů</t>
  </si>
  <si>
    <t>-348606637</t>
  </si>
  <si>
    <t>71</t>
  </si>
  <si>
    <t>34535003.D2</t>
  </si>
  <si>
    <t>DALI senzor pro IR ovl.</t>
  </si>
  <si>
    <t>1453701847</t>
  </si>
  <si>
    <t>43</t>
  </si>
  <si>
    <t>741320105</t>
  </si>
  <si>
    <t>Montáž jističů jednopólových nn do 25 A ve skříni se zapojením vodičů</t>
  </si>
  <si>
    <t>1251478087</t>
  </si>
  <si>
    <t>44</t>
  </si>
  <si>
    <t>35822109.C</t>
  </si>
  <si>
    <t>jistič 1pólový-charakteristika C 10A</t>
  </si>
  <si>
    <t>-812053236</t>
  </si>
  <si>
    <t>45</t>
  </si>
  <si>
    <t>741371811</t>
  </si>
  <si>
    <t>Demontáž osvětlovacího modulového systému bodového vestavného bez zachování funkčnosti</t>
  </si>
  <si>
    <t>-668835485</t>
  </si>
  <si>
    <t>50</t>
  </si>
  <si>
    <t>741372112.B1</t>
  </si>
  <si>
    <t>Montáž svítidlo LED interiérové vestavné panelové hranaté nebo kruhové přes 0,09 do 0,36 m2 se zapojením vodičů</t>
  </si>
  <si>
    <t>-1960712670</t>
  </si>
  <si>
    <t>51</t>
  </si>
  <si>
    <t>34825003.B1</t>
  </si>
  <si>
    <t>svítidlo interiérové stropní vestavné do rastru 600x600, DALI, 3800lm, čočková optika</t>
  </si>
  <si>
    <t>131811319</t>
  </si>
  <si>
    <t>48</t>
  </si>
  <si>
    <t>741372112.B1NO</t>
  </si>
  <si>
    <t>-2059920404</t>
  </si>
  <si>
    <t>49</t>
  </si>
  <si>
    <t>34825006.B1NO</t>
  </si>
  <si>
    <t>svítidlo interiérové vestavné kruhové D 300-450 mm, s nouzovým modulem AKU</t>
  </si>
  <si>
    <t>786224593</t>
  </si>
  <si>
    <t>53</t>
  </si>
  <si>
    <t>741820102</t>
  </si>
  <si>
    <t>Měření intenzity osvětlení</t>
  </si>
  <si>
    <t>soubor</t>
  </si>
  <si>
    <t>-2032751396</t>
  </si>
  <si>
    <t>54</t>
  </si>
  <si>
    <t>741910511</t>
  </si>
  <si>
    <t>Montáž se zhotovením konstrukce pro upevnění přístrojů do 5 kg</t>
  </si>
  <si>
    <t>-2085017069</t>
  </si>
  <si>
    <t>55</t>
  </si>
  <si>
    <t>741910512</t>
  </si>
  <si>
    <t>Montáž se zhotovením konstrukce pro upevnění přístrojů do 10 kg</t>
  </si>
  <si>
    <t>-1812521560</t>
  </si>
  <si>
    <t>56</t>
  </si>
  <si>
    <t>741920032</t>
  </si>
  <si>
    <t>Montáž se zhotovením přepážka - ucpávka v kabelovém kanálu neprůchozím</t>
  </si>
  <si>
    <t>m2</t>
  </si>
  <si>
    <t>-1904732660</t>
  </si>
  <si>
    <t>Práce a dodávky M</t>
  </si>
  <si>
    <t>3</t>
  </si>
  <si>
    <t>22-M</t>
  </si>
  <si>
    <t>Montáže technologických zařízení pro dopravní stavby</t>
  </si>
  <si>
    <t>57</t>
  </si>
  <si>
    <t>220270242</t>
  </si>
  <si>
    <t>Montáž vodič sdělovací izolovaný uložený do trubkovodu nebo lišty U do 4 x 0,8 mm</t>
  </si>
  <si>
    <t>64</t>
  </si>
  <si>
    <t>1475032073</t>
  </si>
  <si>
    <t>58</t>
  </si>
  <si>
    <t>34121263</t>
  </si>
  <si>
    <t>kabel datový jádro Cu plné plášť PVC (U/UTP) kategorie 6</t>
  </si>
  <si>
    <t>128</t>
  </si>
  <si>
    <t>-1707776611</t>
  </si>
  <si>
    <t>HZS</t>
  </si>
  <si>
    <t>Hodinové zúčtovací sazby</t>
  </si>
  <si>
    <t>63</t>
  </si>
  <si>
    <t>HZS2222.D</t>
  </si>
  <si>
    <t>Hodinová zúčtovací sazba elektrikář odborný (demontáže)</t>
  </si>
  <si>
    <t>hod</t>
  </si>
  <si>
    <t>512</t>
  </si>
  <si>
    <t>219581643</t>
  </si>
  <si>
    <t>HZS4212</t>
  </si>
  <si>
    <t>Hodinová zúčtovací sazba revizní technik specialista</t>
  </si>
  <si>
    <t>1856023790</t>
  </si>
  <si>
    <t>65</t>
  </si>
  <si>
    <t>HZS4232</t>
  </si>
  <si>
    <t>Hodinová zúčtovací sazba technik odborný (sw práce)</t>
  </si>
  <si>
    <t>114013385</t>
  </si>
  <si>
    <t>VRN</t>
  </si>
  <si>
    <t>Vedlejší rozpočtové náklady</t>
  </si>
  <si>
    <t>5</t>
  </si>
  <si>
    <t>VRN1</t>
  </si>
  <si>
    <t>Průzkumné, geodetické a projektové práce</t>
  </si>
  <si>
    <t>66</t>
  </si>
  <si>
    <t>013254000</t>
  </si>
  <si>
    <t>Dokumentace skutečného provedení stavby</t>
  </si>
  <si>
    <t>1024</t>
  </si>
  <si>
    <t>-177662656</t>
  </si>
  <si>
    <t>67</t>
  </si>
  <si>
    <t>013294000</t>
  </si>
  <si>
    <t>Ostatní dokumentace</t>
  </si>
  <si>
    <t>385312885</t>
  </si>
  <si>
    <t>VRN4</t>
  </si>
  <si>
    <t>Inženýrská činnost</t>
  </si>
  <si>
    <t>68</t>
  </si>
  <si>
    <t>045002000</t>
  </si>
  <si>
    <t>Kompletační a koordinační činnost</t>
  </si>
  <si>
    <t>%</t>
  </si>
  <si>
    <t>193437914</t>
  </si>
  <si>
    <t>VRN6</t>
  </si>
  <si>
    <t>Územní vlivy</t>
  </si>
  <si>
    <t>69</t>
  </si>
  <si>
    <t>065002000</t>
  </si>
  <si>
    <t>Mimostaveništní doprava materiálů</t>
  </si>
  <si>
    <t>-384392017</t>
  </si>
  <si>
    <t>02 - Posluchárna UA3</t>
  </si>
  <si>
    <t xml:space="preserve">    6 - Úpravy povrchů, podlahy a osazování výplní</t>
  </si>
  <si>
    <t>Úpravy povrchů, podlahy a osazování výplní</t>
  </si>
  <si>
    <t>61</t>
  </si>
  <si>
    <t>621271009.S</t>
  </si>
  <si>
    <t>Oprava SDK</t>
  </si>
  <si>
    <t>-1515479046</t>
  </si>
  <si>
    <t>62</t>
  </si>
  <si>
    <t>59030021</t>
  </si>
  <si>
    <t>deska SDK A tl 12,5mm</t>
  </si>
  <si>
    <t>8</t>
  </si>
  <si>
    <t>-181409584</t>
  </si>
  <si>
    <t>622271009.M</t>
  </si>
  <si>
    <t>Malba</t>
  </si>
  <si>
    <t>-328989496</t>
  </si>
  <si>
    <t>PPG.273227</t>
  </si>
  <si>
    <t xml:space="preserve">PRIMALEX Plus  15kg</t>
  </si>
  <si>
    <t>kg</t>
  </si>
  <si>
    <t>-1488059949</t>
  </si>
  <si>
    <t>-1790913749</t>
  </si>
  <si>
    <t>-1868963867</t>
  </si>
  <si>
    <t>-113875611</t>
  </si>
  <si>
    <t>2084542037</t>
  </si>
  <si>
    <t>-1349639433</t>
  </si>
  <si>
    <t>204678010</t>
  </si>
  <si>
    <t>1750474672</t>
  </si>
  <si>
    <t>-327461293</t>
  </si>
  <si>
    <t>1421490172</t>
  </si>
  <si>
    <t>-1914197822</t>
  </si>
  <si>
    <t>843041705</t>
  </si>
  <si>
    <t>149951304</t>
  </si>
  <si>
    <t>13</t>
  </si>
  <si>
    <t>369672047</t>
  </si>
  <si>
    <t>14</t>
  </si>
  <si>
    <t>714068616</t>
  </si>
  <si>
    <t>-1894181149</t>
  </si>
  <si>
    <t>-900493956</t>
  </si>
  <si>
    <t>-1256568758</t>
  </si>
  <si>
    <t>-739158715</t>
  </si>
  <si>
    <t>-774578231</t>
  </si>
  <si>
    <t>1906718125</t>
  </si>
  <si>
    <t>-557349800</t>
  </si>
  <si>
    <t>1669280032</t>
  </si>
  <si>
    <t>-261681486</t>
  </si>
  <si>
    <t>632001741</t>
  </si>
  <si>
    <t>792722492</t>
  </si>
  <si>
    <t>1458954424</t>
  </si>
  <si>
    <t>1861036847</t>
  </si>
  <si>
    <t>-593095604</t>
  </si>
  <si>
    <t>433860538</t>
  </si>
  <si>
    <t>-972768433</t>
  </si>
  <si>
    <t>34</t>
  </si>
  <si>
    <t>34535003</t>
  </si>
  <si>
    <t>-1922302618</t>
  </si>
  <si>
    <t>-1856748564</t>
  </si>
  <si>
    <t>893518491</t>
  </si>
  <si>
    <t>-749189471</t>
  </si>
  <si>
    <t>-668826906</t>
  </si>
  <si>
    <t>-1121756791</t>
  </si>
  <si>
    <t>-1270905425</t>
  </si>
  <si>
    <t>325420259</t>
  </si>
  <si>
    <t>741372012</t>
  </si>
  <si>
    <t>Montáž svítidlo LED interiérové přisazené nástěnné reflektorové bez pohybového čidla se zapojením vodičů</t>
  </si>
  <si>
    <t>-1832625837</t>
  </si>
  <si>
    <t>34835009.R</t>
  </si>
  <si>
    <t>LED reflektor TABULE</t>
  </si>
  <si>
    <t>1977872418</t>
  </si>
  <si>
    <t>741372112.B2</t>
  </si>
  <si>
    <t>1915400320</t>
  </si>
  <si>
    <t>34825003.B2</t>
  </si>
  <si>
    <t>svítidlo interiérové stropní vestavné kruhové, DALI, 3200lm, R500</t>
  </si>
  <si>
    <t>16035366</t>
  </si>
  <si>
    <t>-1446611924</t>
  </si>
  <si>
    <t>-1208885207</t>
  </si>
  <si>
    <t>-813875213</t>
  </si>
  <si>
    <t>1961565332</t>
  </si>
  <si>
    <t>1034613902</t>
  </si>
  <si>
    <t>46</t>
  </si>
  <si>
    <t>-278777135</t>
  </si>
  <si>
    <t>47</t>
  </si>
  <si>
    <t>547635910</t>
  </si>
  <si>
    <t>1927758956</t>
  </si>
  <si>
    <t>HZS2171</t>
  </si>
  <si>
    <t>Hodinová zúčtovací sazba sádrokartonář</t>
  </si>
  <si>
    <t>-743430130</t>
  </si>
  <si>
    <t>1107337562</t>
  </si>
  <si>
    <t>59</t>
  </si>
  <si>
    <t>HZS2311</t>
  </si>
  <si>
    <t>Hodinová zúčtovací sazba malíř, natěrač, lakýrník</t>
  </si>
  <si>
    <t>1051818791</t>
  </si>
  <si>
    <t>983077267</t>
  </si>
  <si>
    <t>806852736</t>
  </si>
  <si>
    <t>52</t>
  </si>
  <si>
    <t>-835838592</t>
  </si>
  <si>
    <t>604960725</t>
  </si>
  <si>
    <t>-1643773090</t>
  </si>
  <si>
    <t>252260029</t>
  </si>
  <si>
    <t>03 - Posluchárna UA4</t>
  </si>
  <si>
    <t>-1573804344</t>
  </si>
  <si>
    <t>-801417744</t>
  </si>
  <si>
    <t>1974679866</t>
  </si>
  <si>
    <t>1249597102</t>
  </si>
  <si>
    <t>42458504</t>
  </si>
  <si>
    <t>-1862862484</t>
  </si>
  <si>
    <t>-904895647</t>
  </si>
  <si>
    <t>1945054483</t>
  </si>
  <si>
    <t>-2012556853</t>
  </si>
  <si>
    <t>2138681031</t>
  </si>
  <si>
    <t>1291434270</t>
  </si>
  <si>
    <t>1783644190</t>
  </si>
  <si>
    <t>1760302191</t>
  </si>
  <si>
    <t>717877381</t>
  </si>
  <si>
    <t>-106620602</t>
  </si>
  <si>
    <t>1285917057</t>
  </si>
  <si>
    <t>-908305844</t>
  </si>
  <si>
    <t>43492611</t>
  </si>
  <si>
    <t>935997526</t>
  </si>
  <si>
    <t>1646171856</t>
  </si>
  <si>
    <t>-1360878575</t>
  </si>
  <si>
    <t>-1039996188</t>
  </si>
  <si>
    <t>-1798407112</t>
  </si>
  <si>
    <t>-376110018</t>
  </si>
  <si>
    <t>2145698891</t>
  </si>
  <si>
    <t>530512004</t>
  </si>
  <si>
    <t>-2053988030</t>
  </si>
  <si>
    <t>-138175063</t>
  </si>
  <si>
    <t>-130736865</t>
  </si>
  <si>
    <t>-744229472</t>
  </si>
  <si>
    <t>1997173260</t>
  </si>
  <si>
    <t>1500156226</t>
  </si>
  <si>
    <t>639748564</t>
  </si>
  <si>
    <t>-79562296</t>
  </si>
  <si>
    <t>895111061</t>
  </si>
  <si>
    <t>-603000224</t>
  </si>
  <si>
    <t>-1464859203</t>
  </si>
  <si>
    <t>-1132445761</t>
  </si>
  <si>
    <t>-1113220152</t>
  </si>
  <si>
    <t>-195192344</t>
  </si>
  <si>
    <t>-941262349</t>
  </si>
  <si>
    <t>-1876795698</t>
  </si>
  <si>
    <t>-1439228138</t>
  </si>
  <si>
    <t>-52177109</t>
  </si>
  <si>
    <t>-241822964</t>
  </si>
  <si>
    <t>-543723414</t>
  </si>
  <si>
    <t>-1156619283</t>
  </si>
  <si>
    <t>-2146497926</t>
  </si>
  <si>
    <t>510448927</t>
  </si>
  <si>
    <t>545922646</t>
  </si>
  <si>
    <t>-1149689048</t>
  </si>
  <si>
    <t>885936845</t>
  </si>
  <si>
    <t>356443498</t>
  </si>
  <si>
    <t>-898428949</t>
  </si>
  <si>
    <t>-1357158251</t>
  </si>
  <si>
    <t>-1495845161</t>
  </si>
  <si>
    <t>-1334394826</t>
  </si>
  <si>
    <t>-1374359990</t>
  </si>
  <si>
    <t>-681981606</t>
  </si>
  <si>
    <t>-813490331</t>
  </si>
  <si>
    <t>60</t>
  </si>
  <si>
    <t>-176424423</t>
  </si>
  <si>
    <t>1967092007</t>
  </si>
  <si>
    <t>-940831500</t>
  </si>
  <si>
    <t>-1378807498</t>
  </si>
  <si>
    <t>1926827736</t>
  </si>
  <si>
    <t>04 - Posluchárna UA5</t>
  </si>
  <si>
    <t>-1235384542</t>
  </si>
  <si>
    <t>-669195237</t>
  </si>
  <si>
    <t>-572447677</t>
  </si>
  <si>
    <t>-465964655</t>
  </si>
  <si>
    <t>1021102188</t>
  </si>
  <si>
    <t>-1605554597</t>
  </si>
  <si>
    <t>2051225590</t>
  </si>
  <si>
    <t>-1982387908</t>
  </si>
  <si>
    <t>-559949226</t>
  </si>
  <si>
    <t>-792606778</t>
  </si>
  <si>
    <t>784842026</t>
  </si>
  <si>
    <t>-1347099216</t>
  </si>
  <si>
    <t>1295317191</t>
  </si>
  <si>
    <t>959875102</t>
  </si>
  <si>
    <t>-1752297509</t>
  </si>
  <si>
    <t>-1704408774</t>
  </si>
  <si>
    <t>-557954891</t>
  </si>
  <si>
    <t>-1629091936</t>
  </si>
  <si>
    <t>-994640878</t>
  </si>
  <si>
    <t>1664768133</t>
  </si>
  <si>
    <t>-1947135680</t>
  </si>
  <si>
    <t>259213535</t>
  </si>
  <si>
    <t>542071066</t>
  </si>
  <si>
    <t>2068735633</t>
  </si>
  <si>
    <t>1210454242</t>
  </si>
  <si>
    <t>129888765</t>
  </si>
  <si>
    <t>1388289824</t>
  </si>
  <si>
    <t>-1294967658</t>
  </si>
  <si>
    <t>1548764157</t>
  </si>
  <si>
    <t>-548966509</t>
  </si>
  <si>
    <t>-729867774</t>
  </si>
  <si>
    <t>1375133366</t>
  </si>
  <si>
    <t>-1740822375</t>
  </si>
  <si>
    <t>-1945496456</t>
  </si>
  <si>
    <t>809539646</t>
  </si>
  <si>
    <t>1674500721</t>
  </si>
  <si>
    <t>-1636939886</t>
  </si>
  <si>
    <t>-18943344</t>
  </si>
  <si>
    <t>1794434234</t>
  </si>
  <si>
    <t>532073606</t>
  </si>
  <si>
    <t>-793824426</t>
  </si>
  <si>
    <t>968566288</t>
  </si>
  <si>
    <t>290306820</t>
  </si>
  <si>
    <t>1726780888</t>
  </si>
  <si>
    <t>-1151632752</t>
  </si>
  <si>
    <t>1690701675</t>
  </si>
  <si>
    <t>-930671670</t>
  </si>
  <si>
    <t>-1943878674</t>
  </si>
  <si>
    <t>-1705061813</t>
  </si>
  <si>
    <t>-459714403</t>
  </si>
  <si>
    <t>1811279567</t>
  </si>
  <si>
    <t>-2126081240</t>
  </si>
  <si>
    <t>-1190857945</t>
  </si>
  <si>
    <t>79254689</t>
  </si>
  <si>
    <t>-161792440</t>
  </si>
  <si>
    <t>-1440944352</t>
  </si>
  <si>
    <t>1464564514</t>
  </si>
  <si>
    <t>1153053203</t>
  </si>
  <si>
    <t>1247074517</t>
  </si>
  <si>
    <t>1518892469</t>
  </si>
  <si>
    <t>-160029259</t>
  </si>
  <si>
    <t>-1854739025</t>
  </si>
  <si>
    <t>-758032847</t>
  </si>
  <si>
    <t>1912460744</t>
  </si>
  <si>
    <t>330584469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</si>
</sst>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31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48</v>
      </c>
      <c r="AI60" s="37"/>
      <c r="AJ60" s="37"/>
      <c r="AK60" s="37"/>
      <c r="AL60" s="37"/>
      <c r="AM60" s="54" t="s">
        <v>49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48</v>
      </c>
      <c r="AI75" s="37"/>
      <c r="AJ75" s="37"/>
      <c r="AK75" s="37"/>
      <c r="AL75" s="37"/>
      <c r="AM75" s="54" t="s">
        <v>49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85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Ostrava - VŠB-TU Aula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18. 4. 2023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5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ROUND(SUM(AG95:AG98),2)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ROUND(SUM(AS95:AS98),2)</f>
        <v>0</v>
      </c>
      <c r="AT94" s="95">
        <f>ROUND(SUM(AV94:AW94),2)</f>
        <v>0</v>
      </c>
      <c r="AU94" s="96">
        <f>ROUND(SUM(AU95:AU98),5)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ROUND(SUM(AZ95:AZ98),2)</f>
        <v>0</v>
      </c>
      <c r="BA94" s="95">
        <f>ROUND(SUM(BA95:BA98),2)</f>
        <v>0</v>
      </c>
      <c r="BB94" s="95">
        <f>ROUND(SUM(BB95:BB98),2)</f>
        <v>0</v>
      </c>
      <c r="BC94" s="95">
        <f>ROUND(SUM(BC95:BC98),2)</f>
        <v>0</v>
      </c>
      <c r="BD94" s="97">
        <f>ROUND(SUM(BD95:BD98),2)</f>
        <v>0</v>
      </c>
      <c r="BE94" s="6"/>
      <c r="BS94" s="98" t="s">
        <v>72</v>
      </c>
      <c r="BT94" s="98" t="s">
        <v>73</v>
      </c>
      <c r="BU94" s="99" t="s">
        <v>74</v>
      </c>
      <c r="BV94" s="98" t="s">
        <v>75</v>
      </c>
      <c r="BW94" s="98" t="s">
        <v>4</v>
      </c>
      <c r="BX94" s="98" t="s">
        <v>76</v>
      </c>
      <c r="CL94" s="98" t="s">
        <v>1</v>
      </c>
    </row>
    <row r="95" s="7" customFormat="1" ht="16.5" customHeight="1">
      <c r="A95" s="100" t="s">
        <v>77</v>
      </c>
      <c r="B95" s="101"/>
      <c r="C95" s="102"/>
      <c r="D95" s="103" t="s">
        <v>78</v>
      </c>
      <c r="E95" s="103"/>
      <c r="F95" s="103"/>
      <c r="G95" s="103"/>
      <c r="H95" s="103"/>
      <c r="I95" s="104"/>
      <c r="J95" s="103" t="s">
        <v>79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'01 - Posluchárna UA2'!J30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'01 - Posluchárna UA2'!P128</f>
        <v>0</v>
      </c>
      <c r="AV95" s="108">
        <f>'01 - Posluchárna UA2'!J33</f>
        <v>0</v>
      </c>
      <c r="AW95" s="108">
        <f>'01 - Posluchárna UA2'!J34</f>
        <v>0</v>
      </c>
      <c r="AX95" s="108">
        <f>'01 - Posluchárna UA2'!J35</f>
        <v>0</v>
      </c>
      <c r="AY95" s="108">
        <f>'01 - Posluchárna UA2'!J36</f>
        <v>0</v>
      </c>
      <c r="AZ95" s="108">
        <f>'01 - Posluchárna UA2'!F33</f>
        <v>0</v>
      </c>
      <c r="BA95" s="108">
        <f>'01 - Posluchárna UA2'!F34</f>
        <v>0</v>
      </c>
      <c r="BB95" s="108">
        <f>'01 - Posluchárna UA2'!F35</f>
        <v>0</v>
      </c>
      <c r="BC95" s="108">
        <f>'01 - Posluchárna UA2'!F36</f>
        <v>0</v>
      </c>
      <c r="BD95" s="110">
        <f>'01 - Posluchárna UA2'!F37</f>
        <v>0</v>
      </c>
      <c r="BE95" s="7"/>
      <c r="BT95" s="111" t="s">
        <v>81</v>
      </c>
      <c r="BV95" s="111" t="s">
        <v>75</v>
      </c>
      <c r="BW95" s="111" t="s">
        <v>82</v>
      </c>
      <c r="BX95" s="111" t="s">
        <v>4</v>
      </c>
      <c r="CL95" s="111" t="s">
        <v>1</v>
      </c>
      <c r="CM95" s="111" t="s">
        <v>83</v>
      </c>
    </row>
    <row r="96" s="7" customFormat="1" ht="16.5" customHeight="1">
      <c r="A96" s="100" t="s">
        <v>77</v>
      </c>
      <c r="B96" s="101"/>
      <c r="C96" s="102"/>
      <c r="D96" s="103" t="s">
        <v>84</v>
      </c>
      <c r="E96" s="103"/>
      <c r="F96" s="103"/>
      <c r="G96" s="103"/>
      <c r="H96" s="103"/>
      <c r="I96" s="104"/>
      <c r="J96" s="103" t="s">
        <v>85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'02 - Posluchárna UA3'!J30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80</v>
      </c>
      <c r="AR96" s="101"/>
      <c r="AS96" s="107">
        <v>0</v>
      </c>
      <c r="AT96" s="108">
        <f>ROUND(SUM(AV96:AW96),2)</f>
        <v>0</v>
      </c>
      <c r="AU96" s="109">
        <f>'02 - Posluchárna UA3'!P129</f>
        <v>0</v>
      </c>
      <c r="AV96" s="108">
        <f>'02 - Posluchárna UA3'!J33</f>
        <v>0</v>
      </c>
      <c r="AW96" s="108">
        <f>'02 - Posluchárna UA3'!J34</f>
        <v>0</v>
      </c>
      <c r="AX96" s="108">
        <f>'02 - Posluchárna UA3'!J35</f>
        <v>0</v>
      </c>
      <c r="AY96" s="108">
        <f>'02 - Posluchárna UA3'!J36</f>
        <v>0</v>
      </c>
      <c r="AZ96" s="108">
        <f>'02 - Posluchárna UA3'!F33</f>
        <v>0</v>
      </c>
      <c r="BA96" s="108">
        <f>'02 - Posluchárna UA3'!F34</f>
        <v>0</v>
      </c>
      <c r="BB96" s="108">
        <f>'02 - Posluchárna UA3'!F35</f>
        <v>0</v>
      </c>
      <c r="BC96" s="108">
        <f>'02 - Posluchárna UA3'!F36</f>
        <v>0</v>
      </c>
      <c r="BD96" s="110">
        <f>'02 - Posluchárna UA3'!F37</f>
        <v>0</v>
      </c>
      <c r="BE96" s="7"/>
      <c r="BT96" s="111" t="s">
        <v>81</v>
      </c>
      <c r="BV96" s="111" t="s">
        <v>75</v>
      </c>
      <c r="BW96" s="111" t="s">
        <v>86</v>
      </c>
      <c r="BX96" s="111" t="s">
        <v>4</v>
      </c>
      <c r="CL96" s="111" t="s">
        <v>1</v>
      </c>
      <c r="CM96" s="111" t="s">
        <v>83</v>
      </c>
    </row>
    <row r="97" s="7" customFormat="1" ht="16.5" customHeight="1">
      <c r="A97" s="100" t="s">
        <v>77</v>
      </c>
      <c r="B97" s="101"/>
      <c r="C97" s="102"/>
      <c r="D97" s="103" t="s">
        <v>87</v>
      </c>
      <c r="E97" s="103"/>
      <c r="F97" s="103"/>
      <c r="G97" s="103"/>
      <c r="H97" s="103"/>
      <c r="I97" s="104"/>
      <c r="J97" s="103" t="s">
        <v>88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'03 - Posluchárna UA4'!J30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80</v>
      </c>
      <c r="AR97" s="101"/>
      <c r="AS97" s="107">
        <v>0</v>
      </c>
      <c r="AT97" s="108">
        <f>ROUND(SUM(AV97:AW97),2)</f>
        <v>0</v>
      </c>
      <c r="AU97" s="109">
        <f>'03 - Posluchárna UA4'!P129</f>
        <v>0</v>
      </c>
      <c r="AV97" s="108">
        <f>'03 - Posluchárna UA4'!J33</f>
        <v>0</v>
      </c>
      <c r="AW97" s="108">
        <f>'03 - Posluchárna UA4'!J34</f>
        <v>0</v>
      </c>
      <c r="AX97" s="108">
        <f>'03 - Posluchárna UA4'!J35</f>
        <v>0</v>
      </c>
      <c r="AY97" s="108">
        <f>'03 - Posluchárna UA4'!J36</f>
        <v>0</v>
      </c>
      <c r="AZ97" s="108">
        <f>'03 - Posluchárna UA4'!F33</f>
        <v>0</v>
      </c>
      <c r="BA97" s="108">
        <f>'03 - Posluchárna UA4'!F34</f>
        <v>0</v>
      </c>
      <c r="BB97" s="108">
        <f>'03 - Posluchárna UA4'!F35</f>
        <v>0</v>
      </c>
      <c r="BC97" s="108">
        <f>'03 - Posluchárna UA4'!F36</f>
        <v>0</v>
      </c>
      <c r="BD97" s="110">
        <f>'03 - Posluchárna UA4'!F37</f>
        <v>0</v>
      </c>
      <c r="BE97" s="7"/>
      <c r="BT97" s="111" t="s">
        <v>81</v>
      </c>
      <c r="BV97" s="111" t="s">
        <v>75</v>
      </c>
      <c r="BW97" s="111" t="s">
        <v>89</v>
      </c>
      <c r="BX97" s="111" t="s">
        <v>4</v>
      </c>
      <c r="CL97" s="111" t="s">
        <v>1</v>
      </c>
      <c r="CM97" s="111" t="s">
        <v>83</v>
      </c>
    </row>
    <row r="98" s="7" customFormat="1" ht="16.5" customHeight="1">
      <c r="A98" s="100" t="s">
        <v>77</v>
      </c>
      <c r="B98" s="101"/>
      <c r="C98" s="102"/>
      <c r="D98" s="103" t="s">
        <v>90</v>
      </c>
      <c r="E98" s="103"/>
      <c r="F98" s="103"/>
      <c r="G98" s="103"/>
      <c r="H98" s="103"/>
      <c r="I98" s="104"/>
      <c r="J98" s="103" t="s">
        <v>91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5">
        <f>'04 - Posluchárna UA5'!J30</f>
        <v>0</v>
      </c>
      <c r="AH98" s="104"/>
      <c r="AI98" s="104"/>
      <c r="AJ98" s="104"/>
      <c r="AK98" s="104"/>
      <c r="AL98" s="104"/>
      <c r="AM98" s="104"/>
      <c r="AN98" s="105">
        <f>SUM(AG98,AT98)</f>
        <v>0</v>
      </c>
      <c r="AO98" s="104"/>
      <c r="AP98" s="104"/>
      <c r="AQ98" s="106" t="s">
        <v>80</v>
      </c>
      <c r="AR98" s="101"/>
      <c r="AS98" s="112">
        <v>0</v>
      </c>
      <c r="AT98" s="113">
        <f>ROUND(SUM(AV98:AW98),2)</f>
        <v>0</v>
      </c>
      <c r="AU98" s="114">
        <f>'04 - Posluchárna UA5'!P129</f>
        <v>0</v>
      </c>
      <c r="AV98" s="113">
        <f>'04 - Posluchárna UA5'!J33</f>
        <v>0</v>
      </c>
      <c r="AW98" s="113">
        <f>'04 - Posluchárna UA5'!J34</f>
        <v>0</v>
      </c>
      <c r="AX98" s="113">
        <f>'04 - Posluchárna UA5'!J35</f>
        <v>0</v>
      </c>
      <c r="AY98" s="113">
        <f>'04 - Posluchárna UA5'!J36</f>
        <v>0</v>
      </c>
      <c r="AZ98" s="113">
        <f>'04 - Posluchárna UA5'!F33</f>
        <v>0</v>
      </c>
      <c r="BA98" s="113">
        <f>'04 - Posluchárna UA5'!F34</f>
        <v>0</v>
      </c>
      <c r="BB98" s="113">
        <f>'04 - Posluchárna UA5'!F35</f>
        <v>0</v>
      </c>
      <c r="BC98" s="113">
        <f>'04 - Posluchárna UA5'!F36</f>
        <v>0</v>
      </c>
      <c r="BD98" s="115">
        <f>'04 - Posluchárna UA5'!F37</f>
        <v>0</v>
      </c>
      <c r="BE98" s="7"/>
      <c r="BT98" s="111" t="s">
        <v>81</v>
      </c>
      <c r="BV98" s="111" t="s">
        <v>75</v>
      </c>
      <c r="BW98" s="111" t="s">
        <v>92</v>
      </c>
      <c r="BX98" s="111" t="s">
        <v>4</v>
      </c>
      <c r="CL98" s="111" t="s">
        <v>1</v>
      </c>
      <c r="CM98" s="111" t="s">
        <v>83</v>
      </c>
    </row>
    <row r="99" s="2" customFormat="1" ht="30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5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35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Posluchárna UA2'!C2" display="/"/>
    <hyperlink ref="A96" location="'02 - Posluchárna UA3'!C2" display="/"/>
    <hyperlink ref="A97" location="'03 - Posluchárna UA4'!C2" display="/"/>
    <hyperlink ref="A98" location="'04 - Posluchárna UA5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93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- VŠB-TU Aula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ROUND((SUM(BE128:BE197)),  2)</f>
        <v>0</v>
      </c>
      <c r="G33" s="34"/>
      <c r="H33" s="34"/>
      <c r="I33" s="124">
        <v>0.20999999999999999</v>
      </c>
      <c r="J33" s="123">
        <f>ROUND(((SUM(BE128:BE197))*I33),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ROUND((SUM(BF128:BF197)),  2)</f>
        <v>0</v>
      </c>
      <c r="G34" s="34"/>
      <c r="H34" s="34"/>
      <c r="I34" s="124">
        <v>0.14999999999999999</v>
      </c>
      <c r="J34" s="123">
        <f>ROUND(((SUM(BF128:BF197))*I34),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ROUND((SUM(BG128:BG197)),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ROUND((SUM(BH128:BH197)),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ROUND((SUM(BI128:BI197)),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- VŠB-TU Aula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01 - Posluchárna UA2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97</v>
      </c>
      <c r="D94" s="125"/>
      <c r="E94" s="125"/>
      <c r="F94" s="125"/>
      <c r="G94" s="125"/>
      <c r="H94" s="125"/>
      <c r="I94" s="125"/>
      <c r="J94" s="134" t="s">
        <v>98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99</v>
      </c>
      <c r="D96" s="34"/>
      <c r="E96" s="34"/>
      <c r="F96" s="34"/>
      <c r="G96" s="34"/>
      <c r="H96" s="34"/>
      <c r="I96" s="34"/>
      <c r="J96" s="92">
        <f>J128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100</v>
      </c>
    </row>
    <row r="97" s="9" customFormat="1" ht="24.96" customHeight="1">
      <c r="A97" s="9"/>
      <c r="B97" s="136"/>
      <c r="C97" s="9"/>
      <c r="D97" s="137" t="s">
        <v>101</v>
      </c>
      <c r="E97" s="138"/>
      <c r="F97" s="138"/>
      <c r="G97" s="138"/>
      <c r="H97" s="138"/>
      <c r="I97" s="138"/>
      <c r="J97" s="139">
        <f>J129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102</v>
      </c>
      <c r="E98" s="142"/>
      <c r="F98" s="142"/>
      <c r="G98" s="142"/>
      <c r="H98" s="142"/>
      <c r="I98" s="142"/>
      <c r="J98" s="143">
        <f>J130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103</v>
      </c>
      <c r="E99" s="142"/>
      <c r="F99" s="142"/>
      <c r="G99" s="142"/>
      <c r="H99" s="142"/>
      <c r="I99" s="142"/>
      <c r="J99" s="143">
        <f>J135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104</v>
      </c>
      <c r="E100" s="138"/>
      <c r="F100" s="138"/>
      <c r="G100" s="138"/>
      <c r="H100" s="138"/>
      <c r="I100" s="138"/>
      <c r="J100" s="139">
        <f>J140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0"/>
      <c r="C101" s="10"/>
      <c r="D101" s="141" t="s">
        <v>105</v>
      </c>
      <c r="E101" s="142"/>
      <c r="F101" s="142"/>
      <c r="G101" s="142"/>
      <c r="H101" s="142"/>
      <c r="I101" s="142"/>
      <c r="J101" s="143">
        <f>J141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6"/>
      <c r="C102" s="9"/>
      <c r="D102" s="137" t="s">
        <v>106</v>
      </c>
      <c r="E102" s="138"/>
      <c r="F102" s="138"/>
      <c r="G102" s="138"/>
      <c r="H102" s="138"/>
      <c r="I102" s="138"/>
      <c r="J102" s="139">
        <f>J182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0"/>
      <c r="C103" s="10"/>
      <c r="D103" s="141" t="s">
        <v>107</v>
      </c>
      <c r="E103" s="142"/>
      <c r="F103" s="142"/>
      <c r="G103" s="142"/>
      <c r="H103" s="142"/>
      <c r="I103" s="142"/>
      <c r="J103" s="143">
        <f>J183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6"/>
      <c r="C104" s="9"/>
      <c r="D104" s="137" t="s">
        <v>108</v>
      </c>
      <c r="E104" s="138"/>
      <c r="F104" s="138"/>
      <c r="G104" s="138"/>
      <c r="H104" s="138"/>
      <c r="I104" s="138"/>
      <c r="J104" s="139">
        <f>J186</f>
        <v>0</v>
      </c>
      <c r="K104" s="9"/>
      <c r="L104" s="13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36"/>
      <c r="C105" s="9"/>
      <c r="D105" s="137" t="s">
        <v>109</v>
      </c>
      <c r="E105" s="138"/>
      <c r="F105" s="138"/>
      <c r="G105" s="138"/>
      <c r="H105" s="138"/>
      <c r="I105" s="138"/>
      <c r="J105" s="139">
        <f>J190</f>
        <v>0</v>
      </c>
      <c r="K105" s="9"/>
      <c r="L105" s="13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0"/>
      <c r="C106" s="10"/>
      <c r="D106" s="141" t="s">
        <v>110</v>
      </c>
      <c r="E106" s="142"/>
      <c r="F106" s="142"/>
      <c r="G106" s="142"/>
      <c r="H106" s="142"/>
      <c r="I106" s="142"/>
      <c r="J106" s="143">
        <f>J191</f>
        <v>0</v>
      </c>
      <c r="K106" s="10"/>
      <c r="L106" s="14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0"/>
      <c r="C107" s="10"/>
      <c r="D107" s="141" t="s">
        <v>111</v>
      </c>
      <c r="E107" s="142"/>
      <c r="F107" s="142"/>
      <c r="G107" s="142"/>
      <c r="H107" s="142"/>
      <c r="I107" s="142"/>
      <c r="J107" s="143">
        <f>J194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0"/>
      <c r="C108" s="10"/>
      <c r="D108" s="141" t="s">
        <v>112</v>
      </c>
      <c r="E108" s="142"/>
      <c r="F108" s="142"/>
      <c r="G108" s="142"/>
      <c r="H108" s="142"/>
      <c r="I108" s="142"/>
      <c r="J108" s="143">
        <f>J196</f>
        <v>0</v>
      </c>
      <c r="K108" s="10"/>
      <c r="L108" s="14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="2" customFormat="1" ht="6.96" customHeight="1">
      <c r="A114" s="34"/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4.96" customHeight="1">
      <c r="A115" s="34"/>
      <c r="B115" s="35"/>
      <c r="C115" s="19" t="s">
        <v>113</v>
      </c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16</v>
      </c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6.5" customHeight="1">
      <c r="A118" s="34"/>
      <c r="B118" s="35"/>
      <c r="C118" s="34"/>
      <c r="D118" s="34"/>
      <c r="E118" s="117" t="str">
        <f>E7</f>
        <v>Ostrava - VŠB-TU Aula</v>
      </c>
      <c r="F118" s="28"/>
      <c r="G118" s="28"/>
      <c r="H118" s="28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94</v>
      </c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3" t="str">
        <f>E9</f>
        <v>01 - Posluchárna UA2</v>
      </c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20</v>
      </c>
      <c r="D122" s="34"/>
      <c r="E122" s="34"/>
      <c r="F122" s="23" t="str">
        <f>F12</f>
        <v xml:space="preserve"> </v>
      </c>
      <c r="G122" s="34"/>
      <c r="H122" s="34"/>
      <c r="I122" s="28" t="s">
        <v>22</v>
      </c>
      <c r="J122" s="65" t="str">
        <f>IF(J12="","",J12)</f>
        <v>18. 4. 2023</v>
      </c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24</v>
      </c>
      <c r="D124" s="34"/>
      <c r="E124" s="34"/>
      <c r="F124" s="23" t="str">
        <f>E15</f>
        <v xml:space="preserve"> </v>
      </c>
      <c r="G124" s="34"/>
      <c r="H124" s="34"/>
      <c r="I124" s="28" t="s">
        <v>29</v>
      </c>
      <c r="J124" s="32" t="str">
        <f>E21</f>
        <v xml:space="preserve"> </v>
      </c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27</v>
      </c>
      <c r="D125" s="34"/>
      <c r="E125" s="34"/>
      <c r="F125" s="23" t="str">
        <f>IF(E18="","",E18)</f>
        <v>Vyplň údaj</v>
      </c>
      <c r="G125" s="34"/>
      <c r="H125" s="34"/>
      <c r="I125" s="28" t="s">
        <v>31</v>
      </c>
      <c r="J125" s="32" t="str">
        <f>E24</f>
        <v xml:space="preserve"> </v>
      </c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44"/>
      <c r="B127" s="145"/>
      <c r="C127" s="146" t="s">
        <v>114</v>
      </c>
      <c r="D127" s="147" t="s">
        <v>58</v>
      </c>
      <c r="E127" s="147" t="s">
        <v>54</v>
      </c>
      <c r="F127" s="147" t="s">
        <v>55</v>
      </c>
      <c r="G127" s="147" t="s">
        <v>115</v>
      </c>
      <c r="H127" s="147" t="s">
        <v>116</v>
      </c>
      <c r="I127" s="147" t="s">
        <v>117</v>
      </c>
      <c r="J127" s="148" t="s">
        <v>98</v>
      </c>
      <c r="K127" s="149" t="s">
        <v>118</v>
      </c>
      <c r="L127" s="150"/>
      <c r="M127" s="82" t="s">
        <v>1</v>
      </c>
      <c r="N127" s="83" t="s">
        <v>37</v>
      </c>
      <c r="O127" s="83" t="s">
        <v>119</v>
      </c>
      <c r="P127" s="83" t="s">
        <v>120</v>
      </c>
      <c r="Q127" s="83" t="s">
        <v>121</v>
      </c>
      <c r="R127" s="83" t="s">
        <v>122</v>
      </c>
      <c r="S127" s="83" t="s">
        <v>123</v>
      </c>
      <c r="T127" s="84" t="s">
        <v>124</v>
      </c>
      <c r="U127" s="144"/>
      <c r="V127" s="144"/>
      <c r="W127" s="144"/>
      <c r="X127" s="144"/>
      <c r="Y127" s="144"/>
      <c r="Z127" s="144"/>
      <c r="AA127" s="144"/>
      <c r="AB127" s="144"/>
      <c r="AC127" s="144"/>
      <c r="AD127" s="144"/>
      <c r="AE127" s="144"/>
    </row>
    <row r="128" s="2" customFormat="1" ht="22.8" customHeight="1">
      <c r="A128" s="34"/>
      <c r="B128" s="35"/>
      <c r="C128" s="89" t="s">
        <v>125</v>
      </c>
      <c r="D128" s="34"/>
      <c r="E128" s="34"/>
      <c r="F128" s="34"/>
      <c r="G128" s="34"/>
      <c r="H128" s="34"/>
      <c r="I128" s="34"/>
      <c r="J128" s="151">
        <f>BK128</f>
        <v>0</v>
      </c>
      <c r="K128" s="34"/>
      <c r="L128" s="35"/>
      <c r="M128" s="85"/>
      <c r="N128" s="69"/>
      <c r="O128" s="86"/>
      <c r="P128" s="152">
        <f>P129+P140+P182+P186+P190</f>
        <v>0</v>
      </c>
      <c r="Q128" s="86"/>
      <c r="R128" s="152">
        <f>R129+R140+R182+R186+R190</f>
        <v>0.18825999999999998</v>
      </c>
      <c r="S128" s="86"/>
      <c r="T128" s="153">
        <f>T129+T140+T182+T186+T190</f>
        <v>0.35599999999999998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72</v>
      </c>
      <c r="AU128" s="15" t="s">
        <v>100</v>
      </c>
      <c r="BK128" s="154">
        <f>BK129+BK140+BK182+BK186+BK190</f>
        <v>0</v>
      </c>
    </row>
    <row r="129" s="12" customFormat="1" ht="25.92" customHeight="1">
      <c r="A129" s="12"/>
      <c r="B129" s="155"/>
      <c r="C129" s="12"/>
      <c r="D129" s="156" t="s">
        <v>72</v>
      </c>
      <c r="E129" s="157" t="s">
        <v>126</v>
      </c>
      <c r="F129" s="157" t="s">
        <v>127</v>
      </c>
      <c r="G129" s="12"/>
      <c r="H129" s="12"/>
      <c r="I129" s="158"/>
      <c r="J129" s="159">
        <f>BK129</f>
        <v>0</v>
      </c>
      <c r="K129" s="12"/>
      <c r="L129" s="155"/>
      <c r="M129" s="160"/>
      <c r="N129" s="161"/>
      <c r="O129" s="161"/>
      <c r="P129" s="162">
        <f>P130+P135</f>
        <v>0</v>
      </c>
      <c r="Q129" s="161"/>
      <c r="R129" s="162">
        <f>R130+R135</f>
        <v>0</v>
      </c>
      <c r="S129" s="161"/>
      <c r="T129" s="163">
        <f>T130+T135</f>
        <v>0.032000000000000001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81</v>
      </c>
      <c r="AT129" s="164" t="s">
        <v>72</v>
      </c>
      <c r="AU129" s="164" t="s">
        <v>73</v>
      </c>
      <c r="AY129" s="156" t="s">
        <v>128</v>
      </c>
      <c r="BK129" s="165">
        <f>BK130+BK135</f>
        <v>0</v>
      </c>
    </row>
    <row r="130" s="12" customFormat="1" ht="22.8" customHeight="1">
      <c r="A130" s="12"/>
      <c r="B130" s="155"/>
      <c r="C130" s="12"/>
      <c r="D130" s="156" t="s">
        <v>72</v>
      </c>
      <c r="E130" s="166" t="s">
        <v>129</v>
      </c>
      <c r="F130" s="166" t="s">
        <v>130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SUM(P131:P134)</f>
        <v>0</v>
      </c>
      <c r="Q130" s="161"/>
      <c r="R130" s="162">
        <f>SUM(R131:R134)</f>
        <v>0</v>
      </c>
      <c r="S130" s="161"/>
      <c r="T130" s="163">
        <f>SUM(T131:T134)</f>
        <v>0.032000000000000001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81</v>
      </c>
      <c r="AT130" s="164" t="s">
        <v>72</v>
      </c>
      <c r="AU130" s="164" t="s">
        <v>81</v>
      </c>
      <c r="AY130" s="156" t="s">
        <v>128</v>
      </c>
      <c r="BK130" s="165">
        <f>SUM(BK131:BK134)</f>
        <v>0</v>
      </c>
    </row>
    <row r="131" s="2" customFormat="1" ht="33" customHeight="1">
      <c r="A131" s="34"/>
      <c r="B131" s="168"/>
      <c r="C131" s="169" t="s">
        <v>81</v>
      </c>
      <c r="D131" s="169" t="s">
        <v>131</v>
      </c>
      <c r="E131" s="170" t="s">
        <v>132</v>
      </c>
      <c r="F131" s="171" t="s">
        <v>133</v>
      </c>
      <c r="G131" s="172" t="s">
        <v>134</v>
      </c>
      <c r="H131" s="173">
        <v>2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38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0.001</v>
      </c>
      <c r="T131" s="180">
        <f>S131*H131</f>
        <v>0.002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135</v>
      </c>
      <c r="AT131" s="181" t="s">
        <v>131</v>
      </c>
      <c r="AU131" s="181" t="s">
        <v>83</v>
      </c>
      <c r="AY131" s="15" t="s">
        <v>128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81</v>
      </c>
      <c r="BK131" s="182">
        <f>ROUND(I131*H131,2)</f>
        <v>0</v>
      </c>
      <c r="BL131" s="15" t="s">
        <v>135</v>
      </c>
      <c r="BM131" s="181" t="s">
        <v>136</v>
      </c>
    </row>
    <row r="132" s="2" customFormat="1" ht="33" customHeight="1">
      <c r="A132" s="34"/>
      <c r="B132" s="168"/>
      <c r="C132" s="169" t="s">
        <v>83</v>
      </c>
      <c r="D132" s="169" t="s">
        <v>131</v>
      </c>
      <c r="E132" s="170" t="s">
        <v>137</v>
      </c>
      <c r="F132" s="171" t="s">
        <v>138</v>
      </c>
      <c r="G132" s="172" t="s">
        <v>134</v>
      </c>
      <c r="H132" s="173">
        <v>2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38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0.002</v>
      </c>
      <c r="T132" s="180">
        <f>S132*H132</f>
        <v>0.0040000000000000001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135</v>
      </c>
      <c r="AT132" s="181" t="s">
        <v>131</v>
      </c>
      <c r="AU132" s="181" t="s">
        <v>83</v>
      </c>
      <c r="AY132" s="15" t="s">
        <v>128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81</v>
      </c>
      <c r="BK132" s="182">
        <f>ROUND(I132*H132,2)</f>
        <v>0</v>
      </c>
      <c r="BL132" s="15" t="s">
        <v>135</v>
      </c>
      <c r="BM132" s="181" t="s">
        <v>139</v>
      </c>
    </row>
    <row r="133" s="2" customFormat="1" ht="24.15" customHeight="1">
      <c r="A133" s="34"/>
      <c r="B133" s="168"/>
      <c r="C133" s="169" t="s">
        <v>140</v>
      </c>
      <c r="D133" s="169" t="s">
        <v>131</v>
      </c>
      <c r="E133" s="170" t="s">
        <v>141</v>
      </c>
      <c r="F133" s="171" t="s">
        <v>142</v>
      </c>
      <c r="G133" s="172" t="s">
        <v>134</v>
      </c>
      <c r="H133" s="173">
        <v>2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38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0.0030000000000000001</v>
      </c>
      <c r="T133" s="180">
        <f>S133*H133</f>
        <v>0.0060000000000000001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135</v>
      </c>
      <c r="AT133" s="181" t="s">
        <v>131</v>
      </c>
      <c r="AU133" s="181" t="s">
        <v>83</v>
      </c>
      <c r="AY133" s="15" t="s">
        <v>128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81</v>
      </c>
      <c r="BK133" s="182">
        <f>ROUND(I133*H133,2)</f>
        <v>0</v>
      </c>
      <c r="BL133" s="15" t="s">
        <v>135</v>
      </c>
      <c r="BM133" s="181" t="s">
        <v>143</v>
      </c>
    </row>
    <row r="134" s="2" customFormat="1" ht="24.15" customHeight="1">
      <c r="A134" s="34"/>
      <c r="B134" s="168"/>
      <c r="C134" s="169" t="s">
        <v>144</v>
      </c>
      <c r="D134" s="169" t="s">
        <v>131</v>
      </c>
      <c r="E134" s="170" t="s">
        <v>145</v>
      </c>
      <c r="F134" s="171" t="s">
        <v>146</v>
      </c>
      <c r="G134" s="172" t="s">
        <v>147</v>
      </c>
      <c r="H134" s="173">
        <v>10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38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0.002</v>
      </c>
      <c r="T134" s="180">
        <f>S134*H134</f>
        <v>0.02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135</v>
      </c>
      <c r="AT134" s="181" t="s">
        <v>131</v>
      </c>
      <c r="AU134" s="181" t="s">
        <v>83</v>
      </c>
      <c r="AY134" s="15" t="s">
        <v>128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81</v>
      </c>
      <c r="BK134" s="182">
        <f>ROUND(I134*H134,2)</f>
        <v>0</v>
      </c>
      <c r="BL134" s="15" t="s">
        <v>135</v>
      </c>
      <c r="BM134" s="181" t="s">
        <v>148</v>
      </c>
    </row>
    <row r="135" s="12" customFormat="1" ht="22.8" customHeight="1">
      <c r="A135" s="12"/>
      <c r="B135" s="155"/>
      <c r="C135" s="12"/>
      <c r="D135" s="156" t="s">
        <v>72</v>
      </c>
      <c r="E135" s="166" t="s">
        <v>149</v>
      </c>
      <c r="F135" s="166" t="s">
        <v>150</v>
      </c>
      <c r="G135" s="12"/>
      <c r="H135" s="12"/>
      <c r="I135" s="158"/>
      <c r="J135" s="167">
        <f>BK135</f>
        <v>0</v>
      </c>
      <c r="K135" s="12"/>
      <c r="L135" s="155"/>
      <c r="M135" s="160"/>
      <c r="N135" s="161"/>
      <c r="O135" s="161"/>
      <c r="P135" s="162">
        <f>SUM(P136:P139)</f>
        <v>0</v>
      </c>
      <c r="Q135" s="161"/>
      <c r="R135" s="162">
        <f>SUM(R136:R139)</f>
        <v>0</v>
      </c>
      <c r="S135" s="161"/>
      <c r="T135" s="163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6" t="s">
        <v>81</v>
      </c>
      <c r="AT135" s="164" t="s">
        <v>72</v>
      </c>
      <c r="AU135" s="164" t="s">
        <v>81</v>
      </c>
      <c r="AY135" s="156" t="s">
        <v>128</v>
      </c>
      <c r="BK135" s="165">
        <f>SUM(BK136:BK139)</f>
        <v>0</v>
      </c>
    </row>
    <row r="136" s="2" customFormat="1" ht="33" customHeight="1">
      <c r="A136" s="34"/>
      <c r="B136" s="168"/>
      <c r="C136" s="169" t="s">
        <v>129</v>
      </c>
      <c r="D136" s="169" t="s">
        <v>131</v>
      </c>
      <c r="E136" s="170" t="s">
        <v>151</v>
      </c>
      <c r="F136" s="171" t="s">
        <v>152</v>
      </c>
      <c r="G136" s="172" t="s">
        <v>153</v>
      </c>
      <c r="H136" s="173">
        <v>0.35599999999999998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38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135</v>
      </c>
      <c r="AT136" s="181" t="s">
        <v>131</v>
      </c>
      <c r="AU136" s="181" t="s">
        <v>83</v>
      </c>
      <c r="AY136" s="15" t="s">
        <v>128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81</v>
      </c>
      <c r="BK136" s="182">
        <f>ROUND(I136*H136,2)</f>
        <v>0</v>
      </c>
      <c r="BL136" s="15" t="s">
        <v>135</v>
      </c>
      <c r="BM136" s="181" t="s">
        <v>154</v>
      </c>
    </row>
    <row r="137" s="2" customFormat="1" ht="24.15" customHeight="1">
      <c r="A137" s="34"/>
      <c r="B137" s="168"/>
      <c r="C137" s="169" t="s">
        <v>155</v>
      </c>
      <c r="D137" s="169" t="s">
        <v>131</v>
      </c>
      <c r="E137" s="170" t="s">
        <v>156</v>
      </c>
      <c r="F137" s="171" t="s">
        <v>157</v>
      </c>
      <c r="G137" s="172" t="s">
        <v>153</v>
      </c>
      <c r="H137" s="173">
        <v>0.35599999999999998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38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135</v>
      </c>
      <c r="AT137" s="181" t="s">
        <v>131</v>
      </c>
      <c r="AU137" s="181" t="s">
        <v>83</v>
      </c>
      <c r="AY137" s="15" t="s">
        <v>128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81</v>
      </c>
      <c r="BK137" s="182">
        <f>ROUND(I137*H137,2)</f>
        <v>0</v>
      </c>
      <c r="BL137" s="15" t="s">
        <v>135</v>
      </c>
      <c r="BM137" s="181" t="s">
        <v>158</v>
      </c>
    </row>
    <row r="138" s="2" customFormat="1" ht="24.15" customHeight="1">
      <c r="A138" s="34"/>
      <c r="B138" s="168"/>
      <c r="C138" s="169" t="s">
        <v>159</v>
      </c>
      <c r="D138" s="169" t="s">
        <v>131</v>
      </c>
      <c r="E138" s="170" t="s">
        <v>160</v>
      </c>
      <c r="F138" s="171" t="s">
        <v>161</v>
      </c>
      <c r="G138" s="172" t="s">
        <v>153</v>
      </c>
      <c r="H138" s="173">
        <v>0.35599999999999998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38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135</v>
      </c>
      <c r="AT138" s="181" t="s">
        <v>131</v>
      </c>
      <c r="AU138" s="181" t="s">
        <v>83</v>
      </c>
      <c r="AY138" s="15" t="s">
        <v>128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81</v>
      </c>
      <c r="BK138" s="182">
        <f>ROUND(I138*H138,2)</f>
        <v>0</v>
      </c>
      <c r="BL138" s="15" t="s">
        <v>135</v>
      </c>
      <c r="BM138" s="181" t="s">
        <v>162</v>
      </c>
    </row>
    <row r="139" s="2" customFormat="1" ht="33" customHeight="1">
      <c r="A139" s="34"/>
      <c r="B139" s="168"/>
      <c r="C139" s="169" t="s">
        <v>163</v>
      </c>
      <c r="D139" s="169" t="s">
        <v>131</v>
      </c>
      <c r="E139" s="170" t="s">
        <v>164</v>
      </c>
      <c r="F139" s="171" t="s">
        <v>165</v>
      </c>
      <c r="G139" s="172" t="s">
        <v>153</v>
      </c>
      <c r="H139" s="173">
        <v>0.372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38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135</v>
      </c>
      <c r="AT139" s="181" t="s">
        <v>131</v>
      </c>
      <c r="AU139" s="181" t="s">
        <v>83</v>
      </c>
      <c r="AY139" s="15" t="s">
        <v>128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81</v>
      </c>
      <c r="BK139" s="182">
        <f>ROUND(I139*H139,2)</f>
        <v>0</v>
      </c>
      <c r="BL139" s="15" t="s">
        <v>135</v>
      </c>
      <c r="BM139" s="181" t="s">
        <v>166</v>
      </c>
    </row>
    <row r="140" s="12" customFormat="1" ht="25.92" customHeight="1">
      <c r="A140" s="12"/>
      <c r="B140" s="155"/>
      <c r="C140" s="12"/>
      <c r="D140" s="156" t="s">
        <v>72</v>
      </c>
      <c r="E140" s="157" t="s">
        <v>167</v>
      </c>
      <c r="F140" s="157" t="s">
        <v>168</v>
      </c>
      <c r="G140" s="12"/>
      <c r="H140" s="12"/>
      <c r="I140" s="158"/>
      <c r="J140" s="159">
        <f>BK140</f>
        <v>0</v>
      </c>
      <c r="K140" s="12"/>
      <c r="L140" s="155"/>
      <c r="M140" s="160"/>
      <c r="N140" s="161"/>
      <c r="O140" s="161"/>
      <c r="P140" s="162">
        <f>P141</f>
        <v>0</v>
      </c>
      <c r="Q140" s="161"/>
      <c r="R140" s="162">
        <f>R141</f>
        <v>0.18425999999999998</v>
      </c>
      <c r="S140" s="161"/>
      <c r="T140" s="163">
        <f>T141</f>
        <v>0.32400000000000001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83</v>
      </c>
      <c r="AT140" s="164" t="s">
        <v>72</v>
      </c>
      <c r="AU140" s="164" t="s">
        <v>73</v>
      </c>
      <c r="AY140" s="156" t="s">
        <v>128</v>
      </c>
      <c r="BK140" s="165">
        <f>BK141</f>
        <v>0</v>
      </c>
    </row>
    <row r="141" s="12" customFormat="1" ht="22.8" customHeight="1">
      <c r="A141" s="12"/>
      <c r="B141" s="155"/>
      <c r="C141" s="12"/>
      <c r="D141" s="156" t="s">
        <v>72</v>
      </c>
      <c r="E141" s="166" t="s">
        <v>169</v>
      </c>
      <c r="F141" s="166" t="s">
        <v>170</v>
      </c>
      <c r="G141" s="12"/>
      <c r="H141" s="12"/>
      <c r="I141" s="158"/>
      <c r="J141" s="167">
        <f>BK141</f>
        <v>0</v>
      </c>
      <c r="K141" s="12"/>
      <c r="L141" s="155"/>
      <c r="M141" s="160"/>
      <c r="N141" s="161"/>
      <c r="O141" s="161"/>
      <c r="P141" s="162">
        <f>SUM(P142:P181)</f>
        <v>0</v>
      </c>
      <c r="Q141" s="161"/>
      <c r="R141" s="162">
        <f>SUM(R142:R181)</f>
        <v>0.18425999999999998</v>
      </c>
      <c r="S141" s="161"/>
      <c r="T141" s="163">
        <f>SUM(T142:T181)</f>
        <v>0.32400000000000001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83</v>
      </c>
      <c r="AT141" s="164" t="s">
        <v>72</v>
      </c>
      <c r="AU141" s="164" t="s">
        <v>81</v>
      </c>
      <c r="AY141" s="156" t="s">
        <v>128</v>
      </c>
      <c r="BK141" s="165">
        <f>SUM(BK142:BK181)</f>
        <v>0</v>
      </c>
    </row>
    <row r="142" s="2" customFormat="1" ht="24.15" customHeight="1">
      <c r="A142" s="34"/>
      <c r="B142" s="168"/>
      <c r="C142" s="169" t="s">
        <v>171</v>
      </c>
      <c r="D142" s="169" t="s">
        <v>131</v>
      </c>
      <c r="E142" s="170" t="s">
        <v>172</v>
      </c>
      <c r="F142" s="171" t="s">
        <v>173</v>
      </c>
      <c r="G142" s="172" t="s">
        <v>147</v>
      </c>
      <c r="H142" s="173">
        <v>30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38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174</v>
      </c>
      <c r="AT142" s="181" t="s">
        <v>131</v>
      </c>
      <c r="AU142" s="181" t="s">
        <v>83</v>
      </c>
      <c r="AY142" s="15" t="s">
        <v>128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81</v>
      </c>
      <c r="BK142" s="182">
        <f>ROUND(I142*H142,2)</f>
        <v>0</v>
      </c>
      <c r="BL142" s="15" t="s">
        <v>174</v>
      </c>
      <c r="BM142" s="181" t="s">
        <v>175</v>
      </c>
    </row>
    <row r="143" s="2" customFormat="1" ht="21.75" customHeight="1">
      <c r="A143" s="34"/>
      <c r="B143" s="168"/>
      <c r="C143" s="183" t="s">
        <v>176</v>
      </c>
      <c r="D143" s="183" t="s">
        <v>177</v>
      </c>
      <c r="E143" s="184" t="s">
        <v>178</v>
      </c>
      <c r="F143" s="185" t="s">
        <v>179</v>
      </c>
      <c r="G143" s="186" t="s">
        <v>147</v>
      </c>
      <c r="H143" s="187">
        <v>30</v>
      </c>
      <c r="I143" s="188"/>
      <c r="J143" s="189">
        <f>ROUND(I143*H143,2)</f>
        <v>0</v>
      </c>
      <c r="K143" s="190"/>
      <c r="L143" s="191"/>
      <c r="M143" s="192" t="s">
        <v>1</v>
      </c>
      <c r="N143" s="193" t="s">
        <v>38</v>
      </c>
      <c r="O143" s="73"/>
      <c r="P143" s="179">
        <f>O143*H143</f>
        <v>0</v>
      </c>
      <c r="Q143" s="179">
        <v>0.00010000000000000001</v>
      </c>
      <c r="R143" s="179">
        <f>Q143*H143</f>
        <v>0.0030000000000000001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180</v>
      </c>
      <c r="AT143" s="181" t="s">
        <v>177</v>
      </c>
      <c r="AU143" s="181" t="s">
        <v>83</v>
      </c>
      <c r="AY143" s="15" t="s">
        <v>128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81</v>
      </c>
      <c r="BK143" s="182">
        <f>ROUND(I143*H143,2)</f>
        <v>0</v>
      </c>
      <c r="BL143" s="15" t="s">
        <v>174</v>
      </c>
      <c r="BM143" s="181" t="s">
        <v>181</v>
      </c>
    </row>
    <row r="144" s="2" customFormat="1" ht="24.15" customHeight="1">
      <c r="A144" s="34"/>
      <c r="B144" s="168"/>
      <c r="C144" s="169" t="s">
        <v>182</v>
      </c>
      <c r="D144" s="169" t="s">
        <v>131</v>
      </c>
      <c r="E144" s="170" t="s">
        <v>183</v>
      </c>
      <c r="F144" s="171" t="s">
        <v>184</v>
      </c>
      <c r="G144" s="172" t="s">
        <v>147</v>
      </c>
      <c r="H144" s="173">
        <v>30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38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174</v>
      </c>
      <c r="AT144" s="181" t="s">
        <v>131</v>
      </c>
      <c r="AU144" s="181" t="s">
        <v>83</v>
      </c>
      <c r="AY144" s="15" t="s">
        <v>128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81</v>
      </c>
      <c r="BK144" s="182">
        <f>ROUND(I144*H144,2)</f>
        <v>0</v>
      </c>
      <c r="BL144" s="15" t="s">
        <v>174</v>
      </c>
      <c r="BM144" s="181" t="s">
        <v>185</v>
      </c>
    </row>
    <row r="145" s="2" customFormat="1" ht="21.75" customHeight="1">
      <c r="A145" s="34"/>
      <c r="B145" s="168"/>
      <c r="C145" s="183" t="s">
        <v>186</v>
      </c>
      <c r="D145" s="183" t="s">
        <v>177</v>
      </c>
      <c r="E145" s="184" t="s">
        <v>178</v>
      </c>
      <c r="F145" s="185" t="s">
        <v>179</v>
      </c>
      <c r="G145" s="186" t="s">
        <v>147</v>
      </c>
      <c r="H145" s="187">
        <v>30</v>
      </c>
      <c r="I145" s="188"/>
      <c r="J145" s="189">
        <f>ROUND(I145*H145,2)</f>
        <v>0</v>
      </c>
      <c r="K145" s="190"/>
      <c r="L145" s="191"/>
      <c r="M145" s="192" t="s">
        <v>1</v>
      </c>
      <c r="N145" s="193" t="s">
        <v>38</v>
      </c>
      <c r="O145" s="73"/>
      <c r="P145" s="179">
        <f>O145*H145</f>
        <v>0</v>
      </c>
      <c r="Q145" s="179">
        <v>0.00010000000000000001</v>
      </c>
      <c r="R145" s="179">
        <f>Q145*H145</f>
        <v>0.0030000000000000001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180</v>
      </c>
      <c r="AT145" s="181" t="s">
        <v>177</v>
      </c>
      <c r="AU145" s="181" t="s">
        <v>83</v>
      </c>
      <c r="AY145" s="15" t="s">
        <v>128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81</v>
      </c>
      <c r="BK145" s="182">
        <f>ROUND(I145*H145,2)</f>
        <v>0</v>
      </c>
      <c r="BL145" s="15" t="s">
        <v>174</v>
      </c>
      <c r="BM145" s="181" t="s">
        <v>187</v>
      </c>
    </row>
    <row r="146" s="2" customFormat="1" ht="24.15" customHeight="1">
      <c r="A146" s="34"/>
      <c r="B146" s="168"/>
      <c r="C146" s="169" t="s">
        <v>7</v>
      </c>
      <c r="D146" s="169" t="s">
        <v>131</v>
      </c>
      <c r="E146" s="170" t="s">
        <v>188</v>
      </c>
      <c r="F146" s="171" t="s">
        <v>189</v>
      </c>
      <c r="G146" s="172" t="s">
        <v>147</v>
      </c>
      <c r="H146" s="173">
        <v>20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38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174</v>
      </c>
      <c r="AT146" s="181" t="s">
        <v>131</v>
      </c>
      <c r="AU146" s="181" t="s">
        <v>83</v>
      </c>
      <c r="AY146" s="15" t="s">
        <v>128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81</v>
      </c>
      <c r="BK146" s="182">
        <f>ROUND(I146*H146,2)</f>
        <v>0</v>
      </c>
      <c r="BL146" s="15" t="s">
        <v>174</v>
      </c>
      <c r="BM146" s="181" t="s">
        <v>190</v>
      </c>
    </row>
    <row r="147" s="2" customFormat="1" ht="16.5" customHeight="1">
      <c r="A147" s="34"/>
      <c r="B147" s="168"/>
      <c r="C147" s="183" t="s">
        <v>191</v>
      </c>
      <c r="D147" s="183" t="s">
        <v>177</v>
      </c>
      <c r="E147" s="184" t="s">
        <v>192</v>
      </c>
      <c r="F147" s="185" t="s">
        <v>193</v>
      </c>
      <c r="G147" s="186" t="s">
        <v>147</v>
      </c>
      <c r="H147" s="187">
        <v>20</v>
      </c>
      <c r="I147" s="188"/>
      <c r="J147" s="189">
        <f>ROUND(I147*H147,2)</f>
        <v>0</v>
      </c>
      <c r="K147" s="190"/>
      <c r="L147" s="191"/>
      <c r="M147" s="192" t="s">
        <v>1</v>
      </c>
      <c r="N147" s="193" t="s">
        <v>38</v>
      </c>
      <c r="O147" s="73"/>
      <c r="P147" s="179">
        <f>O147*H147</f>
        <v>0</v>
      </c>
      <c r="Q147" s="179">
        <v>0.00021000000000000001</v>
      </c>
      <c r="R147" s="179">
        <f>Q147*H147</f>
        <v>0.0042000000000000006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180</v>
      </c>
      <c r="AT147" s="181" t="s">
        <v>177</v>
      </c>
      <c r="AU147" s="181" t="s">
        <v>83</v>
      </c>
      <c r="AY147" s="15" t="s">
        <v>128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81</v>
      </c>
      <c r="BK147" s="182">
        <f>ROUND(I147*H147,2)</f>
        <v>0</v>
      </c>
      <c r="BL147" s="15" t="s">
        <v>174</v>
      </c>
      <c r="BM147" s="181" t="s">
        <v>194</v>
      </c>
    </row>
    <row r="148" s="2" customFormat="1" ht="24.15" customHeight="1">
      <c r="A148" s="34"/>
      <c r="B148" s="168"/>
      <c r="C148" s="169" t="s">
        <v>195</v>
      </c>
      <c r="D148" s="169" t="s">
        <v>131</v>
      </c>
      <c r="E148" s="170" t="s">
        <v>188</v>
      </c>
      <c r="F148" s="171" t="s">
        <v>189</v>
      </c>
      <c r="G148" s="172" t="s">
        <v>147</v>
      </c>
      <c r="H148" s="173">
        <v>20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38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174</v>
      </c>
      <c r="AT148" s="181" t="s">
        <v>131</v>
      </c>
      <c r="AU148" s="181" t="s">
        <v>83</v>
      </c>
      <c r="AY148" s="15" t="s">
        <v>128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81</v>
      </c>
      <c r="BK148" s="182">
        <f>ROUND(I148*H148,2)</f>
        <v>0</v>
      </c>
      <c r="BL148" s="15" t="s">
        <v>174</v>
      </c>
      <c r="BM148" s="181" t="s">
        <v>196</v>
      </c>
    </row>
    <row r="149" s="2" customFormat="1" ht="16.5" customHeight="1">
      <c r="A149" s="34"/>
      <c r="B149" s="168"/>
      <c r="C149" s="183" t="s">
        <v>197</v>
      </c>
      <c r="D149" s="183" t="s">
        <v>177</v>
      </c>
      <c r="E149" s="184" t="s">
        <v>198</v>
      </c>
      <c r="F149" s="185" t="s">
        <v>199</v>
      </c>
      <c r="G149" s="186" t="s">
        <v>147</v>
      </c>
      <c r="H149" s="187">
        <v>20</v>
      </c>
      <c r="I149" s="188"/>
      <c r="J149" s="189">
        <f>ROUND(I149*H149,2)</f>
        <v>0</v>
      </c>
      <c r="K149" s="190"/>
      <c r="L149" s="191"/>
      <c r="M149" s="192" t="s">
        <v>1</v>
      </c>
      <c r="N149" s="193" t="s">
        <v>38</v>
      </c>
      <c r="O149" s="73"/>
      <c r="P149" s="179">
        <f>O149*H149</f>
        <v>0</v>
      </c>
      <c r="Q149" s="179">
        <v>0.00038999999999999999</v>
      </c>
      <c r="R149" s="179">
        <f>Q149*H149</f>
        <v>0.0077999999999999996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180</v>
      </c>
      <c r="AT149" s="181" t="s">
        <v>177</v>
      </c>
      <c r="AU149" s="181" t="s">
        <v>83</v>
      </c>
      <c r="AY149" s="15" t="s">
        <v>128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81</v>
      </c>
      <c r="BK149" s="182">
        <f>ROUND(I149*H149,2)</f>
        <v>0</v>
      </c>
      <c r="BL149" s="15" t="s">
        <v>174</v>
      </c>
      <c r="BM149" s="181" t="s">
        <v>200</v>
      </c>
    </row>
    <row r="150" s="2" customFormat="1" ht="24.15" customHeight="1">
      <c r="A150" s="34"/>
      <c r="B150" s="168"/>
      <c r="C150" s="169" t="s">
        <v>201</v>
      </c>
      <c r="D150" s="169" t="s">
        <v>131</v>
      </c>
      <c r="E150" s="170" t="s">
        <v>202</v>
      </c>
      <c r="F150" s="171" t="s">
        <v>203</v>
      </c>
      <c r="G150" s="172" t="s">
        <v>134</v>
      </c>
      <c r="H150" s="173">
        <v>10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38</v>
      </c>
      <c r="O150" s="73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174</v>
      </c>
      <c r="AT150" s="181" t="s">
        <v>131</v>
      </c>
      <c r="AU150" s="181" t="s">
        <v>83</v>
      </c>
      <c r="AY150" s="15" t="s">
        <v>128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81</v>
      </c>
      <c r="BK150" s="182">
        <f>ROUND(I150*H150,2)</f>
        <v>0</v>
      </c>
      <c r="BL150" s="15" t="s">
        <v>174</v>
      </c>
      <c r="BM150" s="181" t="s">
        <v>204</v>
      </c>
    </row>
    <row r="151" s="2" customFormat="1" ht="21.75" customHeight="1">
      <c r="A151" s="34"/>
      <c r="B151" s="168"/>
      <c r="C151" s="183" t="s">
        <v>205</v>
      </c>
      <c r="D151" s="183" t="s">
        <v>177</v>
      </c>
      <c r="E151" s="184" t="s">
        <v>206</v>
      </c>
      <c r="F151" s="185" t="s">
        <v>207</v>
      </c>
      <c r="G151" s="186" t="s">
        <v>134</v>
      </c>
      <c r="H151" s="187">
        <v>10</v>
      </c>
      <c r="I151" s="188"/>
      <c r="J151" s="189">
        <f>ROUND(I151*H151,2)</f>
        <v>0</v>
      </c>
      <c r="K151" s="190"/>
      <c r="L151" s="191"/>
      <c r="M151" s="192" t="s">
        <v>1</v>
      </c>
      <c r="N151" s="193" t="s">
        <v>38</v>
      </c>
      <c r="O151" s="73"/>
      <c r="P151" s="179">
        <f>O151*H151</f>
        <v>0</v>
      </c>
      <c r="Q151" s="179">
        <v>3.0000000000000001E-05</v>
      </c>
      <c r="R151" s="179">
        <f>Q151*H151</f>
        <v>0.00030000000000000003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180</v>
      </c>
      <c r="AT151" s="181" t="s">
        <v>177</v>
      </c>
      <c r="AU151" s="181" t="s">
        <v>83</v>
      </c>
      <c r="AY151" s="15" t="s">
        <v>128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81</v>
      </c>
      <c r="BK151" s="182">
        <f>ROUND(I151*H151,2)</f>
        <v>0</v>
      </c>
      <c r="BL151" s="15" t="s">
        <v>174</v>
      </c>
      <c r="BM151" s="181" t="s">
        <v>208</v>
      </c>
    </row>
    <row r="152" s="2" customFormat="1" ht="21.75" customHeight="1">
      <c r="A152" s="34"/>
      <c r="B152" s="168"/>
      <c r="C152" s="169" t="s">
        <v>209</v>
      </c>
      <c r="D152" s="169" t="s">
        <v>131</v>
      </c>
      <c r="E152" s="170" t="s">
        <v>210</v>
      </c>
      <c r="F152" s="171" t="s">
        <v>211</v>
      </c>
      <c r="G152" s="172" t="s">
        <v>134</v>
      </c>
      <c r="H152" s="173">
        <v>10</v>
      </c>
      <c r="I152" s="174"/>
      <c r="J152" s="175">
        <f>ROUND(I152*H152,2)</f>
        <v>0</v>
      </c>
      <c r="K152" s="176"/>
      <c r="L152" s="35"/>
      <c r="M152" s="177" t="s">
        <v>1</v>
      </c>
      <c r="N152" s="178" t="s">
        <v>38</v>
      </c>
      <c r="O152" s="73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174</v>
      </c>
      <c r="AT152" s="181" t="s">
        <v>131</v>
      </c>
      <c r="AU152" s="181" t="s">
        <v>83</v>
      </c>
      <c r="AY152" s="15" t="s">
        <v>128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81</v>
      </c>
      <c r="BK152" s="182">
        <f>ROUND(I152*H152,2)</f>
        <v>0</v>
      </c>
      <c r="BL152" s="15" t="s">
        <v>174</v>
      </c>
      <c r="BM152" s="181" t="s">
        <v>212</v>
      </c>
    </row>
    <row r="153" s="2" customFormat="1" ht="24.15" customHeight="1">
      <c r="A153" s="34"/>
      <c r="B153" s="168"/>
      <c r="C153" s="183" t="s">
        <v>213</v>
      </c>
      <c r="D153" s="183" t="s">
        <v>177</v>
      </c>
      <c r="E153" s="184" t="s">
        <v>214</v>
      </c>
      <c r="F153" s="185" t="s">
        <v>215</v>
      </c>
      <c r="G153" s="186" t="s">
        <v>134</v>
      </c>
      <c r="H153" s="187">
        <v>10</v>
      </c>
      <c r="I153" s="188"/>
      <c r="J153" s="189">
        <f>ROUND(I153*H153,2)</f>
        <v>0</v>
      </c>
      <c r="K153" s="190"/>
      <c r="L153" s="191"/>
      <c r="M153" s="192" t="s">
        <v>1</v>
      </c>
      <c r="N153" s="193" t="s">
        <v>38</v>
      </c>
      <c r="O153" s="73"/>
      <c r="P153" s="179">
        <f>O153*H153</f>
        <v>0</v>
      </c>
      <c r="Q153" s="179">
        <v>0.00013999999999999999</v>
      </c>
      <c r="R153" s="179">
        <f>Q153*H153</f>
        <v>0.0013999999999999998</v>
      </c>
      <c r="S153" s="179">
        <v>0</v>
      </c>
      <c r="T153" s="18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180</v>
      </c>
      <c r="AT153" s="181" t="s">
        <v>177</v>
      </c>
      <c r="AU153" s="181" t="s">
        <v>83</v>
      </c>
      <c r="AY153" s="15" t="s">
        <v>128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81</v>
      </c>
      <c r="BK153" s="182">
        <f>ROUND(I153*H153,2)</f>
        <v>0</v>
      </c>
      <c r="BL153" s="15" t="s">
        <v>174</v>
      </c>
      <c r="BM153" s="181" t="s">
        <v>216</v>
      </c>
    </row>
    <row r="154" s="2" customFormat="1" ht="24.15" customHeight="1">
      <c r="A154" s="34"/>
      <c r="B154" s="168"/>
      <c r="C154" s="169" t="s">
        <v>217</v>
      </c>
      <c r="D154" s="169" t="s">
        <v>131</v>
      </c>
      <c r="E154" s="170" t="s">
        <v>218</v>
      </c>
      <c r="F154" s="171" t="s">
        <v>219</v>
      </c>
      <c r="G154" s="172" t="s">
        <v>147</v>
      </c>
      <c r="H154" s="173">
        <v>300</v>
      </c>
      <c r="I154" s="174"/>
      <c r="J154" s="175">
        <f>ROUND(I154*H154,2)</f>
        <v>0</v>
      </c>
      <c r="K154" s="176"/>
      <c r="L154" s="35"/>
      <c r="M154" s="177" t="s">
        <v>1</v>
      </c>
      <c r="N154" s="178" t="s">
        <v>38</v>
      </c>
      <c r="O154" s="73"/>
      <c r="P154" s="179">
        <f>O154*H154</f>
        <v>0</v>
      </c>
      <c r="Q154" s="179">
        <v>0</v>
      </c>
      <c r="R154" s="179">
        <f>Q154*H154</f>
        <v>0</v>
      </c>
      <c r="S154" s="179">
        <v>0.00080000000000000004</v>
      </c>
      <c r="T154" s="180">
        <f>S154*H154</f>
        <v>0.24000000000000002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174</v>
      </c>
      <c r="AT154" s="181" t="s">
        <v>131</v>
      </c>
      <c r="AU154" s="181" t="s">
        <v>83</v>
      </c>
      <c r="AY154" s="15" t="s">
        <v>128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5" t="s">
        <v>81</v>
      </c>
      <c r="BK154" s="182">
        <f>ROUND(I154*H154,2)</f>
        <v>0</v>
      </c>
      <c r="BL154" s="15" t="s">
        <v>174</v>
      </c>
      <c r="BM154" s="181" t="s">
        <v>220</v>
      </c>
    </row>
    <row r="155" s="2" customFormat="1" ht="24.15" customHeight="1">
      <c r="A155" s="34"/>
      <c r="B155" s="168"/>
      <c r="C155" s="169" t="s">
        <v>221</v>
      </c>
      <c r="D155" s="169" t="s">
        <v>131</v>
      </c>
      <c r="E155" s="170" t="s">
        <v>222</v>
      </c>
      <c r="F155" s="171" t="s">
        <v>223</v>
      </c>
      <c r="G155" s="172" t="s">
        <v>147</v>
      </c>
      <c r="H155" s="173">
        <v>300</v>
      </c>
      <c r="I155" s="174"/>
      <c r="J155" s="175">
        <f>ROUND(I155*H155,2)</f>
        <v>0</v>
      </c>
      <c r="K155" s="176"/>
      <c r="L155" s="35"/>
      <c r="M155" s="177" t="s">
        <v>1</v>
      </c>
      <c r="N155" s="178" t="s">
        <v>38</v>
      </c>
      <c r="O155" s="73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1" t="s">
        <v>174</v>
      </c>
      <c r="AT155" s="181" t="s">
        <v>131</v>
      </c>
      <c r="AU155" s="181" t="s">
        <v>83</v>
      </c>
      <c r="AY155" s="15" t="s">
        <v>128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5" t="s">
        <v>81</v>
      </c>
      <c r="BK155" s="182">
        <f>ROUND(I155*H155,2)</f>
        <v>0</v>
      </c>
      <c r="BL155" s="15" t="s">
        <v>174</v>
      </c>
      <c r="BM155" s="181" t="s">
        <v>224</v>
      </c>
    </row>
    <row r="156" s="2" customFormat="1" ht="24.15" customHeight="1">
      <c r="A156" s="34"/>
      <c r="B156" s="168"/>
      <c r="C156" s="183" t="s">
        <v>225</v>
      </c>
      <c r="D156" s="183" t="s">
        <v>177</v>
      </c>
      <c r="E156" s="184" t="s">
        <v>226</v>
      </c>
      <c r="F156" s="185" t="s">
        <v>227</v>
      </c>
      <c r="G156" s="186" t="s">
        <v>147</v>
      </c>
      <c r="H156" s="187">
        <v>300</v>
      </c>
      <c r="I156" s="188"/>
      <c r="J156" s="189">
        <f>ROUND(I156*H156,2)</f>
        <v>0</v>
      </c>
      <c r="K156" s="190"/>
      <c r="L156" s="191"/>
      <c r="M156" s="192" t="s">
        <v>1</v>
      </c>
      <c r="N156" s="193" t="s">
        <v>38</v>
      </c>
      <c r="O156" s="73"/>
      <c r="P156" s="179">
        <f>O156*H156</f>
        <v>0</v>
      </c>
      <c r="Q156" s="179">
        <v>0.00013999999999999999</v>
      </c>
      <c r="R156" s="179">
        <f>Q156*H156</f>
        <v>0.041999999999999996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180</v>
      </c>
      <c r="AT156" s="181" t="s">
        <v>177</v>
      </c>
      <c r="AU156" s="181" t="s">
        <v>83</v>
      </c>
      <c r="AY156" s="15" t="s">
        <v>128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5" t="s">
        <v>81</v>
      </c>
      <c r="BK156" s="182">
        <f>ROUND(I156*H156,2)</f>
        <v>0</v>
      </c>
      <c r="BL156" s="15" t="s">
        <v>174</v>
      </c>
      <c r="BM156" s="181" t="s">
        <v>228</v>
      </c>
    </row>
    <row r="157" s="2" customFormat="1" ht="24.15" customHeight="1">
      <c r="A157" s="34"/>
      <c r="B157" s="168"/>
      <c r="C157" s="169" t="s">
        <v>180</v>
      </c>
      <c r="D157" s="169" t="s">
        <v>131</v>
      </c>
      <c r="E157" s="170" t="s">
        <v>229</v>
      </c>
      <c r="F157" s="171" t="s">
        <v>230</v>
      </c>
      <c r="G157" s="172" t="s">
        <v>147</v>
      </c>
      <c r="H157" s="173">
        <v>350</v>
      </c>
      <c r="I157" s="174"/>
      <c r="J157" s="175">
        <f>ROUND(I157*H157,2)</f>
        <v>0</v>
      </c>
      <c r="K157" s="176"/>
      <c r="L157" s="35"/>
      <c r="M157" s="177" t="s">
        <v>1</v>
      </c>
      <c r="N157" s="178" t="s">
        <v>38</v>
      </c>
      <c r="O157" s="73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1" t="s">
        <v>174</v>
      </c>
      <c r="AT157" s="181" t="s">
        <v>131</v>
      </c>
      <c r="AU157" s="181" t="s">
        <v>83</v>
      </c>
      <c r="AY157" s="15" t="s">
        <v>128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5" t="s">
        <v>81</v>
      </c>
      <c r="BK157" s="182">
        <f>ROUND(I157*H157,2)</f>
        <v>0</v>
      </c>
      <c r="BL157" s="15" t="s">
        <v>174</v>
      </c>
      <c r="BM157" s="181" t="s">
        <v>231</v>
      </c>
    </row>
    <row r="158" s="2" customFormat="1" ht="16.5" customHeight="1">
      <c r="A158" s="34"/>
      <c r="B158" s="168"/>
      <c r="C158" s="183" t="s">
        <v>232</v>
      </c>
      <c r="D158" s="183" t="s">
        <v>177</v>
      </c>
      <c r="E158" s="184" t="s">
        <v>233</v>
      </c>
      <c r="F158" s="185" t="s">
        <v>234</v>
      </c>
      <c r="G158" s="186" t="s">
        <v>147</v>
      </c>
      <c r="H158" s="187">
        <v>350</v>
      </c>
      <c r="I158" s="188"/>
      <c r="J158" s="189">
        <f>ROUND(I158*H158,2)</f>
        <v>0</v>
      </c>
      <c r="K158" s="190"/>
      <c r="L158" s="191"/>
      <c r="M158" s="192" t="s">
        <v>1</v>
      </c>
      <c r="N158" s="193" t="s">
        <v>38</v>
      </c>
      <c r="O158" s="73"/>
      <c r="P158" s="179">
        <f>O158*H158</f>
        <v>0</v>
      </c>
      <c r="Q158" s="179">
        <v>0.00017000000000000001</v>
      </c>
      <c r="R158" s="179">
        <f>Q158*H158</f>
        <v>0.059500000000000004</v>
      </c>
      <c r="S158" s="179">
        <v>0</v>
      </c>
      <c r="T158" s="18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1" t="s">
        <v>180</v>
      </c>
      <c r="AT158" s="181" t="s">
        <v>177</v>
      </c>
      <c r="AU158" s="181" t="s">
        <v>83</v>
      </c>
      <c r="AY158" s="15" t="s">
        <v>128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5" t="s">
        <v>81</v>
      </c>
      <c r="BK158" s="182">
        <f>ROUND(I158*H158,2)</f>
        <v>0</v>
      </c>
      <c r="BL158" s="15" t="s">
        <v>174</v>
      </c>
      <c r="BM158" s="181" t="s">
        <v>235</v>
      </c>
    </row>
    <row r="159" s="2" customFormat="1" ht="16.5" customHeight="1">
      <c r="A159" s="34"/>
      <c r="B159" s="168"/>
      <c r="C159" s="169" t="s">
        <v>236</v>
      </c>
      <c r="D159" s="169" t="s">
        <v>131</v>
      </c>
      <c r="E159" s="170" t="s">
        <v>237</v>
      </c>
      <c r="F159" s="171" t="s">
        <v>238</v>
      </c>
      <c r="G159" s="172" t="s">
        <v>239</v>
      </c>
      <c r="H159" s="173">
        <v>1</v>
      </c>
      <c r="I159" s="174"/>
      <c r="J159" s="175">
        <f>ROUND(I159*H159,2)</f>
        <v>0</v>
      </c>
      <c r="K159" s="176"/>
      <c r="L159" s="35"/>
      <c r="M159" s="177" t="s">
        <v>1</v>
      </c>
      <c r="N159" s="178" t="s">
        <v>38</v>
      </c>
      <c r="O159" s="73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1" t="s">
        <v>174</v>
      </c>
      <c r="AT159" s="181" t="s">
        <v>131</v>
      </c>
      <c r="AU159" s="181" t="s">
        <v>83</v>
      </c>
      <c r="AY159" s="15" t="s">
        <v>128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5" t="s">
        <v>81</v>
      </c>
      <c r="BK159" s="182">
        <f>ROUND(I159*H159,2)</f>
        <v>0</v>
      </c>
      <c r="BL159" s="15" t="s">
        <v>174</v>
      </c>
      <c r="BM159" s="181" t="s">
        <v>240</v>
      </c>
    </row>
    <row r="160" s="2" customFormat="1" ht="16.5" customHeight="1">
      <c r="A160" s="34"/>
      <c r="B160" s="168"/>
      <c r="C160" s="169" t="s">
        <v>241</v>
      </c>
      <c r="D160" s="169" t="s">
        <v>131</v>
      </c>
      <c r="E160" s="170" t="s">
        <v>242</v>
      </c>
      <c r="F160" s="171" t="s">
        <v>243</v>
      </c>
      <c r="G160" s="172" t="s">
        <v>239</v>
      </c>
      <c r="H160" s="173">
        <v>1</v>
      </c>
      <c r="I160" s="174"/>
      <c r="J160" s="175">
        <f>ROUND(I160*H160,2)</f>
        <v>0</v>
      </c>
      <c r="K160" s="176"/>
      <c r="L160" s="35"/>
      <c r="M160" s="177" t="s">
        <v>1</v>
      </c>
      <c r="N160" s="178" t="s">
        <v>38</v>
      </c>
      <c r="O160" s="73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1" t="s">
        <v>174</v>
      </c>
      <c r="AT160" s="181" t="s">
        <v>131</v>
      </c>
      <c r="AU160" s="181" t="s">
        <v>83</v>
      </c>
      <c r="AY160" s="15" t="s">
        <v>128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5" t="s">
        <v>81</v>
      </c>
      <c r="BK160" s="182">
        <f>ROUND(I160*H160,2)</f>
        <v>0</v>
      </c>
      <c r="BL160" s="15" t="s">
        <v>174</v>
      </c>
      <c r="BM160" s="181" t="s">
        <v>244</v>
      </c>
    </row>
    <row r="161" s="2" customFormat="1" ht="24.15" customHeight="1">
      <c r="A161" s="34"/>
      <c r="B161" s="168"/>
      <c r="C161" s="169" t="s">
        <v>245</v>
      </c>
      <c r="D161" s="169" t="s">
        <v>131</v>
      </c>
      <c r="E161" s="170" t="s">
        <v>246</v>
      </c>
      <c r="F161" s="171" t="s">
        <v>247</v>
      </c>
      <c r="G161" s="172" t="s">
        <v>134</v>
      </c>
      <c r="H161" s="173">
        <v>1</v>
      </c>
      <c r="I161" s="174"/>
      <c r="J161" s="175">
        <f>ROUND(I161*H161,2)</f>
        <v>0</v>
      </c>
      <c r="K161" s="176"/>
      <c r="L161" s="35"/>
      <c r="M161" s="177" t="s">
        <v>1</v>
      </c>
      <c r="N161" s="178" t="s">
        <v>38</v>
      </c>
      <c r="O161" s="73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1" t="s">
        <v>174</v>
      </c>
      <c r="AT161" s="181" t="s">
        <v>131</v>
      </c>
      <c r="AU161" s="181" t="s">
        <v>83</v>
      </c>
      <c r="AY161" s="15" t="s">
        <v>128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5" t="s">
        <v>81</v>
      </c>
      <c r="BK161" s="182">
        <f>ROUND(I161*H161,2)</f>
        <v>0</v>
      </c>
      <c r="BL161" s="15" t="s">
        <v>174</v>
      </c>
      <c r="BM161" s="181" t="s">
        <v>248</v>
      </c>
    </row>
    <row r="162" s="2" customFormat="1" ht="16.5" customHeight="1">
      <c r="A162" s="34"/>
      <c r="B162" s="168"/>
      <c r="C162" s="183" t="s">
        <v>249</v>
      </c>
      <c r="D162" s="183" t="s">
        <v>177</v>
      </c>
      <c r="E162" s="184" t="s">
        <v>250</v>
      </c>
      <c r="F162" s="185" t="s">
        <v>251</v>
      </c>
      <c r="G162" s="186" t="s">
        <v>134</v>
      </c>
      <c r="H162" s="187">
        <v>1</v>
      </c>
      <c r="I162" s="188"/>
      <c r="J162" s="189">
        <f>ROUND(I162*H162,2)</f>
        <v>0</v>
      </c>
      <c r="K162" s="190"/>
      <c r="L162" s="191"/>
      <c r="M162" s="192" t="s">
        <v>1</v>
      </c>
      <c r="N162" s="193" t="s">
        <v>38</v>
      </c>
      <c r="O162" s="73"/>
      <c r="P162" s="179">
        <f>O162*H162</f>
        <v>0</v>
      </c>
      <c r="Q162" s="179">
        <v>0.0027499999999999998</v>
      </c>
      <c r="R162" s="179">
        <f>Q162*H162</f>
        <v>0.0027499999999999998</v>
      </c>
      <c r="S162" s="179">
        <v>0</v>
      </c>
      <c r="T162" s="18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1" t="s">
        <v>180</v>
      </c>
      <c r="AT162" s="181" t="s">
        <v>177</v>
      </c>
      <c r="AU162" s="181" t="s">
        <v>83</v>
      </c>
      <c r="AY162" s="15" t="s">
        <v>128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5" t="s">
        <v>81</v>
      </c>
      <c r="BK162" s="182">
        <f>ROUND(I162*H162,2)</f>
        <v>0</v>
      </c>
      <c r="BL162" s="15" t="s">
        <v>174</v>
      </c>
      <c r="BM162" s="181" t="s">
        <v>252</v>
      </c>
    </row>
    <row r="163" s="2" customFormat="1" ht="16.5" customHeight="1">
      <c r="A163" s="34"/>
      <c r="B163" s="168"/>
      <c r="C163" s="169" t="s">
        <v>253</v>
      </c>
      <c r="D163" s="169" t="s">
        <v>131</v>
      </c>
      <c r="E163" s="170" t="s">
        <v>254</v>
      </c>
      <c r="F163" s="171" t="s">
        <v>255</v>
      </c>
      <c r="G163" s="172" t="s">
        <v>134</v>
      </c>
      <c r="H163" s="173">
        <v>1</v>
      </c>
      <c r="I163" s="174"/>
      <c r="J163" s="175">
        <f>ROUND(I163*H163,2)</f>
        <v>0</v>
      </c>
      <c r="K163" s="176"/>
      <c r="L163" s="35"/>
      <c r="M163" s="177" t="s">
        <v>1</v>
      </c>
      <c r="N163" s="178" t="s">
        <v>38</v>
      </c>
      <c r="O163" s="73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1" t="s">
        <v>174</v>
      </c>
      <c r="AT163" s="181" t="s">
        <v>131</v>
      </c>
      <c r="AU163" s="181" t="s">
        <v>83</v>
      </c>
      <c r="AY163" s="15" t="s">
        <v>128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5" t="s">
        <v>81</v>
      </c>
      <c r="BK163" s="182">
        <f>ROUND(I163*H163,2)</f>
        <v>0</v>
      </c>
      <c r="BL163" s="15" t="s">
        <v>174</v>
      </c>
      <c r="BM163" s="181" t="s">
        <v>256</v>
      </c>
    </row>
    <row r="164" s="2" customFormat="1" ht="16.5" customHeight="1">
      <c r="A164" s="34"/>
      <c r="B164" s="168"/>
      <c r="C164" s="183" t="s">
        <v>257</v>
      </c>
      <c r="D164" s="183" t="s">
        <v>177</v>
      </c>
      <c r="E164" s="184" t="s">
        <v>258</v>
      </c>
      <c r="F164" s="185" t="s">
        <v>259</v>
      </c>
      <c r="G164" s="186" t="s">
        <v>134</v>
      </c>
      <c r="H164" s="187">
        <v>1</v>
      </c>
      <c r="I164" s="188"/>
      <c r="J164" s="189">
        <f>ROUND(I164*H164,2)</f>
        <v>0</v>
      </c>
      <c r="K164" s="190"/>
      <c r="L164" s="191"/>
      <c r="M164" s="192" t="s">
        <v>1</v>
      </c>
      <c r="N164" s="193" t="s">
        <v>38</v>
      </c>
      <c r="O164" s="73"/>
      <c r="P164" s="179">
        <f>O164*H164</f>
        <v>0</v>
      </c>
      <c r="Q164" s="179">
        <v>0.0027499999999999998</v>
      </c>
      <c r="R164" s="179">
        <f>Q164*H164</f>
        <v>0.0027499999999999998</v>
      </c>
      <c r="S164" s="179">
        <v>0</v>
      </c>
      <c r="T164" s="18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1" t="s">
        <v>180</v>
      </c>
      <c r="AT164" s="181" t="s">
        <v>177</v>
      </c>
      <c r="AU164" s="181" t="s">
        <v>83</v>
      </c>
      <c r="AY164" s="15" t="s">
        <v>128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5" t="s">
        <v>81</v>
      </c>
      <c r="BK164" s="182">
        <f>ROUND(I164*H164,2)</f>
        <v>0</v>
      </c>
      <c r="BL164" s="15" t="s">
        <v>174</v>
      </c>
      <c r="BM164" s="181" t="s">
        <v>260</v>
      </c>
    </row>
    <row r="165" s="2" customFormat="1" ht="16.5" customHeight="1">
      <c r="A165" s="34"/>
      <c r="B165" s="168"/>
      <c r="C165" s="169" t="s">
        <v>261</v>
      </c>
      <c r="D165" s="169" t="s">
        <v>131</v>
      </c>
      <c r="E165" s="170" t="s">
        <v>262</v>
      </c>
      <c r="F165" s="171" t="s">
        <v>263</v>
      </c>
      <c r="G165" s="172" t="s">
        <v>134</v>
      </c>
      <c r="H165" s="173">
        <v>2</v>
      </c>
      <c r="I165" s="174"/>
      <c r="J165" s="175">
        <f>ROUND(I165*H165,2)</f>
        <v>0</v>
      </c>
      <c r="K165" s="176"/>
      <c r="L165" s="35"/>
      <c r="M165" s="177" t="s">
        <v>1</v>
      </c>
      <c r="N165" s="178" t="s">
        <v>38</v>
      </c>
      <c r="O165" s="73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1" t="s">
        <v>174</v>
      </c>
      <c r="AT165" s="181" t="s">
        <v>131</v>
      </c>
      <c r="AU165" s="181" t="s">
        <v>83</v>
      </c>
      <c r="AY165" s="15" t="s">
        <v>128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5" t="s">
        <v>81</v>
      </c>
      <c r="BK165" s="182">
        <f>ROUND(I165*H165,2)</f>
        <v>0</v>
      </c>
      <c r="BL165" s="15" t="s">
        <v>174</v>
      </c>
      <c r="BM165" s="181" t="s">
        <v>264</v>
      </c>
    </row>
    <row r="166" s="2" customFormat="1" ht="16.5" customHeight="1">
      <c r="A166" s="34"/>
      <c r="B166" s="168"/>
      <c r="C166" s="183" t="s">
        <v>265</v>
      </c>
      <c r="D166" s="183" t="s">
        <v>177</v>
      </c>
      <c r="E166" s="184" t="s">
        <v>266</v>
      </c>
      <c r="F166" s="185" t="s">
        <v>267</v>
      </c>
      <c r="G166" s="186" t="s">
        <v>134</v>
      </c>
      <c r="H166" s="187">
        <v>2</v>
      </c>
      <c r="I166" s="188"/>
      <c r="J166" s="189">
        <f>ROUND(I166*H166,2)</f>
        <v>0</v>
      </c>
      <c r="K166" s="190"/>
      <c r="L166" s="191"/>
      <c r="M166" s="192" t="s">
        <v>1</v>
      </c>
      <c r="N166" s="193" t="s">
        <v>38</v>
      </c>
      <c r="O166" s="73"/>
      <c r="P166" s="179">
        <f>O166*H166</f>
        <v>0</v>
      </c>
      <c r="Q166" s="179">
        <v>4.0000000000000003E-05</v>
      </c>
      <c r="R166" s="179">
        <f>Q166*H166</f>
        <v>8.0000000000000007E-05</v>
      </c>
      <c r="S166" s="179">
        <v>0</v>
      </c>
      <c r="T166" s="18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1" t="s">
        <v>180</v>
      </c>
      <c r="AT166" s="181" t="s">
        <v>177</v>
      </c>
      <c r="AU166" s="181" t="s">
        <v>83</v>
      </c>
      <c r="AY166" s="15" t="s">
        <v>128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5" t="s">
        <v>81</v>
      </c>
      <c r="BK166" s="182">
        <f>ROUND(I166*H166,2)</f>
        <v>0</v>
      </c>
      <c r="BL166" s="15" t="s">
        <v>174</v>
      </c>
      <c r="BM166" s="181" t="s">
        <v>268</v>
      </c>
    </row>
    <row r="167" s="2" customFormat="1" ht="16.5" customHeight="1">
      <c r="A167" s="34"/>
      <c r="B167" s="168"/>
      <c r="C167" s="169" t="s">
        <v>269</v>
      </c>
      <c r="D167" s="169" t="s">
        <v>131</v>
      </c>
      <c r="E167" s="170" t="s">
        <v>270</v>
      </c>
      <c r="F167" s="171" t="s">
        <v>271</v>
      </c>
      <c r="G167" s="172" t="s">
        <v>134</v>
      </c>
      <c r="H167" s="173">
        <v>1</v>
      </c>
      <c r="I167" s="174"/>
      <c r="J167" s="175">
        <f>ROUND(I167*H167,2)</f>
        <v>0</v>
      </c>
      <c r="K167" s="176"/>
      <c r="L167" s="35"/>
      <c r="M167" s="177" t="s">
        <v>1</v>
      </c>
      <c r="N167" s="178" t="s">
        <v>38</v>
      </c>
      <c r="O167" s="73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1" t="s">
        <v>174</v>
      </c>
      <c r="AT167" s="181" t="s">
        <v>131</v>
      </c>
      <c r="AU167" s="181" t="s">
        <v>83</v>
      </c>
      <c r="AY167" s="15" t="s">
        <v>128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15" t="s">
        <v>81</v>
      </c>
      <c r="BK167" s="182">
        <f>ROUND(I167*H167,2)</f>
        <v>0</v>
      </c>
      <c r="BL167" s="15" t="s">
        <v>174</v>
      </c>
      <c r="BM167" s="181" t="s">
        <v>272</v>
      </c>
    </row>
    <row r="168" s="2" customFormat="1" ht="16.5" customHeight="1">
      <c r="A168" s="34"/>
      <c r="B168" s="168"/>
      <c r="C168" s="183" t="s">
        <v>273</v>
      </c>
      <c r="D168" s="183" t="s">
        <v>177</v>
      </c>
      <c r="E168" s="184" t="s">
        <v>274</v>
      </c>
      <c r="F168" s="185" t="s">
        <v>275</v>
      </c>
      <c r="G168" s="186" t="s">
        <v>134</v>
      </c>
      <c r="H168" s="187">
        <v>1</v>
      </c>
      <c r="I168" s="188"/>
      <c r="J168" s="189">
        <f>ROUND(I168*H168,2)</f>
        <v>0</v>
      </c>
      <c r="K168" s="190"/>
      <c r="L168" s="191"/>
      <c r="M168" s="192" t="s">
        <v>1</v>
      </c>
      <c r="N168" s="193" t="s">
        <v>38</v>
      </c>
      <c r="O168" s="73"/>
      <c r="P168" s="179">
        <f>O168*H168</f>
        <v>0</v>
      </c>
      <c r="Q168" s="179">
        <v>4.0000000000000003E-05</v>
      </c>
      <c r="R168" s="179">
        <f>Q168*H168</f>
        <v>4.0000000000000003E-05</v>
      </c>
      <c r="S168" s="179">
        <v>0</v>
      </c>
      <c r="T168" s="18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1" t="s">
        <v>180</v>
      </c>
      <c r="AT168" s="181" t="s">
        <v>177</v>
      </c>
      <c r="AU168" s="181" t="s">
        <v>83</v>
      </c>
      <c r="AY168" s="15" t="s">
        <v>128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5" t="s">
        <v>81</v>
      </c>
      <c r="BK168" s="182">
        <f>ROUND(I168*H168,2)</f>
        <v>0</v>
      </c>
      <c r="BL168" s="15" t="s">
        <v>174</v>
      </c>
      <c r="BM168" s="181" t="s">
        <v>276</v>
      </c>
    </row>
    <row r="169" s="2" customFormat="1" ht="21.75" customHeight="1">
      <c r="A169" s="34"/>
      <c r="B169" s="168"/>
      <c r="C169" s="169" t="s">
        <v>277</v>
      </c>
      <c r="D169" s="169" t="s">
        <v>131</v>
      </c>
      <c r="E169" s="170" t="s">
        <v>278</v>
      </c>
      <c r="F169" s="171" t="s">
        <v>279</v>
      </c>
      <c r="G169" s="172" t="s">
        <v>134</v>
      </c>
      <c r="H169" s="173">
        <v>1</v>
      </c>
      <c r="I169" s="174"/>
      <c r="J169" s="175">
        <f>ROUND(I169*H169,2)</f>
        <v>0</v>
      </c>
      <c r="K169" s="176"/>
      <c r="L169" s="35"/>
      <c r="M169" s="177" t="s">
        <v>1</v>
      </c>
      <c r="N169" s="178" t="s">
        <v>38</v>
      </c>
      <c r="O169" s="73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1" t="s">
        <v>174</v>
      </c>
      <c r="AT169" s="181" t="s">
        <v>131</v>
      </c>
      <c r="AU169" s="181" t="s">
        <v>83</v>
      </c>
      <c r="AY169" s="15" t="s">
        <v>128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5" t="s">
        <v>81</v>
      </c>
      <c r="BK169" s="182">
        <f>ROUND(I169*H169,2)</f>
        <v>0</v>
      </c>
      <c r="BL169" s="15" t="s">
        <v>174</v>
      </c>
      <c r="BM169" s="181" t="s">
        <v>280</v>
      </c>
    </row>
    <row r="170" s="2" customFormat="1" ht="16.5" customHeight="1">
      <c r="A170" s="34"/>
      <c r="B170" s="168"/>
      <c r="C170" s="183" t="s">
        <v>281</v>
      </c>
      <c r="D170" s="183" t="s">
        <v>177</v>
      </c>
      <c r="E170" s="184" t="s">
        <v>282</v>
      </c>
      <c r="F170" s="185" t="s">
        <v>283</v>
      </c>
      <c r="G170" s="186" t="s">
        <v>134</v>
      </c>
      <c r="H170" s="187">
        <v>1</v>
      </c>
      <c r="I170" s="188"/>
      <c r="J170" s="189">
        <f>ROUND(I170*H170,2)</f>
        <v>0</v>
      </c>
      <c r="K170" s="190"/>
      <c r="L170" s="191"/>
      <c r="M170" s="192" t="s">
        <v>1</v>
      </c>
      <c r="N170" s="193" t="s">
        <v>38</v>
      </c>
      <c r="O170" s="73"/>
      <c r="P170" s="179">
        <f>O170*H170</f>
        <v>0</v>
      </c>
      <c r="Q170" s="179">
        <v>4.0000000000000003E-05</v>
      </c>
      <c r="R170" s="179">
        <f>Q170*H170</f>
        <v>4.0000000000000003E-05</v>
      </c>
      <c r="S170" s="179">
        <v>0</v>
      </c>
      <c r="T170" s="18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1" t="s">
        <v>180</v>
      </c>
      <c r="AT170" s="181" t="s">
        <v>177</v>
      </c>
      <c r="AU170" s="181" t="s">
        <v>83</v>
      </c>
      <c r="AY170" s="15" t="s">
        <v>128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5" t="s">
        <v>81</v>
      </c>
      <c r="BK170" s="182">
        <f>ROUND(I170*H170,2)</f>
        <v>0</v>
      </c>
      <c r="BL170" s="15" t="s">
        <v>174</v>
      </c>
      <c r="BM170" s="181" t="s">
        <v>284</v>
      </c>
    </row>
    <row r="171" s="2" customFormat="1" ht="24.15" customHeight="1">
      <c r="A171" s="34"/>
      <c r="B171" s="168"/>
      <c r="C171" s="169" t="s">
        <v>285</v>
      </c>
      <c r="D171" s="169" t="s">
        <v>131</v>
      </c>
      <c r="E171" s="170" t="s">
        <v>286</v>
      </c>
      <c r="F171" s="171" t="s">
        <v>287</v>
      </c>
      <c r="G171" s="172" t="s">
        <v>134</v>
      </c>
      <c r="H171" s="173">
        <v>2</v>
      </c>
      <c r="I171" s="174"/>
      <c r="J171" s="175">
        <f>ROUND(I171*H171,2)</f>
        <v>0</v>
      </c>
      <c r="K171" s="176"/>
      <c r="L171" s="35"/>
      <c r="M171" s="177" t="s">
        <v>1</v>
      </c>
      <c r="N171" s="178" t="s">
        <v>38</v>
      </c>
      <c r="O171" s="73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1" t="s">
        <v>174</v>
      </c>
      <c r="AT171" s="181" t="s">
        <v>131</v>
      </c>
      <c r="AU171" s="181" t="s">
        <v>83</v>
      </c>
      <c r="AY171" s="15" t="s">
        <v>128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5" t="s">
        <v>81</v>
      </c>
      <c r="BK171" s="182">
        <f>ROUND(I171*H171,2)</f>
        <v>0</v>
      </c>
      <c r="BL171" s="15" t="s">
        <v>174</v>
      </c>
      <c r="BM171" s="181" t="s">
        <v>288</v>
      </c>
    </row>
    <row r="172" s="2" customFormat="1" ht="16.5" customHeight="1">
      <c r="A172" s="34"/>
      <c r="B172" s="168"/>
      <c r="C172" s="183" t="s">
        <v>289</v>
      </c>
      <c r="D172" s="183" t="s">
        <v>177</v>
      </c>
      <c r="E172" s="184" t="s">
        <v>290</v>
      </c>
      <c r="F172" s="185" t="s">
        <v>291</v>
      </c>
      <c r="G172" s="186" t="s">
        <v>134</v>
      </c>
      <c r="H172" s="187">
        <v>2</v>
      </c>
      <c r="I172" s="188"/>
      <c r="J172" s="189">
        <f>ROUND(I172*H172,2)</f>
        <v>0</v>
      </c>
      <c r="K172" s="190"/>
      <c r="L172" s="191"/>
      <c r="M172" s="192" t="s">
        <v>1</v>
      </c>
      <c r="N172" s="193" t="s">
        <v>38</v>
      </c>
      <c r="O172" s="73"/>
      <c r="P172" s="179">
        <f>O172*H172</f>
        <v>0</v>
      </c>
      <c r="Q172" s="179">
        <v>0.00040000000000000002</v>
      </c>
      <c r="R172" s="179">
        <f>Q172*H172</f>
        <v>0.00080000000000000004</v>
      </c>
      <c r="S172" s="179">
        <v>0</v>
      </c>
      <c r="T172" s="18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1" t="s">
        <v>180</v>
      </c>
      <c r="AT172" s="181" t="s">
        <v>177</v>
      </c>
      <c r="AU172" s="181" t="s">
        <v>83</v>
      </c>
      <c r="AY172" s="15" t="s">
        <v>128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5" t="s">
        <v>81</v>
      </c>
      <c r="BK172" s="182">
        <f>ROUND(I172*H172,2)</f>
        <v>0</v>
      </c>
      <c r="BL172" s="15" t="s">
        <v>174</v>
      </c>
      <c r="BM172" s="181" t="s">
        <v>292</v>
      </c>
    </row>
    <row r="173" s="2" customFormat="1" ht="24.15" customHeight="1">
      <c r="A173" s="34"/>
      <c r="B173" s="168"/>
      <c r="C173" s="169" t="s">
        <v>293</v>
      </c>
      <c r="D173" s="169" t="s">
        <v>131</v>
      </c>
      <c r="E173" s="170" t="s">
        <v>294</v>
      </c>
      <c r="F173" s="171" t="s">
        <v>295</v>
      </c>
      <c r="G173" s="172" t="s">
        <v>134</v>
      </c>
      <c r="H173" s="173">
        <v>42</v>
      </c>
      <c r="I173" s="174"/>
      <c r="J173" s="175">
        <f>ROUND(I173*H173,2)</f>
        <v>0</v>
      </c>
      <c r="K173" s="176"/>
      <c r="L173" s="35"/>
      <c r="M173" s="177" t="s">
        <v>1</v>
      </c>
      <c r="N173" s="178" t="s">
        <v>38</v>
      </c>
      <c r="O173" s="73"/>
      <c r="P173" s="179">
        <f>O173*H173</f>
        <v>0</v>
      </c>
      <c r="Q173" s="179">
        <v>0</v>
      </c>
      <c r="R173" s="179">
        <f>Q173*H173</f>
        <v>0</v>
      </c>
      <c r="S173" s="179">
        <v>0.002</v>
      </c>
      <c r="T173" s="180">
        <f>S173*H173</f>
        <v>0.084000000000000005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1" t="s">
        <v>174</v>
      </c>
      <c r="AT173" s="181" t="s">
        <v>131</v>
      </c>
      <c r="AU173" s="181" t="s">
        <v>83</v>
      </c>
      <c r="AY173" s="15" t="s">
        <v>128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5" t="s">
        <v>81</v>
      </c>
      <c r="BK173" s="182">
        <f>ROUND(I173*H173,2)</f>
        <v>0</v>
      </c>
      <c r="BL173" s="15" t="s">
        <v>174</v>
      </c>
      <c r="BM173" s="181" t="s">
        <v>296</v>
      </c>
    </row>
    <row r="174" s="2" customFormat="1" ht="37.8" customHeight="1">
      <c r="A174" s="34"/>
      <c r="B174" s="168"/>
      <c r="C174" s="169" t="s">
        <v>297</v>
      </c>
      <c r="D174" s="169" t="s">
        <v>131</v>
      </c>
      <c r="E174" s="170" t="s">
        <v>298</v>
      </c>
      <c r="F174" s="171" t="s">
        <v>299</v>
      </c>
      <c r="G174" s="172" t="s">
        <v>134</v>
      </c>
      <c r="H174" s="173">
        <v>42</v>
      </c>
      <c r="I174" s="174"/>
      <c r="J174" s="175">
        <f>ROUND(I174*H174,2)</f>
        <v>0</v>
      </c>
      <c r="K174" s="176"/>
      <c r="L174" s="35"/>
      <c r="M174" s="177" t="s">
        <v>1</v>
      </c>
      <c r="N174" s="178" t="s">
        <v>38</v>
      </c>
      <c r="O174" s="73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1" t="s">
        <v>174</v>
      </c>
      <c r="AT174" s="181" t="s">
        <v>131</v>
      </c>
      <c r="AU174" s="181" t="s">
        <v>83</v>
      </c>
      <c r="AY174" s="15" t="s">
        <v>128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15" t="s">
        <v>81</v>
      </c>
      <c r="BK174" s="182">
        <f>ROUND(I174*H174,2)</f>
        <v>0</v>
      </c>
      <c r="BL174" s="15" t="s">
        <v>174</v>
      </c>
      <c r="BM174" s="181" t="s">
        <v>300</v>
      </c>
    </row>
    <row r="175" s="2" customFormat="1" ht="24.15" customHeight="1">
      <c r="A175" s="34"/>
      <c r="B175" s="168"/>
      <c r="C175" s="183" t="s">
        <v>301</v>
      </c>
      <c r="D175" s="183" t="s">
        <v>177</v>
      </c>
      <c r="E175" s="184" t="s">
        <v>302</v>
      </c>
      <c r="F175" s="185" t="s">
        <v>303</v>
      </c>
      <c r="G175" s="186" t="s">
        <v>134</v>
      </c>
      <c r="H175" s="187">
        <v>42</v>
      </c>
      <c r="I175" s="188"/>
      <c r="J175" s="189">
        <f>ROUND(I175*H175,2)</f>
        <v>0</v>
      </c>
      <c r="K175" s="190"/>
      <c r="L175" s="191"/>
      <c r="M175" s="192" t="s">
        <v>1</v>
      </c>
      <c r="N175" s="193" t="s">
        <v>38</v>
      </c>
      <c r="O175" s="73"/>
      <c r="P175" s="179">
        <f>O175*H175</f>
        <v>0</v>
      </c>
      <c r="Q175" s="179">
        <v>0.0012999999999999999</v>
      </c>
      <c r="R175" s="179">
        <f>Q175*H175</f>
        <v>0.054599999999999996</v>
      </c>
      <c r="S175" s="179">
        <v>0</v>
      </c>
      <c r="T175" s="18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1" t="s">
        <v>180</v>
      </c>
      <c r="AT175" s="181" t="s">
        <v>177</v>
      </c>
      <c r="AU175" s="181" t="s">
        <v>83</v>
      </c>
      <c r="AY175" s="15" t="s">
        <v>128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5" t="s">
        <v>81</v>
      </c>
      <c r="BK175" s="182">
        <f>ROUND(I175*H175,2)</f>
        <v>0</v>
      </c>
      <c r="BL175" s="15" t="s">
        <v>174</v>
      </c>
      <c r="BM175" s="181" t="s">
        <v>304</v>
      </c>
    </row>
    <row r="176" s="2" customFormat="1" ht="37.8" customHeight="1">
      <c r="A176" s="34"/>
      <c r="B176" s="168"/>
      <c r="C176" s="169" t="s">
        <v>305</v>
      </c>
      <c r="D176" s="169" t="s">
        <v>131</v>
      </c>
      <c r="E176" s="170" t="s">
        <v>306</v>
      </c>
      <c r="F176" s="171" t="s">
        <v>299</v>
      </c>
      <c r="G176" s="172" t="s">
        <v>134</v>
      </c>
      <c r="H176" s="173">
        <v>4</v>
      </c>
      <c r="I176" s="174"/>
      <c r="J176" s="175">
        <f>ROUND(I176*H176,2)</f>
        <v>0</v>
      </c>
      <c r="K176" s="176"/>
      <c r="L176" s="35"/>
      <c r="M176" s="177" t="s">
        <v>1</v>
      </c>
      <c r="N176" s="178" t="s">
        <v>38</v>
      </c>
      <c r="O176" s="73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1" t="s">
        <v>174</v>
      </c>
      <c r="AT176" s="181" t="s">
        <v>131</v>
      </c>
      <c r="AU176" s="181" t="s">
        <v>83</v>
      </c>
      <c r="AY176" s="15" t="s">
        <v>128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5" t="s">
        <v>81</v>
      </c>
      <c r="BK176" s="182">
        <f>ROUND(I176*H176,2)</f>
        <v>0</v>
      </c>
      <c r="BL176" s="15" t="s">
        <v>174</v>
      </c>
      <c r="BM176" s="181" t="s">
        <v>307</v>
      </c>
    </row>
    <row r="177" s="2" customFormat="1" ht="24.15" customHeight="1">
      <c r="A177" s="34"/>
      <c r="B177" s="168"/>
      <c r="C177" s="183" t="s">
        <v>308</v>
      </c>
      <c r="D177" s="183" t="s">
        <v>177</v>
      </c>
      <c r="E177" s="184" t="s">
        <v>309</v>
      </c>
      <c r="F177" s="185" t="s">
        <v>310</v>
      </c>
      <c r="G177" s="186" t="s">
        <v>134</v>
      </c>
      <c r="H177" s="187">
        <v>4</v>
      </c>
      <c r="I177" s="188"/>
      <c r="J177" s="189">
        <f>ROUND(I177*H177,2)</f>
        <v>0</v>
      </c>
      <c r="K177" s="190"/>
      <c r="L177" s="191"/>
      <c r="M177" s="192" t="s">
        <v>1</v>
      </c>
      <c r="N177" s="193" t="s">
        <v>38</v>
      </c>
      <c r="O177" s="73"/>
      <c r="P177" s="179">
        <f>O177*H177</f>
        <v>0</v>
      </c>
      <c r="Q177" s="179">
        <v>0.00050000000000000001</v>
      </c>
      <c r="R177" s="179">
        <f>Q177*H177</f>
        <v>0.002</v>
      </c>
      <c r="S177" s="179">
        <v>0</v>
      </c>
      <c r="T177" s="18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1" t="s">
        <v>180</v>
      </c>
      <c r="AT177" s="181" t="s">
        <v>177</v>
      </c>
      <c r="AU177" s="181" t="s">
        <v>83</v>
      </c>
      <c r="AY177" s="15" t="s">
        <v>128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5" t="s">
        <v>81</v>
      </c>
      <c r="BK177" s="182">
        <f>ROUND(I177*H177,2)</f>
        <v>0</v>
      </c>
      <c r="BL177" s="15" t="s">
        <v>174</v>
      </c>
      <c r="BM177" s="181" t="s">
        <v>311</v>
      </c>
    </row>
    <row r="178" s="2" customFormat="1" ht="16.5" customHeight="1">
      <c r="A178" s="34"/>
      <c r="B178" s="168"/>
      <c r="C178" s="169" t="s">
        <v>312</v>
      </c>
      <c r="D178" s="169" t="s">
        <v>131</v>
      </c>
      <c r="E178" s="170" t="s">
        <v>313</v>
      </c>
      <c r="F178" s="171" t="s">
        <v>314</v>
      </c>
      <c r="G178" s="172" t="s">
        <v>315</v>
      </c>
      <c r="H178" s="173">
        <v>1</v>
      </c>
      <c r="I178" s="174"/>
      <c r="J178" s="175">
        <f>ROUND(I178*H178,2)</f>
        <v>0</v>
      </c>
      <c r="K178" s="176"/>
      <c r="L178" s="35"/>
      <c r="M178" s="177" t="s">
        <v>1</v>
      </c>
      <c r="N178" s="178" t="s">
        <v>38</v>
      </c>
      <c r="O178" s="73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1" t="s">
        <v>174</v>
      </c>
      <c r="AT178" s="181" t="s">
        <v>131</v>
      </c>
      <c r="AU178" s="181" t="s">
        <v>83</v>
      </c>
      <c r="AY178" s="15" t="s">
        <v>128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5" t="s">
        <v>81</v>
      </c>
      <c r="BK178" s="182">
        <f>ROUND(I178*H178,2)</f>
        <v>0</v>
      </c>
      <c r="BL178" s="15" t="s">
        <v>174</v>
      </c>
      <c r="BM178" s="181" t="s">
        <v>316</v>
      </c>
    </row>
    <row r="179" s="2" customFormat="1" ht="24.15" customHeight="1">
      <c r="A179" s="34"/>
      <c r="B179" s="168"/>
      <c r="C179" s="169" t="s">
        <v>317</v>
      </c>
      <c r="D179" s="169" t="s">
        <v>131</v>
      </c>
      <c r="E179" s="170" t="s">
        <v>318</v>
      </c>
      <c r="F179" s="171" t="s">
        <v>319</v>
      </c>
      <c r="G179" s="172" t="s">
        <v>134</v>
      </c>
      <c r="H179" s="173">
        <v>5</v>
      </c>
      <c r="I179" s="174"/>
      <c r="J179" s="175">
        <f>ROUND(I179*H179,2)</f>
        <v>0</v>
      </c>
      <c r="K179" s="176"/>
      <c r="L179" s="35"/>
      <c r="M179" s="177" t="s">
        <v>1</v>
      </c>
      <c r="N179" s="178" t="s">
        <v>38</v>
      </c>
      <c r="O179" s="73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1" t="s">
        <v>174</v>
      </c>
      <c r="AT179" s="181" t="s">
        <v>131</v>
      </c>
      <c r="AU179" s="181" t="s">
        <v>83</v>
      </c>
      <c r="AY179" s="15" t="s">
        <v>128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5" t="s">
        <v>81</v>
      </c>
      <c r="BK179" s="182">
        <f>ROUND(I179*H179,2)</f>
        <v>0</v>
      </c>
      <c r="BL179" s="15" t="s">
        <v>174</v>
      </c>
      <c r="BM179" s="181" t="s">
        <v>320</v>
      </c>
    </row>
    <row r="180" s="2" customFormat="1" ht="24.15" customHeight="1">
      <c r="A180" s="34"/>
      <c r="B180" s="168"/>
      <c r="C180" s="169" t="s">
        <v>321</v>
      </c>
      <c r="D180" s="169" t="s">
        <v>131</v>
      </c>
      <c r="E180" s="170" t="s">
        <v>322</v>
      </c>
      <c r="F180" s="171" t="s">
        <v>323</v>
      </c>
      <c r="G180" s="172" t="s">
        <v>134</v>
      </c>
      <c r="H180" s="173">
        <v>3</v>
      </c>
      <c r="I180" s="174"/>
      <c r="J180" s="175">
        <f>ROUND(I180*H180,2)</f>
        <v>0</v>
      </c>
      <c r="K180" s="176"/>
      <c r="L180" s="35"/>
      <c r="M180" s="177" t="s">
        <v>1</v>
      </c>
      <c r="N180" s="178" t="s">
        <v>38</v>
      </c>
      <c r="O180" s="73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1" t="s">
        <v>174</v>
      </c>
      <c r="AT180" s="181" t="s">
        <v>131</v>
      </c>
      <c r="AU180" s="181" t="s">
        <v>83</v>
      </c>
      <c r="AY180" s="15" t="s">
        <v>128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5" t="s">
        <v>81</v>
      </c>
      <c r="BK180" s="182">
        <f>ROUND(I180*H180,2)</f>
        <v>0</v>
      </c>
      <c r="BL180" s="15" t="s">
        <v>174</v>
      </c>
      <c r="BM180" s="181" t="s">
        <v>324</v>
      </c>
    </row>
    <row r="181" s="2" customFormat="1" ht="24.15" customHeight="1">
      <c r="A181" s="34"/>
      <c r="B181" s="168"/>
      <c r="C181" s="169" t="s">
        <v>325</v>
      </c>
      <c r="D181" s="169" t="s">
        <v>131</v>
      </c>
      <c r="E181" s="170" t="s">
        <v>326</v>
      </c>
      <c r="F181" s="171" t="s">
        <v>327</v>
      </c>
      <c r="G181" s="172" t="s">
        <v>328</v>
      </c>
      <c r="H181" s="173">
        <v>0.34999999999999998</v>
      </c>
      <c r="I181" s="174"/>
      <c r="J181" s="175">
        <f>ROUND(I181*H181,2)</f>
        <v>0</v>
      </c>
      <c r="K181" s="176"/>
      <c r="L181" s="35"/>
      <c r="M181" s="177" t="s">
        <v>1</v>
      </c>
      <c r="N181" s="178" t="s">
        <v>38</v>
      </c>
      <c r="O181" s="73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1" t="s">
        <v>174</v>
      </c>
      <c r="AT181" s="181" t="s">
        <v>131</v>
      </c>
      <c r="AU181" s="181" t="s">
        <v>83</v>
      </c>
      <c r="AY181" s="15" t="s">
        <v>128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5" t="s">
        <v>81</v>
      </c>
      <c r="BK181" s="182">
        <f>ROUND(I181*H181,2)</f>
        <v>0</v>
      </c>
      <c r="BL181" s="15" t="s">
        <v>174</v>
      </c>
      <c r="BM181" s="181" t="s">
        <v>329</v>
      </c>
    </row>
    <row r="182" s="12" customFormat="1" ht="25.92" customHeight="1">
      <c r="A182" s="12"/>
      <c r="B182" s="155"/>
      <c r="C182" s="12"/>
      <c r="D182" s="156" t="s">
        <v>72</v>
      </c>
      <c r="E182" s="157" t="s">
        <v>177</v>
      </c>
      <c r="F182" s="157" t="s">
        <v>330</v>
      </c>
      <c r="G182" s="12"/>
      <c r="H182" s="12"/>
      <c r="I182" s="158"/>
      <c r="J182" s="159">
        <f>BK182</f>
        <v>0</v>
      </c>
      <c r="K182" s="12"/>
      <c r="L182" s="155"/>
      <c r="M182" s="160"/>
      <c r="N182" s="161"/>
      <c r="O182" s="161"/>
      <c r="P182" s="162">
        <f>P183</f>
        <v>0</v>
      </c>
      <c r="Q182" s="161"/>
      <c r="R182" s="162">
        <f>R183</f>
        <v>0.0040000000000000001</v>
      </c>
      <c r="S182" s="161"/>
      <c r="T182" s="163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6" t="s">
        <v>331</v>
      </c>
      <c r="AT182" s="164" t="s">
        <v>72</v>
      </c>
      <c r="AU182" s="164" t="s">
        <v>73</v>
      </c>
      <c r="AY182" s="156" t="s">
        <v>128</v>
      </c>
      <c r="BK182" s="165">
        <f>BK183</f>
        <v>0</v>
      </c>
    </row>
    <row r="183" s="12" customFormat="1" ht="22.8" customHeight="1">
      <c r="A183" s="12"/>
      <c r="B183" s="155"/>
      <c r="C183" s="12"/>
      <c r="D183" s="156" t="s">
        <v>72</v>
      </c>
      <c r="E183" s="166" t="s">
        <v>332</v>
      </c>
      <c r="F183" s="166" t="s">
        <v>333</v>
      </c>
      <c r="G183" s="12"/>
      <c r="H183" s="12"/>
      <c r="I183" s="158"/>
      <c r="J183" s="167">
        <f>BK183</f>
        <v>0</v>
      </c>
      <c r="K183" s="12"/>
      <c r="L183" s="155"/>
      <c r="M183" s="160"/>
      <c r="N183" s="161"/>
      <c r="O183" s="161"/>
      <c r="P183" s="162">
        <f>SUM(P184:P185)</f>
        <v>0</v>
      </c>
      <c r="Q183" s="161"/>
      <c r="R183" s="162">
        <f>SUM(R184:R185)</f>
        <v>0.0040000000000000001</v>
      </c>
      <c r="S183" s="161"/>
      <c r="T183" s="163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56" t="s">
        <v>331</v>
      </c>
      <c r="AT183" s="164" t="s">
        <v>72</v>
      </c>
      <c r="AU183" s="164" t="s">
        <v>81</v>
      </c>
      <c r="AY183" s="156" t="s">
        <v>128</v>
      </c>
      <c r="BK183" s="165">
        <f>SUM(BK184:BK185)</f>
        <v>0</v>
      </c>
    </row>
    <row r="184" s="2" customFormat="1" ht="24.15" customHeight="1">
      <c r="A184" s="34"/>
      <c r="B184" s="168"/>
      <c r="C184" s="169" t="s">
        <v>334</v>
      </c>
      <c r="D184" s="169" t="s">
        <v>131</v>
      </c>
      <c r="E184" s="170" t="s">
        <v>335</v>
      </c>
      <c r="F184" s="171" t="s">
        <v>336</v>
      </c>
      <c r="G184" s="172" t="s">
        <v>147</v>
      </c>
      <c r="H184" s="173">
        <v>100</v>
      </c>
      <c r="I184" s="174"/>
      <c r="J184" s="175">
        <f>ROUND(I184*H184,2)</f>
        <v>0</v>
      </c>
      <c r="K184" s="176"/>
      <c r="L184" s="35"/>
      <c r="M184" s="177" t="s">
        <v>1</v>
      </c>
      <c r="N184" s="178" t="s">
        <v>38</v>
      </c>
      <c r="O184" s="73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1" t="s">
        <v>337</v>
      </c>
      <c r="AT184" s="181" t="s">
        <v>131</v>
      </c>
      <c r="AU184" s="181" t="s">
        <v>83</v>
      </c>
      <c r="AY184" s="15" t="s">
        <v>128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5" t="s">
        <v>81</v>
      </c>
      <c r="BK184" s="182">
        <f>ROUND(I184*H184,2)</f>
        <v>0</v>
      </c>
      <c r="BL184" s="15" t="s">
        <v>337</v>
      </c>
      <c r="BM184" s="181" t="s">
        <v>338</v>
      </c>
    </row>
    <row r="185" s="2" customFormat="1" ht="24.15" customHeight="1">
      <c r="A185" s="34"/>
      <c r="B185" s="168"/>
      <c r="C185" s="183" t="s">
        <v>339</v>
      </c>
      <c r="D185" s="183" t="s">
        <v>177</v>
      </c>
      <c r="E185" s="184" t="s">
        <v>340</v>
      </c>
      <c r="F185" s="185" t="s">
        <v>341</v>
      </c>
      <c r="G185" s="186" t="s">
        <v>147</v>
      </c>
      <c r="H185" s="187">
        <v>100</v>
      </c>
      <c r="I185" s="188"/>
      <c r="J185" s="189">
        <f>ROUND(I185*H185,2)</f>
        <v>0</v>
      </c>
      <c r="K185" s="190"/>
      <c r="L185" s="191"/>
      <c r="M185" s="192" t="s">
        <v>1</v>
      </c>
      <c r="N185" s="193" t="s">
        <v>38</v>
      </c>
      <c r="O185" s="73"/>
      <c r="P185" s="179">
        <f>O185*H185</f>
        <v>0</v>
      </c>
      <c r="Q185" s="179">
        <v>4.0000000000000003E-05</v>
      </c>
      <c r="R185" s="179">
        <f>Q185*H185</f>
        <v>0.0040000000000000001</v>
      </c>
      <c r="S185" s="179">
        <v>0</v>
      </c>
      <c r="T185" s="18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1" t="s">
        <v>342</v>
      </c>
      <c r="AT185" s="181" t="s">
        <v>177</v>
      </c>
      <c r="AU185" s="181" t="s">
        <v>83</v>
      </c>
      <c r="AY185" s="15" t="s">
        <v>128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5" t="s">
        <v>81</v>
      </c>
      <c r="BK185" s="182">
        <f>ROUND(I185*H185,2)</f>
        <v>0</v>
      </c>
      <c r="BL185" s="15" t="s">
        <v>342</v>
      </c>
      <c r="BM185" s="181" t="s">
        <v>343</v>
      </c>
    </row>
    <row r="186" s="12" customFormat="1" ht="25.92" customHeight="1">
      <c r="A186" s="12"/>
      <c r="B186" s="155"/>
      <c r="C186" s="12"/>
      <c r="D186" s="156" t="s">
        <v>72</v>
      </c>
      <c r="E186" s="157" t="s">
        <v>344</v>
      </c>
      <c r="F186" s="157" t="s">
        <v>345</v>
      </c>
      <c r="G186" s="12"/>
      <c r="H186" s="12"/>
      <c r="I186" s="158"/>
      <c r="J186" s="159">
        <f>BK186</f>
        <v>0</v>
      </c>
      <c r="K186" s="12"/>
      <c r="L186" s="155"/>
      <c r="M186" s="160"/>
      <c r="N186" s="161"/>
      <c r="O186" s="161"/>
      <c r="P186" s="162">
        <f>SUM(P187:P189)</f>
        <v>0</v>
      </c>
      <c r="Q186" s="161"/>
      <c r="R186" s="162">
        <f>SUM(R187:R189)</f>
        <v>0</v>
      </c>
      <c r="S186" s="161"/>
      <c r="T186" s="163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6" t="s">
        <v>135</v>
      </c>
      <c r="AT186" s="164" t="s">
        <v>72</v>
      </c>
      <c r="AU186" s="164" t="s">
        <v>73</v>
      </c>
      <c r="AY186" s="156" t="s">
        <v>128</v>
      </c>
      <c r="BK186" s="165">
        <f>SUM(BK187:BK189)</f>
        <v>0</v>
      </c>
    </row>
    <row r="187" s="2" customFormat="1" ht="24.15" customHeight="1">
      <c r="A187" s="34"/>
      <c r="B187" s="168"/>
      <c r="C187" s="169" t="s">
        <v>346</v>
      </c>
      <c r="D187" s="169" t="s">
        <v>131</v>
      </c>
      <c r="E187" s="170" t="s">
        <v>347</v>
      </c>
      <c r="F187" s="171" t="s">
        <v>348</v>
      </c>
      <c r="G187" s="172" t="s">
        <v>349</v>
      </c>
      <c r="H187" s="173">
        <v>30</v>
      </c>
      <c r="I187" s="174"/>
      <c r="J187" s="175">
        <f>ROUND(I187*H187,2)</f>
        <v>0</v>
      </c>
      <c r="K187" s="176"/>
      <c r="L187" s="35"/>
      <c r="M187" s="177" t="s">
        <v>1</v>
      </c>
      <c r="N187" s="178" t="s">
        <v>38</v>
      </c>
      <c r="O187" s="73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1" t="s">
        <v>350</v>
      </c>
      <c r="AT187" s="181" t="s">
        <v>131</v>
      </c>
      <c r="AU187" s="181" t="s">
        <v>81</v>
      </c>
      <c r="AY187" s="15" t="s">
        <v>128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5" t="s">
        <v>81</v>
      </c>
      <c r="BK187" s="182">
        <f>ROUND(I187*H187,2)</f>
        <v>0</v>
      </c>
      <c r="BL187" s="15" t="s">
        <v>350</v>
      </c>
      <c r="BM187" s="181" t="s">
        <v>351</v>
      </c>
    </row>
    <row r="188" s="2" customFormat="1" ht="21.75" customHeight="1">
      <c r="A188" s="34"/>
      <c r="B188" s="168"/>
      <c r="C188" s="169" t="s">
        <v>337</v>
      </c>
      <c r="D188" s="169" t="s">
        <v>131</v>
      </c>
      <c r="E188" s="170" t="s">
        <v>352</v>
      </c>
      <c r="F188" s="171" t="s">
        <v>353</v>
      </c>
      <c r="G188" s="172" t="s">
        <v>349</v>
      </c>
      <c r="H188" s="173">
        <v>14</v>
      </c>
      <c r="I188" s="174"/>
      <c r="J188" s="175">
        <f>ROUND(I188*H188,2)</f>
        <v>0</v>
      </c>
      <c r="K188" s="176"/>
      <c r="L188" s="35"/>
      <c r="M188" s="177" t="s">
        <v>1</v>
      </c>
      <c r="N188" s="178" t="s">
        <v>38</v>
      </c>
      <c r="O188" s="73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1" t="s">
        <v>350</v>
      </c>
      <c r="AT188" s="181" t="s">
        <v>131</v>
      </c>
      <c r="AU188" s="181" t="s">
        <v>81</v>
      </c>
      <c r="AY188" s="15" t="s">
        <v>128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15" t="s">
        <v>81</v>
      </c>
      <c r="BK188" s="182">
        <f>ROUND(I188*H188,2)</f>
        <v>0</v>
      </c>
      <c r="BL188" s="15" t="s">
        <v>350</v>
      </c>
      <c r="BM188" s="181" t="s">
        <v>354</v>
      </c>
    </row>
    <row r="189" s="2" customFormat="1" ht="21.75" customHeight="1">
      <c r="A189" s="34"/>
      <c r="B189" s="168"/>
      <c r="C189" s="169" t="s">
        <v>355</v>
      </c>
      <c r="D189" s="169" t="s">
        <v>131</v>
      </c>
      <c r="E189" s="170" t="s">
        <v>356</v>
      </c>
      <c r="F189" s="171" t="s">
        <v>357</v>
      </c>
      <c r="G189" s="172" t="s">
        <v>349</v>
      </c>
      <c r="H189" s="173">
        <v>30</v>
      </c>
      <c r="I189" s="174"/>
      <c r="J189" s="175">
        <f>ROUND(I189*H189,2)</f>
        <v>0</v>
      </c>
      <c r="K189" s="176"/>
      <c r="L189" s="35"/>
      <c r="M189" s="177" t="s">
        <v>1</v>
      </c>
      <c r="N189" s="178" t="s">
        <v>38</v>
      </c>
      <c r="O189" s="73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1" t="s">
        <v>350</v>
      </c>
      <c r="AT189" s="181" t="s">
        <v>131</v>
      </c>
      <c r="AU189" s="181" t="s">
        <v>81</v>
      </c>
      <c r="AY189" s="15" t="s">
        <v>128</v>
      </c>
      <c r="BE189" s="182">
        <f>IF(N189="základní",J189,0)</f>
        <v>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15" t="s">
        <v>81</v>
      </c>
      <c r="BK189" s="182">
        <f>ROUND(I189*H189,2)</f>
        <v>0</v>
      </c>
      <c r="BL189" s="15" t="s">
        <v>350</v>
      </c>
      <c r="BM189" s="181" t="s">
        <v>358</v>
      </c>
    </row>
    <row r="190" s="12" customFormat="1" ht="25.92" customHeight="1">
      <c r="A190" s="12"/>
      <c r="B190" s="155"/>
      <c r="C190" s="12"/>
      <c r="D190" s="156" t="s">
        <v>72</v>
      </c>
      <c r="E190" s="157" t="s">
        <v>359</v>
      </c>
      <c r="F190" s="157" t="s">
        <v>360</v>
      </c>
      <c r="G190" s="12"/>
      <c r="H190" s="12"/>
      <c r="I190" s="158"/>
      <c r="J190" s="159">
        <f>BK190</f>
        <v>0</v>
      </c>
      <c r="K190" s="12"/>
      <c r="L190" s="155"/>
      <c r="M190" s="160"/>
      <c r="N190" s="161"/>
      <c r="O190" s="161"/>
      <c r="P190" s="162">
        <f>P191+P194+P196</f>
        <v>0</v>
      </c>
      <c r="Q190" s="161"/>
      <c r="R190" s="162">
        <f>R191+R194+R196</f>
        <v>0</v>
      </c>
      <c r="S190" s="161"/>
      <c r="T190" s="163">
        <f>T191+T194+T196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6" t="s">
        <v>361</v>
      </c>
      <c r="AT190" s="164" t="s">
        <v>72</v>
      </c>
      <c r="AU190" s="164" t="s">
        <v>73</v>
      </c>
      <c r="AY190" s="156" t="s">
        <v>128</v>
      </c>
      <c r="BK190" s="165">
        <f>BK191+BK194+BK196</f>
        <v>0</v>
      </c>
    </row>
    <row r="191" s="12" customFormat="1" ht="22.8" customHeight="1">
      <c r="A191" s="12"/>
      <c r="B191" s="155"/>
      <c r="C191" s="12"/>
      <c r="D191" s="156" t="s">
        <v>72</v>
      </c>
      <c r="E191" s="166" t="s">
        <v>362</v>
      </c>
      <c r="F191" s="166" t="s">
        <v>363</v>
      </c>
      <c r="G191" s="12"/>
      <c r="H191" s="12"/>
      <c r="I191" s="158"/>
      <c r="J191" s="167">
        <f>BK191</f>
        <v>0</v>
      </c>
      <c r="K191" s="12"/>
      <c r="L191" s="155"/>
      <c r="M191" s="160"/>
      <c r="N191" s="161"/>
      <c r="O191" s="161"/>
      <c r="P191" s="162">
        <f>SUM(P192:P193)</f>
        <v>0</v>
      </c>
      <c r="Q191" s="161"/>
      <c r="R191" s="162">
        <f>SUM(R192:R193)</f>
        <v>0</v>
      </c>
      <c r="S191" s="161"/>
      <c r="T191" s="163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6" t="s">
        <v>361</v>
      </c>
      <c r="AT191" s="164" t="s">
        <v>72</v>
      </c>
      <c r="AU191" s="164" t="s">
        <v>81</v>
      </c>
      <c r="AY191" s="156" t="s">
        <v>128</v>
      </c>
      <c r="BK191" s="165">
        <f>SUM(BK192:BK193)</f>
        <v>0</v>
      </c>
    </row>
    <row r="192" s="2" customFormat="1" ht="16.5" customHeight="1">
      <c r="A192" s="34"/>
      <c r="B192" s="168"/>
      <c r="C192" s="169" t="s">
        <v>364</v>
      </c>
      <c r="D192" s="169" t="s">
        <v>131</v>
      </c>
      <c r="E192" s="170" t="s">
        <v>365</v>
      </c>
      <c r="F192" s="171" t="s">
        <v>366</v>
      </c>
      <c r="G192" s="172" t="s">
        <v>239</v>
      </c>
      <c r="H192" s="173">
        <v>1</v>
      </c>
      <c r="I192" s="174"/>
      <c r="J192" s="175">
        <f>ROUND(I192*H192,2)</f>
        <v>0</v>
      </c>
      <c r="K192" s="176"/>
      <c r="L192" s="35"/>
      <c r="M192" s="177" t="s">
        <v>1</v>
      </c>
      <c r="N192" s="178" t="s">
        <v>38</v>
      </c>
      <c r="O192" s="73"/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1" t="s">
        <v>367</v>
      </c>
      <c r="AT192" s="181" t="s">
        <v>131</v>
      </c>
      <c r="AU192" s="181" t="s">
        <v>83</v>
      </c>
      <c r="AY192" s="15" t="s">
        <v>128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15" t="s">
        <v>81</v>
      </c>
      <c r="BK192" s="182">
        <f>ROUND(I192*H192,2)</f>
        <v>0</v>
      </c>
      <c r="BL192" s="15" t="s">
        <v>367</v>
      </c>
      <c r="BM192" s="181" t="s">
        <v>368</v>
      </c>
    </row>
    <row r="193" s="2" customFormat="1" ht="16.5" customHeight="1">
      <c r="A193" s="34"/>
      <c r="B193" s="168"/>
      <c r="C193" s="169" t="s">
        <v>369</v>
      </c>
      <c r="D193" s="169" t="s">
        <v>131</v>
      </c>
      <c r="E193" s="170" t="s">
        <v>370</v>
      </c>
      <c r="F193" s="171" t="s">
        <v>371</v>
      </c>
      <c r="G193" s="172" t="s">
        <v>239</v>
      </c>
      <c r="H193" s="173">
        <v>1</v>
      </c>
      <c r="I193" s="174"/>
      <c r="J193" s="175">
        <f>ROUND(I193*H193,2)</f>
        <v>0</v>
      </c>
      <c r="K193" s="176"/>
      <c r="L193" s="35"/>
      <c r="M193" s="177" t="s">
        <v>1</v>
      </c>
      <c r="N193" s="178" t="s">
        <v>38</v>
      </c>
      <c r="O193" s="73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1" t="s">
        <v>367</v>
      </c>
      <c r="AT193" s="181" t="s">
        <v>131</v>
      </c>
      <c r="AU193" s="181" t="s">
        <v>83</v>
      </c>
      <c r="AY193" s="15" t="s">
        <v>128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5" t="s">
        <v>81</v>
      </c>
      <c r="BK193" s="182">
        <f>ROUND(I193*H193,2)</f>
        <v>0</v>
      </c>
      <c r="BL193" s="15" t="s">
        <v>367</v>
      </c>
      <c r="BM193" s="181" t="s">
        <v>372</v>
      </c>
    </row>
    <row r="194" s="12" customFormat="1" ht="22.8" customHeight="1">
      <c r="A194" s="12"/>
      <c r="B194" s="155"/>
      <c r="C194" s="12"/>
      <c r="D194" s="156" t="s">
        <v>72</v>
      </c>
      <c r="E194" s="166" t="s">
        <v>373</v>
      </c>
      <c r="F194" s="166" t="s">
        <v>374</v>
      </c>
      <c r="G194" s="12"/>
      <c r="H194" s="12"/>
      <c r="I194" s="158"/>
      <c r="J194" s="167">
        <f>BK194</f>
        <v>0</v>
      </c>
      <c r="K194" s="12"/>
      <c r="L194" s="155"/>
      <c r="M194" s="160"/>
      <c r="N194" s="161"/>
      <c r="O194" s="161"/>
      <c r="P194" s="162">
        <f>P195</f>
        <v>0</v>
      </c>
      <c r="Q194" s="161"/>
      <c r="R194" s="162">
        <f>R195</f>
        <v>0</v>
      </c>
      <c r="S194" s="161"/>
      <c r="T194" s="163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6" t="s">
        <v>361</v>
      </c>
      <c r="AT194" s="164" t="s">
        <v>72</v>
      </c>
      <c r="AU194" s="164" t="s">
        <v>81</v>
      </c>
      <c r="AY194" s="156" t="s">
        <v>128</v>
      </c>
      <c r="BK194" s="165">
        <f>BK195</f>
        <v>0</v>
      </c>
    </row>
    <row r="195" s="2" customFormat="1" ht="16.5" customHeight="1">
      <c r="A195" s="34"/>
      <c r="B195" s="168"/>
      <c r="C195" s="169" t="s">
        <v>375</v>
      </c>
      <c r="D195" s="169" t="s">
        <v>131</v>
      </c>
      <c r="E195" s="170" t="s">
        <v>376</v>
      </c>
      <c r="F195" s="171" t="s">
        <v>377</v>
      </c>
      <c r="G195" s="172" t="s">
        <v>378</v>
      </c>
      <c r="H195" s="194"/>
      <c r="I195" s="174"/>
      <c r="J195" s="175">
        <f>ROUND(I195*H195,2)</f>
        <v>0</v>
      </c>
      <c r="K195" s="176"/>
      <c r="L195" s="35"/>
      <c r="M195" s="177" t="s">
        <v>1</v>
      </c>
      <c r="N195" s="178" t="s">
        <v>38</v>
      </c>
      <c r="O195" s="73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1" t="s">
        <v>367</v>
      </c>
      <c r="AT195" s="181" t="s">
        <v>131</v>
      </c>
      <c r="AU195" s="181" t="s">
        <v>83</v>
      </c>
      <c r="AY195" s="15" t="s">
        <v>128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5" t="s">
        <v>81</v>
      </c>
      <c r="BK195" s="182">
        <f>ROUND(I195*H195,2)</f>
        <v>0</v>
      </c>
      <c r="BL195" s="15" t="s">
        <v>367</v>
      </c>
      <c r="BM195" s="181" t="s">
        <v>379</v>
      </c>
    </row>
    <row r="196" s="12" customFormat="1" ht="22.8" customHeight="1">
      <c r="A196" s="12"/>
      <c r="B196" s="155"/>
      <c r="C196" s="12"/>
      <c r="D196" s="156" t="s">
        <v>72</v>
      </c>
      <c r="E196" s="166" t="s">
        <v>380</v>
      </c>
      <c r="F196" s="166" t="s">
        <v>381</v>
      </c>
      <c r="G196" s="12"/>
      <c r="H196" s="12"/>
      <c r="I196" s="158"/>
      <c r="J196" s="167">
        <f>BK196</f>
        <v>0</v>
      </c>
      <c r="K196" s="12"/>
      <c r="L196" s="155"/>
      <c r="M196" s="160"/>
      <c r="N196" s="161"/>
      <c r="O196" s="161"/>
      <c r="P196" s="162">
        <f>P197</f>
        <v>0</v>
      </c>
      <c r="Q196" s="161"/>
      <c r="R196" s="162">
        <f>R197</f>
        <v>0</v>
      </c>
      <c r="S196" s="161"/>
      <c r="T196" s="163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56" t="s">
        <v>361</v>
      </c>
      <c r="AT196" s="164" t="s">
        <v>72</v>
      </c>
      <c r="AU196" s="164" t="s">
        <v>81</v>
      </c>
      <c r="AY196" s="156" t="s">
        <v>128</v>
      </c>
      <c r="BK196" s="165">
        <f>BK197</f>
        <v>0</v>
      </c>
    </row>
    <row r="197" s="2" customFormat="1" ht="16.5" customHeight="1">
      <c r="A197" s="34"/>
      <c r="B197" s="168"/>
      <c r="C197" s="169" t="s">
        <v>382</v>
      </c>
      <c r="D197" s="169" t="s">
        <v>131</v>
      </c>
      <c r="E197" s="170" t="s">
        <v>383</v>
      </c>
      <c r="F197" s="171" t="s">
        <v>384</v>
      </c>
      <c r="G197" s="172" t="s">
        <v>378</v>
      </c>
      <c r="H197" s="194"/>
      <c r="I197" s="174"/>
      <c r="J197" s="175">
        <f>ROUND(I197*H197,2)</f>
        <v>0</v>
      </c>
      <c r="K197" s="176"/>
      <c r="L197" s="35"/>
      <c r="M197" s="195" t="s">
        <v>1</v>
      </c>
      <c r="N197" s="196" t="s">
        <v>38</v>
      </c>
      <c r="O197" s="197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1" t="s">
        <v>367</v>
      </c>
      <c r="AT197" s="181" t="s">
        <v>131</v>
      </c>
      <c r="AU197" s="181" t="s">
        <v>83</v>
      </c>
      <c r="AY197" s="15" t="s">
        <v>128</v>
      </c>
      <c r="BE197" s="182">
        <f>IF(N197="základní",J197,0)</f>
        <v>0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15" t="s">
        <v>81</v>
      </c>
      <c r="BK197" s="182">
        <f>ROUND(I197*H197,2)</f>
        <v>0</v>
      </c>
      <c r="BL197" s="15" t="s">
        <v>367</v>
      </c>
      <c r="BM197" s="181" t="s">
        <v>385</v>
      </c>
    </row>
    <row r="198" s="2" customFormat="1" ht="6.96" customHeight="1">
      <c r="A198" s="34"/>
      <c r="B198" s="56"/>
      <c r="C198" s="57"/>
      <c r="D198" s="57"/>
      <c r="E198" s="57"/>
      <c r="F198" s="57"/>
      <c r="G198" s="57"/>
      <c r="H198" s="57"/>
      <c r="I198" s="57"/>
      <c r="J198" s="57"/>
      <c r="K198" s="57"/>
      <c r="L198" s="35"/>
      <c r="M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</row>
  </sheetData>
  <autoFilter ref="C127:K19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93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- VŠB-TU Aula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386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ROUND((SUM(BE129:BE205)),  2)</f>
        <v>0</v>
      </c>
      <c r="G33" s="34"/>
      <c r="H33" s="34"/>
      <c r="I33" s="124">
        <v>0.20999999999999999</v>
      </c>
      <c r="J33" s="123">
        <f>ROUND(((SUM(BE129:BE205))*I33),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ROUND((SUM(BF129:BF205)),  2)</f>
        <v>0</v>
      </c>
      <c r="G34" s="34"/>
      <c r="H34" s="34"/>
      <c r="I34" s="124">
        <v>0.14999999999999999</v>
      </c>
      <c r="J34" s="123">
        <f>ROUND(((SUM(BF129:BF205))*I34),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ROUND((SUM(BG129:BG205)),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ROUND((SUM(BH129:BH205)),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ROUND((SUM(BI129:BI205)),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- VŠB-TU Aula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02 - Posluchárna UA3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97</v>
      </c>
      <c r="D94" s="125"/>
      <c r="E94" s="125"/>
      <c r="F94" s="125"/>
      <c r="G94" s="125"/>
      <c r="H94" s="125"/>
      <c r="I94" s="125"/>
      <c r="J94" s="134" t="s">
        <v>98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99</v>
      </c>
      <c r="D96" s="34"/>
      <c r="E96" s="34"/>
      <c r="F96" s="34"/>
      <c r="G96" s="34"/>
      <c r="H96" s="34"/>
      <c r="I96" s="34"/>
      <c r="J96" s="92">
        <f>J129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100</v>
      </c>
    </row>
    <row r="97" s="9" customFormat="1" ht="24.96" customHeight="1">
      <c r="A97" s="9"/>
      <c r="B97" s="136"/>
      <c r="C97" s="9"/>
      <c r="D97" s="137" t="s">
        <v>101</v>
      </c>
      <c r="E97" s="138"/>
      <c r="F97" s="138"/>
      <c r="G97" s="138"/>
      <c r="H97" s="138"/>
      <c r="I97" s="138"/>
      <c r="J97" s="139">
        <f>J130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387</v>
      </c>
      <c r="E98" s="142"/>
      <c r="F98" s="142"/>
      <c r="G98" s="142"/>
      <c r="H98" s="142"/>
      <c r="I98" s="142"/>
      <c r="J98" s="143">
        <f>J131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102</v>
      </c>
      <c r="E99" s="142"/>
      <c r="F99" s="142"/>
      <c r="G99" s="142"/>
      <c r="H99" s="142"/>
      <c r="I99" s="142"/>
      <c r="J99" s="143">
        <f>J136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103</v>
      </c>
      <c r="E100" s="142"/>
      <c r="F100" s="142"/>
      <c r="G100" s="142"/>
      <c r="H100" s="142"/>
      <c r="I100" s="142"/>
      <c r="J100" s="143">
        <f>J141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6"/>
      <c r="C101" s="9"/>
      <c r="D101" s="137" t="s">
        <v>104</v>
      </c>
      <c r="E101" s="138"/>
      <c r="F101" s="138"/>
      <c r="G101" s="138"/>
      <c r="H101" s="138"/>
      <c r="I101" s="138"/>
      <c r="J101" s="139">
        <f>J146</f>
        <v>0</v>
      </c>
      <c r="K101" s="9"/>
      <c r="L101" s="13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0"/>
      <c r="C102" s="10"/>
      <c r="D102" s="141" t="s">
        <v>105</v>
      </c>
      <c r="E102" s="142"/>
      <c r="F102" s="142"/>
      <c r="G102" s="142"/>
      <c r="H102" s="142"/>
      <c r="I102" s="142"/>
      <c r="J102" s="143">
        <f>J147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6"/>
      <c r="C103" s="9"/>
      <c r="D103" s="137" t="s">
        <v>106</v>
      </c>
      <c r="E103" s="138"/>
      <c r="F103" s="138"/>
      <c r="G103" s="138"/>
      <c r="H103" s="138"/>
      <c r="I103" s="138"/>
      <c r="J103" s="139">
        <f>J188</f>
        <v>0</v>
      </c>
      <c r="K103" s="9"/>
      <c r="L103" s="13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0"/>
      <c r="C104" s="10"/>
      <c r="D104" s="141" t="s">
        <v>107</v>
      </c>
      <c r="E104" s="142"/>
      <c r="F104" s="142"/>
      <c r="G104" s="142"/>
      <c r="H104" s="142"/>
      <c r="I104" s="142"/>
      <c r="J104" s="143">
        <f>J189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6"/>
      <c r="C105" s="9"/>
      <c r="D105" s="137" t="s">
        <v>108</v>
      </c>
      <c r="E105" s="138"/>
      <c r="F105" s="138"/>
      <c r="G105" s="138"/>
      <c r="H105" s="138"/>
      <c r="I105" s="138"/>
      <c r="J105" s="139">
        <f>J192</f>
        <v>0</v>
      </c>
      <c r="K105" s="9"/>
      <c r="L105" s="13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36"/>
      <c r="C106" s="9"/>
      <c r="D106" s="137" t="s">
        <v>109</v>
      </c>
      <c r="E106" s="138"/>
      <c r="F106" s="138"/>
      <c r="G106" s="138"/>
      <c r="H106" s="138"/>
      <c r="I106" s="138"/>
      <c r="J106" s="139">
        <f>J198</f>
        <v>0</v>
      </c>
      <c r="K106" s="9"/>
      <c r="L106" s="13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0"/>
      <c r="C107" s="10"/>
      <c r="D107" s="141" t="s">
        <v>110</v>
      </c>
      <c r="E107" s="142"/>
      <c r="F107" s="142"/>
      <c r="G107" s="142"/>
      <c r="H107" s="142"/>
      <c r="I107" s="142"/>
      <c r="J107" s="143">
        <f>J199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0"/>
      <c r="C108" s="10"/>
      <c r="D108" s="141" t="s">
        <v>111</v>
      </c>
      <c r="E108" s="142"/>
      <c r="F108" s="142"/>
      <c r="G108" s="142"/>
      <c r="H108" s="142"/>
      <c r="I108" s="142"/>
      <c r="J108" s="143">
        <f>J202</f>
        <v>0</v>
      </c>
      <c r="K108" s="10"/>
      <c r="L108" s="14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0"/>
      <c r="C109" s="10"/>
      <c r="D109" s="141" t="s">
        <v>112</v>
      </c>
      <c r="E109" s="142"/>
      <c r="F109" s="142"/>
      <c r="G109" s="142"/>
      <c r="H109" s="142"/>
      <c r="I109" s="142"/>
      <c r="J109" s="143">
        <f>J204</f>
        <v>0</v>
      </c>
      <c r="K109" s="10"/>
      <c r="L109" s="14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113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16</v>
      </c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117" t="str">
        <f>E7</f>
        <v>Ostrava - VŠB-TU Aula</v>
      </c>
      <c r="F119" s="28"/>
      <c r="G119" s="28"/>
      <c r="H119" s="28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94</v>
      </c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3" t="str">
        <f>E9</f>
        <v>02 - Posluchárna UA3</v>
      </c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20</v>
      </c>
      <c r="D123" s="34"/>
      <c r="E123" s="34"/>
      <c r="F123" s="23" t="str">
        <f>F12</f>
        <v xml:space="preserve"> </v>
      </c>
      <c r="G123" s="34"/>
      <c r="H123" s="34"/>
      <c r="I123" s="28" t="s">
        <v>22</v>
      </c>
      <c r="J123" s="65" t="str">
        <f>IF(J12="","",J12)</f>
        <v>18. 4. 2023</v>
      </c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24</v>
      </c>
      <c r="D125" s="34"/>
      <c r="E125" s="34"/>
      <c r="F125" s="23" t="str">
        <f>E15</f>
        <v xml:space="preserve"> </v>
      </c>
      <c r="G125" s="34"/>
      <c r="H125" s="34"/>
      <c r="I125" s="28" t="s">
        <v>29</v>
      </c>
      <c r="J125" s="32" t="str">
        <f>E21</f>
        <v xml:space="preserve"> </v>
      </c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27</v>
      </c>
      <c r="D126" s="34"/>
      <c r="E126" s="34"/>
      <c r="F126" s="23" t="str">
        <f>IF(E18="","",E18)</f>
        <v>Vyplň údaj</v>
      </c>
      <c r="G126" s="34"/>
      <c r="H126" s="34"/>
      <c r="I126" s="28" t="s">
        <v>31</v>
      </c>
      <c r="J126" s="32" t="str">
        <f>E24</f>
        <v xml:space="preserve"> </v>
      </c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44"/>
      <c r="B128" s="145"/>
      <c r="C128" s="146" t="s">
        <v>114</v>
      </c>
      <c r="D128" s="147" t="s">
        <v>58</v>
      </c>
      <c r="E128" s="147" t="s">
        <v>54</v>
      </c>
      <c r="F128" s="147" t="s">
        <v>55</v>
      </c>
      <c r="G128" s="147" t="s">
        <v>115</v>
      </c>
      <c r="H128" s="147" t="s">
        <v>116</v>
      </c>
      <c r="I128" s="147" t="s">
        <v>117</v>
      </c>
      <c r="J128" s="148" t="s">
        <v>98</v>
      </c>
      <c r="K128" s="149" t="s">
        <v>118</v>
      </c>
      <c r="L128" s="150"/>
      <c r="M128" s="82" t="s">
        <v>1</v>
      </c>
      <c r="N128" s="83" t="s">
        <v>37</v>
      </c>
      <c r="O128" s="83" t="s">
        <v>119</v>
      </c>
      <c r="P128" s="83" t="s">
        <v>120</v>
      </c>
      <c r="Q128" s="83" t="s">
        <v>121</v>
      </c>
      <c r="R128" s="83" t="s">
        <v>122</v>
      </c>
      <c r="S128" s="83" t="s">
        <v>123</v>
      </c>
      <c r="T128" s="84" t="s">
        <v>124</v>
      </c>
      <c r="U128" s="144"/>
      <c r="V128" s="144"/>
      <c r="W128" s="144"/>
      <c r="X128" s="144"/>
      <c r="Y128" s="144"/>
      <c r="Z128" s="144"/>
      <c r="AA128" s="144"/>
      <c r="AB128" s="144"/>
      <c r="AC128" s="144"/>
      <c r="AD128" s="144"/>
      <c r="AE128" s="144"/>
    </row>
    <row r="129" s="2" customFormat="1" ht="22.8" customHeight="1">
      <c r="A129" s="34"/>
      <c r="B129" s="35"/>
      <c r="C129" s="89" t="s">
        <v>125</v>
      </c>
      <c r="D129" s="34"/>
      <c r="E129" s="34"/>
      <c r="F129" s="34"/>
      <c r="G129" s="34"/>
      <c r="H129" s="34"/>
      <c r="I129" s="34"/>
      <c r="J129" s="151">
        <f>BK129</f>
        <v>0</v>
      </c>
      <c r="K129" s="34"/>
      <c r="L129" s="35"/>
      <c r="M129" s="85"/>
      <c r="N129" s="69"/>
      <c r="O129" s="86"/>
      <c r="P129" s="152">
        <f>P130+P146+P188+P192+P198</f>
        <v>0</v>
      </c>
      <c r="Q129" s="86"/>
      <c r="R129" s="152">
        <f>R130+R146+R188+R192+R198</f>
        <v>0.72511000000000003</v>
      </c>
      <c r="S129" s="86"/>
      <c r="T129" s="153">
        <f>T130+T146+T188+T192+T198</f>
        <v>0.376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72</v>
      </c>
      <c r="AU129" s="15" t="s">
        <v>100</v>
      </c>
      <c r="BK129" s="154">
        <f>BK130+BK146+BK188+BK192+BK198</f>
        <v>0</v>
      </c>
    </row>
    <row r="130" s="12" customFormat="1" ht="25.92" customHeight="1">
      <c r="A130" s="12"/>
      <c r="B130" s="155"/>
      <c r="C130" s="12"/>
      <c r="D130" s="156" t="s">
        <v>72</v>
      </c>
      <c r="E130" s="157" t="s">
        <v>126</v>
      </c>
      <c r="F130" s="157" t="s">
        <v>127</v>
      </c>
      <c r="G130" s="12"/>
      <c r="H130" s="12"/>
      <c r="I130" s="158"/>
      <c r="J130" s="159">
        <f>BK130</f>
        <v>0</v>
      </c>
      <c r="K130" s="12"/>
      <c r="L130" s="155"/>
      <c r="M130" s="160"/>
      <c r="N130" s="161"/>
      <c r="O130" s="161"/>
      <c r="P130" s="162">
        <f>P131+P136+P141</f>
        <v>0</v>
      </c>
      <c r="Q130" s="161"/>
      <c r="R130" s="162">
        <f>R131+R136+R141</f>
        <v>0.50600000000000001</v>
      </c>
      <c r="S130" s="161"/>
      <c r="T130" s="163">
        <f>T131+T136+T141</f>
        <v>0.032000000000000001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81</v>
      </c>
      <c r="AT130" s="164" t="s">
        <v>72</v>
      </c>
      <c r="AU130" s="164" t="s">
        <v>73</v>
      </c>
      <c r="AY130" s="156" t="s">
        <v>128</v>
      </c>
      <c r="BK130" s="165">
        <f>BK131+BK136+BK141</f>
        <v>0</v>
      </c>
    </row>
    <row r="131" s="12" customFormat="1" ht="22.8" customHeight="1">
      <c r="A131" s="12"/>
      <c r="B131" s="155"/>
      <c r="C131" s="12"/>
      <c r="D131" s="156" t="s">
        <v>72</v>
      </c>
      <c r="E131" s="166" t="s">
        <v>140</v>
      </c>
      <c r="F131" s="166" t="s">
        <v>388</v>
      </c>
      <c r="G131" s="12"/>
      <c r="H131" s="12"/>
      <c r="I131" s="158"/>
      <c r="J131" s="167">
        <f>BK131</f>
        <v>0</v>
      </c>
      <c r="K131" s="12"/>
      <c r="L131" s="155"/>
      <c r="M131" s="160"/>
      <c r="N131" s="161"/>
      <c r="O131" s="161"/>
      <c r="P131" s="162">
        <f>SUM(P132:P135)</f>
        <v>0</v>
      </c>
      <c r="Q131" s="161"/>
      <c r="R131" s="162">
        <f>SUM(R132:R135)</f>
        <v>0.50600000000000001</v>
      </c>
      <c r="S131" s="161"/>
      <c r="T131" s="163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81</v>
      </c>
      <c r="AT131" s="164" t="s">
        <v>72</v>
      </c>
      <c r="AU131" s="164" t="s">
        <v>81</v>
      </c>
      <c r="AY131" s="156" t="s">
        <v>128</v>
      </c>
      <c r="BK131" s="165">
        <f>SUM(BK132:BK135)</f>
        <v>0</v>
      </c>
    </row>
    <row r="132" s="2" customFormat="1" ht="16.5" customHeight="1">
      <c r="A132" s="34"/>
      <c r="B132" s="168"/>
      <c r="C132" s="169" t="s">
        <v>389</v>
      </c>
      <c r="D132" s="169" t="s">
        <v>131</v>
      </c>
      <c r="E132" s="170" t="s">
        <v>390</v>
      </c>
      <c r="F132" s="171" t="s">
        <v>391</v>
      </c>
      <c r="G132" s="172" t="s">
        <v>328</v>
      </c>
      <c r="H132" s="173">
        <v>40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38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135</v>
      </c>
      <c r="AT132" s="181" t="s">
        <v>131</v>
      </c>
      <c r="AU132" s="181" t="s">
        <v>83</v>
      </c>
      <c r="AY132" s="15" t="s">
        <v>128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81</v>
      </c>
      <c r="BK132" s="182">
        <f>ROUND(I132*H132,2)</f>
        <v>0</v>
      </c>
      <c r="BL132" s="15" t="s">
        <v>135</v>
      </c>
      <c r="BM132" s="181" t="s">
        <v>392</v>
      </c>
    </row>
    <row r="133" s="2" customFormat="1" ht="16.5" customHeight="1">
      <c r="A133" s="34"/>
      <c r="B133" s="168"/>
      <c r="C133" s="183" t="s">
        <v>393</v>
      </c>
      <c r="D133" s="183" t="s">
        <v>177</v>
      </c>
      <c r="E133" s="184" t="s">
        <v>394</v>
      </c>
      <c r="F133" s="185" t="s">
        <v>395</v>
      </c>
      <c r="G133" s="186" t="s">
        <v>328</v>
      </c>
      <c r="H133" s="187">
        <v>50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38</v>
      </c>
      <c r="O133" s="73"/>
      <c r="P133" s="179">
        <f>O133*H133</f>
        <v>0</v>
      </c>
      <c r="Q133" s="179">
        <v>0.0089999999999999993</v>
      </c>
      <c r="R133" s="179">
        <f>Q133*H133</f>
        <v>0.44999999999999996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396</v>
      </c>
      <c r="AT133" s="181" t="s">
        <v>177</v>
      </c>
      <c r="AU133" s="181" t="s">
        <v>83</v>
      </c>
      <c r="AY133" s="15" t="s">
        <v>128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81</v>
      </c>
      <c r="BK133" s="182">
        <f>ROUND(I133*H133,2)</f>
        <v>0</v>
      </c>
      <c r="BL133" s="15" t="s">
        <v>135</v>
      </c>
      <c r="BM133" s="181" t="s">
        <v>397</v>
      </c>
    </row>
    <row r="134" s="2" customFormat="1" ht="16.5" customHeight="1">
      <c r="A134" s="34"/>
      <c r="B134" s="168"/>
      <c r="C134" s="169" t="s">
        <v>346</v>
      </c>
      <c r="D134" s="169" t="s">
        <v>131</v>
      </c>
      <c r="E134" s="170" t="s">
        <v>398</v>
      </c>
      <c r="F134" s="171" t="s">
        <v>399</v>
      </c>
      <c r="G134" s="172" t="s">
        <v>328</v>
      </c>
      <c r="H134" s="173">
        <v>280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38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135</v>
      </c>
      <c r="AT134" s="181" t="s">
        <v>131</v>
      </c>
      <c r="AU134" s="181" t="s">
        <v>83</v>
      </c>
      <c r="AY134" s="15" t="s">
        <v>128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81</v>
      </c>
      <c r="BK134" s="182">
        <f>ROUND(I134*H134,2)</f>
        <v>0</v>
      </c>
      <c r="BL134" s="15" t="s">
        <v>135</v>
      </c>
      <c r="BM134" s="181" t="s">
        <v>400</v>
      </c>
    </row>
    <row r="135" s="2" customFormat="1" ht="16.5" customHeight="1">
      <c r="A135" s="34"/>
      <c r="B135" s="168"/>
      <c r="C135" s="183" t="s">
        <v>337</v>
      </c>
      <c r="D135" s="183" t="s">
        <v>177</v>
      </c>
      <c r="E135" s="184" t="s">
        <v>401</v>
      </c>
      <c r="F135" s="185" t="s">
        <v>402</v>
      </c>
      <c r="G135" s="186" t="s">
        <v>403</v>
      </c>
      <c r="H135" s="187">
        <v>56</v>
      </c>
      <c r="I135" s="188"/>
      <c r="J135" s="189">
        <f>ROUND(I135*H135,2)</f>
        <v>0</v>
      </c>
      <c r="K135" s="190"/>
      <c r="L135" s="191"/>
      <c r="M135" s="192" t="s">
        <v>1</v>
      </c>
      <c r="N135" s="193" t="s">
        <v>38</v>
      </c>
      <c r="O135" s="73"/>
      <c r="P135" s="179">
        <f>O135*H135</f>
        <v>0</v>
      </c>
      <c r="Q135" s="179">
        <v>0.001</v>
      </c>
      <c r="R135" s="179">
        <f>Q135*H135</f>
        <v>0.056000000000000001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396</v>
      </c>
      <c r="AT135" s="181" t="s">
        <v>177</v>
      </c>
      <c r="AU135" s="181" t="s">
        <v>83</v>
      </c>
      <c r="AY135" s="15" t="s">
        <v>128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81</v>
      </c>
      <c r="BK135" s="182">
        <f>ROUND(I135*H135,2)</f>
        <v>0</v>
      </c>
      <c r="BL135" s="15" t="s">
        <v>135</v>
      </c>
      <c r="BM135" s="181" t="s">
        <v>404</v>
      </c>
    </row>
    <row r="136" s="12" customFormat="1" ht="22.8" customHeight="1">
      <c r="A136" s="12"/>
      <c r="B136" s="155"/>
      <c r="C136" s="12"/>
      <c r="D136" s="156" t="s">
        <v>72</v>
      </c>
      <c r="E136" s="166" t="s">
        <v>129</v>
      </c>
      <c r="F136" s="166" t="s">
        <v>130</v>
      </c>
      <c r="G136" s="12"/>
      <c r="H136" s="12"/>
      <c r="I136" s="158"/>
      <c r="J136" s="167">
        <f>BK136</f>
        <v>0</v>
      </c>
      <c r="K136" s="12"/>
      <c r="L136" s="155"/>
      <c r="M136" s="160"/>
      <c r="N136" s="161"/>
      <c r="O136" s="161"/>
      <c r="P136" s="162">
        <f>SUM(P137:P140)</f>
        <v>0</v>
      </c>
      <c r="Q136" s="161"/>
      <c r="R136" s="162">
        <f>SUM(R137:R140)</f>
        <v>0</v>
      </c>
      <c r="S136" s="161"/>
      <c r="T136" s="163">
        <f>SUM(T137:T140)</f>
        <v>0.032000000000000001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6" t="s">
        <v>81</v>
      </c>
      <c r="AT136" s="164" t="s">
        <v>72</v>
      </c>
      <c r="AU136" s="164" t="s">
        <v>81</v>
      </c>
      <c r="AY136" s="156" t="s">
        <v>128</v>
      </c>
      <c r="BK136" s="165">
        <f>SUM(BK137:BK140)</f>
        <v>0</v>
      </c>
    </row>
    <row r="137" s="2" customFormat="1" ht="33" customHeight="1">
      <c r="A137" s="34"/>
      <c r="B137" s="168"/>
      <c r="C137" s="169" t="s">
        <v>81</v>
      </c>
      <c r="D137" s="169" t="s">
        <v>131</v>
      </c>
      <c r="E137" s="170" t="s">
        <v>132</v>
      </c>
      <c r="F137" s="171" t="s">
        <v>133</v>
      </c>
      <c r="G137" s="172" t="s">
        <v>134</v>
      </c>
      <c r="H137" s="173">
        <v>2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38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0.001</v>
      </c>
      <c r="T137" s="180">
        <f>S137*H137</f>
        <v>0.002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135</v>
      </c>
      <c r="AT137" s="181" t="s">
        <v>131</v>
      </c>
      <c r="AU137" s="181" t="s">
        <v>83</v>
      </c>
      <c r="AY137" s="15" t="s">
        <v>128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81</v>
      </c>
      <c r="BK137" s="182">
        <f>ROUND(I137*H137,2)</f>
        <v>0</v>
      </c>
      <c r="BL137" s="15" t="s">
        <v>135</v>
      </c>
      <c r="BM137" s="181" t="s">
        <v>405</v>
      </c>
    </row>
    <row r="138" s="2" customFormat="1" ht="33" customHeight="1">
      <c r="A138" s="34"/>
      <c r="B138" s="168"/>
      <c r="C138" s="169" t="s">
        <v>83</v>
      </c>
      <c r="D138" s="169" t="s">
        <v>131</v>
      </c>
      <c r="E138" s="170" t="s">
        <v>137</v>
      </c>
      <c r="F138" s="171" t="s">
        <v>138</v>
      </c>
      <c r="G138" s="172" t="s">
        <v>134</v>
      </c>
      <c r="H138" s="173">
        <v>2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38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0.002</v>
      </c>
      <c r="T138" s="180">
        <f>S138*H138</f>
        <v>0.0040000000000000001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135</v>
      </c>
      <c r="AT138" s="181" t="s">
        <v>131</v>
      </c>
      <c r="AU138" s="181" t="s">
        <v>83</v>
      </c>
      <c r="AY138" s="15" t="s">
        <v>128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81</v>
      </c>
      <c r="BK138" s="182">
        <f>ROUND(I138*H138,2)</f>
        <v>0</v>
      </c>
      <c r="BL138" s="15" t="s">
        <v>135</v>
      </c>
      <c r="BM138" s="181" t="s">
        <v>406</v>
      </c>
    </row>
    <row r="139" s="2" customFormat="1" ht="24.15" customHeight="1">
      <c r="A139" s="34"/>
      <c r="B139" s="168"/>
      <c r="C139" s="169" t="s">
        <v>331</v>
      </c>
      <c r="D139" s="169" t="s">
        <v>131</v>
      </c>
      <c r="E139" s="170" t="s">
        <v>141</v>
      </c>
      <c r="F139" s="171" t="s">
        <v>142</v>
      </c>
      <c r="G139" s="172" t="s">
        <v>134</v>
      </c>
      <c r="H139" s="173">
        <v>2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38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0.0030000000000000001</v>
      </c>
      <c r="T139" s="180">
        <f>S139*H139</f>
        <v>0.0060000000000000001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135</v>
      </c>
      <c r="AT139" s="181" t="s">
        <v>131</v>
      </c>
      <c r="AU139" s="181" t="s">
        <v>83</v>
      </c>
      <c r="AY139" s="15" t="s">
        <v>128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81</v>
      </c>
      <c r="BK139" s="182">
        <f>ROUND(I139*H139,2)</f>
        <v>0</v>
      </c>
      <c r="BL139" s="15" t="s">
        <v>135</v>
      </c>
      <c r="BM139" s="181" t="s">
        <v>407</v>
      </c>
    </row>
    <row r="140" s="2" customFormat="1" ht="24.15" customHeight="1">
      <c r="A140" s="34"/>
      <c r="B140" s="168"/>
      <c r="C140" s="169" t="s">
        <v>135</v>
      </c>
      <c r="D140" s="169" t="s">
        <v>131</v>
      </c>
      <c r="E140" s="170" t="s">
        <v>145</v>
      </c>
      <c r="F140" s="171" t="s">
        <v>146</v>
      </c>
      <c r="G140" s="172" t="s">
        <v>147</v>
      </c>
      <c r="H140" s="173">
        <v>10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38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0.002</v>
      </c>
      <c r="T140" s="180">
        <f>S140*H140</f>
        <v>0.02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135</v>
      </c>
      <c r="AT140" s="181" t="s">
        <v>131</v>
      </c>
      <c r="AU140" s="181" t="s">
        <v>83</v>
      </c>
      <c r="AY140" s="15" t="s">
        <v>128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81</v>
      </c>
      <c r="BK140" s="182">
        <f>ROUND(I140*H140,2)</f>
        <v>0</v>
      </c>
      <c r="BL140" s="15" t="s">
        <v>135</v>
      </c>
      <c r="BM140" s="181" t="s">
        <v>408</v>
      </c>
    </row>
    <row r="141" s="12" customFormat="1" ht="22.8" customHeight="1">
      <c r="A141" s="12"/>
      <c r="B141" s="155"/>
      <c r="C141" s="12"/>
      <c r="D141" s="156" t="s">
        <v>72</v>
      </c>
      <c r="E141" s="166" t="s">
        <v>149</v>
      </c>
      <c r="F141" s="166" t="s">
        <v>150</v>
      </c>
      <c r="G141" s="12"/>
      <c r="H141" s="12"/>
      <c r="I141" s="158"/>
      <c r="J141" s="167">
        <f>BK141</f>
        <v>0</v>
      </c>
      <c r="K141" s="12"/>
      <c r="L141" s="155"/>
      <c r="M141" s="160"/>
      <c r="N141" s="161"/>
      <c r="O141" s="161"/>
      <c r="P141" s="162">
        <f>SUM(P142:P145)</f>
        <v>0</v>
      </c>
      <c r="Q141" s="161"/>
      <c r="R141" s="162">
        <f>SUM(R142:R145)</f>
        <v>0</v>
      </c>
      <c r="S141" s="161"/>
      <c r="T141" s="163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81</v>
      </c>
      <c r="AT141" s="164" t="s">
        <v>72</v>
      </c>
      <c r="AU141" s="164" t="s">
        <v>81</v>
      </c>
      <c r="AY141" s="156" t="s">
        <v>128</v>
      </c>
      <c r="BK141" s="165">
        <f>SUM(BK142:BK145)</f>
        <v>0</v>
      </c>
    </row>
    <row r="142" s="2" customFormat="1" ht="33" customHeight="1">
      <c r="A142" s="34"/>
      <c r="B142" s="168"/>
      <c r="C142" s="169" t="s">
        <v>361</v>
      </c>
      <c r="D142" s="169" t="s">
        <v>131</v>
      </c>
      <c r="E142" s="170" t="s">
        <v>151</v>
      </c>
      <c r="F142" s="171" t="s">
        <v>152</v>
      </c>
      <c r="G142" s="172" t="s">
        <v>153</v>
      </c>
      <c r="H142" s="173">
        <v>0.376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38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135</v>
      </c>
      <c r="AT142" s="181" t="s">
        <v>131</v>
      </c>
      <c r="AU142" s="181" t="s">
        <v>83</v>
      </c>
      <c r="AY142" s="15" t="s">
        <v>128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81</v>
      </c>
      <c r="BK142" s="182">
        <f>ROUND(I142*H142,2)</f>
        <v>0</v>
      </c>
      <c r="BL142" s="15" t="s">
        <v>135</v>
      </c>
      <c r="BM142" s="181" t="s">
        <v>409</v>
      </c>
    </row>
    <row r="143" s="2" customFormat="1" ht="24.15" customHeight="1">
      <c r="A143" s="34"/>
      <c r="B143" s="168"/>
      <c r="C143" s="169" t="s">
        <v>140</v>
      </c>
      <c r="D143" s="169" t="s">
        <v>131</v>
      </c>
      <c r="E143" s="170" t="s">
        <v>156</v>
      </c>
      <c r="F143" s="171" t="s">
        <v>157</v>
      </c>
      <c r="G143" s="172" t="s">
        <v>153</v>
      </c>
      <c r="H143" s="173">
        <v>0.376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38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135</v>
      </c>
      <c r="AT143" s="181" t="s">
        <v>131</v>
      </c>
      <c r="AU143" s="181" t="s">
        <v>83</v>
      </c>
      <c r="AY143" s="15" t="s">
        <v>128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81</v>
      </c>
      <c r="BK143" s="182">
        <f>ROUND(I143*H143,2)</f>
        <v>0</v>
      </c>
      <c r="BL143" s="15" t="s">
        <v>135</v>
      </c>
      <c r="BM143" s="181" t="s">
        <v>410</v>
      </c>
    </row>
    <row r="144" s="2" customFormat="1" ht="24.15" customHeight="1">
      <c r="A144" s="34"/>
      <c r="B144" s="168"/>
      <c r="C144" s="169" t="s">
        <v>144</v>
      </c>
      <c r="D144" s="169" t="s">
        <v>131</v>
      </c>
      <c r="E144" s="170" t="s">
        <v>160</v>
      </c>
      <c r="F144" s="171" t="s">
        <v>161</v>
      </c>
      <c r="G144" s="172" t="s">
        <v>153</v>
      </c>
      <c r="H144" s="173">
        <v>0.376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38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135</v>
      </c>
      <c r="AT144" s="181" t="s">
        <v>131</v>
      </c>
      <c r="AU144" s="181" t="s">
        <v>83</v>
      </c>
      <c r="AY144" s="15" t="s">
        <v>128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81</v>
      </c>
      <c r="BK144" s="182">
        <f>ROUND(I144*H144,2)</f>
        <v>0</v>
      </c>
      <c r="BL144" s="15" t="s">
        <v>135</v>
      </c>
      <c r="BM144" s="181" t="s">
        <v>411</v>
      </c>
    </row>
    <row r="145" s="2" customFormat="1" ht="33" customHeight="1">
      <c r="A145" s="34"/>
      <c r="B145" s="168"/>
      <c r="C145" s="169" t="s">
        <v>396</v>
      </c>
      <c r="D145" s="169" t="s">
        <v>131</v>
      </c>
      <c r="E145" s="170" t="s">
        <v>164</v>
      </c>
      <c r="F145" s="171" t="s">
        <v>165</v>
      </c>
      <c r="G145" s="172" t="s">
        <v>153</v>
      </c>
      <c r="H145" s="173">
        <v>0.376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38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135</v>
      </c>
      <c r="AT145" s="181" t="s">
        <v>131</v>
      </c>
      <c r="AU145" s="181" t="s">
        <v>83</v>
      </c>
      <c r="AY145" s="15" t="s">
        <v>128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81</v>
      </c>
      <c r="BK145" s="182">
        <f>ROUND(I145*H145,2)</f>
        <v>0</v>
      </c>
      <c r="BL145" s="15" t="s">
        <v>135</v>
      </c>
      <c r="BM145" s="181" t="s">
        <v>412</v>
      </c>
    </row>
    <row r="146" s="12" customFormat="1" ht="25.92" customHeight="1">
      <c r="A146" s="12"/>
      <c r="B146" s="155"/>
      <c r="C146" s="12"/>
      <c r="D146" s="156" t="s">
        <v>72</v>
      </c>
      <c r="E146" s="157" t="s">
        <v>167</v>
      </c>
      <c r="F146" s="157" t="s">
        <v>168</v>
      </c>
      <c r="G146" s="12"/>
      <c r="H146" s="12"/>
      <c r="I146" s="158"/>
      <c r="J146" s="159">
        <f>BK146</f>
        <v>0</v>
      </c>
      <c r="K146" s="12"/>
      <c r="L146" s="155"/>
      <c r="M146" s="160"/>
      <c r="N146" s="161"/>
      <c r="O146" s="161"/>
      <c r="P146" s="162">
        <f>P147</f>
        <v>0</v>
      </c>
      <c r="Q146" s="161"/>
      <c r="R146" s="162">
        <f>R147</f>
        <v>0.21511</v>
      </c>
      <c r="S146" s="161"/>
      <c r="T146" s="163">
        <f>T147</f>
        <v>0.34400000000000003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6" t="s">
        <v>83</v>
      </c>
      <c r="AT146" s="164" t="s">
        <v>72</v>
      </c>
      <c r="AU146" s="164" t="s">
        <v>73</v>
      </c>
      <c r="AY146" s="156" t="s">
        <v>128</v>
      </c>
      <c r="BK146" s="165">
        <f>BK147</f>
        <v>0</v>
      </c>
    </row>
    <row r="147" s="12" customFormat="1" ht="22.8" customHeight="1">
      <c r="A147" s="12"/>
      <c r="B147" s="155"/>
      <c r="C147" s="12"/>
      <c r="D147" s="156" t="s">
        <v>72</v>
      </c>
      <c r="E147" s="166" t="s">
        <v>169</v>
      </c>
      <c r="F147" s="166" t="s">
        <v>170</v>
      </c>
      <c r="G147" s="12"/>
      <c r="H147" s="12"/>
      <c r="I147" s="158"/>
      <c r="J147" s="167">
        <f>BK147</f>
        <v>0</v>
      </c>
      <c r="K147" s="12"/>
      <c r="L147" s="155"/>
      <c r="M147" s="160"/>
      <c r="N147" s="161"/>
      <c r="O147" s="161"/>
      <c r="P147" s="162">
        <f>SUM(P148:P187)</f>
        <v>0</v>
      </c>
      <c r="Q147" s="161"/>
      <c r="R147" s="162">
        <f>SUM(R148:R187)</f>
        <v>0.21511</v>
      </c>
      <c r="S147" s="161"/>
      <c r="T147" s="163">
        <f>SUM(T148:T187)</f>
        <v>0.34400000000000003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6" t="s">
        <v>83</v>
      </c>
      <c r="AT147" s="164" t="s">
        <v>72</v>
      </c>
      <c r="AU147" s="164" t="s">
        <v>81</v>
      </c>
      <c r="AY147" s="156" t="s">
        <v>128</v>
      </c>
      <c r="BK147" s="165">
        <f>SUM(BK148:BK187)</f>
        <v>0</v>
      </c>
    </row>
    <row r="148" s="2" customFormat="1" ht="24.15" customHeight="1">
      <c r="A148" s="34"/>
      <c r="B148" s="168"/>
      <c r="C148" s="169" t="s">
        <v>129</v>
      </c>
      <c r="D148" s="169" t="s">
        <v>131</v>
      </c>
      <c r="E148" s="170" t="s">
        <v>172</v>
      </c>
      <c r="F148" s="171" t="s">
        <v>173</v>
      </c>
      <c r="G148" s="172" t="s">
        <v>147</v>
      </c>
      <c r="H148" s="173">
        <v>30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38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174</v>
      </c>
      <c r="AT148" s="181" t="s">
        <v>131</v>
      </c>
      <c r="AU148" s="181" t="s">
        <v>83</v>
      </c>
      <c r="AY148" s="15" t="s">
        <v>128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81</v>
      </c>
      <c r="BK148" s="182">
        <f>ROUND(I148*H148,2)</f>
        <v>0</v>
      </c>
      <c r="BL148" s="15" t="s">
        <v>174</v>
      </c>
      <c r="BM148" s="181" t="s">
        <v>413</v>
      </c>
    </row>
    <row r="149" s="2" customFormat="1" ht="21.75" customHeight="1">
      <c r="A149" s="34"/>
      <c r="B149" s="168"/>
      <c r="C149" s="183" t="s">
        <v>155</v>
      </c>
      <c r="D149" s="183" t="s">
        <v>177</v>
      </c>
      <c r="E149" s="184" t="s">
        <v>178</v>
      </c>
      <c r="F149" s="185" t="s">
        <v>179</v>
      </c>
      <c r="G149" s="186" t="s">
        <v>147</v>
      </c>
      <c r="H149" s="187">
        <v>30</v>
      </c>
      <c r="I149" s="188"/>
      <c r="J149" s="189">
        <f>ROUND(I149*H149,2)</f>
        <v>0</v>
      </c>
      <c r="K149" s="190"/>
      <c r="L149" s="191"/>
      <c r="M149" s="192" t="s">
        <v>1</v>
      </c>
      <c r="N149" s="193" t="s">
        <v>38</v>
      </c>
      <c r="O149" s="73"/>
      <c r="P149" s="179">
        <f>O149*H149</f>
        <v>0</v>
      </c>
      <c r="Q149" s="179">
        <v>0.00010000000000000001</v>
      </c>
      <c r="R149" s="179">
        <f>Q149*H149</f>
        <v>0.0030000000000000001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180</v>
      </c>
      <c r="AT149" s="181" t="s">
        <v>177</v>
      </c>
      <c r="AU149" s="181" t="s">
        <v>83</v>
      </c>
      <c r="AY149" s="15" t="s">
        <v>128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81</v>
      </c>
      <c r="BK149" s="182">
        <f>ROUND(I149*H149,2)</f>
        <v>0</v>
      </c>
      <c r="BL149" s="15" t="s">
        <v>174</v>
      </c>
      <c r="BM149" s="181" t="s">
        <v>414</v>
      </c>
    </row>
    <row r="150" s="2" customFormat="1" ht="24.15" customHeight="1">
      <c r="A150" s="34"/>
      <c r="B150" s="168"/>
      <c r="C150" s="169" t="s">
        <v>159</v>
      </c>
      <c r="D150" s="169" t="s">
        <v>131</v>
      </c>
      <c r="E150" s="170" t="s">
        <v>183</v>
      </c>
      <c r="F150" s="171" t="s">
        <v>184</v>
      </c>
      <c r="G150" s="172" t="s">
        <v>147</v>
      </c>
      <c r="H150" s="173">
        <v>30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38</v>
      </c>
      <c r="O150" s="73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174</v>
      </c>
      <c r="AT150" s="181" t="s">
        <v>131</v>
      </c>
      <c r="AU150" s="181" t="s">
        <v>83</v>
      </c>
      <c r="AY150" s="15" t="s">
        <v>128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81</v>
      </c>
      <c r="BK150" s="182">
        <f>ROUND(I150*H150,2)</f>
        <v>0</v>
      </c>
      <c r="BL150" s="15" t="s">
        <v>174</v>
      </c>
      <c r="BM150" s="181" t="s">
        <v>415</v>
      </c>
    </row>
    <row r="151" s="2" customFormat="1" ht="21.75" customHeight="1">
      <c r="A151" s="34"/>
      <c r="B151" s="168"/>
      <c r="C151" s="183" t="s">
        <v>163</v>
      </c>
      <c r="D151" s="183" t="s">
        <v>177</v>
      </c>
      <c r="E151" s="184" t="s">
        <v>178</v>
      </c>
      <c r="F151" s="185" t="s">
        <v>179</v>
      </c>
      <c r="G151" s="186" t="s">
        <v>147</v>
      </c>
      <c r="H151" s="187">
        <v>30</v>
      </c>
      <c r="I151" s="188"/>
      <c r="J151" s="189">
        <f>ROUND(I151*H151,2)</f>
        <v>0</v>
      </c>
      <c r="K151" s="190"/>
      <c r="L151" s="191"/>
      <c r="M151" s="192" t="s">
        <v>1</v>
      </c>
      <c r="N151" s="193" t="s">
        <v>38</v>
      </c>
      <c r="O151" s="73"/>
      <c r="P151" s="179">
        <f>O151*H151</f>
        <v>0</v>
      </c>
      <c r="Q151" s="179">
        <v>0.00010000000000000001</v>
      </c>
      <c r="R151" s="179">
        <f>Q151*H151</f>
        <v>0.0030000000000000001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180</v>
      </c>
      <c r="AT151" s="181" t="s">
        <v>177</v>
      </c>
      <c r="AU151" s="181" t="s">
        <v>83</v>
      </c>
      <c r="AY151" s="15" t="s">
        <v>128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81</v>
      </c>
      <c r="BK151" s="182">
        <f>ROUND(I151*H151,2)</f>
        <v>0</v>
      </c>
      <c r="BL151" s="15" t="s">
        <v>174</v>
      </c>
      <c r="BM151" s="181" t="s">
        <v>416</v>
      </c>
    </row>
    <row r="152" s="2" customFormat="1" ht="24.15" customHeight="1">
      <c r="A152" s="34"/>
      <c r="B152" s="168"/>
      <c r="C152" s="169" t="s">
        <v>417</v>
      </c>
      <c r="D152" s="169" t="s">
        <v>131</v>
      </c>
      <c r="E152" s="170" t="s">
        <v>188</v>
      </c>
      <c r="F152" s="171" t="s">
        <v>189</v>
      </c>
      <c r="G152" s="172" t="s">
        <v>147</v>
      </c>
      <c r="H152" s="173">
        <v>20</v>
      </c>
      <c r="I152" s="174"/>
      <c r="J152" s="175">
        <f>ROUND(I152*H152,2)</f>
        <v>0</v>
      </c>
      <c r="K152" s="176"/>
      <c r="L152" s="35"/>
      <c r="M152" s="177" t="s">
        <v>1</v>
      </c>
      <c r="N152" s="178" t="s">
        <v>38</v>
      </c>
      <c r="O152" s="73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174</v>
      </c>
      <c r="AT152" s="181" t="s">
        <v>131</v>
      </c>
      <c r="AU152" s="181" t="s">
        <v>83</v>
      </c>
      <c r="AY152" s="15" t="s">
        <v>128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81</v>
      </c>
      <c r="BK152" s="182">
        <f>ROUND(I152*H152,2)</f>
        <v>0</v>
      </c>
      <c r="BL152" s="15" t="s">
        <v>174</v>
      </c>
      <c r="BM152" s="181" t="s">
        <v>418</v>
      </c>
    </row>
    <row r="153" s="2" customFormat="1" ht="16.5" customHeight="1">
      <c r="A153" s="34"/>
      <c r="B153" s="168"/>
      <c r="C153" s="183" t="s">
        <v>419</v>
      </c>
      <c r="D153" s="183" t="s">
        <v>177</v>
      </c>
      <c r="E153" s="184" t="s">
        <v>192</v>
      </c>
      <c r="F153" s="185" t="s">
        <v>193</v>
      </c>
      <c r="G153" s="186" t="s">
        <v>147</v>
      </c>
      <c r="H153" s="187">
        <v>20</v>
      </c>
      <c r="I153" s="188"/>
      <c r="J153" s="189">
        <f>ROUND(I153*H153,2)</f>
        <v>0</v>
      </c>
      <c r="K153" s="190"/>
      <c r="L153" s="191"/>
      <c r="M153" s="192" t="s">
        <v>1</v>
      </c>
      <c r="N153" s="193" t="s">
        <v>38</v>
      </c>
      <c r="O153" s="73"/>
      <c r="P153" s="179">
        <f>O153*H153</f>
        <v>0</v>
      </c>
      <c r="Q153" s="179">
        <v>0.00021000000000000001</v>
      </c>
      <c r="R153" s="179">
        <f>Q153*H153</f>
        <v>0.0042000000000000006</v>
      </c>
      <c r="S153" s="179">
        <v>0</v>
      </c>
      <c r="T153" s="18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180</v>
      </c>
      <c r="AT153" s="181" t="s">
        <v>177</v>
      </c>
      <c r="AU153" s="181" t="s">
        <v>83</v>
      </c>
      <c r="AY153" s="15" t="s">
        <v>128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81</v>
      </c>
      <c r="BK153" s="182">
        <f>ROUND(I153*H153,2)</f>
        <v>0</v>
      </c>
      <c r="BL153" s="15" t="s">
        <v>174</v>
      </c>
      <c r="BM153" s="181" t="s">
        <v>420</v>
      </c>
    </row>
    <row r="154" s="2" customFormat="1" ht="24.15" customHeight="1">
      <c r="A154" s="34"/>
      <c r="B154" s="168"/>
      <c r="C154" s="169" t="s">
        <v>8</v>
      </c>
      <c r="D154" s="169" t="s">
        <v>131</v>
      </c>
      <c r="E154" s="170" t="s">
        <v>188</v>
      </c>
      <c r="F154" s="171" t="s">
        <v>189</v>
      </c>
      <c r="G154" s="172" t="s">
        <v>147</v>
      </c>
      <c r="H154" s="173">
        <v>20</v>
      </c>
      <c r="I154" s="174"/>
      <c r="J154" s="175">
        <f>ROUND(I154*H154,2)</f>
        <v>0</v>
      </c>
      <c r="K154" s="176"/>
      <c r="L154" s="35"/>
      <c r="M154" s="177" t="s">
        <v>1</v>
      </c>
      <c r="N154" s="178" t="s">
        <v>38</v>
      </c>
      <c r="O154" s="73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174</v>
      </c>
      <c r="AT154" s="181" t="s">
        <v>131</v>
      </c>
      <c r="AU154" s="181" t="s">
        <v>83</v>
      </c>
      <c r="AY154" s="15" t="s">
        <v>128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5" t="s">
        <v>81</v>
      </c>
      <c r="BK154" s="182">
        <f>ROUND(I154*H154,2)</f>
        <v>0</v>
      </c>
      <c r="BL154" s="15" t="s">
        <v>174</v>
      </c>
      <c r="BM154" s="181" t="s">
        <v>421</v>
      </c>
    </row>
    <row r="155" s="2" customFormat="1" ht="16.5" customHeight="1">
      <c r="A155" s="34"/>
      <c r="B155" s="168"/>
      <c r="C155" s="183" t="s">
        <v>174</v>
      </c>
      <c r="D155" s="183" t="s">
        <v>177</v>
      </c>
      <c r="E155" s="184" t="s">
        <v>198</v>
      </c>
      <c r="F155" s="185" t="s">
        <v>199</v>
      </c>
      <c r="G155" s="186" t="s">
        <v>147</v>
      </c>
      <c r="H155" s="187">
        <v>20</v>
      </c>
      <c r="I155" s="188"/>
      <c r="J155" s="189">
        <f>ROUND(I155*H155,2)</f>
        <v>0</v>
      </c>
      <c r="K155" s="190"/>
      <c r="L155" s="191"/>
      <c r="M155" s="192" t="s">
        <v>1</v>
      </c>
      <c r="N155" s="193" t="s">
        <v>38</v>
      </c>
      <c r="O155" s="73"/>
      <c r="P155" s="179">
        <f>O155*H155</f>
        <v>0</v>
      </c>
      <c r="Q155" s="179">
        <v>0.00038999999999999999</v>
      </c>
      <c r="R155" s="179">
        <f>Q155*H155</f>
        <v>0.0077999999999999996</v>
      </c>
      <c r="S155" s="179">
        <v>0</v>
      </c>
      <c r="T155" s="18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1" t="s">
        <v>180</v>
      </c>
      <c r="AT155" s="181" t="s">
        <v>177</v>
      </c>
      <c r="AU155" s="181" t="s">
        <v>83</v>
      </c>
      <c r="AY155" s="15" t="s">
        <v>128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5" t="s">
        <v>81</v>
      </c>
      <c r="BK155" s="182">
        <f>ROUND(I155*H155,2)</f>
        <v>0</v>
      </c>
      <c r="BL155" s="15" t="s">
        <v>174</v>
      </c>
      <c r="BM155" s="181" t="s">
        <v>422</v>
      </c>
    </row>
    <row r="156" s="2" customFormat="1" ht="24.15" customHeight="1">
      <c r="A156" s="34"/>
      <c r="B156" s="168"/>
      <c r="C156" s="169" t="s">
        <v>171</v>
      </c>
      <c r="D156" s="169" t="s">
        <v>131</v>
      </c>
      <c r="E156" s="170" t="s">
        <v>202</v>
      </c>
      <c r="F156" s="171" t="s">
        <v>203</v>
      </c>
      <c r="G156" s="172" t="s">
        <v>134</v>
      </c>
      <c r="H156" s="173">
        <v>10</v>
      </c>
      <c r="I156" s="174"/>
      <c r="J156" s="175">
        <f>ROUND(I156*H156,2)</f>
        <v>0</v>
      </c>
      <c r="K156" s="176"/>
      <c r="L156" s="35"/>
      <c r="M156" s="177" t="s">
        <v>1</v>
      </c>
      <c r="N156" s="178" t="s">
        <v>38</v>
      </c>
      <c r="O156" s="73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174</v>
      </c>
      <c r="AT156" s="181" t="s">
        <v>131</v>
      </c>
      <c r="AU156" s="181" t="s">
        <v>83</v>
      </c>
      <c r="AY156" s="15" t="s">
        <v>128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5" t="s">
        <v>81</v>
      </c>
      <c r="BK156" s="182">
        <f>ROUND(I156*H156,2)</f>
        <v>0</v>
      </c>
      <c r="BL156" s="15" t="s">
        <v>174</v>
      </c>
      <c r="BM156" s="181" t="s">
        <v>423</v>
      </c>
    </row>
    <row r="157" s="2" customFormat="1" ht="21.75" customHeight="1">
      <c r="A157" s="34"/>
      <c r="B157" s="168"/>
      <c r="C157" s="183" t="s">
        <v>176</v>
      </c>
      <c r="D157" s="183" t="s">
        <v>177</v>
      </c>
      <c r="E157" s="184" t="s">
        <v>206</v>
      </c>
      <c r="F157" s="185" t="s">
        <v>207</v>
      </c>
      <c r="G157" s="186" t="s">
        <v>134</v>
      </c>
      <c r="H157" s="187">
        <v>10</v>
      </c>
      <c r="I157" s="188"/>
      <c r="J157" s="189">
        <f>ROUND(I157*H157,2)</f>
        <v>0</v>
      </c>
      <c r="K157" s="190"/>
      <c r="L157" s="191"/>
      <c r="M157" s="192" t="s">
        <v>1</v>
      </c>
      <c r="N157" s="193" t="s">
        <v>38</v>
      </c>
      <c r="O157" s="73"/>
      <c r="P157" s="179">
        <f>O157*H157</f>
        <v>0</v>
      </c>
      <c r="Q157" s="179">
        <v>3.0000000000000001E-05</v>
      </c>
      <c r="R157" s="179">
        <f>Q157*H157</f>
        <v>0.00030000000000000003</v>
      </c>
      <c r="S157" s="179">
        <v>0</v>
      </c>
      <c r="T157" s="18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1" t="s">
        <v>180</v>
      </c>
      <c r="AT157" s="181" t="s">
        <v>177</v>
      </c>
      <c r="AU157" s="181" t="s">
        <v>83</v>
      </c>
      <c r="AY157" s="15" t="s">
        <v>128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5" t="s">
        <v>81</v>
      </c>
      <c r="BK157" s="182">
        <f>ROUND(I157*H157,2)</f>
        <v>0</v>
      </c>
      <c r="BL157" s="15" t="s">
        <v>174</v>
      </c>
      <c r="BM157" s="181" t="s">
        <v>424</v>
      </c>
    </row>
    <row r="158" s="2" customFormat="1" ht="24.15" customHeight="1">
      <c r="A158" s="34"/>
      <c r="B158" s="168"/>
      <c r="C158" s="169" t="s">
        <v>7</v>
      </c>
      <c r="D158" s="169" t="s">
        <v>131</v>
      </c>
      <c r="E158" s="170" t="s">
        <v>218</v>
      </c>
      <c r="F158" s="171" t="s">
        <v>219</v>
      </c>
      <c r="G158" s="172" t="s">
        <v>147</v>
      </c>
      <c r="H158" s="173">
        <v>300</v>
      </c>
      <c r="I158" s="174"/>
      <c r="J158" s="175">
        <f>ROUND(I158*H158,2)</f>
        <v>0</v>
      </c>
      <c r="K158" s="176"/>
      <c r="L158" s="35"/>
      <c r="M158" s="177" t="s">
        <v>1</v>
      </c>
      <c r="N158" s="178" t="s">
        <v>38</v>
      </c>
      <c r="O158" s="73"/>
      <c r="P158" s="179">
        <f>O158*H158</f>
        <v>0</v>
      </c>
      <c r="Q158" s="179">
        <v>0</v>
      </c>
      <c r="R158" s="179">
        <f>Q158*H158</f>
        <v>0</v>
      </c>
      <c r="S158" s="179">
        <v>0.00080000000000000004</v>
      </c>
      <c r="T158" s="180">
        <f>S158*H158</f>
        <v>0.24000000000000002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1" t="s">
        <v>174</v>
      </c>
      <c r="AT158" s="181" t="s">
        <v>131</v>
      </c>
      <c r="AU158" s="181" t="s">
        <v>83</v>
      </c>
      <c r="AY158" s="15" t="s">
        <v>128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5" t="s">
        <v>81</v>
      </c>
      <c r="BK158" s="182">
        <f>ROUND(I158*H158,2)</f>
        <v>0</v>
      </c>
      <c r="BL158" s="15" t="s">
        <v>174</v>
      </c>
      <c r="BM158" s="181" t="s">
        <v>425</v>
      </c>
    </row>
    <row r="159" s="2" customFormat="1" ht="24.15" customHeight="1">
      <c r="A159" s="34"/>
      <c r="B159" s="168"/>
      <c r="C159" s="169" t="s">
        <v>191</v>
      </c>
      <c r="D159" s="169" t="s">
        <v>131</v>
      </c>
      <c r="E159" s="170" t="s">
        <v>222</v>
      </c>
      <c r="F159" s="171" t="s">
        <v>223</v>
      </c>
      <c r="G159" s="172" t="s">
        <v>147</v>
      </c>
      <c r="H159" s="173">
        <v>300</v>
      </c>
      <c r="I159" s="174"/>
      <c r="J159" s="175">
        <f>ROUND(I159*H159,2)</f>
        <v>0</v>
      </c>
      <c r="K159" s="176"/>
      <c r="L159" s="35"/>
      <c r="M159" s="177" t="s">
        <v>1</v>
      </c>
      <c r="N159" s="178" t="s">
        <v>38</v>
      </c>
      <c r="O159" s="73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1" t="s">
        <v>174</v>
      </c>
      <c r="AT159" s="181" t="s">
        <v>131</v>
      </c>
      <c r="AU159" s="181" t="s">
        <v>83</v>
      </c>
      <c r="AY159" s="15" t="s">
        <v>128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5" t="s">
        <v>81</v>
      </c>
      <c r="BK159" s="182">
        <f>ROUND(I159*H159,2)</f>
        <v>0</v>
      </c>
      <c r="BL159" s="15" t="s">
        <v>174</v>
      </c>
      <c r="BM159" s="181" t="s">
        <v>426</v>
      </c>
    </row>
    <row r="160" s="2" customFormat="1" ht="24.15" customHeight="1">
      <c r="A160" s="34"/>
      <c r="B160" s="168"/>
      <c r="C160" s="183" t="s">
        <v>195</v>
      </c>
      <c r="D160" s="183" t="s">
        <v>177</v>
      </c>
      <c r="E160" s="184" t="s">
        <v>226</v>
      </c>
      <c r="F160" s="185" t="s">
        <v>227</v>
      </c>
      <c r="G160" s="186" t="s">
        <v>147</v>
      </c>
      <c r="H160" s="187">
        <v>300</v>
      </c>
      <c r="I160" s="188"/>
      <c r="J160" s="189">
        <f>ROUND(I160*H160,2)</f>
        <v>0</v>
      </c>
      <c r="K160" s="190"/>
      <c r="L160" s="191"/>
      <c r="M160" s="192" t="s">
        <v>1</v>
      </c>
      <c r="N160" s="193" t="s">
        <v>38</v>
      </c>
      <c r="O160" s="73"/>
      <c r="P160" s="179">
        <f>O160*H160</f>
        <v>0</v>
      </c>
      <c r="Q160" s="179">
        <v>0.00013999999999999999</v>
      </c>
      <c r="R160" s="179">
        <f>Q160*H160</f>
        <v>0.041999999999999996</v>
      </c>
      <c r="S160" s="179">
        <v>0</v>
      </c>
      <c r="T160" s="18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1" t="s">
        <v>180</v>
      </c>
      <c r="AT160" s="181" t="s">
        <v>177</v>
      </c>
      <c r="AU160" s="181" t="s">
        <v>83</v>
      </c>
      <c r="AY160" s="15" t="s">
        <v>128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5" t="s">
        <v>81</v>
      </c>
      <c r="BK160" s="182">
        <f>ROUND(I160*H160,2)</f>
        <v>0</v>
      </c>
      <c r="BL160" s="15" t="s">
        <v>174</v>
      </c>
      <c r="BM160" s="181" t="s">
        <v>427</v>
      </c>
    </row>
    <row r="161" s="2" customFormat="1" ht="24.15" customHeight="1">
      <c r="A161" s="34"/>
      <c r="B161" s="168"/>
      <c r="C161" s="169" t="s">
        <v>197</v>
      </c>
      <c r="D161" s="169" t="s">
        <v>131</v>
      </c>
      <c r="E161" s="170" t="s">
        <v>229</v>
      </c>
      <c r="F161" s="171" t="s">
        <v>230</v>
      </c>
      <c r="G161" s="172" t="s">
        <v>147</v>
      </c>
      <c r="H161" s="173">
        <v>450</v>
      </c>
      <c r="I161" s="174"/>
      <c r="J161" s="175">
        <f>ROUND(I161*H161,2)</f>
        <v>0</v>
      </c>
      <c r="K161" s="176"/>
      <c r="L161" s="35"/>
      <c r="M161" s="177" t="s">
        <v>1</v>
      </c>
      <c r="N161" s="178" t="s">
        <v>38</v>
      </c>
      <c r="O161" s="73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1" t="s">
        <v>174</v>
      </c>
      <c r="AT161" s="181" t="s">
        <v>131</v>
      </c>
      <c r="AU161" s="181" t="s">
        <v>83</v>
      </c>
      <c r="AY161" s="15" t="s">
        <v>128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5" t="s">
        <v>81</v>
      </c>
      <c r="BK161" s="182">
        <f>ROUND(I161*H161,2)</f>
        <v>0</v>
      </c>
      <c r="BL161" s="15" t="s">
        <v>174</v>
      </c>
      <c r="BM161" s="181" t="s">
        <v>428</v>
      </c>
    </row>
    <row r="162" s="2" customFormat="1" ht="16.5" customHeight="1">
      <c r="A162" s="34"/>
      <c r="B162" s="168"/>
      <c r="C162" s="183" t="s">
        <v>201</v>
      </c>
      <c r="D162" s="183" t="s">
        <v>177</v>
      </c>
      <c r="E162" s="184" t="s">
        <v>233</v>
      </c>
      <c r="F162" s="185" t="s">
        <v>234</v>
      </c>
      <c r="G162" s="186" t="s">
        <v>147</v>
      </c>
      <c r="H162" s="187">
        <v>450</v>
      </c>
      <c r="I162" s="188"/>
      <c r="J162" s="189">
        <f>ROUND(I162*H162,2)</f>
        <v>0</v>
      </c>
      <c r="K162" s="190"/>
      <c r="L162" s="191"/>
      <c r="M162" s="192" t="s">
        <v>1</v>
      </c>
      <c r="N162" s="193" t="s">
        <v>38</v>
      </c>
      <c r="O162" s="73"/>
      <c r="P162" s="179">
        <f>O162*H162</f>
        <v>0</v>
      </c>
      <c r="Q162" s="179">
        <v>0.00017000000000000001</v>
      </c>
      <c r="R162" s="179">
        <f>Q162*H162</f>
        <v>0.076500000000000012</v>
      </c>
      <c r="S162" s="179">
        <v>0</v>
      </c>
      <c r="T162" s="18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1" t="s">
        <v>180</v>
      </c>
      <c r="AT162" s="181" t="s">
        <v>177</v>
      </c>
      <c r="AU162" s="181" t="s">
        <v>83</v>
      </c>
      <c r="AY162" s="15" t="s">
        <v>128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5" t="s">
        <v>81</v>
      </c>
      <c r="BK162" s="182">
        <f>ROUND(I162*H162,2)</f>
        <v>0</v>
      </c>
      <c r="BL162" s="15" t="s">
        <v>174</v>
      </c>
      <c r="BM162" s="181" t="s">
        <v>429</v>
      </c>
    </row>
    <row r="163" s="2" customFormat="1" ht="16.5" customHeight="1">
      <c r="A163" s="34"/>
      <c r="B163" s="168"/>
      <c r="C163" s="169" t="s">
        <v>209</v>
      </c>
      <c r="D163" s="169" t="s">
        <v>131</v>
      </c>
      <c r="E163" s="170" t="s">
        <v>237</v>
      </c>
      <c r="F163" s="171" t="s">
        <v>238</v>
      </c>
      <c r="G163" s="172" t="s">
        <v>239</v>
      </c>
      <c r="H163" s="173">
        <v>1</v>
      </c>
      <c r="I163" s="174"/>
      <c r="J163" s="175">
        <f>ROUND(I163*H163,2)</f>
        <v>0</v>
      </c>
      <c r="K163" s="176"/>
      <c r="L163" s="35"/>
      <c r="M163" s="177" t="s">
        <v>1</v>
      </c>
      <c r="N163" s="178" t="s">
        <v>38</v>
      </c>
      <c r="O163" s="73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1" t="s">
        <v>174</v>
      </c>
      <c r="AT163" s="181" t="s">
        <v>131</v>
      </c>
      <c r="AU163" s="181" t="s">
        <v>83</v>
      </c>
      <c r="AY163" s="15" t="s">
        <v>128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5" t="s">
        <v>81</v>
      </c>
      <c r="BK163" s="182">
        <f>ROUND(I163*H163,2)</f>
        <v>0</v>
      </c>
      <c r="BL163" s="15" t="s">
        <v>174</v>
      </c>
      <c r="BM163" s="181" t="s">
        <v>430</v>
      </c>
    </row>
    <row r="164" s="2" customFormat="1" ht="16.5" customHeight="1">
      <c r="A164" s="34"/>
      <c r="B164" s="168"/>
      <c r="C164" s="169" t="s">
        <v>213</v>
      </c>
      <c r="D164" s="169" t="s">
        <v>131</v>
      </c>
      <c r="E164" s="170" t="s">
        <v>242</v>
      </c>
      <c r="F164" s="171" t="s">
        <v>243</v>
      </c>
      <c r="G164" s="172" t="s">
        <v>239</v>
      </c>
      <c r="H164" s="173">
        <v>1</v>
      </c>
      <c r="I164" s="174"/>
      <c r="J164" s="175">
        <f>ROUND(I164*H164,2)</f>
        <v>0</v>
      </c>
      <c r="K164" s="176"/>
      <c r="L164" s="35"/>
      <c r="M164" s="177" t="s">
        <v>1</v>
      </c>
      <c r="N164" s="178" t="s">
        <v>38</v>
      </c>
      <c r="O164" s="73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1" t="s">
        <v>174</v>
      </c>
      <c r="AT164" s="181" t="s">
        <v>131</v>
      </c>
      <c r="AU164" s="181" t="s">
        <v>83</v>
      </c>
      <c r="AY164" s="15" t="s">
        <v>128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5" t="s">
        <v>81</v>
      </c>
      <c r="BK164" s="182">
        <f>ROUND(I164*H164,2)</f>
        <v>0</v>
      </c>
      <c r="BL164" s="15" t="s">
        <v>174</v>
      </c>
      <c r="BM164" s="181" t="s">
        <v>431</v>
      </c>
    </row>
    <row r="165" s="2" customFormat="1" ht="24.15" customHeight="1">
      <c r="A165" s="34"/>
      <c r="B165" s="168"/>
      <c r="C165" s="169" t="s">
        <v>217</v>
      </c>
      <c r="D165" s="169" t="s">
        <v>131</v>
      </c>
      <c r="E165" s="170" t="s">
        <v>246</v>
      </c>
      <c r="F165" s="171" t="s">
        <v>247</v>
      </c>
      <c r="G165" s="172" t="s">
        <v>134</v>
      </c>
      <c r="H165" s="173">
        <v>1</v>
      </c>
      <c r="I165" s="174"/>
      <c r="J165" s="175">
        <f>ROUND(I165*H165,2)</f>
        <v>0</v>
      </c>
      <c r="K165" s="176"/>
      <c r="L165" s="35"/>
      <c r="M165" s="177" t="s">
        <v>1</v>
      </c>
      <c r="N165" s="178" t="s">
        <v>38</v>
      </c>
      <c r="O165" s="73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1" t="s">
        <v>174</v>
      </c>
      <c r="AT165" s="181" t="s">
        <v>131</v>
      </c>
      <c r="AU165" s="181" t="s">
        <v>83</v>
      </c>
      <c r="AY165" s="15" t="s">
        <v>128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5" t="s">
        <v>81</v>
      </c>
      <c r="BK165" s="182">
        <f>ROUND(I165*H165,2)</f>
        <v>0</v>
      </c>
      <c r="BL165" s="15" t="s">
        <v>174</v>
      </c>
      <c r="BM165" s="181" t="s">
        <v>432</v>
      </c>
    </row>
    <row r="166" s="2" customFormat="1" ht="16.5" customHeight="1">
      <c r="A166" s="34"/>
      <c r="B166" s="168"/>
      <c r="C166" s="183" t="s">
        <v>221</v>
      </c>
      <c r="D166" s="183" t="s">
        <v>177</v>
      </c>
      <c r="E166" s="184" t="s">
        <v>250</v>
      </c>
      <c r="F166" s="185" t="s">
        <v>251</v>
      </c>
      <c r="G166" s="186" t="s">
        <v>134</v>
      </c>
      <c r="H166" s="187">
        <v>1</v>
      </c>
      <c r="I166" s="188"/>
      <c r="J166" s="189">
        <f>ROUND(I166*H166,2)</f>
        <v>0</v>
      </c>
      <c r="K166" s="190"/>
      <c r="L166" s="191"/>
      <c r="M166" s="192" t="s">
        <v>1</v>
      </c>
      <c r="N166" s="193" t="s">
        <v>38</v>
      </c>
      <c r="O166" s="73"/>
      <c r="P166" s="179">
        <f>O166*H166</f>
        <v>0</v>
      </c>
      <c r="Q166" s="179">
        <v>0.0027499999999999998</v>
      </c>
      <c r="R166" s="179">
        <f>Q166*H166</f>
        <v>0.0027499999999999998</v>
      </c>
      <c r="S166" s="179">
        <v>0</v>
      </c>
      <c r="T166" s="18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1" t="s">
        <v>180</v>
      </c>
      <c r="AT166" s="181" t="s">
        <v>177</v>
      </c>
      <c r="AU166" s="181" t="s">
        <v>83</v>
      </c>
      <c r="AY166" s="15" t="s">
        <v>128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5" t="s">
        <v>81</v>
      </c>
      <c r="BK166" s="182">
        <f>ROUND(I166*H166,2)</f>
        <v>0</v>
      </c>
      <c r="BL166" s="15" t="s">
        <v>174</v>
      </c>
      <c r="BM166" s="181" t="s">
        <v>433</v>
      </c>
    </row>
    <row r="167" s="2" customFormat="1" ht="16.5" customHeight="1">
      <c r="A167" s="34"/>
      <c r="B167" s="168"/>
      <c r="C167" s="169" t="s">
        <v>225</v>
      </c>
      <c r="D167" s="169" t="s">
        <v>131</v>
      </c>
      <c r="E167" s="170" t="s">
        <v>254</v>
      </c>
      <c r="F167" s="171" t="s">
        <v>255</v>
      </c>
      <c r="G167" s="172" t="s">
        <v>134</v>
      </c>
      <c r="H167" s="173">
        <v>1</v>
      </c>
      <c r="I167" s="174"/>
      <c r="J167" s="175">
        <f>ROUND(I167*H167,2)</f>
        <v>0</v>
      </c>
      <c r="K167" s="176"/>
      <c r="L167" s="35"/>
      <c r="M167" s="177" t="s">
        <v>1</v>
      </c>
      <c r="N167" s="178" t="s">
        <v>38</v>
      </c>
      <c r="O167" s="73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1" t="s">
        <v>174</v>
      </c>
      <c r="AT167" s="181" t="s">
        <v>131</v>
      </c>
      <c r="AU167" s="181" t="s">
        <v>83</v>
      </c>
      <c r="AY167" s="15" t="s">
        <v>128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15" t="s">
        <v>81</v>
      </c>
      <c r="BK167" s="182">
        <f>ROUND(I167*H167,2)</f>
        <v>0</v>
      </c>
      <c r="BL167" s="15" t="s">
        <v>174</v>
      </c>
      <c r="BM167" s="181" t="s">
        <v>434</v>
      </c>
    </row>
    <row r="168" s="2" customFormat="1" ht="16.5" customHeight="1">
      <c r="A168" s="34"/>
      <c r="B168" s="168"/>
      <c r="C168" s="183" t="s">
        <v>180</v>
      </c>
      <c r="D168" s="183" t="s">
        <v>177</v>
      </c>
      <c r="E168" s="184" t="s">
        <v>258</v>
      </c>
      <c r="F168" s="185" t="s">
        <v>259</v>
      </c>
      <c r="G168" s="186" t="s">
        <v>134</v>
      </c>
      <c r="H168" s="187">
        <v>1</v>
      </c>
      <c r="I168" s="188"/>
      <c r="J168" s="189">
        <f>ROUND(I168*H168,2)</f>
        <v>0</v>
      </c>
      <c r="K168" s="190"/>
      <c r="L168" s="191"/>
      <c r="M168" s="192" t="s">
        <v>1</v>
      </c>
      <c r="N168" s="193" t="s">
        <v>38</v>
      </c>
      <c r="O168" s="73"/>
      <c r="P168" s="179">
        <f>O168*H168</f>
        <v>0</v>
      </c>
      <c r="Q168" s="179">
        <v>0.0027499999999999998</v>
      </c>
      <c r="R168" s="179">
        <f>Q168*H168</f>
        <v>0.0027499999999999998</v>
      </c>
      <c r="S168" s="179">
        <v>0</v>
      </c>
      <c r="T168" s="18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1" t="s">
        <v>180</v>
      </c>
      <c r="AT168" s="181" t="s">
        <v>177</v>
      </c>
      <c r="AU168" s="181" t="s">
        <v>83</v>
      </c>
      <c r="AY168" s="15" t="s">
        <v>128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5" t="s">
        <v>81</v>
      </c>
      <c r="BK168" s="182">
        <f>ROUND(I168*H168,2)</f>
        <v>0</v>
      </c>
      <c r="BL168" s="15" t="s">
        <v>174</v>
      </c>
      <c r="BM168" s="181" t="s">
        <v>435</v>
      </c>
    </row>
    <row r="169" s="2" customFormat="1" ht="16.5" customHeight="1">
      <c r="A169" s="34"/>
      <c r="B169" s="168"/>
      <c r="C169" s="169" t="s">
        <v>232</v>
      </c>
      <c r="D169" s="169" t="s">
        <v>131</v>
      </c>
      <c r="E169" s="170" t="s">
        <v>262</v>
      </c>
      <c r="F169" s="171" t="s">
        <v>263</v>
      </c>
      <c r="G169" s="172" t="s">
        <v>134</v>
      </c>
      <c r="H169" s="173">
        <v>2</v>
      </c>
      <c r="I169" s="174"/>
      <c r="J169" s="175">
        <f>ROUND(I169*H169,2)</f>
        <v>0</v>
      </c>
      <c r="K169" s="176"/>
      <c r="L169" s="35"/>
      <c r="M169" s="177" t="s">
        <v>1</v>
      </c>
      <c r="N169" s="178" t="s">
        <v>38</v>
      </c>
      <c r="O169" s="73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1" t="s">
        <v>174</v>
      </c>
      <c r="AT169" s="181" t="s">
        <v>131</v>
      </c>
      <c r="AU169" s="181" t="s">
        <v>83</v>
      </c>
      <c r="AY169" s="15" t="s">
        <v>128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5" t="s">
        <v>81</v>
      </c>
      <c r="BK169" s="182">
        <f>ROUND(I169*H169,2)</f>
        <v>0</v>
      </c>
      <c r="BL169" s="15" t="s">
        <v>174</v>
      </c>
      <c r="BM169" s="181" t="s">
        <v>436</v>
      </c>
    </row>
    <row r="170" s="2" customFormat="1" ht="16.5" customHeight="1">
      <c r="A170" s="34"/>
      <c r="B170" s="168"/>
      <c r="C170" s="183" t="s">
        <v>437</v>
      </c>
      <c r="D170" s="183" t="s">
        <v>177</v>
      </c>
      <c r="E170" s="184" t="s">
        <v>438</v>
      </c>
      <c r="F170" s="185" t="s">
        <v>267</v>
      </c>
      <c r="G170" s="186" t="s">
        <v>134</v>
      </c>
      <c r="H170" s="187">
        <v>2</v>
      </c>
      <c r="I170" s="188"/>
      <c r="J170" s="189">
        <f>ROUND(I170*H170,2)</f>
        <v>0</v>
      </c>
      <c r="K170" s="190"/>
      <c r="L170" s="191"/>
      <c r="M170" s="192" t="s">
        <v>1</v>
      </c>
      <c r="N170" s="193" t="s">
        <v>38</v>
      </c>
      <c r="O170" s="73"/>
      <c r="P170" s="179">
        <f>O170*H170</f>
        <v>0</v>
      </c>
      <c r="Q170" s="179">
        <v>4.0000000000000003E-05</v>
      </c>
      <c r="R170" s="179">
        <f>Q170*H170</f>
        <v>8.0000000000000007E-05</v>
      </c>
      <c r="S170" s="179">
        <v>0</v>
      </c>
      <c r="T170" s="18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1" t="s">
        <v>180</v>
      </c>
      <c r="AT170" s="181" t="s">
        <v>177</v>
      </c>
      <c r="AU170" s="181" t="s">
        <v>83</v>
      </c>
      <c r="AY170" s="15" t="s">
        <v>128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5" t="s">
        <v>81</v>
      </c>
      <c r="BK170" s="182">
        <f>ROUND(I170*H170,2)</f>
        <v>0</v>
      </c>
      <c r="BL170" s="15" t="s">
        <v>174</v>
      </c>
      <c r="BM170" s="181" t="s">
        <v>439</v>
      </c>
    </row>
    <row r="171" s="2" customFormat="1" ht="21.75" customHeight="1">
      <c r="A171" s="34"/>
      <c r="B171" s="168"/>
      <c r="C171" s="169" t="s">
        <v>375</v>
      </c>
      <c r="D171" s="169" t="s">
        <v>131</v>
      </c>
      <c r="E171" s="170" t="s">
        <v>278</v>
      </c>
      <c r="F171" s="171" t="s">
        <v>279</v>
      </c>
      <c r="G171" s="172" t="s">
        <v>134</v>
      </c>
      <c r="H171" s="173">
        <v>1</v>
      </c>
      <c r="I171" s="174"/>
      <c r="J171" s="175">
        <f>ROUND(I171*H171,2)</f>
        <v>0</v>
      </c>
      <c r="K171" s="176"/>
      <c r="L171" s="35"/>
      <c r="M171" s="177" t="s">
        <v>1</v>
      </c>
      <c r="N171" s="178" t="s">
        <v>38</v>
      </c>
      <c r="O171" s="73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1" t="s">
        <v>174</v>
      </c>
      <c r="AT171" s="181" t="s">
        <v>131</v>
      </c>
      <c r="AU171" s="181" t="s">
        <v>83</v>
      </c>
      <c r="AY171" s="15" t="s">
        <v>128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5" t="s">
        <v>81</v>
      </c>
      <c r="BK171" s="182">
        <f>ROUND(I171*H171,2)</f>
        <v>0</v>
      </c>
      <c r="BL171" s="15" t="s">
        <v>174</v>
      </c>
      <c r="BM171" s="181" t="s">
        <v>440</v>
      </c>
    </row>
    <row r="172" s="2" customFormat="1" ht="16.5" customHeight="1">
      <c r="A172" s="34"/>
      <c r="B172" s="168"/>
      <c r="C172" s="183" t="s">
        <v>382</v>
      </c>
      <c r="D172" s="183" t="s">
        <v>177</v>
      </c>
      <c r="E172" s="184" t="s">
        <v>282</v>
      </c>
      <c r="F172" s="185" t="s">
        <v>283</v>
      </c>
      <c r="G172" s="186" t="s">
        <v>134</v>
      </c>
      <c r="H172" s="187">
        <v>1</v>
      </c>
      <c r="I172" s="188"/>
      <c r="J172" s="189">
        <f>ROUND(I172*H172,2)</f>
        <v>0</v>
      </c>
      <c r="K172" s="190"/>
      <c r="L172" s="191"/>
      <c r="M172" s="192" t="s">
        <v>1</v>
      </c>
      <c r="N172" s="193" t="s">
        <v>38</v>
      </c>
      <c r="O172" s="73"/>
      <c r="P172" s="179">
        <f>O172*H172</f>
        <v>0</v>
      </c>
      <c r="Q172" s="179">
        <v>4.0000000000000003E-05</v>
      </c>
      <c r="R172" s="179">
        <f>Q172*H172</f>
        <v>4.0000000000000003E-05</v>
      </c>
      <c r="S172" s="179">
        <v>0</v>
      </c>
      <c r="T172" s="18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1" t="s">
        <v>180</v>
      </c>
      <c r="AT172" s="181" t="s">
        <v>177</v>
      </c>
      <c r="AU172" s="181" t="s">
        <v>83</v>
      </c>
      <c r="AY172" s="15" t="s">
        <v>128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5" t="s">
        <v>81</v>
      </c>
      <c r="BK172" s="182">
        <f>ROUND(I172*H172,2)</f>
        <v>0</v>
      </c>
      <c r="BL172" s="15" t="s">
        <v>174</v>
      </c>
      <c r="BM172" s="181" t="s">
        <v>441</v>
      </c>
    </row>
    <row r="173" s="2" customFormat="1" ht="16.5" customHeight="1">
      <c r="A173" s="34"/>
      <c r="B173" s="168"/>
      <c r="C173" s="169" t="s">
        <v>364</v>
      </c>
      <c r="D173" s="169" t="s">
        <v>131</v>
      </c>
      <c r="E173" s="170" t="s">
        <v>270</v>
      </c>
      <c r="F173" s="171" t="s">
        <v>271</v>
      </c>
      <c r="G173" s="172" t="s">
        <v>134</v>
      </c>
      <c r="H173" s="173">
        <v>1</v>
      </c>
      <c r="I173" s="174"/>
      <c r="J173" s="175">
        <f>ROUND(I173*H173,2)</f>
        <v>0</v>
      </c>
      <c r="K173" s="176"/>
      <c r="L173" s="35"/>
      <c r="M173" s="177" t="s">
        <v>1</v>
      </c>
      <c r="N173" s="178" t="s">
        <v>38</v>
      </c>
      <c r="O173" s="73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1" t="s">
        <v>174</v>
      </c>
      <c r="AT173" s="181" t="s">
        <v>131</v>
      </c>
      <c r="AU173" s="181" t="s">
        <v>83</v>
      </c>
      <c r="AY173" s="15" t="s">
        <v>128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5" t="s">
        <v>81</v>
      </c>
      <c r="BK173" s="182">
        <f>ROUND(I173*H173,2)</f>
        <v>0</v>
      </c>
      <c r="BL173" s="15" t="s">
        <v>174</v>
      </c>
      <c r="BM173" s="181" t="s">
        <v>442</v>
      </c>
    </row>
    <row r="174" s="2" customFormat="1" ht="16.5" customHeight="1">
      <c r="A174" s="34"/>
      <c r="B174" s="168"/>
      <c r="C174" s="183" t="s">
        <v>369</v>
      </c>
      <c r="D174" s="183" t="s">
        <v>177</v>
      </c>
      <c r="E174" s="184" t="s">
        <v>274</v>
      </c>
      <c r="F174" s="185" t="s">
        <v>275</v>
      </c>
      <c r="G174" s="186" t="s">
        <v>134</v>
      </c>
      <c r="H174" s="187">
        <v>1</v>
      </c>
      <c r="I174" s="188"/>
      <c r="J174" s="189">
        <f>ROUND(I174*H174,2)</f>
        <v>0</v>
      </c>
      <c r="K174" s="190"/>
      <c r="L174" s="191"/>
      <c r="M174" s="192" t="s">
        <v>1</v>
      </c>
      <c r="N174" s="193" t="s">
        <v>38</v>
      </c>
      <c r="O174" s="73"/>
      <c r="P174" s="179">
        <f>O174*H174</f>
        <v>0</v>
      </c>
      <c r="Q174" s="179">
        <v>4.0000000000000003E-05</v>
      </c>
      <c r="R174" s="179">
        <f>Q174*H174</f>
        <v>4.0000000000000003E-05</v>
      </c>
      <c r="S174" s="179">
        <v>0</v>
      </c>
      <c r="T174" s="18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1" t="s">
        <v>180</v>
      </c>
      <c r="AT174" s="181" t="s">
        <v>177</v>
      </c>
      <c r="AU174" s="181" t="s">
        <v>83</v>
      </c>
      <c r="AY174" s="15" t="s">
        <v>128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15" t="s">
        <v>81</v>
      </c>
      <c r="BK174" s="182">
        <f>ROUND(I174*H174,2)</f>
        <v>0</v>
      </c>
      <c r="BL174" s="15" t="s">
        <v>174</v>
      </c>
      <c r="BM174" s="181" t="s">
        <v>443</v>
      </c>
    </row>
    <row r="175" s="2" customFormat="1" ht="24.15" customHeight="1">
      <c r="A175" s="34"/>
      <c r="B175" s="168"/>
      <c r="C175" s="169" t="s">
        <v>236</v>
      </c>
      <c r="D175" s="169" t="s">
        <v>131</v>
      </c>
      <c r="E175" s="170" t="s">
        <v>286</v>
      </c>
      <c r="F175" s="171" t="s">
        <v>287</v>
      </c>
      <c r="G175" s="172" t="s">
        <v>134</v>
      </c>
      <c r="H175" s="173">
        <v>2</v>
      </c>
      <c r="I175" s="174"/>
      <c r="J175" s="175">
        <f>ROUND(I175*H175,2)</f>
        <v>0</v>
      </c>
      <c r="K175" s="176"/>
      <c r="L175" s="35"/>
      <c r="M175" s="177" t="s">
        <v>1</v>
      </c>
      <c r="N175" s="178" t="s">
        <v>38</v>
      </c>
      <c r="O175" s="73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1" t="s">
        <v>174</v>
      </c>
      <c r="AT175" s="181" t="s">
        <v>131</v>
      </c>
      <c r="AU175" s="181" t="s">
        <v>83</v>
      </c>
      <c r="AY175" s="15" t="s">
        <v>128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5" t="s">
        <v>81</v>
      </c>
      <c r="BK175" s="182">
        <f>ROUND(I175*H175,2)</f>
        <v>0</v>
      </c>
      <c r="BL175" s="15" t="s">
        <v>174</v>
      </c>
      <c r="BM175" s="181" t="s">
        <v>444</v>
      </c>
    </row>
    <row r="176" s="2" customFormat="1" ht="16.5" customHeight="1">
      <c r="A176" s="34"/>
      <c r="B176" s="168"/>
      <c r="C176" s="183" t="s">
        <v>241</v>
      </c>
      <c r="D176" s="183" t="s">
        <v>177</v>
      </c>
      <c r="E176" s="184" t="s">
        <v>290</v>
      </c>
      <c r="F176" s="185" t="s">
        <v>291</v>
      </c>
      <c r="G176" s="186" t="s">
        <v>134</v>
      </c>
      <c r="H176" s="187">
        <v>2</v>
      </c>
      <c r="I176" s="188"/>
      <c r="J176" s="189">
        <f>ROUND(I176*H176,2)</f>
        <v>0</v>
      </c>
      <c r="K176" s="190"/>
      <c r="L176" s="191"/>
      <c r="M176" s="192" t="s">
        <v>1</v>
      </c>
      <c r="N176" s="193" t="s">
        <v>38</v>
      </c>
      <c r="O176" s="73"/>
      <c r="P176" s="179">
        <f>O176*H176</f>
        <v>0</v>
      </c>
      <c r="Q176" s="179">
        <v>0.00040000000000000002</v>
      </c>
      <c r="R176" s="179">
        <f>Q176*H176</f>
        <v>0.00080000000000000004</v>
      </c>
      <c r="S176" s="179">
        <v>0</v>
      </c>
      <c r="T176" s="18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1" t="s">
        <v>180</v>
      </c>
      <c r="AT176" s="181" t="s">
        <v>177</v>
      </c>
      <c r="AU176" s="181" t="s">
        <v>83</v>
      </c>
      <c r="AY176" s="15" t="s">
        <v>128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5" t="s">
        <v>81</v>
      </c>
      <c r="BK176" s="182">
        <f>ROUND(I176*H176,2)</f>
        <v>0</v>
      </c>
      <c r="BL176" s="15" t="s">
        <v>174</v>
      </c>
      <c r="BM176" s="181" t="s">
        <v>445</v>
      </c>
    </row>
    <row r="177" s="2" customFormat="1" ht="24.15" customHeight="1">
      <c r="A177" s="34"/>
      <c r="B177" s="168"/>
      <c r="C177" s="169" t="s">
        <v>245</v>
      </c>
      <c r="D177" s="169" t="s">
        <v>131</v>
      </c>
      <c r="E177" s="170" t="s">
        <v>294</v>
      </c>
      <c r="F177" s="171" t="s">
        <v>295</v>
      </c>
      <c r="G177" s="172" t="s">
        <v>134</v>
      </c>
      <c r="H177" s="173">
        <v>52</v>
      </c>
      <c r="I177" s="174"/>
      <c r="J177" s="175">
        <f>ROUND(I177*H177,2)</f>
        <v>0</v>
      </c>
      <c r="K177" s="176"/>
      <c r="L177" s="35"/>
      <c r="M177" s="177" t="s">
        <v>1</v>
      </c>
      <c r="N177" s="178" t="s">
        <v>38</v>
      </c>
      <c r="O177" s="73"/>
      <c r="P177" s="179">
        <f>O177*H177</f>
        <v>0</v>
      </c>
      <c r="Q177" s="179">
        <v>0</v>
      </c>
      <c r="R177" s="179">
        <f>Q177*H177</f>
        <v>0</v>
      </c>
      <c r="S177" s="179">
        <v>0.002</v>
      </c>
      <c r="T177" s="180">
        <f>S177*H177</f>
        <v>0.10400000000000001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1" t="s">
        <v>174</v>
      </c>
      <c r="AT177" s="181" t="s">
        <v>131</v>
      </c>
      <c r="AU177" s="181" t="s">
        <v>83</v>
      </c>
      <c r="AY177" s="15" t="s">
        <v>128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5" t="s">
        <v>81</v>
      </c>
      <c r="BK177" s="182">
        <f>ROUND(I177*H177,2)</f>
        <v>0</v>
      </c>
      <c r="BL177" s="15" t="s">
        <v>174</v>
      </c>
      <c r="BM177" s="181" t="s">
        <v>446</v>
      </c>
    </row>
    <row r="178" s="2" customFormat="1" ht="33" customHeight="1">
      <c r="A178" s="34"/>
      <c r="B178" s="168"/>
      <c r="C178" s="169" t="s">
        <v>325</v>
      </c>
      <c r="D178" s="169" t="s">
        <v>131</v>
      </c>
      <c r="E178" s="170" t="s">
        <v>447</v>
      </c>
      <c r="F178" s="171" t="s">
        <v>448</v>
      </c>
      <c r="G178" s="172" t="s">
        <v>134</v>
      </c>
      <c r="H178" s="173">
        <v>3</v>
      </c>
      <c r="I178" s="174"/>
      <c r="J178" s="175">
        <f>ROUND(I178*H178,2)</f>
        <v>0</v>
      </c>
      <c r="K178" s="176"/>
      <c r="L178" s="35"/>
      <c r="M178" s="177" t="s">
        <v>1</v>
      </c>
      <c r="N178" s="178" t="s">
        <v>38</v>
      </c>
      <c r="O178" s="73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1" t="s">
        <v>174</v>
      </c>
      <c r="AT178" s="181" t="s">
        <v>131</v>
      </c>
      <c r="AU178" s="181" t="s">
        <v>83</v>
      </c>
      <c r="AY178" s="15" t="s">
        <v>128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5" t="s">
        <v>81</v>
      </c>
      <c r="BK178" s="182">
        <f>ROUND(I178*H178,2)</f>
        <v>0</v>
      </c>
      <c r="BL178" s="15" t="s">
        <v>174</v>
      </c>
      <c r="BM178" s="181" t="s">
        <v>449</v>
      </c>
    </row>
    <row r="179" s="2" customFormat="1" ht="16.5" customHeight="1">
      <c r="A179" s="34"/>
      <c r="B179" s="168"/>
      <c r="C179" s="183" t="s">
        <v>334</v>
      </c>
      <c r="D179" s="183" t="s">
        <v>177</v>
      </c>
      <c r="E179" s="184" t="s">
        <v>450</v>
      </c>
      <c r="F179" s="185" t="s">
        <v>451</v>
      </c>
      <c r="G179" s="186" t="s">
        <v>134</v>
      </c>
      <c r="H179" s="187">
        <v>3</v>
      </c>
      <c r="I179" s="188"/>
      <c r="J179" s="189">
        <f>ROUND(I179*H179,2)</f>
        <v>0</v>
      </c>
      <c r="K179" s="190"/>
      <c r="L179" s="191"/>
      <c r="M179" s="192" t="s">
        <v>1</v>
      </c>
      <c r="N179" s="193" t="s">
        <v>38</v>
      </c>
      <c r="O179" s="73"/>
      <c r="P179" s="179">
        <f>O179*H179</f>
        <v>0</v>
      </c>
      <c r="Q179" s="179">
        <v>0.00075000000000000002</v>
      </c>
      <c r="R179" s="179">
        <f>Q179*H179</f>
        <v>0.0022500000000000003</v>
      </c>
      <c r="S179" s="179">
        <v>0</v>
      </c>
      <c r="T179" s="18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1" t="s">
        <v>180</v>
      </c>
      <c r="AT179" s="181" t="s">
        <v>177</v>
      </c>
      <c r="AU179" s="181" t="s">
        <v>83</v>
      </c>
      <c r="AY179" s="15" t="s">
        <v>128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5" t="s">
        <v>81</v>
      </c>
      <c r="BK179" s="182">
        <f>ROUND(I179*H179,2)</f>
        <v>0</v>
      </c>
      <c r="BL179" s="15" t="s">
        <v>174</v>
      </c>
      <c r="BM179" s="181" t="s">
        <v>452</v>
      </c>
    </row>
    <row r="180" s="2" customFormat="1" ht="37.8" customHeight="1">
      <c r="A180" s="34"/>
      <c r="B180" s="168"/>
      <c r="C180" s="169" t="s">
        <v>249</v>
      </c>
      <c r="D180" s="169" t="s">
        <v>131</v>
      </c>
      <c r="E180" s="170" t="s">
        <v>453</v>
      </c>
      <c r="F180" s="171" t="s">
        <v>299</v>
      </c>
      <c r="G180" s="172" t="s">
        <v>134</v>
      </c>
      <c r="H180" s="173">
        <v>52</v>
      </c>
      <c r="I180" s="174"/>
      <c r="J180" s="175">
        <f>ROUND(I180*H180,2)</f>
        <v>0</v>
      </c>
      <c r="K180" s="176"/>
      <c r="L180" s="35"/>
      <c r="M180" s="177" t="s">
        <v>1</v>
      </c>
      <c r="N180" s="178" t="s">
        <v>38</v>
      </c>
      <c r="O180" s="73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1" t="s">
        <v>174</v>
      </c>
      <c r="AT180" s="181" t="s">
        <v>131</v>
      </c>
      <c r="AU180" s="181" t="s">
        <v>83</v>
      </c>
      <c r="AY180" s="15" t="s">
        <v>128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5" t="s">
        <v>81</v>
      </c>
      <c r="BK180" s="182">
        <f>ROUND(I180*H180,2)</f>
        <v>0</v>
      </c>
      <c r="BL180" s="15" t="s">
        <v>174</v>
      </c>
      <c r="BM180" s="181" t="s">
        <v>454</v>
      </c>
    </row>
    <row r="181" s="2" customFormat="1" ht="24.15" customHeight="1">
      <c r="A181" s="34"/>
      <c r="B181" s="168"/>
      <c r="C181" s="183" t="s">
        <v>253</v>
      </c>
      <c r="D181" s="183" t="s">
        <v>177</v>
      </c>
      <c r="E181" s="184" t="s">
        <v>455</v>
      </c>
      <c r="F181" s="185" t="s">
        <v>456</v>
      </c>
      <c r="G181" s="186" t="s">
        <v>134</v>
      </c>
      <c r="H181" s="187">
        <v>52</v>
      </c>
      <c r="I181" s="188"/>
      <c r="J181" s="189">
        <f>ROUND(I181*H181,2)</f>
        <v>0</v>
      </c>
      <c r="K181" s="190"/>
      <c r="L181" s="191"/>
      <c r="M181" s="192" t="s">
        <v>1</v>
      </c>
      <c r="N181" s="193" t="s">
        <v>38</v>
      </c>
      <c r="O181" s="73"/>
      <c r="P181" s="179">
        <f>O181*H181</f>
        <v>0</v>
      </c>
      <c r="Q181" s="179">
        <v>0.0012999999999999999</v>
      </c>
      <c r="R181" s="179">
        <f>Q181*H181</f>
        <v>0.067599999999999993</v>
      </c>
      <c r="S181" s="179">
        <v>0</v>
      </c>
      <c r="T181" s="18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1" t="s">
        <v>180</v>
      </c>
      <c r="AT181" s="181" t="s">
        <v>177</v>
      </c>
      <c r="AU181" s="181" t="s">
        <v>83</v>
      </c>
      <c r="AY181" s="15" t="s">
        <v>128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5" t="s">
        <v>81</v>
      </c>
      <c r="BK181" s="182">
        <f>ROUND(I181*H181,2)</f>
        <v>0</v>
      </c>
      <c r="BL181" s="15" t="s">
        <v>174</v>
      </c>
      <c r="BM181" s="181" t="s">
        <v>457</v>
      </c>
    </row>
    <row r="182" s="2" customFormat="1" ht="37.8" customHeight="1">
      <c r="A182" s="34"/>
      <c r="B182" s="168"/>
      <c r="C182" s="169" t="s">
        <v>257</v>
      </c>
      <c r="D182" s="169" t="s">
        <v>131</v>
      </c>
      <c r="E182" s="170" t="s">
        <v>306</v>
      </c>
      <c r="F182" s="171" t="s">
        <v>299</v>
      </c>
      <c r="G182" s="172" t="s">
        <v>134</v>
      </c>
      <c r="H182" s="173">
        <v>4</v>
      </c>
      <c r="I182" s="174"/>
      <c r="J182" s="175">
        <f>ROUND(I182*H182,2)</f>
        <v>0</v>
      </c>
      <c r="K182" s="176"/>
      <c r="L182" s="35"/>
      <c r="M182" s="177" t="s">
        <v>1</v>
      </c>
      <c r="N182" s="178" t="s">
        <v>38</v>
      </c>
      <c r="O182" s="73"/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1" t="s">
        <v>174</v>
      </c>
      <c r="AT182" s="181" t="s">
        <v>131</v>
      </c>
      <c r="AU182" s="181" t="s">
        <v>83</v>
      </c>
      <c r="AY182" s="15" t="s">
        <v>128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15" t="s">
        <v>81</v>
      </c>
      <c r="BK182" s="182">
        <f>ROUND(I182*H182,2)</f>
        <v>0</v>
      </c>
      <c r="BL182" s="15" t="s">
        <v>174</v>
      </c>
      <c r="BM182" s="181" t="s">
        <v>458</v>
      </c>
    </row>
    <row r="183" s="2" customFormat="1" ht="24.15" customHeight="1">
      <c r="A183" s="34"/>
      <c r="B183" s="168"/>
      <c r="C183" s="183" t="s">
        <v>261</v>
      </c>
      <c r="D183" s="183" t="s">
        <v>177</v>
      </c>
      <c r="E183" s="184" t="s">
        <v>309</v>
      </c>
      <c r="F183" s="185" t="s">
        <v>310</v>
      </c>
      <c r="G183" s="186" t="s">
        <v>134</v>
      </c>
      <c r="H183" s="187">
        <v>4</v>
      </c>
      <c r="I183" s="188"/>
      <c r="J183" s="189">
        <f>ROUND(I183*H183,2)</f>
        <v>0</v>
      </c>
      <c r="K183" s="190"/>
      <c r="L183" s="191"/>
      <c r="M183" s="192" t="s">
        <v>1</v>
      </c>
      <c r="N183" s="193" t="s">
        <v>38</v>
      </c>
      <c r="O183" s="73"/>
      <c r="P183" s="179">
        <f>O183*H183</f>
        <v>0</v>
      </c>
      <c r="Q183" s="179">
        <v>0.00050000000000000001</v>
      </c>
      <c r="R183" s="179">
        <f>Q183*H183</f>
        <v>0.002</v>
      </c>
      <c r="S183" s="179">
        <v>0</v>
      </c>
      <c r="T183" s="18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1" t="s">
        <v>180</v>
      </c>
      <c r="AT183" s="181" t="s">
        <v>177</v>
      </c>
      <c r="AU183" s="181" t="s">
        <v>83</v>
      </c>
      <c r="AY183" s="15" t="s">
        <v>128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5" t="s">
        <v>81</v>
      </c>
      <c r="BK183" s="182">
        <f>ROUND(I183*H183,2)</f>
        <v>0</v>
      </c>
      <c r="BL183" s="15" t="s">
        <v>174</v>
      </c>
      <c r="BM183" s="181" t="s">
        <v>459</v>
      </c>
    </row>
    <row r="184" s="2" customFormat="1" ht="16.5" customHeight="1">
      <c r="A184" s="34"/>
      <c r="B184" s="168"/>
      <c r="C184" s="169" t="s">
        <v>285</v>
      </c>
      <c r="D184" s="169" t="s">
        <v>131</v>
      </c>
      <c r="E184" s="170" t="s">
        <v>313</v>
      </c>
      <c r="F184" s="171" t="s">
        <v>314</v>
      </c>
      <c r="G184" s="172" t="s">
        <v>315</v>
      </c>
      <c r="H184" s="173">
        <v>1</v>
      </c>
      <c r="I184" s="174"/>
      <c r="J184" s="175">
        <f>ROUND(I184*H184,2)</f>
        <v>0</v>
      </c>
      <c r="K184" s="176"/>
      <c r="L184" s="35"/>
      <c r="M184" s="177" t="s">
        <v>1</v>
      </c>
      <c r="N184" s="178" t="s">
        <v>38</v>
      </c>
      <c r="O184" s="73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1" t="s">
        <v>174</v>
      </c>
      <c r="AT184" s="181" t="s">
        <v>131</v>
      </c>
      <c r="AU184" s="181" t="s">
        <v>83</v>
      </c>
      <c r="AY184" s="15" t="s">
        <v>128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5" t="s">
        <v>81</v>
      </c>
      <c r="BK184" s="182">
        <f>ROUND(I184*H184,2)</f>
        <v>0</v>
      </c>
      <c r="BL184" s="15" t="s">
        <v>174</v>
      </c>
      <c r="BM184" s="181" t="s">
        <v>460</v>
      </c>
    </row>
    <row r="185" s="2" customFormat="1" ht="24.15" customHeight="1">
      <c r="A185" s="34"/>
      <c r="B185" s="168"/>
      <c r="C185" s="169" t="s">
        <v>289</v>
      </c>
      <c r="D185" s="169" t="s">
        <v>131</v>
      </c>
      <c r="E185" s="170" t="s">
        <v>318</v>
      </c>
      <c r="F185" s="171" t="s">
        <v>319</v>
      </c>
      <c r="G185" s="172" t="s">
        <v>134</v>
      </c>
      <c r="H185" s="173">
        <v>5</v>
      </c>
      <c r="I185" s="174"/>
      <c r="J185" s="175">
        <f>ROUND(I185*H185,2)</f>
        <v>0</v>
      </c>
      <c r="K185" s="176"/>
      <c r="L185" s="35"/>
      <c r="M185" s="177" t="s">
        <v>1</v>
      </c>
      <c r="N185" s="178" t="s">
        <v>38</v>
      </c>
      <c r="O185" s="73"/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1" t="s">
        <v>174</v>
      </c>
      <c r="AT185" s="181" t="s">
        <v>131</v>
      </c>
      <c r="AU185" s="181" t="s">
        <v>83</v>
      </c>
      <c r="AY185" s="15" t="s">
        <v>128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5" t="s">
        <v>81</v>
      </c>
      <c r="BK185" s="182">
        <f>ROUND(I185*H185,2)</f>
        <v>0</v>
      </c>
      <c r="BL185" s="15" t="s">
        <v>174</v>
      </c>
      <c r="BM185" s="181" t="s">
        <v>461</v>
      </c>
    </row>
    <row r="186" s="2" customFormat="1" ht="24.15" customHeight="1">
      <c r="A186" s="34"/>
      <c r="B186" s="168"/>
      <c r="C186" s="169" t="s">
        <v>293</v>
      </c>
      <c r="D186" s="169" t="s">
        <v>131</v>
      </c>
      <c r="E186" s="170" t="s">
        <v>322</v>
      </c>
      <c r="F186" s="171" t="s">
        <v>323</v>
      </c>
      <c r="G186" s="172" t="s">
        <v>134</v>
      </c>
      <c r="H186" s="173">
        <v>3</v>
      </c>
      <c r="I186" s="174"/>
      <c r="J186" s="175">
        <f>ROUND(I186*H186,2)</f>
        <v>0</v>
      </c>
      <c r="K186" s="176"/>
      <c r="L186" s="35"/>
      <c r="M186" s="177" t="s">
        <v>1</v>
      </c>
      <c r="N186" s="178" t="s">
        <v>38</v>
      </c>
      <c r="O186" s="73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1" t="s">
        <v>174</v>
      </c>
      <c r="AT186" s="181" t="s">
        <v>131</v>
      </c>
      <c r="AU186" s="181" t="s">
        <v>83</v>
      </c>
      <c r="AY186" s="15" t="s">
        <v>128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5" t="s">
        <v>81</v>
      </c>
      <c r="BK186" s="182">
        <f>ROUND(I186*H186,2)</f>
        <v>0</v>
      </c>
      <c r="BL186" s="15" t="s">
        <v>174</v>
      </c>
      <c r="BM186" s="181" t="s">
        <v>462</v>
      </c>
    </row>
    <row r="187" s="2" customFormat="1" ht="24.15" customHeight="1">
      <c r="A187" s="34"/>
      <c r="B187" s="168"/>
      <c r="C187" s="169" t="s">
        <v>463</v>
      </c>
      <c r="D187" s="169" t="s">
        <v>131</v>
      </c>
      <c r="E187" s="170" t="s">
        <v>326</v>
      </c>
      <c r="F187" s="171" t="s">
        <v>327</v>
      </c>
      <c r="G187" s="172" t="s">
        <v>328</v>
      </c>
      <c r="H187" s="173">
        <v>0.45000000000000001</v>
      </c>
      <c r="I187" s="174"/>
      <c r="J187" s="175">
        <f>ROUND(I187*H187,2)</f>
        <v>0</v>
      </c>
      <c r="K187" s="176"/>
      <c r="L187" s="35"/>
      <c r="M187" s="177" t="s">
        <v>1</v>
      </c>
      <c r="N187" s="178" t="s">
        <v>38</v>
      </c>
      <c r="O187" s="73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1" t="s">
        <v>174</v>
      </c>
      <c r="AT187" s="181" t="s">
        <v>131</v>
      </c>
      <c r="AU187" s="181" t="s">
        <v>83</v>
      </c>
      <c r="AY187" s="15" t="s">
        <v>128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5" t="s">
        <v>81</v>
      </c>
      <c r="BK187" s="182">
        <f>ROUND(I187*H187,2)</f>
        <v>0</v>
      </c>
      <c r="BL187" s="15" t="s">
        <v>174</v>
      </c>
      <c r="BM187" s="181" t="s">
        <v>464</v>
      </c>
    </row>
    <row r="188" s="12" customFormat="1" ht="25.92" customHeight="1">
      <c r="A188" s="12"/>
      <c r="B188" s="155"/>
      <c r="C188" s="12"/>
      <c r="D188" s="156" t="s">
        <v>72</v>
      </c>
      <c r="E188" s="157" t="s">
        <v>177</v>
      </c>
      <c r="F188" s="157" t="s">
        <v>330</v>
      </c>
      <c r="G188" s="12"/>
      <c r="H188" s="12"/>
      <c r="I188" s="158"/>
      <c r="J188" s="159">
        <f>BK188</f>
        <v>0</v>
      </c>
      <c r="K188" s="12"/>
      <c r="L188" s="155"/>
      <c r="M188" s="160"/>
      <c r="N188" s="161"/>
      <c r="O188" s="161"/>
      <c r="P188" s="162">
        <f>P189</f>
        <v>0</v>
      </c>
      <c r="Q188" s="161"/>
      <c r="R188" s="162">
        <f>R189</f>
        <v>0.0040000000000000001</v>
      </c>
      <c r="S188" s="161"/>
      <c r="T188" s="16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6" t="s">
        <v>331</v>
      </c>
      <c r="AT188" s="164" t="s">
        <v>72</v>
      </c>
      <c r="AU188" s="164" t="s">
        <v>73</v>
      </c>
      <c r="AY188" s="156" t="s">
        <v>128</v>
      </c>
      <c r="BK188" s="165">
        <f>BK189</f>
        <v>0</v>
      </c>
    </row>
    <row r="189" s="12" customFormat="1" ht="22.8" customHeight="1">
      <c r="A189" s="12"/>
      <c r="B189" s="155"/>
      <c r="C189" s="12"/>
      <c r="D189" s="156" t="s">
        <v>72</v>
      </c>
      <c r="E189" s="166" t="s">
        <v>332</v>
      </c>
      <c r="F189" s="166" t="s">
        <v>333</v>
      </c>
      <c r="G189" s="12"/>
      <c r="H189" s="12"/>
      <c r="I189" s="158"/>
      <c r="J189" s="167">
        <f>BK189</f>
        <v>0</v>
      </c>
      <c r="K189" s="12"/>
      <c r="L189" s="155"/>
      <c r="M189" s="160"/>
      <c r="N189" s="161"/>
      <c r="O189" s="161"/>
      <c r="P189" s="162">
        <f>SUM(P190:P191)</f>
        <v>0</v>
      </c>
      <c r="Q189" s="161"/>
      <c r="R189" s="162">
        <f>SUM(R190:R191)</f>
        <v>0.0040000000000000001</v>
      </c>
      <c r="S189" s="161"/>
      <c r="T189" s="163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6" t="s">
        <v>331</v>
      </c>
      <c r="AT189" s="164" t="s">
        <v>72</v>
      </c>
      <c r="AU189" s="164" t="s">
        <v>81</v>
      </c>
      <c r="AY189" s="156" t="s">
        <v>128</v>
      </c>
      <c r="BK189" s="165">
        <f>SUM(BK190:BK191)</f>
        <v>0</v>
      </c>
    </row>
    <row r="190" s="2" customFormat="1" ht="24.15" customHeight="1">
      <c r="A190" s="34"/>
      <c r="B190" s="168"/>
      <c r="C190" s="169" t="s">
        <v>465</v>
      </c>
      <c r="D190" s="169" t="s">
        <v>131</v>
      </c>
      <c r="E190" s="170" t="s">
        <v>335</v>
      </c>
      <c r="F190" s="171" t="s">
        <v>336</v>
      </c>
      <c r="G190" s="172" t="s">
        <v>147</v>
      </c>
      <c r="H190" s="173">
        <v>100</v>
      </c>
      <c r="I190" s="174"/>
      <c r="J190" s="175">
        <f>ROUND(I190*H190,2)</f>
        <v>0</v>
      </c>
      <c r="K190" s="176"/>
      <c r="L190" s="35"/>
      <c r="M190" s="177" t="s">
        <v>1</v>
      </c>
      <c r="N190" s="178" t="s">
        <v>38</v>
      </c>
      <c r="O190" s="73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1" t="s">
        <v>337</v>
      </c>
      <c r="AT190" s="181" t="s">
        <v>131</v>
      </c>
      <c r="AU190" s="181" t="s">
        <v>83</v>
      </c>
      <c r="AY190" s="15" t="s">
        <v>128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5" t="s">
        <v>81</v>
      </c>
      <c r="BK190" s="182">
        <f>ROUND(I190*H190,2)</f>
        <v>0</v>
      </c>
      <c r="BL190" s="15" t="s">
        <v>337</v>
      </c>
      <c r="BM190" s="181" t="s">
        <v>466</v>
      </c>
    </row>
    <row r="191" s="2" customFormat="1" ht="24.15" customHeight="1">
      <c r="A191" s="34"/>
      <c r="B191" s="168"/>
      <c r="C191" s="183" t="s">
        <v>305</v>
      </c>
      <c r="D191" s="183" t="s">
        <v>177</v>
      </c>
      <c r="E191" s="184" t="s">
        <v>340</v>
      </c>
      <c r="F191" s="185" t="s">
        <v>341</v>
      </c>
      <c r="G191" s="186" t="s">
        <v>147</v>
      </c>
      <c r="H191" s="187">
        <v>100</v>
      </c>
      <c r="I191" s="188"/>
      <c r="J191" s="189">
        <f>ROUND(I191*H191,2)</f>
        <v>0</v>
      </c>
      <c r="K191" s="190"/>
      <c r="L191" s="191"/>
      <c r="M191" s="192" t="s">
        <v>1</v>
      </c>
      <c r="N191" s="193" t="s">
        <v>38</v>
      </c>
      <c r="O191" s="73"/>
      <c r="P191" s="179">
        <f>O191*H191</f>
        <v>0</v>
      </c>
      <c r="Q191" s="179">
        <v>4.0000000000000003E-05</v>
      </c>
      <c r="R191" s="179">
        <f>Q191*H191</f>
        <v>0.0040000000000000001</v>
      </c>
      <c r="S191" s="179">
        <v>0</v>
      </c>
      <c r="T191" s="18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1" t="s">
        <v>342</v>
      </c>
      <c r="AT191" s="181" t="s">
        <v>177</v>
      </c>
      <c r="AU191" s="181" t="s">
        <v>83</v>
      </c>
      <c r="AY191" s="15" t="s">
        <v>128</v>
      </c>
      <c r="BE191" s="182">
        <f>IF(N191="základní",J191,0)</f>
        <v>0</v>
      </c>
      <c r="BF191" s="182">
        <f>IF(N191="snížená",J191,0)</f>
        <v>0</v>
      </c>
      <c r="BG191" s="182">
        <f>IF(N191="zákl. přenesená",J191,0)</f>
        <v>0</v>
      </c>
      <c r="BH191" s="182">
        <f>IF(N191="sníž. přenesená",J191,0)</f>
        <v>0</v>
      </c>
      <c r="BI191" s="182">
        <f>IF(N191="nulová",J191,0)</f>
        <v>0</v>
      </c>
      <c r="BJ191" s="15" t="s">
        <v>81</v>
      </c>
      <c r="BK191" s="182">
        <f>ROUND(I191*H191,2)</f>
        <v>0</v>
      </c>
      <c r="BL191" s="15" t="s">
        <v>342</v>
      </c>
      <c r="BM191" s="181" t="s">
        <v>467</v>
      </c>
    </row>
    <row r="192" s="12" customFormat="1" ht="25.92" customHeight="1">
      <c r="A192" s="12"/>
      <c r="B192" s="155"/>
      <c r="C192" s="12"/>
      <c r="D192" s="156" t="s">
        <v>72</v>
      </c>
      <c r="E192" s="157" t="s">
        <v>344</v>
      </c>
      <c r="F192" s="157" t="s">
        <v>345</v>
      </c>
      <c r="G192" s="12"/>
      <c r="H192" s="12"/>
      <c r="I192" s="158"/>
      <c r="J192" s="159">
        <f>BK192</f>
        <v>0</v>
      </c>
      <c r="K192" s="12"/>
      <c r="L192" s="155"/>
      <c r="M192" s="160"/>
      <c r="N192" s="161"/>
      <c r="O192" s="161"/>
      <c r="P192" s="162">
        <f>SUM(P193:P197)</f>
        <v>0</v>
      </c>
      <c r="Q192" s="161"/>
      <c r="R192" s="162">
        <f>SUM(R193:R197)</f>
        <v>0</v>
      </c>
      <c r="S192" s="161"/>
      <c r="T192" s="163">
        <f>SUM(T193:T197)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6" t="s">
        <v>135</v>
      </c>
      <c r="AT192" s="164" t="s">
        <v>72</v>
      </c>
      <c r="AU192" s="164" t="s">
        <v>73</v>
      </c>
      <c r="AY192" s="156" t="s">
        <v>128</v>
      </c>
      <c r="BK192" s="165">
        <f>SUM(BK193:BK197)</f>
        <v>0</v>
      </c>
    </row>
    <row r="193" s="2" customFormat="1" ht="16.5" customHeight="1">
      <c r="A193" s="34"/>
      <c r="B193" s="168"/>
      <c r="C193" s="169" t="s">
        <v>355</v>
      </c>
      <c r="D193" s="169" t="s">
        <v>131</v>
      </c>
      <c r="E193" s="170" t="s">
        <v>468</v>
      </c>
      <c r="F193" s="171" t="s">
        <v>469</v>
      </c>
      <c r="G193" s="172" t="s">
        <v>349</v>
      </c>
      <c r="H193" s="173">
        <v>80</v>
      </c>
      <c r="I193" s="174"/>
      <c r="J193" s="175">
        <f>ROUND(I193*H193,2)</f>
        <v>0</v>
      </c>
      <c r="K193" s="176"/>
      <c r="L193" s="35"/>
      <c r="M193" s="177" t="s">
        <v>1</v>
      </c>
      <c r="N193" s="178" t="s">
        <v>38</v>
      </c>
      <c r="O193" s="73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1" t="s">
        <v>350</v>
      </c>
      <c r="AT193" s="181" t="s">
        <v>131</v>
      </c>
      <c r="AU193" s="181" t="s">
        <v>81</v>
      </c>
      <c r="AY193" s="15" t="s">
        <v>128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5" t="s">
        <v>81</v>
      </c>
      <c r="BK193" s="182">
        <f>ROUND(I193*H193,2)</f>
        <v>0</v>
      </c>
      <c r="BL193" s="15" t="s">
        <v>350</v>
      </c>
      <c r="BM193" s="181" t="s">
        <v>470</v>
      </c>
    </row>
    <row r="194" s="2" customFormat="1" ht="24.15" customHeight="1">
      <c r="A194" s="34"/>
      <c r="B194" s="168"/>
      <c r="C194" s="169" t="s">
        <v>308</v>
      </c>
      <c r="D194" s="169" t="s">
        <v>131</v>
      </c>
      <c r="E194" s="170" t="s">
        <v>347</v>
      </c>
      <c r="F194" s="171" t="s">
        <v>348</v>
      </c>
      <c r="G194" s="172" t="s">
        <v>349</v>
      </c>
      <c r="H194" s="173">
        <v>30</v>
      </c>
      <c r="I194" s="174"/>
      <c r="J194" s="175">
        <f>ROUND(I194*H194,2)</f>
        <v>0</v>
      </c>
      <c r="K194" s="176"/>
      <c r="L194" s="35"/>
      <c r="M194" s="177" t="s">
        <v>1</v>
      </c>
      <c r="N194" s="178" t="s">
        <v>38</v>
      </c>
      <c r="O194" s="73"/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1" t="s">
        <v>350</v>
      </c>
      <c r="AT194" s="181" t="s">
        <v>131</v>
      </c>
      <c r="AU194" s="181" t="s">
        <v>81</v>
      </c>
      <c r="AY194" s="15" t="s">
        <v>128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5" t="s">
        <v>81</v>
      </c>
      <c r="BK194" s="182">
        <f>ROUND(I194*H194,2)</f>
        <v>0</v>
      </c>
      <c r="BL194" s="15" t="s">
        <v>350</v>
      </c>
      <c r="BM194" s="181" t="s">
        <v>471</v>
      </c>
    </row>
    <row r="195" s="2" customFormat="1" ht="16.5" customHeight="1">
      <c r="A195" s="34"/>
      <c r="B195" s="168"/>
      <c r="C195" s="169" t="s">
        <v>472</v>
      </c>
      <c r="D195" s="169" t="s">
        <v>131</v>
      </c>
      <c r="E195" s="170" t="s">
        <v>473</v>
      </c>
      <c r="F195" s="171" t="s">
        <v>474</v>
      </c>
      <c r="G195" s="172" t="s">
        <v>349</v>
      </c>
      <c r="H195" s="173">
        <v>80</v>
      </c>
      <c r="I195" s="174"/>
      <c r="J195" s="175">
        <f>ROUND(I195*H195,2)</f>
        <v>0</v>
      </c>
      <c r="K195" s="176"/>
      <c r="L195" s="35"/>
      <c r="M195" s="177" t="s">
        <v>1</v>
      </c>
      <c r="N195" s="178" t="s">
        <v>38</v>
      </c>
      <c r="O195" s="73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1" t="s">
        <v>350</v>
      </c>
      <c r="AT195" s="181" t="s">
        <v>131</v>
      </c>
      <c r="AU195" s="181" t="s">
        <v>81</v>
      </c>
      <c r="AY195" s="15" t="s">
        <v>128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5" t="s">
        <v>81</v>
      </c>
      <c r="BK195" s="182">
        <f>ROUND(I195*H195,2)</f>
        <v>0</v>
      </c>
      <c r="BL195" s="15" t="s">
        <v>350</v>
      </c>
      <c r="BM195" s="181" t="s">
        <v>475</v>
      </c>
    </row>
    <row r="196" s="2" customFormat="1" ht="21.75" customHeight="1">
      <c r="A196" s="34"/>
      <c r="B196" s="168"/>
      <c r="C196" s="169" t="s">
        <v>297</v>
      </c>
      <c r="D196" s="169" t="s">
        <v>131</v>
      </c>
      <c r="E196" s="170" t="s">
        <v>352</v>
      </c>
      <c r="F196" s="171" t="s">
        <v>353</v>
      </c>
      <c r="G196" s="172" t="s">
        <v>349</v>
      </c>
      <c r="H196" s="173">
        <v>16</v>
      </c>
      <c r="I196" s="174"/>
      <c r="J196" s="175">
        <f>ROUND(I196*H196,2)</f>
        <v>0</v>
      </c>
      <c r="K196" s="176"/>
      <c r="L196" s="35"/>
      <c r="M196" s="177" t="s">
        <v>1</v>
      </c>
      <c r="N196" s="178" t="s">
        <v>38</v>
      </c>
      <c r="O196" s="73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1" t="s">
        <v>350</v>
      </c>
      <c r="AT196" s="181" t="s">
        <v>131</v>
      </c>
      <c r="AU196" s="181" t="s">
        <v>81</v>
      </c>
      <c r="AY196" s="15" t="s">
        <v>128</v>
      </c>
      <c r="BE196" s="182">
        <f>IF(N196="základní",J196,0)</f>
        <v>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5" t="s">
        <v>81</v>
      </c>
      <c r="BK196" s="182">
        <f>ROUND(I196*H196,2)</f>
        <v>0</v>
      </c>
      <c r="BL196" s="15" t="s">
        <v>350</v>
      </c>
      <c r="BM196" s="181" t="s">
        <v>476</v>
      </c>
    </row>
    <row r="197" s="2" customFormat="1" ht="21.75" customHeight="1">
      <c r="A197" s="34"/>
      <c r="B197" s="168"/>
      <c r="C197" s="169" t="s">
        <v>301</v>
      </c>
      <c r="D197" s="169" t="s">
        <v>131</v>
      </c>
      <c r="E197" s="170" t="s">
        <v>356</v>
      </c>
      <c r="F197" s="171" t="s">
        <v>357</v>
      </c>
      <c r="G197" s="172" t="s">
        <v>349</v>
      </c>
      <c r="H197" s="173">
        <v>30</v>
      </c>
      <c r="I197" s="174"/>
      <c r="J197" s="175">
        <f>ROUND(I197*H197,2)</f>
        <v>0</v>
      </c>
      <c r="K197" s="176"/>
      <c r="L197" s="35"/>
      <c r="M197" s="177" t="s">
        <v>1</v>
      </c>
      <c r="N197" s="178" t="s">
        <v>38</v>
      </c>
      <c r="O197" s="73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1" t="s">
        <v>350</v>
      </c>
      <c r="AT197" s="181" t="s">
        <v>131</v>
      </c>
      <c r="AU197" s="181" t="s">
        <v>81</v>
      </c>
      <c r="AY197" s="15" t="s">
        <v>128</v>
      </c>
      <c r="BE197" s="182">
        <f>IF(N197="základní",J197,0)</f>
        <v>0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15" t="s">
        <v>81</v>
      </c>
      <c r="BK197" s="182">
        <f>ROUND(I197*H197,2)</f>
        <v>0</v>
      </c>
      <c r="BL197" s="15" t="s">
        <v>350</v>
      </c>
      <c r="BM197" s="181" t="s">
        <v>477</v>
      </c>
    </row>
    <row r="198" s="12" customFormat="1" ht="25.92" customHeight="1">
      <c r="A198" s="12"/>
      <c r="B198" s="155"/>
      <c r="C198" s="12"/>
      <c r="D198" s="156" t="s">
        <v>72</v>
      </c>
      <c r="E198" s="157" t="s">
        <v>359</v>
      </c>
      <c r="F198" s="157" t="s">
        <v>360</v>
      </c>
      <c r="G198" s="12"/>
      <c r="H198" s="12"/>
      <c r="I198" s="158"/>
      <c r="J198" s="159">
        <f>BK198</f>
        <v>0</v>
      </c>
      <c r="K198" s="12"/>
      <c r="L198" s="155"/>
      <c r="M198" s="160"/>
      <c r="N198" s="161"/>
      <c r="O198" s="161"/>
      <c r="P198" s="162">
        <f>P199+P202+P204</f>
        <v>0</v>
      </c>
      <c r="Q198" s="161"/>
      <c r="R198" s="162">
        <f>R199+R202+R204</f>
        <v>0</v>
      </c>
      <c r="S198" s="161"/>
      <c r="T198" s="163">
        <f>T199+T202+T204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56" t="s">
        <v>361</v>
      </c>
      <c r="AT198" s="164" t="s">
        <v>72</v>
      </c>
      <c r="AU198" s="164" t="s">
        <v>73</v>
      </c>
      <c r="AY198" s="156" t="s">
        <v>128</v>
      </c>
      <c r="BK198" s="165">
        <f>BK199+BK202+BK204</f>
        <v>0</v>
      </c>
    </row>
    <row r="199" s="12" customFormat="1" ht="22.8" customHeight="1">
      <c r="A199" s="12"/>
      <c r="B199" s="155"/>
      <c r="C199" s="12"/>
      <c r="D199" s="156" t="s">
        <v>72</v>
      </c>
      <c r="E199" s="166" t="s">
        <v>362</v>
      </c>
      <c r="F199" s="166" t="s">
        <v>363</v>
      </c>
      <c r="G199" s="12"/>
      <c r="H199" s="12"/>
      <c r="I199" s="158"/>
      <c r="J199" s="167">
        <f>BK199</f>
        <v>0</v>
      </c>
      <c r="K199" s="12"/>
      <c r="L199" s="155"/>
      <c r="M199" s="160"/>
      <c r="N199" s="161"/>
      <c r="O199" s="161"/>
      <c r="P199" s="162">
        <f>SUM(P200:P201)</f>
        <v>0</v>
      </c>
      <c r="Q199" s="161"/>
      <c r="R199" s="162">
        <f>SUM(R200:R201)</f>
        <v>0</v>
      </c>
      <c r="S199" s="161"/>
      <c r="T199" s="163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56" t="s">
        <v>361</v>
      </c>
      <c r="AT199" s="164" t="s">
        <v>72</v>
      </c>
      <c r="AU199" s="164" t="s">
        <v>81</v>
      </c>
      <c r="AY199" s="156" t="s">
        <v>128</v>
      </c>
      <c r="BK199" s="165">
        <f>SUM(BK200:BK201)</f>
        <v>0</v>
      </c>
    </row>
    <row r="200" s="2" customFormat="1" ht="16.5" customHeight="1">
      <c r="A200" s="34"/>
      <c r="B200" s="168"/>
      <c r="C200" s="169" t="s">
        <v>478</v>
      </c>
      <c r="D200" s="169" t="s">
        <v>131</v>
      </c>
      <c r="E200" s="170" t="s">
        <v>365</v>
      </c>
      <c r="F200" s="171" t="s">
        <v>366</v>
      </c>
      <c r="G200" s="172" t="s">
        <v>239</v>
      </c>
      <c r="H200" s="173">
        <v>1</v>
      </c>
      <c r="I200" s="174"/>
      <c r="J200" s="175">
        <f>ROUND(I200*H200,2)</f>
        <v>0</v>
      </c>
      <c r="K200" s="176"/>
      <c r="L200" s="35"/>
      <c r="M200" s="177" t="s">
        <v>1</v>
      </c>
      <c r="N200" s="178" t="s">
        <v>38</v>
      </c>
      <c r="O200" s="73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1" t="s">
        <v>367</v>
      </c>
      <c r="AT200" s="181" t="s">
        <v>131</v>
      </c>
      <c r="AU200" s="181" t="s">
        <v>83</v>
      </c>
      <c r="AY200" s="15" t="s">
        <v>128</v>
      </c>
      <c r="BE200" s="182">
        <f>IF(N200="základní",J200,0)</f>
        <v>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15" t="s">
        <v>81</v>
      </c>
      <c r="BK200" s="182">
        <f>ROUND(I200*H200,2)</f>
        <v>0</v>
      </c>
      <c r="BL200" s="15" t="s">
        <v>367</v>
      </c>
      <c r="BM200" s="181" t="s">
        <v>479</v>
      </c>
    </row>
    <row r="201" s="2" customFormat="1" ht="16.5" customHeight="1">
      <c r="A201" s="34"/>
      <c r="B201" s="168"/>
      <c r="C201" s="169" t="s">
        <v>312</v>
      </c>
      <c r="D201" s="169" t="s">
        <v>131</v>
      </c>
      <c r="E201" s="170" t="s">
        <v>370</v>
      </c>
      <c r="F201" s="171" t="s">
        <v>371</v>
      </c>
      <c r="G201" s="172" t="s">
        <v>239</v>
      </c>
      <c r="H201" s="173">
        <v>1</v>
      </c>
      <c r="I201" s="174"/>
      <c r="J201" s="175">
        <f>ROUND(I201*H201,2)</f>
        <v>0</v>
      </c>
      <c r="K201" s="176"/>
      <c r="L201" s="35"/>
      <c r="M201" s="177" t="s">
        <v>1</v>
      </c>
      <c r="N201" s="178" t="s">
        <v>38</v>
      </c>
      <c r="O201" s="73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1" t="s">
        <v>367</v>
      </c>
      <c r="AT201" s="181" t="s">
        <v>131</v>
      </c>
      <c r="AU201" s="181" t="s">
        <v>83</v>
      </c>
      <c r="AY201" s="15" t="s">
        <v>128</v>
      </c>
      <c r="BE201" s="182">
        <f>IF(N201="základní",J201,0)</f>
        <v>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15" t="s">
        <v>81</v>
      </c>
      <c r="BK201" s="182">
        <f>ROUND(I201*H201,2)</f>
        <v>0</v>
      </c>
      <c r="BL201" s="15" t="s">
        <v>367</v>
      </c>
      <c r="BM201" s="181" t="s">
        <v>480</v>
      </c>
    </row>
    <row r="202" s="12" customFormat="1" ht="22.8" customHeight="1">
      <c r="A202" s="12"/>
      <c r="B202" s="155"/>
      <c r="C202" s="12"/>
      <c r="D202" s="156" t="s">
        <v>72</v>
      </c>
      <c r="E202" s="166" t="s">
        <v>373</v>
      </c>
      <c r="F202" s="166" t="s">
        <v>374</v>
      </c>
      <c r="G202" s="12"/>
      <c r="H202" s="12"/>
      <c r="I202" s="158"/>
      <c r="J202" s="167">
        <f>BK202</f>
        <v>0</v>
      </c>
      <c r="K202" s="12"/>
      <c r="L202" s="155"/>
      <c r="M202" s="160"/>
      <c r="N202" s="161"/>
      <c r="O202" s="161"/>
      <c r="P202" s="162">
        <f>P203</f>
        <v>0</v>
      </c>
      <c r="Q202" s="161"/>
      <c r="R202" s="162">
        <f>R203</f>
        <v>0</v>
      </c>
      <c r="S202" s="161"/>
      <c r="T202" s="163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56" t="s">
        <v>361</v>
      </c>
      <c r="AT202" s="164" t="s">
        <v>72</v>
      </c>
      <c r="AU202" s="164" t="s">
        <v>81</v>
      </c>
      <c r="AY202" s="156" t="s">
        <v>128</v>
      </c>
      <c r="BK202" s="165">
        <f>BK203</f>
        <v>0</v>
      </c>
    </row>
    <row r="203" s="2" customFormat="1" ht="16.5" customHeight="1">
      <c r="A203" s="34"/>
      <c r="B203" s="168"/>
      <c r="C203" s="169" t="s">
        <v>317</v>
      </c>
      <c r="D203" s="169" t="s">
        <v>131</v>
      </c>
      <c r="E203" s="170" t="s">
        <v>376</v>
      </c>
      <c r="F203" s="171" t="s">
        <v>377</v>
      </c>
      <c r="G203" s="172" t="s">
        <v>378</v>
      </c>
      <c r="H203" s="194"/>
      <c r="I203" s="174"/>
      <c r="J203" s="175">
        <f>ROUND(I203*H203,2)</f>
        <v>0</v>
      </c>
      <c r="K203" s="176"/>
      <c r="L203" s="35"/>
      <c r="M203" s="177" t="s">
        <v>1</v>
      </c>
      <c r="N203" s="178" t="s">
        <v>38</v>
      </c>
      <c r="O203" s="73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1" t="s">
        <v>367</v>
      </c>
      <c r="AT203" s="181" t="s">
        <v>131</v>
      </c>
      <c r="AU203" s="181" t="s">
        <v>83</v>
      </c>
      <c r="AY203" s="15" t="s">
        <v>128</v>
      </c>
      <c r="BE203" s="182">
        <f>IF(N203="základní",J203,0)</f>
        <v>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15" t="s">
        <v>81</v>
      </c>
      <c r="BK203" s="182">
        <f>ROUND(I203*H203,2)</f>
        <v>0</v>
      </c>
      <c r="BL203" s="15" t="s">
        <v>367</v>
      </c>
      <c r="BM203" s="181" t="s">
        <v>481</v>
      </c>
    </row>
    <row r="204" s="12" customFormat="1" ht="22.8" customHeight="1">
      <c r="A204" s="12"/>
      <c r="B204" s="155"/>
      <c r="C204" s="12"/>
      <c r="D204" s="156" t="s">
        <v>72</v>
      </c>
      <c r="E204" s="166" t="s">
        <v>380</v>
      </c>
      <c r="F204" s="166" t="s">
        <v>381</v>
      </c>
      <c r="G204" s="12"/>
      <c r="H204" s="12"/>
      <c r="I204" s="158"/>
      <c r="J204" s="167">
        <f>BK204</f>
        <v>0</v>
      </c>
      <c r="K204" s="12"/>
      <c r="L204" s="155"/>
      <c r="M204" s="160"/>
      <c r="N204" s="161"/>
      <c r="O204" s="161"/>
      <c r="P204" s="162">
        <f>P205</f>
        <v>0</v>
      </c>
      <c r="Q204" s="161"/>
      <c r="R204" s="162">
        <f>R205</f>
        <v>0</v>
      </c>
      <c r="S204" s="161"/>
      <c r="T204" s="163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56" t="s">
        <v>361</v>
      </c>
      <c r="AT204" s="164" t="s">
        <v>72</v>
      </c>
      <c r="AU204" s="164" t="s">
        <v>81</v>
      </c>
      <c r="AY204" s="156" t="s">
        <v>128</v>
      </c>
      <c r="BK204" s="165">
        <f>BK205</f>
        <v>0</v>
      </c>
    </row>
    <row r="205" s="2" customFormat="1" ht="16.5" customHeight="1">
      <c r="A205" s="34"/>
      <c r="B205" s="168"/>
      <c r="C205" s="169" t="s">
        <v>321</v>
      </c>
      <c r="D205" s="169" t="s">
        <v>131</v>
      </c>
      <c r="E205" s="170" t="s">
        <v>383</v>
      </c>
      <c r="F205" s="171" t="s">
        <v>384</v>
      </c>
      <c r="G205" s="172" t="s">
        <v>378</v>
      </c>
      <c r="H205" s="194"/>
      <c r="I205" s="174"/>
      <c r="J205" s="175">
        <f>ROUND(I205*H205,2)</f>
        <v>0</v>
      </c>
      <c r="K205" s="176"/>
      <c r="L205" s="35"/>
      <c r="M205" s="195" t="s">
        <v>1</v>
      </c>
      <c r="N205" s="196" t="s">
        <v>38</v>
      </c>
      <c r="O205" s="197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1" t="s">
        <v>367</v>
      </c>
      <c r="AT205" s="181" t="s">
        <v>131</v>
      </c>
      <c r="AU205" s="181" t="s">
        <v>83</v>
      </c>
      <c r="AY205" s="15" t="s">
        <v>128</v>
      </c>
      <c r="BE205" s="182">
        <f>IF(N205="základní",J205,0)</f>
        <v>0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15" t="s">
        <v>81</v>
      </c>
      <c r="BK205" s="182">
        <f>ROUND(I205*H205,2)</f>
        <v>0</v>
      </c>
      <c r="BL205" s="15" t="s">
        <v>367</v>
      </c>
      <c r="BM205" s="181" t="s">
        <v>482</v>
      </c>
    </row>
    <row r="206" s="2" customFormat="1" ht="6.96" customHeight="1">
      <c r="A206" s="34"/>
      <c r="B206" s="56"/>
      <c r="C206" s="57"/>
      <c r="D206" s="57"/>
      <c r="E206" s="57"/>
      <c r="F206" s="57"/>
      <c r="G206" s="57"/>
      <c r="H206" s="57"/>
      <c r="I206" s="57"/>
      <c r="J206" s="57"/>
      <c r="K206" s="57"/>
      <c r="L206" s="35"/>
      <c r="M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</row>
  </sheetData>
  <autoFilter ref="C128:K20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93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- VŠB-TU Aula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483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ROUND((SUM(BE129:BE207)),  2)</f>
        <v>0</v>
      </c>
      <c r="G33" s="34"/>
      <c r="H33" s="34"/>
      <c r="I33" s="124">
        <v>0.20999999999999999</v>
      </c>
      <c r="J33" s="123">
        <f>ROUND(((SUM(BE129:BE207))*I33),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ROUND((SUM(BF129:BF207)),  2)</f>
        <v>0</v>
      </c>
      <c r="G34" s="34"/>
      <c r="H34" s="34"/>
      <c r="I34" s="124">
        <v>0.14999999999999999</v>
      </c>
      <c r="J34" s="123">
        <f>ROUND(((SUM(BF129:BF207))*I34),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ROUND((SUM(BG129:BG207)),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ROUND((SUM(BH129:BH207)),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ROUND((SUM(BI129:BI207)),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- VŠB-TU Aula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03 - Posluchárna UA4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97</v>
      </c>
      <c r="D94" s="125"/>
      <c r="E94" s="125"/>
      <c r="F94" s="125"/>
      <c r="G94" s="125"/>
      <c r="H94" s="125"/>
      <c r="I94" s="125"/>
      <c r="J94" s="134" t="s">
        <v>98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99</v>
      </c>
      <c r="D96" s="34"/>
      <c r="E96" s="34"/>
      <c r="F96" s="34"/>
      <c r="G96" s="34"/>
      <c r="H96" s="34"/>
      <c r="I96" s="34"/>
      <c r="J96" s="92">
        <f>J129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100</v>
      </c>
    </row>
    <row r="97" s="9" customFormat="1" ht="24.96" customHeight="1">
      <c r="A97" s="9"/>
      <c r="B97" s="136"/>
      <c r="C97" s="9"/>
      <c r="D97" s="137" t="s">
        <v>101</v>
      </c>
      <c r="E97" s="138"/>
      <c r="F97" s="138"/>
      <c r="G97" s="138"/>
      <c r="H97" s="138"/>
      <c r="I97" s="138"/>
      <c r="J97" s="139">
        <f>J130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387</v>
      </c>
      <c r="E98" s="142"/>
      <c r="F98" s="142"/>
      <c r="G98" s="142"/>
      <c r="H98" s="142"/>
      <c r="I98" s="142"/>
      <c r="J98" s="143">
        <f>J131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102</v>
      </c>
      <c r="E99" s="142"/>
      <c r="F99" s="142"/>
      <c r="G99" s="142"/>
      <c r="H99" s="142"/>
      <c r="I99" s="142"/>
      <c r="J99" s="143">
        <f>J136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103</v>
      </c>
      <c r="E100" s="142"/>
      <c r="F100" s="142"/>
      <c r="G100" s="142"/>
      <c r="H100" s="142"/>
      <c r="I100" s="142"/>
      <c r="J100" s="143">
        <f>J141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6"/>
      <c r="C101" s="9"/>
      <c r="D101" s="137" t="s">
        <v>104</v>
      </c>
      <c r="E101" s="138"/>
      <c r="F101" s="138"/>
      <c r="G101" s="138"/>
      <c r="H101" s="138"/>
      <c r="I101" s="138"/>
      <c r="J101" s="139">
        <f>J146</f>
        <v>0</v>
      </c>
      <c r="K101" s="9"/>
      <c r="L101" s="13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0"/>
      <c r="C102" s="10"/>
      <c r="D102" s="141" t="s">
        <v>105</v>
      </c>
      <c r="E102" s="142"/>
      <c r="F102" s="142"/>
      <c r="G102" s="142"/>
      <c r="H102" s="142"/>
      <c r="I102" s="142"/>
      <c r="J102" s="143">
        <f>J147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6"/>
      <c r="C103" s="9"/>
      <c r="D103" s="137" t="s">
        <v>106</v>
      </c>
      <c r="E103" s="138"/>
      <c r="F103" s="138"/>
      <c r="G103" s="138"/>
      <c r="H103" s="138"/>
      <c r="I103" s="138"/>
      <c r="J103" s="139">
        <f>J190</f>
        <v>0</v>
      </c>
      <c r="K103" s="9"/>
      <c r="L103" s="13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0"/>
      <c r="C104" s="10"/>
      <c r="D104" s="141" t="s">
        <v>107</v>
      </c>
      <c r="E104" s="142"/>
      <c r="F104" s="142"/>
      <c r="G104" s="142"/>
      <c r="H104" s="142"/>
      <c r="I104" s="142"/>
      <c r="J104" s="143">
        <f>J191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6"/>
      <c r="C105" s="9"/>
      <c r="D105" s="137" t="s">
        <v>108</v>
      </c>
      <c r="E105" s="138"/>
      <c r="F105" s="138"/>
      <c r="G105" s="138"/>
      <c r="H105" s="138"/>
      <c r="I105" s="138"/>
      <c r="J105" s="139">
        <f>J194</f>
        <v>0</v>
      </c>
      <c r="K105" s="9"/>
      <c r="L105" s="13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36"/>
      <c r="C106" s="9"/>
      <c r="D106" s="137" t="s">
        <v>109</v>
      </c>
      <c r="E106" s="138"/>
      <c r="F106" s="138"/>
      <c r="G106" s="138"/>
      <c r="H106" s="138"/>
      <c r="I106" s="138"/>
      <c r="J106" s="139">
        <f>J200</f>
        <v>0</v>
      </c>
      <c r="K106" s="9"/>
      <c r="L106" s="13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0"/>
      <c r="C107" s="10"/>
      <c r="D107" s="141" t="s">
        <v>110</v>
      </c>
      <c r="E107" s="142"/>
      <c r="F107" s="142"/>
      <c r="G107" s="142"/>
      <c r="H107" s="142"/>
      <c r="I107" s="142"/>
      <c r="J107" s="143">
        <f>J201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0"/>
      <c r="C108" s="10"/>
      <c r="D108" s="141" t="s">
        <v>111</v>
      </c>
      <c r="E108" s="142"/>
      <c r="F108" s="142"/>
      <c r="G108" s="142"/>
      <c r="H108" s="142"/>
      <c r="I108" s="142"/>
      <c r="J108" s="143">
        <f>J204</f>
        <v>0</v>
      </c>
      <c r="K108" s="10"/>
      <c r="L108" s="14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0"/>
      <c r="C109" s="10"/>
      <c r="D109" s="141" t="s">
        <v>112</v>
      </c>
      <c r="E109" s="142"/>
      <c r="F109" s="142"/>
      <c r="G109" s="142"/>
      <c r="H109" s="142"/>
      <c r="I109" s="142"/>
      <c r="J109" s="143">
        <f>J206</f>
        <v>0</v>
      </c>
      <c r="K109" s="10"/>
      <c r="L109" s="14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113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16</v>
      </c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117" t="str">
        <f>E7</f>
        <v>Ostrava - VŠB-TU Aula</v>
      </c>
      <c r="F119" s="28"/>
      <c r="G119" s="28"/>
      <c r="H119" s="28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94</v>
      </c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3" t="str">
        <f>E9</f>
        <v>03 - Posluchárna UA4</v>
      </c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20</v>
      </c>
      <c r="D123" s="34"/>
      <c r="E123" s="34"/>
      <c r="F123" s="23" t="str">
        <f>F12</f>
        <v xml:space="preserve"> </v>
      </c>
      <c r="G123" s="34"/>
      <c r="H123" s="34"/>
      <c r="I123" s="28" t="s">
        <v>22</v>
      </c>
      <c r="J123" s="65" t="str">
        <f>IF(J12="","",J12)</f>
        <v>18. 4. 2023</v>
      </c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24</v>
      </c>
      <c r="D125" s="34"/>
      <c r="E125" s="34"/>
      <c r="F125" s="23" t="str">
        <f>E15</f>
        <v xml:space="preserve"> </v>
      </c>
      <c r="G125" s="34"/>
      <c r="H125" s="34"/>
      <c r="I125" s="28" t="s">
        <v>29</v>
      </c>
      <c r="J125" s="32" t="str">
        <f>E21</f>
        <v xml:space="preserve"> </v>
      </c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27</v>
      </c>
      <c r="D126" s="34"/>
      <c r="E126" s="34"/>
      <c r="F126" s="23" t="str">
        <f>IF(E18="","",E18)</f>
        <v>Vyplň údaj</v>
      </c>
      <c r="G126" s="34"/>
      <c r="H126" s="34"/>
      <c r="I126" s="28" t="s">
        <v>31</v>
      </c>
      <c r="J126" s="32" t="str">
        <f>E24</f>
        <v xml:space="preserve"> </v>
      </c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44"/>
      <c r="B128" s="145"/>
      <c r="C128" s="146" t="s">
        <v>114</v>
      </c>
      <c r="D128" s="147" t="s">
        <v>58</v>
      </c>
      <c r="E128" s="147" t="s">
        <v>54</v>
      </c>
      <c r="F128" s="147" t="s">
        <v>55</v>
      </c>
      <c r="G128" s="147" t="s">
        <v>115</v>
      </c>
      <c r="H128" s="147" t="s">
        <v>116</v>
      </c>
      <c r="I128" s="147" t="s">
        <v>117</v>
      </c>
      <c r="J128" s="148" t="s">
        <v>98</v>
      </c>
      <c r="K128" s="149" t="s">
        <v>118</v>
      </c>
      <c r="L128" s="150"/>
      <c r="M128" s="82" t="s">
        <v>1</v>
      </c>
      <c r="N128" s="83" t="s">
        <v>37</v>
      </c>
      <c r="O128" s="83" t="s">
        <v>119</v>
      </c>
      <c r="P128" s="83" t="s">
        <v>120</v>
      </c>
      <c r="Q128" s="83" t="s">
        <v>121</v>
      </c>
      <c r="R128" s="83" t="s">
        <v>122</v>
      </c>
      <c r="S128" s="83" t="s">
        <v>123</v>
      </c>
      <c r="T128" s="84" t="s">
        <v>124</v>
      </c>
      <c r="U128" s="144"/>
      <c r="V128" s="144"/>
      <c r="W128" s="144"/>
      <c r="X128" s="144"/>
      <c r="Y128" s="144"/>
      <c r="Z128" s="144"/>
      <c r="AA128" s="144"/>
      <c r="AB128" s="144"/>
      <c r="AC128" s="144"/>
      <c r="AD128" s="144"/>
      <c r="AE128" s="144"/>
    </row>
    <row r="129" s="2" customFormat="1" ht="22.8" customHeight="1">
      <c r="A129" s="34"/>
      <c r="B129" s="35"/>
      <c r="C129" s="89" t="s">
        <v>125</v>
      </c>
      <c r="D129" s="34"/>
      <c r="E129" s="34"/>
      <c r="F129" s="34"/>
      <c r="G129" s="34"/>
      <c r="H129" s="34"/>
      <c r="I129" s="34"/>
      <c r="J129" s="151">
        <f>BK129</f>
        <v>0</v>
      </c>
      <c r="K129" s="34"/>
      <c r="L129" s="35"/>
      <c r="M129" s="85"/>
      <c r="N129" s="69"/>
      <c r="O129" s="86"/>
      <c r="P129" s="152">
        <f>P130+P146+P190+P194+P200</f>
        <v>0</v>
      </c>
      <c r="Q129" s="86"/>
      <c r="R129" s="152">
        <f>R130+R146+R190+R194+R200</f>
        <v>0.42236999999999997</v>
      </c>
      <c r="S129" s="86"/>
      <c r="T129" s="153">
        <f>T130+T146+T190+T194+T200</f>
        <v>0.31600000000000006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72</v>
      </c>
      <c r="AU129" s="15" t="s">
        <v>100</v>
      </c>
      <c r="BK129" s="154">
        <f>BK130+BK146+BK190+BK194+BK200</f>
        <v>0</v>
      </c>
    </row>
    <row r="130" s="12" customFormat="1" ht="25.92" customHeight="1">
      <c r="A130" s="12"/>
      <c r="B130" s="155"/>
      <c r="C130" s="12"/>
      <c r="D130" s="156" t="s">
        <v>72</v>
      </c>
      <c r="E130" s="157" t="s">
        <v>126</v>
      </c>
      <c r="F130" s="157" t="s">
        <v>127</v>
      </c>
      <c r="G130" s="12"/>
      <c r="H130" s="12"/>
      <c r="I130" s="158"/>
      <c r="J130" s="159">
        <f>BK130</f>
        <v>0</v>
      </c>
      <c r="K130" s="12"/>
      <c r="L130" s="155"/>
      <c r="M130" s="160"/>
      <c r="N130" s="161"/>
      <c r="O130" s="161"/>
      <c r="P130" s="162">
        <f>P131+P136+P141</f>
        <v>0</v>
      </c>
      <c r="Q130" s="161"/>
      <c r="R130" s="162">
        <f>R131+R136+R141</f>
        <v>0.26499999999999996</v>
      </c>
      <c r="S130" s="161"/>
      <c r="T130" s="163">
        <f>T131+T136+T141</f>
        <v>0.032000000000000001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81</v>
      </c>
      <c r="AT130" s="164" t="s">
        <v>72</v>
      </c>
      <c r="AU130" s="164" t="s">
        <v>73</v>
      </c>
      <c r="AY130" s="156" t="s">
        <v>128</v>
      </c>
      <c r="BK130" s="165">
        <f>BK131+BK136+BK141</f>
        <v>0</v>
      </c>
    </row>
    <row r="131" s="12" customFormat="1" ht="22.8" customHeight="1">
      <c r="A131" s="12"/>
      <c r="B131" s="155"/>
      <c r="C131" s="12"/>
      <c r="D131" s="156" t="s">
        <v>72</v>
      </c>
      <c r="E131" s="166" t="s">
        <v>140</v>
      </c>
      <c r="F131" s="166" t="s">
        <v>388</v>
      </c>
      <c r="G131" s="12"/>
      <c r="H131" s="12"/>
      <c r="I131" s="158"/>
      <c r="J131" s="167">
        <f>BK131</f>
        <v>0</v>
      </c>
      <c r="K131" s="12"/>
      <c r="L131" s="155"/>
      <c r="M131" s="160"/>
      <c r="N131" s="161"/>
      <c r="O131" s="161"/>
      <c r="P131" s="162">
        <f>SUM(P132:P135)</f>
        <v>0</v>
      </c>
      <c r="Q131" s="161"/>
      <c r="R131" s="162">
        <f>SUM(R132:R135)</f>
        <v>0.26499999999999996</v>
      </c>
      <c r="S131" s="161"/>
      <c r="T131" s="163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81</v>
      </c>
      <c r="AT131" s="164" t="s">
        <v>72</v>
      </c>
      <c r="AU131" s="164" t="s">
        <v>81</v>
      </c>
      <c r="AY131" s="156" t="s">
        <v>128</v>
      </c>
      <c r="BK131" s="165">
        <f>SUM(BK132:BK135)</f>
        <v>0</v>
      </c>
    </row>
    <row r="132" s="2" customFormat="1" ht="16.5" customHeight="1">
      <c r="A132" s="34"/>
      <c r="B132" s="168"/>
      <c r="C132" s="169" t="s">
        <v>81</v>
      </c>
      <c r="D132" s="169" t="s">
        <v>131</v>
      </c>
      <c r="E132" s="170" t="s">
        <v>390</v>
      </c>
      <c r="F132" s="171" t="s">
        <v>391</v>
      </c>
      <c r="G132" s="172" t="s">
        <v>328</v>
      </c>
      <c r="H132" s="173">
        <v>20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38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135</v>
      </c>
      <c r="AT132" s="181" t="s">
        <v>131</v>
      </c>
      <c r="AU132" s="181" t="s">
        <v>83</v>
      </c>
      <c r="AY132" s="15" t="s">
        <v>128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81</v>
      </c>
      <c r="BK132" s="182">
        <f>ROUND(I132*H132,2)</f>
        <v>0</v>
      </c>
      <c r="BL132" s="15" t="s">
        <v>135</v>
      </c>
      <c r="BM132" s="181" t="s">
        <v>484</v>
      </c>
    </row>
    <row r="133" s="2" customFormat="1" ht="16.5" customHeight="1">
      <c r="A133" s="34"/>
      <c r="B133" s="168"/>
      <c r="C133" s="183" t="s">
        <v>83</v>
      </c>
      <c r="D133" s="183" t="s">
        <v>177</v>
      </c>
      <c r="E133" s="184" t="s">
        <v>394</v>
      </c>
      <c r="F133" s="185" t="s">
        <v>395</v>
      </c>
      <c r="G133" s="186" t="s">
        <v>328</v>
      </c>
      <c r="H133" s="187">
        <v>25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38</v>
      </c>
      <c r="O133" s="73"/>
      <c r="P133" s="179">
        <f>O133*H133</f>
        <v>0</v>
      </c>
      <c r="Q133" s="179">
        <v>0.0089999999999999993</v>
      </c>
      <c r="R133" s="179">
        <f>Q133*H133</f>
        <v>0.22499999999999998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396</v>
      </c>
      <c r="AT133" s="181" t="s">
        <v>177</v>
      </c>
      <c r="AU133" s="181" t="s">
        <v>83</v>
      </c>
      <c r="AY133" s="15" t="s">
        <v>128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81</v>
      </c>
      <c r="BK133" s="182">
        <f>ROUND(I133*H133,2)</f>
        <v>0</v>
      </c>
      <c r="BL133" s="15" t="s">
        <v>135</v>
      </c>
      <c r="BM133" s="181" t="s">
        <v>485</v>
      </c>
    </row>
    <row r="134" s="2" customFormat="1" ht="16.5" customHeight="1">
      <c r="A134" s="34"/>
      <c r="B134" s="168"/>
      <c r="C134" s="169" t="s">
        <v>331</v>
      </c>
      <c r="D134" s="169" t="s">
        <v>131</v>
      </c>
      <c r="E134" s="170" t="s">
        <v>398</v>
      </c>
      <c r="F134" s="171" t="s">
        <v>399</v>
      </c>
      <c r="G134" s="172" t="s">
        <v>328</v>
      </c>
      <c r="H134" s="173">
        <v>200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38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135</v>
      </c>
      <c r="AT134" s="181" t="s">
        <v>131</v>
      </c>
      <c r="AU134" s="181" t="s">
        <v>83</v>
      </c>
      <c r="AY134" s="15" t="s">
        <v>128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81</v>
      </c>
      <c r="BK134" s="182">
        <f>ROUND(I134*H134,2)</f>
        <v>0</v>
      </c>
      <c r="BL134" s="15" t="s">
        <v>135</v>
      </c>
      <c r="BM134" s="181" t="s">
        <v>486</v>
      </c>
    </row>
    <row r="135" s="2" customFormat="1" ht="16.5" customHeight="1">
      <c r="A135" s="34"/>
      <c r="B135" s="168"/>
      <c r="C135" s="183" t="s">
        <v>135</v>
      </c>
      <c r="D135" s="183" t="s">
        <v>177</v>
      </c>
      <c r="E135" s="184" t="s">
        <v>401</v>
      </c>
      <c r="F135" s="185" t="s">
        <v>402</v>
      </c>
      <c r="G135" s="186" t="s">
        <v>403</v>
      </c>
      <c r="H135" s="187">
        <v>40</v>
      </c>
      <c r="I135" s="188"/>
      <c r="J135" s="189">
        <f>ROUND(I135*H135,2)</f>
        <v>0</v>
      </c>
      <c r="K135" s="190"/>
      <c r="L135" s="191"/>
      <c r="M135" s="192" t="s">
        <v>1</v>
      </c>
      <c r="N135" s="193" t="s">
        <v>38</v>
      </c>
      <c r="O135" s="73"/>
      <c r="P135" s="179">
        <f>O135*H135</f>
        <v>0</v>
      </c>
      <c r="Q135" s="179">
        <v>0.001</v>
      </c>
      <c r="R135" s="179">
        <f>Q135*H135</f>
        <v>0.040000000000000001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396</v>
      </c>
      <c r="AT135" s="181" t="s">
        <v>177</v>
      </c>
      <c r="AU135" s="181" t="s">
        <v>83</v>
      </c>
      <c r="AY135" s="15" t="s">
        <v>128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81</v>
      </c>
      <c r="BK135" s="182">
        <f>ROUND(I135*H135,2)</f>
        <v>0</v>
      </c>
      <c r="BL135" s="15" t="s">
        <v>135</v>
      </c>
      <c r="BM135" s="181" t="s">
        <v>487</v>
      </c>
    </row>
    <row r="136" s="12" customFormat="1" ht="22.8" customHeight="1">
      <c r="A136" s="12"/>
      <c r="B136" s="155"/>
      <c r="C136" s="12"/>
      <c r="D136" s="156" t="s">
        <v>72</v>
      </c>
      <c r="E136" s="166" t="s">
        <v>129</v>
      </c>
      <c r="F136" s="166" t="s">
        <v>130</v>
      </c>
      <c r="G136" s="12"/>
      <c r="H136" s="12"/>
      <c r="I136" s="158"/>
      <c r="J136" s="167">
        <f>BK136</f>
        <v>0</v>
      </c>
      <c r="K136" s="12"/>
      <c r="L136" s="155"/>
      <c r="M136" s="160"/>
      <c r="N136" s="161"/>
      <c r="O136" s="161"/>
      <c r="P136" s="162">
        <f>SUM(P137:P140)</f>
        <v>0</v>
      </c>
      <c r="Q136" s="161"/>
      <c r="R136" s="162">
        <f>SUM(R137:R140)</f>
        <v>0</v>
      </c>
      <c r="S136" s="161"/>
      <c r="T136" s="163">
        <f>SUM(T137:T140)</f>
        <v>0.032000000000000001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6" t="s">
        <v>81</v>
      </c>
      <c r="AT136" s="164" t="s">
        <v>72</v>
      </c>
      <c r="AU136" s="164" t="s">
        <v>81</v>
      </c>
      <c r="AY136" s="156" t="s">
        <v>128</v>
      </c>
      <c r="BK136" s="165">
        <f>SUM(BK137:BK140)</f>
        <v>0</v>
      </c>
    </row>
    <row r="137" s="2" customFormat="1" ht="33" customHeight="1">
      <c r="A137" s="34"/>
      <c r="B137" s="168"/>
      <c r="C137" s="169" t="s">
        <v>361</v>
      </c>
      <c r="D137" s="169" t="s">
        <v>131</v>
      </c>
      <c r="E137" s="170" t="s">
        <v>132</v>
      </c>
      <c r="F137" s="171" t="s">
        <v>133</v>
      </c>
      <c r="G137" s="172" t="s">
        <v>134</v>
      </c>
      <c r="H137" s="173">
        <v>2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38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0.001</v>
      </c>
      <c r="T137" s="180">
        <f>S137*H137</f>
        <v>0.002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135</v>
      </c>
      <c r="AT137" s="181" t="s">
        <v>131</v>
      </c>
      <c r="AU137" s="181" t="s">
        <v>83</v>
      </c>
      <c r="AY137" s="15" t="s">
        <v>128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81</v>
      </c>
      <c r="BK137" s="182">
        <f>ROUND(I137*H137,2)</f>
        <v>0</v>
      </c>
      <c r="BL137" s="15" t="s">
        <v>135</v>
      </c>
      <c r="BM137" s="181" t="s">
        <v>488</v>
      </c>
    </row>
    <row r="138" s="2" customFormat="1" ht="33" customHeight="1">
      <c r="A138" s="34"/>
      <c r="B138" s="168"/>
      <c r="C138" s="169" t="s">
        <v>140</v>
      </c>
      <c r="D138" s="169" t="s">
        <v>131</v>
      </c>
      <c r="E138" s="170" t="s">
        <v>137</v>
      </c>
      <c r="F138" s="171" t="s">
        <v>138</v>
      </c>
      <c r="G138" s="172" t="s">
        <v>134</v>
      </c>
      <c r="H138" s="173">
        <v>2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38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0.002</v>
      </c>
      <c r="T138" s="180">
        <f>S138*H138</f>
        <v>0.0040000000000000001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135</v>
      </c>
      <c r="AT138" s="181" t="s">
        <v>131</v>
      </c>
      <c r="AU138" s="181" t="s">
        <v>83</v>
      </c>
      <c r="AY138" s="15" t="s">
        <v>128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81</v>
      </c>
      <c r="BK138" s="182">
        <f>ROUND(I138*H138,2)</f>
        <v>0</v>
      </c>
      <c r="BL138" s="15" t="s">
        <v>135</v>
      </c>
      <c r="BM138" s="181" t="s">
        <v>489</v>
      </c>
    </row>
    <row r="139" s="2" customFormat="1" ht="24.15" customHeight="1">
      <c r="A139" s="34"/>
      <c r="B139" s="168"/>
      <c r="C139" s="169" t="s">
        <v>144</v>
      </c>
      <c r="D139" s="169" t="s">
        <v>131</v>
      </c>
      <c r="E139" s="170" t="s">
        <v>141</v>
      </c>
      <c r="F139" s="171" t="s">
        <v>142</v>
      </c>
      <c r="G139" s="172" t="s">
        <v>134</v>
      </c>
      <c r="H139" s="173">
        <v>2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38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0.0030000000000000001</v>
      </c>
      <c r="T139" s="180">
        <f>S139*H139</f>
        <v>0.0060000000000000001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135</v>
      </c>
      <c r="AT139" s="181" t="s">
        <v>131</v>
      </c>
      <c r="AU139" s="181" t="s">
        <v>83</v>
      </c>
      <c r="AY139" s="15" t="s">
        <v>128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81</v>
      </c>
      <c r="BK139" s="182">
        <f>ROUND(I139*H139,2)</f>
        <v>0</v>
      </c>
      <c r="BL139" s="15" t="s">
        <v>135</v>
      </c>
      <c r="BM139" s="181" t="s">
        <v>490</v>
      </c>
    </row>
    <row r="140" s="2" customFormat="1" ht="24.15" customHeight="1">
      <c r="A140" s="34"/>
      <c r="B140" s="168"/>
      <c r="C140" s="169" t="s">
        <v>396</v>
      </c>
      <c r="D140" s="169" t="s">
        <v>131</v>
      </c>
      <c r="E140" s="170" t="s">
        <v>145</v>
      </c>
      <c r="F140" s="171" t="s">
        <v>146</v>
      </c>
      <c r="G140" s="172" t="s">
        <v>147</v>
      </c>
      <c r="H140" s="173">
        <v>10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38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0.002</v>
      </c>
      <c r="T140" s="180">
        <f>S140*H140</f>
        <v>0.02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135</v>
      </c>
      <c r="AT140" s="181" t="s">
        <v>131</v>
      </c>
      <c r="AU140" s="181" t="s">
        <v>83</v>
      </c>
      <c r="AY140" s="15" t="s">
        <v>128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81</v>
      </c>
      <c r="BK140" s="182">
        <f>ROUND(I140*H140,2)</f>
        <v>0</v>
      </c>
      <c r="BL140" s="15" t="s">
        <v>135</v>
      </c>
      <c r="BM140" s="181" t="s">
        <v>491</v>
      </c>
    </row>
    <row r="141" s="12" customFormat="1" ht="22.8" customHeight="1">
      <c r="A141" s="12"/>
      <c r="B141" s="155"/>
      <c r="C141" s="12"/>
      <c r="D141" s="156" t="s">
        <v>72</v>
      </c>
      <c r="E141" s="166" t="s">
        <v>149</v>
      </c>
      <c r="F141" s="166" t="s">
        <v>150</v>
      </c>
      <c r="G141" s="12"/>
      <c r="H141" s="12"/>
      <c r="I141" s="158"/>
      <c r="J141" s="167">
        <f>BK141</f>
        <v>0</v>
      </c>
      <c r="K141" s="12"/>
      <c r="L141" s="155"/>
      <c r="M141" s="160"/>
      <c r="N141" s="161"/>
      <c r="O141" s="161"/>
      <c r="P141" s="162">
        <f>SUM(P142:P145)</f>
        <v>0</v>
      </c>
      <c r="Q141" s="161"/>
      <c r="R141" s="162">
        <f>SUM(R142:R145)</f>
        <v>0</v>
      </c>
      <c r="S141" s="161"/>
      <c r="T141" s="163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81</v>
      </c>
      <c r="AT141" s="164" t="s">
        <v>72</v>
      </c>
      <c r="AU141" s="164" t="s">
        <v>81</v>
      </c>
      <c r="AY141" s="156" t="s">
        <v>128</v>
      </c>
      <c r="BK141" s="165">
        <f>SUM(BK142:BK145)</f>
        <v>0</v>
      </c>
    </row>
    <row r="142" s="2" customFormat="1" ht="33" customHeight="1">
      <c r="A142" s="34"/>
      <c r="B142" s="168"/>
      <c r="C142" s="169" t="s">
        <v>129</v>
      </c>
      <c r="D142" s="169" t="s">
        <v>131</v>
      </c>
      <c r="E142" s="170" t="s">
        <v>151</v>
      </c>
      <c r="F142" s="171" t="s">
        <v>152</v>
      </c>
      <c r="G142" s="172" t="s">
        <v>153</v>
      </c>
      <c r="H142" s="173">
        <v>0.316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38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135</v>
      </c>
      <c r="AT142" s="181" t="s">
        <v>131</v>
      </c>
      <c r="AU142" s="181" t="s">
        <v>83</v>
      </c>
      <c r="AY142" s="15" t="s">
        <v>128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81</v>
      </c>
      <c r="BK142" s="182">
        <f>ROUND(I142*H142,2)</f>
        <v>0</v>
      </c>
      <c r="BL142" s="15" t="s">
        <v>135</v>
      </c>
      <c r="BM142" s="181" t="s">
        <v>492</v>
      </c>
    </row>
    <row r="143" s="2" customFormat="1" ht="24.15" customHeight="1">
      <c r="A143" s="34"/>
      <c r="B143" s="168"/>
      <c r="C143" s="169" t="s">
        <v>155</v>
      </c>
      <c r="D143" s="169" t="s">
        <v>131</v>
      </c>
      <c r="E143" s="170" t="s">
        <v>156</v>
      </c>
      <c r="F143" s="171" t="s">
        <v>157</v>
      </c>
      <c r="G143" s="172" t="s">
        <v>153</v>
      </c>
      <c r="H143" s="173">
        <v>0.316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38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135</v>
      </c>
      <c r="AT143" s="181" t="s">
        <v>131</v>
      </c>
      <c r="AU143" s="181" t="s">
        <v>83</v>
      </c>
      <c r="AY143" s="15" t="s">
        <v>128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81</v>
      </c>
      <c r="BK143" s="182">
        <f>ROUND(I143*H143,2)</f>
        <v>0</v>
      </c>
      <c r="BL143" s="15" t="s">
        <v>135</v>
      </c>
      <c r="BM143" s="181" t="s">
        <v>493</v>
      </c>
    </row>
    <row r="144" s="2" customFormat="1" ht="24.15" customHeight="1">
      <c r="A144" s="34"/>
      <c r="B144" s="168"/>
      <c r="C144" s="169" t="s">
        <v>159</v>
      </c>
      <c r="D144" s="169" t="s">
        <v>131</v>
      </c>
      <c r="E144" s="170" t="s">
        <v>160</v>
      </c>
      <c r="F144" s="171" t="s">
        <v>161</v>
      </c>
      <c r="G144" s="172" t="s">
        <v>153</v>
      </c>
      <c r="H144" s="173">
        <v>0.316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38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135</v>
      </c>
      <c r="AT144" s="181" t="s">
        <v>131</v>
      </c>
      <c r="AU144" s="181" t="s">
        <v>83</v>
      </c>
      <c r="AY144" s="15" t="s">
        <v>128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81</v>
      </c>
      <c r="BK144" s="182">
        <f>ROUND(I144*H144,2)</f>
        <v>0</v>
      </c>
      <c r="BL144" s="15" t="s">
        <v>135</v>
      </c>
      <c r="BM144" s="181" t="s">
        <v>494</v>
      </c>
    </row>
    <row r="145" s="2" customFormat="1" ht="33" customHeight="1">
      <c r="A145" s="34"/>
      <c r="B145" s="168"/>
      <c r="C145" s="169" t="s">
        <v>163</v>
      </c>
      <c r="D145" s="169" t="s">
        <v>131</v>
      </c>
      <c r="E145" s="170" t="s">
        <v>164</v>
      </c>
      <c r="F145" s="171" t="s">
        <v>165</v>
      </c>
      <c r="G145" s="172" t="s">
        <v>153</v>
      </c>
      <c r="H145" s="173">
        <v>0.316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38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135</v>
      </c>
      <c r="AT145" s="181" t="s">
        <v>131</v>
      </c>
      <c r="AU145" s="181" t="s">
        <v>83</v>
      </c>
      <c r="AY145" s="15" t="s">
        <v>128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81</v>
      </c>
      <c r="BK145" s="182">
        <f>ROUND(I145*H145,2)</f>
        <v>0</v>
      </c>
      <c r="BL145" s="15" t="s">
        <v>135</v>
      </c>
      <c r="BM145" s="181" t="s">
        <v>495</v>
      </c>
    </row>
    <row r="146" s="12" customFormat="1" ht="25.92" customHeight="1">
      <c r="A146" s="12"/>
      <c r="B146" s="155"/>
      <c r="C146" s="12"/>
      <c r="D146" s="156" t="s">
        <v>72</v>
      </c>
      <c r="E146" s="157" t="s">
        <v>167</v>
      </c>
      <c r="F146" s="157" t="s">
        <v>168</v>
      </c>
      <c r="G146" s="12"/>
      <c r="H146" s="12"/>
      <c r="I146" s="158"/>
      <c r="J146" s="159">
        <f>BK146</f>
        <v>0</v>
      </c>
      <c r="K146" s="12"/>
      <c r="L146" s="155"/>
      <c r="M146" s="160"/>
      <c r="N146" s="161"/>
      <c r="O146" s="161"/>
      <c r="P146" s="162">
        <f>P147</f>
        <v>0</v>
      </c>
      <c r="Q146" s="161"/>
      <c r="R146" s="162">
        <f>R147</f>
        <v>0.15337000000000001</v>
      </c>
      <c r="S146" s="161"/>
      <c r="T146" s="163">
        <f>T147</f>
        <v>0.28400000000000003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6" t="s">
        <v>83</v>
      </c>
      <c r="AT146" s="164" t="s">
        <v>72</v>
      </c>
      <c r="AU146" s="164" t="s">
        <v>73</v>
      </c>
      <c r="AY146" s="156" t="s">
        <v>128</v>
      </c>
      <c r="BK146" s="165">
        <f>BK147</f>
        <v>0</v>
      </c>
    </row>
    <row r="147" s="12" customFormat="1" ht="22.8" customHeight="1">
      <c r="A147" s="12"/>
      <c r="B147" s="155"/>
      <c r="C147" s="12"/>
      <c r="D147" s="156" t="s">
        <v>72</v>
      </c>
      <c r="E147" s="166" t="s">
        <v>169</v>
      </c>
      <c r="F147" s="166" t="s">
        <v>170</v>
      </c>
      <c r="G147" s="12"/>
      <c r="H147" s="12"/>
      <c r="I147" s="158"/>
      <c r="J147" s="167">
        <f>BK147</f>
        <v>0</v>
      </c>
      <c r="K147" s="12"/>
      <c r="L147" s="155"/>
      <c r="M147" s="160"/>
      <c r="N147" s="161"/>
      <c r="O147" s="161"/>
      <c r="P147" s="162">
        <f>SUM(P148:P189)</f>
        <v>0</v>
      </c>
      <c r="Q147" s="161"/>
      <c r="R147" s="162">
        <f>SUM(R148:R189)</f>
        <v>0.15337000000000001</v>
      </c>
      <c r="S147" s="161"/>
      <c r="T147" s="163">
        <f>SUM(T148:T189)</f>
        <v>0.28400000000000003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6" t="s">
        <v>83</v>
      </c>
      <c r="AT147" s="164" t="s">
        <v>72</v>
      </c>
      <c r="AU147" s="164" t="s">
        <v>81</v>
      </c>
      <c r="AY147" s="156" t="s">
        <v>128</v>
      </c>
      <c r="BK147" s="165">
        <f>SUM(BK148:BK189)</f>
        <v>0</v>
      </c>
    </row>
    <row r="148" s="2" customFormat="1" ht="24.15" customHeight="1">
      <c r="A148" s="34"/>
      <c r="B148" s="168"/>
      <c r="C148" s="169" t="s">
        <v>417</v>
      </c>
      <c r="D148" s="169" t="s">
        <v>131</v>
      </c>
      <c r="E148" s="170" t="s">
        <v>172</v>
      </c>
      <c r="F148" s="171" t="s">
        <v>173</v>
      </c>
      <c r="G148" s="172" t="s">
        <v>147</v>
      </c>
      <c r="H148" s="173">
        <v>30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38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174</v>
      </c>
      <c r="AT148" s="181" t="s">
        <v>131</v>
      </c>
      <c r="AU148" s="181" t="s">
        <v>83</v>
      </c>
      <c r="AY148" s="15" t="s">
        <v>128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81</v>
      </c>
      <c r="BK148" s="182">
        <f>ROUND(I148*H148,2)</f>
        <v>0</v>
      </c>
      <c r="BL148" s="15" t="s">
        <v>174</v>
      </c>
      <c r="BM148" s="181" t="s">
        <v>496</v>
      </c>
    </row>
    <row r="149" s="2" customFormat="1" ht="21.75" customHeight="1">
      <c r="A149" s="34"/>
      <c r="B149" s="168"/>
      <c r="C149" s="183" t="s">
        <v>419</v>
      </c>
      <c r="D149" s="183" t="s">
        <v>177</v>
      </c>
      <c r="E149" s="184" t="s">
        <v>178</v>
      </c>
      <c r="F149" s="185" t="s">
        <v>179</v>
      </c>
      <c r="G149" s="186" t="s">
        <v>147</v>
      </c>
      <c r="H149" s="187">
        <v>30</v>
      </c>
      <c r="I149" s="188"/>
      <c r="J149" s="189">
        <f>ROUND(I149*H149,2)</f>
        <v>0</v>
      </c>
      <c r="K149" s="190"/>
      <c r="L149" s="191"/>
      <c r="M149" s="192" t="s">
        <v>1</v>
      </c>
      <c r="N149" s="193" t="s">
        <v>38</v>
      </c>
      <c r="O149" s="73"/>
      <c r="P149" s="179">
        <f>O149*H149</f>
        <v>0</v>
      </c>
      <c r="Q149" s="179">
        <v>0.00010000000000000001</v>
      </c>
      <c r="R149" s="179">
        <f>Q149*H149</f>
        <v>0.0030000000000000001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180</v>
      </c>
      <c r="AT149" s="181" t="s">
        <v>177</v>
      </c>
      <c r="AU149" s="181" t="s">
        <v>83</v>
      </c>
      <c r="AY149" s="15" t="s">
        <v>128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81</v>
      </c>
      <c r="BK149" s="182">
        <f>ROUND(I149*H149,2)</f>
        <v>0</v>
      </c>
      <c r="BL149" s="15" t="s">
        <v>174</v>
      </c>
      <c r="BM149" s="181" t="s">
        <v>497</v>
      </c>
    </row>
    <row r="150" s="2" customFormat="1" ht="24.15" customHeight="1">
      <c r="A150" s="34"/>
      <c r="B150" s="168"/>
      <c r="C150" s="169" t="s">
        <v>8</v>
      </c>
      <c r="D150" s="169" t="s">
        <v>131</v>
      </c>
      <c r="E150" s="170" t="s">
        <v>183</v>
      </c>
      <c r="F150" s="171" t="s">
        <v>184</v>
      </c>
      <c r="G150" s="172" t="s">
        <v>147</v>
      </c>
      <c r="H150" s="173">
        <v>30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38</v>
      </c>
      <c r="O150" s="73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174</v>
      </c>
      <c r="AT150" s="181" t="s">
        <v>131</v>
      </c>
      <c r="AU150" s="181" t="s">
        <v>83</v>
      </c>
      <c r="AY150" s="15" t="s">
        <v>128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81</v>
      </c>
      <c r="BK150" s="182">
        <f>ROUND(I150*H150,2)</f>
        <v>0</v>
      </c>
      <c r="BL150" s="15" t="s">
        <v>174</v>
      </c>
      <c r="BM150" s="181" t="s">
        <v>498</v>
      </c>
    </row>
    <row r="151" s="2" customFormat="1" ht="21.75" customHeight="1">
      <c r="A151" s="34"/>
      <c r="B151" s="168"/>
      <c r="C151" s="183" t="s">
        <v>174</v>
      </c>
      <c r="D151" s="183" t="s">
        <v>177</v>
      </c>
      <c r="E151" s="184" t="s">
        <v>178</v>
      </c>
      <c r="F151" s="185" t="s">
        <v>179</v>
      </c>
      <c r="G151" s="186" t="s">
        <v>147</v>
      </c>
      <c r="H151" s="187">
        <v>30</v>
      </c>
      <c r="I151" s="188"/>
      <c r="J151" s="189">
        <f>ROUND(I151*H151,2)</f>
        <v>0</v>
      </c>
      <c r="K151" s="190"/>
      <c r="L151" s="191"/>
      <c r="M151" s="192" t="s">
        <v>1</v>
      </c>
      <c r="N151" s="193" t="s">
        <v>38</v>
      </c>
      <c r="O151" s="73"/>
      <c r="P151" s="179">
        <f>O151*H151</f>
        <v>0</v>
      </c>
      <c r="Q151" s="179">
        <v>0.00010000000000000001</v>
      </c>
      <c r="R151" s="179">
        <f>Q151*H151</f>
        <v>0.0030000000000000001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180</v>
      </c>
      <c r="AT151" s="181" t="s">
        <v>177</v>
      </c>
      <c r="AU151" s="181" t="s">
        <v>83</v>
      </c>
      <c r="AY151" s="15" t="s">
        <v>128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81</v>
      </c>
      <c r="BK151" s="182">
        <f>ROUND(I151*H151,2)</f>
        <v>0</v>
      </c>
      <c r="BL151" s="15" t="s">
        <v>174</v>
      </c>
      <c r="BM151" s="181" t="s">
        <v>499</v>
      </c>
    </row>
    <row r="152" s="2" customFormat="1" ht="24.15" customHeight="1">
      <c r="A152" s="34"/>
      <c r="B152" s="168"/>
      <c r="C152" s="169" t="s">
        <v>171</v>
      </c>
      <c r="D152" s="169" t="s">
        <v>131</v>
      </c>
      <c r="E152" s="170" t="s">
        <v>188</v>
      </c>
      <c r="F152" s="171" t="s">
        <v>189</v>
      </c>
      <c r="G152" s="172" t="s">
        <v>147</v>
      </c>
      <c r="H152" s="173">
        <v>20</v>
      </c>
      <c r="I152" s="174"/>
      <c r="J152" s="175">
        <f>ROUND(I152*H152,2)</f>
        <v>0</v>
      </c>
      <c r="K152" s="176"/>
      <c r="L152" s="35"/>
      <c r="M152" s="177" t="s">
        <v>1</v>
      </c>
      <c r="N152" s="178" t="s">
        <v>38</v>
      </c>
      <c r="O152" s="73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174</v>
      </c>
      <c r="AT152" s="181" t="s">
        <v>131</v>
      </c>
      <c r="AU152" s="181" t="s">
        <v>83</v>
      </c>
      <c r="AY152" s="15" t="s">
        <v>128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81</v>
      </c>
      <c r="BK152" s="182">
        <f>ROUND(I152*H152,2)</f>
        <v>0</v>
      </c>
      <c r="BL152" s="15" t="s">
        <v>174</v>
      </c>
      <c r="BM152" s="181" t="s">
        <v>500</v>
      </c>
    </row>
    <row r="153" s="2" customFormat="1" ht="16.5" customHeight="1">
      <c r="A153" s="34"/>
      <c r="B153" s="168"/>
      <c r="C153" s="183" t="s">
        <v>176</v>
      </c>
      <c r="D153" s="183" t="s">
        <v>177</v>
      </c>
      <c r="E153" s="184" t="s">
        <v>192</v>
      </c>
      <c r="F153" s="185" t="s">
        <v>193</v>
      </c>
      <c r="G153" s="186" t="s">
        <v>147</v>
      </c>
      <c r="H153" s="187">
        <v>20</v>
      </c>
      <c r="I153" s="188"/>
      <c r="J153" s="189">
        <f>ROUND(I153*H153,2)</f>
        <v>0</v>
      </c>
      <c r="K153" s="190"/>
      <c r="L153" s="191"/>
      <c r="M153" s="192" t="s">
        <v>1</v>
      </c>
      <c r="N153" s="193" t="s">
        <v>38</v>
      </c>
      <c r="O153" s="73"/>
      <c r="P153" s="179">
        <f>O153*H153</f>
        <v>0</v>
      </c>
      <c r="Q153" s="179">
        <v>0.00021000000000000001</v>
      </c>
      <c r="R153" s="179">
        <f>Q153*H153</f>
        <v>0.0042000000000000006</v>
      </c>
      <c r="S153" s="179">
        <v>0</v>
      </c>
      <c r="T153" s="18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180</v>
      </c>
      <c r="AT153" s="181" t="s">
        <v>177</v>
      </c>
      <c r="AU153" s="181" t="s">
        <v>83</v>
      </c>
      <c r="AY153" s="15" t="s">
        <v>128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81</v>
      </c>
      <c r="BK153" s="182">
        <f>ROUND(I153*H153,2)</f>
        <v>0</v>
      </c>
      <c r="BL153" s="15" t="s">
        <v>174</v>
      </c>
      <c r="BM153" s="181" t="s">
        <v>501</v>
      </c>
    </row>
    <row r="154" s="2" customFormat="1" ht="24.15" customHeight="1">
      <c r="A154" s="34"/>
      <c r="B154" s="168"/>
      <c r="C154" s="169" t="s">
        <v>182</v>
      </c>
      <c r="D154" s="169" t="s">
        <v>131</v>
      </c>
      <c r="E154" s="170" t="s">
        <v>188</v>
      </c>
      <c r="F154" s="171" t="s">
        <v>189</v>
      </c>
      <c r="G154" s="172" t="s">
        <v>147</v>
      </c>
      <c r="H154" s="173">
        <v>20</v>
      </c>
      <c r="I154" s="174"/>
      <c r="J154" s="175">
        <f>ROUND(I154*H154,2)</f>
        <v>0</v>
      </c>
      <c r="K154" s="176"/>
      <c r="L154" s="35"/>
      <c r="M154" s="177" t="s">
        <v>1</v>
      </c>
      <c r="N154" s="178" t="s">
        <v>38</v>
      </c>
      <c r="O154" s="73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174</v>
      </c>
      <c r="AT154" s="181" t="s">
        <v>131</v>
      </c>
      <c r="AU154" s="181" t="s">
        <v>83</v>
      </c>
      <c r="AY154" s="15" t="s">
        <v>128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5" t="s">
        <v>81</v>
      </c>
      <c r="BK154" s="182">
        <f>ROUND(I154*H154,2)</f>
        <v>0</v>
      </c>
      <c r="BL154" s="15" t="s">
        <v>174</v>
      </c>
      <c r="BM154" s="181" t="s">
        <v>502</v>
      </c>
    </row>
    <row r="155" s="2" customFormat="1" ht="16.5" customHeight="1">
      <c r="A155" s="34"/>
      <c r="B155" s="168"/>
      <c r="C155" s="183" t="s">
        <v>186</v>
      </c>
      <c r="D155" s="183" t="s">
        <v>177</v>
      </c>
      <c r="E155" s="184" t="s">
        <v>198</v>
      </c>
      <c r="F155" s="185" t="s">
        <v>199</v>
      </c>
      <c r="G155" s="186" t="s">
        <v>147</v>
      </c>
      <c r="H155" s="187">
        <v>20</v>
      </c>
      <c r="I155" s="188"/>
      <c r="J155" s="189">
        <f>ROUND(I155*H155,2)</f>
        <v>0</v>
      </c>
      <c r="K155" s="190"/>
      <c r="L155" s="191"/>
      <c r="M155" s="192" t="s">
        <v>1</v>
      </c>
      <c r="N155" s="193" t="s">
        <v>38</v>
      </c>
      <c r="O155" s="73"/>
      <c r="P155" s="179">
        <f>O155*H155</f>
        <v>0</v>
      </c>
      <c r="Q155" s="179">
        <v>0.00038999999999999999</v>
      </c>
      <c r="R155" s="179">
        <f>Q155*H155</f>
        <v>0.0077999999999999996</v>
      </c>
      <c r="S155" s="179">
        <v>0</v>
      </c>
      <c r="T155" s="18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1" t="s">
        <v>180</v>
      </c>
      <c r="AT155" s="181" t="s">
        <v>177</v>
      </c>
      <c r="AU155" s="181" t="s">
        <v>83</v>
      </c>
      <c r="AY155" s="15" t="s">
        <v>128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5" t="s">
        <v>81</v>
      </c>
      <c r="BK155" s="182">
        <f>ROUND(I155*H155,2)</f>
        <v>0</v>
      </c>
      <c r="BL155" s="15" t="s">
        <v>174</v>
      </c>
      <c r="BM155" s="181" t="s">
        <v>503</v>
      </c>
    </row>
    <row r="156" s="2" customFormat="1" ht="24.15" customHeight="1">
      <c r="A156" s="34"/>
      <c r="B156" s="168"/>
      <c r="C156" s="169" t="s">
        <v>7</v>
      </c>
      <c r="D156" s="169" t="s">
        <v>131</v>
      </c>
      <c r="E156" s="170" t="s">
        <v>202</v>
      </c>
      <c r="F156" s="171" t="s">
        <v>203</v>
      </c>
      <c r="G156" s="172" t="s">
        <v>134</v>
      </c>
      <c r="H156" s="173">
        <v>20</v>
      </c>
      <c r="I156" s="174"/>
      <c r="J156" s="175">
        <f>ROUND(I156*H156,2)</f>
        <v>0</v>
      </c>
      <c r="K156" s="176"/>
      <c r="L156" s="35"/>
      <c r="M156" s="177" t="s">
        <v>1</v>
      </c>
      <c r="N156" s="178" t="s">
        <v>38</v>
      </c>
      <c r="O156" s="73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174</v>
      </c>
      <c r="AT156" s="181" t="s">
        <v>131</v>
      </c>
      <c r="AU156" s="181" t="s">
        <v>83</v>
      </c>
      <c r="AY156" s="15" t="s">
        <v>128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5" t="s">
        <v>81</v>
      </c>
      <c r="BK156" s="182">
        <f>ROUND(I156*H156,2)</f>
        <v>0</v>
      </c>
      <c r="BL156" s="15" t="s">
        <v>174</v>
      </c>
      <c r="BM156" s="181" t="s">
        <v>504</v>
      </c>
    </row>
    <row r="157" s="2" customFormat="1" ht="21.75" customHeight="1">
      <c r="A157" s="34"/>
      <c r="B157" s="168"/>
      <c r="C157" s="183" t="s">
        <v>191</v>
      </c>
      <c r="D157" s="183" t="s">
        <v>177</v>
      </c>
      <c r="E157" s="184" t="s">
        <v>206</v>
      </c>
      <c r="F157" s="185" t="s">
        <v>207</v>
      </c>
      <c r="G157" s="186" t="s">
        <v>134</v>
      </c>
      <c r="H157" s="187">
        <v>20</v>
      </c>
      <c r="I157" s="188"/>
      <c r="J157" s="189">
        <f>ROUND(I157*H157,2)</f>
        <v>0</v>
      </c>
      <c r="K157" s="190"/>
      <c r="L157" s="191"/>
      <c r="M157" s="192" t="s">
        <v>1</v>
      </c>
      <c r="N157" s="193" t="s">
        <v>38</v>
      </c>
      <c r="O157" s="73"/>
      <c r="P157" s="179">
        <f>O157*H157</f>
        <v>0</v>
      </c>
      <c r="Q157" s="179">
        <v>3.0000000000000001E-05</v>
      </c>
      <c r="R157" s="179">
        <f>Q157*H157</f>
        <v>0.00060000000000000006</v>
      </c>
      <c r="S157" s="179">
        <v>0</v>
      </c>
      <c r="T157" s="18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1" t="s">
        <v>180</v>
      </c>
      <c r="AT157" s="181" t="s">
        <v>177</v>
      </c>
      <c r="AU157" s="181" t="s">
        <v>83</v>
      </c>
      <c r="AY157" s="15" t="s">
        <v>128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5" t="s">
        <v>81</v>
      </c>
      <c r="BK157" s="182">
        <f>ROUND(I157*H157,2)</f>
        <v>0</v>
      </c>
      <c r="BL157" s="15" t="s">
        <v>174</v>
      </c>
      <c r="BM157" s="181" t="s">
        <v>505</v>
      </c>
    </row>
    <row r="158" s="2" customFormat="1" ht="21.75" customHeight="1">
      <c r="A158" s="34"/>
      <c r="B158" s="168"/>
      <c r="C158" s="169" t="s">
        <v>195</v>
      </c>
      <c r="D158" s="169" t="s">
        <v>131</v>
      </c>
      <c r="E158" s="170" t="s">
        <v>210</v>
      </c>
      <c r="F158" s="171" t="s">
        <v>211</v>
      </c>
      <c r="G158" s="172" t="s">
        <v>134</v>
      </c>
      <c r="H158" s="173">
        <v>10</v>
      </c>
      <c r="I158" s="174"/>
      <c r="J158" s="175">
        <f>ROUND(I158*H158,2)</f>
        <v>0</v>
      </c>
      <c r="K158" s="176"/>
      <c r="L158" s="35"/>
      <c r="M158" s="177" t="s">
        <v>1</v>
      </c>
      <c r="N158" s="178" t="s">
        <v>38</v>
      </c>
      <c r="O158" s="73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1" t="s">
        <v>174</v>
      </c>
      <c r="AT158" s="181" t="s">
        <v>131</v>
      </c>
      <c r="AU158" s="181" t="s">
        <v>83</v>
      </c>
      <c r="AY158" s="15" t="s">
        <v>128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5" t="s">
        <v>81</v>
      </c>
      <c r="BK158" s="182">
        <f>ROUND(I158*H158,2)</f>
        <v>0</v>
      </c>
      <c r="BL158" s="15" t="s">
        <v>174</v>
      </c>
      <c r="BM158" s="181" t="s">
        <v>506</v>
      </c>
    </row>
    <row r="159" s="2" customFormat="1" ht="24.15" customHeight="1">
      <c r="A159" s="34"/>
      <c r="B159" s="168"/>
      <c r="C159" s="183" t="s">
        <v>197</v>
      </c>
      <c r="D159" s="183" t="s">
        <v>177</v>
      </c>
      <c r="E159" s="184" t="s">
        <v>214</v>
      </c>
      <c r="F159" s="185" t="s">
        <v>215</v>
      </c>
      <c r="G159" s="186" t="s">
        <v>134</v>
      </c>
      <c r="H159" s="187">
        <v>10</v>
      </c>
      <c r="I159" s="188"/>
      <c r="J159" s="189">
        <f>ROUND(I159*H159,2)</f>
        <v>0</v>
      </c>
      <c r="K159" s="190"/>
      <c r="L159" s="191"/>
      <c r="M159" s="192" t="s">
        <v>1</v>
      </c>
      <c r="N159" s="193" t="s">
        <v>38</v>
      </c>
      <c r="O159" s="73"/>
      <c r="P159" s="179">
        <f>O159*H159</f>
        <v>0</v>
      </c>
      <c r="Q159" s="179">
        <v>0.00013999999999999999</v>
      </c>
      <c r="R159" s="179">
        <f>Q159*H159</f>
        <v>0.0013999999999999998</v>
      </c>
      <c r="S159" s="179">
        <v>0</v>
      </c>
      <c r="T159" s="18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1" t="s">
        <v>180</v>
      </c>
      <c r="AT159" s="181" t="s">
        <v>177</v>
      </c>
      <c r="AU159" s="181" t="s">
        <v>83</v>
      </c>
      <c r="AY159" s="15" t="s">
        <v>128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5" t="s">
        <v>81</v>
      </c>
      <c r="BK159" s="182">
        <f>ROUND(I159*H159,2)</f>
        <v>0</v>
      </c>
      <c r="BL159" s="15" t="s">
        <v>174</v>
      </c>
      <c r="BM159" s="181" t="s">
        <v>507</v>
      </c>
    </row>
    <row r="160" s="2" customFormat="1" ht="24.15" customHeight="1">
      <c r="A160" s="34"/>
      <c r="B160" s="168"/>
      <c r="C160" s="169" t="s">
        <v>201</v>
      </c>
      <c r="D160" s="169" t="s">
        <v>131</v>
      </c>
      <c r="E160" s="170" t="s">
        <v>218</v>
      </c>
      <c r="F160" s="171" t="s">
        <v>219</v>
      </c>
      <c r="G160" s="172" t="s">
        <v>147</v>
      </c>
      <c r="H160" s="173">
        <v>300</v>
      </c>
      <c r="I160" s="174"/>
      <c r="J160" s="175">
        <f>ROUND(I160*H160,2)</f>
        <v>0</v>
      </c>
      <c r="K160" s="176"/>
      <c r="L160" s="35"/>
      <c r="M160" s="177" t="s">
        <v>1</v>
      </c>
      <c r="N160" s="178" t="s">
        <v>38</v>
      </c>
      <c r="O160" s="73"/>
      <c r="P160" s="179">
        <f>O160*H160</f>
        <v>0</v>
      </c>
      <c r="Q160" s="179">
        <v>0</v>
      </c>
      <c r="R160" s="179">
        <f>Q160*H160</f>
        <v>0</v>
      </c>
      <c r="S160" s="179">
        <v>0.00080000000000000004</v>
      </c>
      <c r="T160" s="180">
        <f>S160*H160</f>
        <v>0.24000000000000002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1" t="s">
        <v>174</v>
      </c>
      <c r="AT160" s="181" t="s">
        <v>131</v>
      </c>
      <c r="AU160" s="181" t="s">
        <v>83</v>
      </c>
      <c r="AY160" s="15" t="s">
        <v>128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5" t="s">
        <v>81</v>
      </c>
      <c r="BK160" s="182">
        <f>ROUND(I160*H160,2)</f>
        <v>0</v>
      </c>
      <c r="BL160" s="15" t="s">
        <v>174</v>
      </c>
      <c r="BM160" s="181" t="s">
        <v>508</v>
      </c>
    </row>
    <row r="161" s="2" customFormat="1" ht="24.15" customHeight="1">
      <c r="A161" s="34"/>
      <c r="B161" s="168"/>
      <c r="C161" s="169" t="s">
        <v>205</v>
      </c>
      <c r="D161" s="169" t="s">
        <v>131</v>
      </c>
      <c r="E161" s="170" t="s">
        <v>222</v>
      </c>
      <c r="F161" s="171" t="s">
        <v>223</v>
      </c>
      <c r="G161" s="172" t="s">
        <v>147</v>
      </c>
      <c r="H161" s="173">
        <v>250</v>
      </c>
      <c r="I161" s="174"/>
      <c r="J161" s="175">
        <f>ROUND(I161*H161,2)</f>
        <v>0</v>
      </c>
      <c r="K161" s="176"/>
      <c r="L161" s="35"/>
      <c r="M161" s="177" t="s">
        <v>1</v>
      </c>
      <c r="N161" s="178" t="s">
        <v>38</v>
      </c>
      <c r="O161" s="73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1" t="s">
        <v>174</v>
      </c>
      <c r="AT161" s="181" t="s">
        <v>131</v>
      </c>
      <c r="AU161" s="181" t="s">
        <v>83</v>
      </c>
      <c r="AY161" s="15" t="s">
        <v>128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5" t="s">
        <v>81</v>
      </c>
      <c r="BK161" s="182">
        <f>ROUND(I161*H161,2)</f>
        <v>0</v>
      </c>
      <c r="BL161" s="15" t="s">
        <v>174</v>
      </c>
      <c r="BM161" s="181" t="s">
        <v>509</v>
      </c>
    </row>
    <row r="162" s="2" customFormat="1" ht="24.15" customHeight="1">
      <c r="A162" s="34"/>
      <c r="B162" s="168"/>
      <c r="C162" s="183" t="s">
        <v>209</v>
      </c>
      <c r="D162" s="183" t="s">
        <v>177</v>
      </c>
      <c r="E162" s="184" t="s">
        <v>226</v>
      </c>
      <c r="F162" s="185" t="s">
        <v>227</v>
      </c>
      <c r="G162" s="186" t="s">
        <v>147</v>
      </c>
      <c r="H162" s="187">
        <v>250</v>
      </c>
      <c r="I162" s="188"/>
      <c r="J162" s="189">
        <f>ROUND(I162*H162,2)</f>
        <v>0</v>
      </c>
      <c r="K162" s="190"/>
      <c r="L162" s="191"/>
      <c r="M162" s="192" t="s">
        <v>1</v>
      </c>
      <c r="N162" s="193" t="s">
        <v>38</v>
      </c>
      <c r="O162" s="73"/>
      <c r="P162" s="179">
        <f>O162*H162</f>
        <v>0</v>
      </c>
      <c r="Q162" s="179">
        <v>0.00013999999999999999</v>
      </c>
      <c r="R162" s="179">
        <f>Q162*H162</f>
        <v>0.034999999999999996</v>
      </c>
      <c r="S162" s="179">
        <v>0</v>
      </c>
      <c r="T162" s="18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1" t="s">
        <v>180</v>
      </c>
      <c r="AT162" s="181" t="s">
        <v>177</v>
      </c>
      <c r="AU162" s="181" t="s">
        <v>83</v>
      </c>
      <c r="AY162" s="15" t="s">
        <v>128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5" t="s">
        <v>81</v>
      </c>
      <c r="BK162" s="182">
        <f>ROUND(I162*H162,2)</f>
        <v>0</v>
      </c>
      <c r="BL162" s="15" t="s">
        <v>174</v>
      </c>
      <c r="BM162" s="181" t="s">
        <v>510</v>
      </c>
    </row>
    <row r="163" s="2" customFormat="1" ht="24.15" customHeight="1">
      <c r="A163" s="34"/>
      <c r="B163" s="168"/>
      <c r="C163" s="169" t="s">
        <v>213</v>
      </c>
      <c r="D163" s="169" t="s">
        <v>131</v>
      </c>
      <c r="E163" s="170" t="s">
        <v>229</v>
      </c>
      <c r="F163" s="171" t="s">
        <v>230</v>
      </c>
      <c r="G163" s="172" t="s">
        <v>147</v>
      </c>
      <c r="H163" s="173">
        <v>350</v>
      </c>
      <c r="I163" s="174"/>
      <c r="J163" s="175">
        <f>ROUND(I163*H163,2)</f>
        <v>0</v>
      </c>
      <c r="K163" s="176"/>
      <c r="L163" s="35"/>
      <c r="M163" s="177" t="s">
        <v>1</v>
      </c>
      <c r="N163" s="178" t="s">
        <v>38</v>
      </c>
      <c r="O163" s="73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1" t="s">
        <v>174</v>
      </c>
      <c r="AT163" s="181" t="s">
        <v>131</v>
      </c>
      <c r="AU163" s="181" t="s">
        <v>83</v>
      </c>
      <c r="AY163" s="15" t="s">
        <v>128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5" t="s">
        <v>81</v>
      </c>
      <c r="BK163" s="182">
        <f>ROUND(I163*H163,2)</f>
        <v>0</v>
      </c>
      <c r="BL163" s="15" t="s">
        <v>174</v>
      </c>
      <c r="BM163" s="181" t="s">
        <v>511</v>
      </c>
    </row>
    <row r="164" s="2" customFormat="1" ht="16.5" customHeight="1">
      <c r="A164" s="34"/>
      <c r="B164" s="168"/>
      <c r="C164" s="183" t="s">
        <v>217</v>
      </c>
      <c r="D164" s="183" t="s">
        <v>177</v>
      </c>
      <c r="E164" s="184" t="s">
        <v>233</v>
      </c>
      <c r="F164" s="185" t="s">
        <v>234</v>
      </c>
      <c r="G164" s="186" t="s">
        <v>147</v>
      </c>
      <c r="H164" s="187">
        <v>350</v>
      </c>
      <c r="I164" s="188"/>
      <c r="J164" s="189">
        <f>ROUND(I164*H164,2)</f>
        <v>0</v>
      </c>
      <c r="K164" s="190"/>
      <c r="L164" s="191"/>
      <c r="M164" s="192" t="s">
        <v>1</v>
      </c>
      <c r="N164" s="193" t="s">
        <v>38</v>
      </c>
      <c r="O164" s="73"/>
      <c r="P164" s="179">
        <f>O164*H164</f>
        <v>0</v>
      </c>
      <c r="Q164" s="179">
        <v>0.00017000000000000001</v>
      </c>
      <c r="R164" s="179">
        <f>Q164*H164</f>
        <v>0.059500000000000004</v>
      </c>
      <c r="S164" s="179">
        <v>0</v>
      </c>
      <c r="T164" s="18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1" t="s">
        <v>180</v>
      </c>
      <c r="AT164" s="181" t="s">
        <v>177</v>
      </c>
      <c r="AU164" s="181" t="s">
        <v>83</v>
      </c>
      <c r="AY164" s="15" t="s">
        <v>128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5" t="s">
        <v>81</v>
      </c>
      <c r="BK164" s="182">
        <f>ROUND(I164*H164,2)</f>
        <v>0</v>
      </c>
      <c r="BL164" s="15" t="s">
        <v>174</v>
      </c>
      <c r="BM164" s="181" t="s">
        <v>512</v>
      </c>
    </row>
    <row r="165" s="2" customFormat="1" ht="16.5" customHeight="1">
      <c r="A165" s="34"/>
      <c r="B165" s="168"/>
      <c r="C165" s="169" t="s">
        <v>225</v>
      </c>
      <c r="D165" s="169" t="s">
        <v>131</v>
      </c>
      <c r="E165" s="170" t="s">
        <v>237</v>
      </c>
      <c r="F165" s="171" t="s">
        <v>238</v>
      </c>
      <c r="G165" s="172" t="s">
        <v>239</v>
      </c>
      <c r="H165" s="173">
        <v>1</v>
      </c>
      <c r="I165" s="174"/>
      <c r="J165" s="175">
        <f>ROUND(I165*H165,2)</f>
        <v>0</v>
      </c>
      <c r="K165" s="176"/>
      <c r="L165" s="35"/>
      <c r="M165" s="177" t="s">
        <v>1</v>
      </c>
      <c r="N165" s="178" t="s">
        <v>38</v>
      </c>
      <c r="O165" s="73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1" t="s">
        <v>174</v>
      </c>
      <c r="AT165" s="181" t="s">
        <v>131</v>
      </c>
      <c r="AU165" s="181" t="s">
        <v>83</v>
      </c>
      <c r="AY165" s="15" t="s">
        <v>128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5" t="s">
        <v>81</v>
      </c>
      <c r="BK165" s="182">
        <f>ROUND(I165*H165,2)</f>
        <v>0</v>
      </c>
      <c r="BL165" s="15" t="s">
        <v>174</v>
      </c>
      <c r="BM165" s="181" t="s">
        <v>513</v>
      </c>
    </row>
    <row r="166" s="2" customFormat="1" ht="16.5" customHeight="1">
      <c r="A166" s="34"/>
      <c r="B166" s="168"/>
      <c r="C166" s="169" t="s">
        <v>180</v>
      </c>
      <c r="D166" s="169" t="s">
        <v>131</v>
      </c>
      <c r="E166" s="170" t="s">
        <v>242</v>
      </c>
      <c r="F166" s="171" t="s">
        <v>243</v>
      </c>
      <c r="G166" s="172" t="s">
        <v>239</v>
      </c>
      <c r="H166" s="173">
        <v>1</v>
      </c>
      <c r="I166" s="174"/>
      <c r="J166" s="175">
        <f>ROUND(I166*H166,2)</f>
        <v>0</v>
      </c>
      <c r="K166" s="176"/>
      <c r="L166" s="35"/>
      <c r="M166" s="177" t="s">
        <v>1</v>
      </c>
      <c r="N166" s="178" t="s">
        <v>38</v>
      </c>
      <c r="O166" s="73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1" t="s">
        <v>174</v>
      </c>
      <c r="AT166" s="181" t="s">
        <v>131</v>
      </c>
      <c r="AU166" s="181" t="s">
        <v>83</v>
      </c>
      <c r="AY166" s="15" t="s">
        <v>128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5" t="s">
        <v>81</v>
      </c>
      <c r="BK166" s="182">
        <f>ROUND(I166*H166,2)</f>
        <v>0</v>
      </c>
      <c r="BL166" s="15" t="s">
        <v>174</v>
      </c>
      <c r="BM166" s="181" t="s">
        <v>514</v>
      </c>
    </row>
    <row r="167" s="2" customFormat="1" ht="24.15" customHeight="1">
      <c r="A167" s="34"/>
      <c r="B167" s="168"/>
      <c r="C167" s="169" t="s">
        <v>232</v>
      </c>
      <c r="D167" s="169" t="s">
        <v>131</v>
      </c>
      <c r="E167" s="170" t="s">
        <v>246</v>
      </c>
      <c r="F167" s="171" t="s">
        <v>247</v>
      </c>
      <c r="G167" s="172" t="s">
        <v>134</v>
      </c>
      <c r="H167" s="173">
        <v>1</v>
      </c>
      <c r="I167" s="174"/>
      <c r="J167" s="175">
        <f>ROUND(I167*H167,2)</f>
        <v>0</v>
      </c>
      <c r="K167" s="176"/>
      <c r="L167" s="35"/>
      <c r="M167" s="177" t="s">
        <v>1</v>
      </c>
      <c r="N167" s="178" t="s">
        <v>38</v>
      </c>
      <c r="O167" s="73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1" t="s">
        <v>174</v>
      </c>
      <c r="AT167" s="181" t="s">
        <v>131</v>
      </c>
      <c r="AU167" s="181" t="s">
        <v>83</v>
      </c>
      <c r="AY167" s="15" t="s">
        <v>128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15" t="s">
        <v>81</v>
      </c>
      <c r="BK167" s="182">
        <f>ROUND(I167*H167,2)</f>
        <v>0</v>
      </c>
      <c r="BL167" s="15" t="s">
        <v>174</v>
      </c>
      <c r="BM167" s="181" t="s">
        <v>515</v>
      </c>
    </row>
    <row r="168" s="2" customFormat="1" ht="16.5" customHeight="1">
      <c r="A168" s="34"/>
      <c r="B168" s="168"/>
      <c r="C168" s="183" t="s">
        <v>437</v>
      </c>
      <c r="D168" s="183" t="s">
        <v>177</v>
      </c>
      <c r="E168" s="184" t="s">
        <v>250</v>
      </c>
      <c r="F168" s="185" t="s">
        <v>251</v>
      </c>
      <c r="G168" s="186" t="s">
        <v>134</v>
      </c>
      <c r="H168" s="187">
        <v>1</v>
      </c>
      <c r="I168" s="188"/>
      <c r="J168" s="189">
        <f>ROUND(I168*H168,2)</f>
        <v>0</v>
      </c>
      <c r="K168" s="190"/>
      <c r="L168" s="191"/>
      <c r="M168" s="192" t="s">
        <v>1</v>
      </c>
      <c r="N168" s="193" t="s">
        <v>38</v>
      </c>
      <c r="O168" s="73"/>
      <c r="P168" s="179">
        <f>O168*H168</f>
        <v>0</v>
      </c>
      <c r="Q168" s="179">
        <v>0.0027499999999999998</v>
      </c>
      <c r="R168" s="179">
        <f>Q168*H168</f>
        <v>0.0027499999999999998</v>
      </c>
      <c r="S168" s="179">
        <v>0</v>
      </c>
      <c r="T168" s="18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1" t="s">
        <v>180</v>
      </c>
      <c r="AT168" s="181" t="s">
        <v>177</v>
      </c>
      <c r="AU168" s="181" t="s">
        <v>83</v>
      </c>
      <c r="AY168" s="15" t="s">
        <v>128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5" t="s">
        <v>81</v>
      </c>
      <c r="BK168" s="182">
        <f>ROUND(I168*H168,2)</f>
        <v>0</v>
      </c>
      <c r="BL168" s="15" t="s">
        <v>174</v>
      </c>
      <c r="BM168" s="181" t="s">
        <v>516</v>
      </c>
    </row>
    <row r="169" s="2" customFormat="1" ht="16.5" customHeight="1">
      <c r="A169" s="34"/>
      <c r="B169" s="168"/>
      <c r="C169" s="169" t="s">
        <v>236</v>
      </c>
      <c r="D169" s="169" t="s">
        <v>131</v>
      </c>
      <c r="E169" s="170" t="s">
        <v>254</v>
      </c>
      <c r="F169" s="171" t="s">
        <v>255</v>
      </c>
      <c r="G169" s="172" t="s">
        <v>134</v>
      </c>
      <c r="H169" s="173">
        <v>1</v>
      </c>
      <c r="I169" s="174"/>
      <c r="J169" s="175">
        <f>ROUND(I169*H169,2)</f>
        <v>0</v>
      </c>
      <c r="K169" s="176"/>
      <c r="L169" s="35"/>
      <c r="M169" s="177" t="s">
        <v>1</v>
      </c>
      <c r="N169" s="178" t="s">
        <v>38</v>
      </c>
      <c r="O169" s="73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1" t="s">
        <v>174</v>
      </c>
      <c r="AT169" s="181" t="s">
        <v>131</v>
      </c>
      <c r="AU169" s="181" t="s">
        <v>83</v>
      </c>
      <c r="AY169" s="15" t="s">
        <v>128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5" t="s">
        <v>81</v>
      </c>
      <c r="BK169" s="182">
        <f>ROUND(I169*H169,2)</f>
        <v>0</v>
      </c>
      <c r="BL169" s="15" t="s">
        <v>174</v>
      </c>
      <c r="BM169" s="181" t="s">
        <v>517</v>
      </c>
    </row>
    <row r="170" s="2" customFormat="1" ht="16.5" customHeight="1">
      <c r="A170" s="34"/>
      <c r="B170" s="168"/>
      <c r="C170" s="183" t="s">
        <v>241</v>
      </c>
      <c r="D170" s="183" t="s">
        <v>177</v>
      </c>
      <c r="E170" s="184" t="s">
        <v>258</v>
      </c>
      <c r="F170" s="185" t="s">
        <v>259</v>
      </c>
      <c r="G170" s="186" t="s">
        <v>134</v>
      </c>
      <c r="H170" s="187">
        <v>1</v>
      </c>
      <c r="I170" s="188"/>
      <c r="J170" s="189">
        <f>ROUND(I170*H170,2)</f>
        <v>0</v>
      </c>
      <c r="K170" s="190"/>
      <c r="L170" s="191"/>
      <c r="M170" s="192" t="s">
        <v>1</v>
      </c>
      <c r="N170" s="193" t="s">
        <v>38</v>
      </c>
      <c r="O170" s="73"/>
      <c r="P170" s="179">
        <f>O170*H170</f>
        <v>0</v>
      </c>
      <c r="Q170" s="179">
        <v>0.0027499999999999998</v>
      </c>
      <c r="R170" s="179">
        <f>Q170*H170</f>
        <v>0.0027499999999999998</v>
      </c>
      <c r="S170" s="179">
        <v>0</v>
      </c>
      <c r="T170" s="18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1" t="s">
        <v>180</v>
      </c>
      <c r="AT170" s="181" t="s">
        <v>177</v>
      </c>
      <c r="AU170" s="181" t="s">
        <v>83</v>
      </c>
      <c r="AY170" s="15" t="s">
        <v>128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5" t="s">
        <v>81</v>
      </c>
      <c r="BK170" s="182">
        <f>ROUND(I170*H170,2)</f>
        <v>0</v>
      </c>
      <c r="BL170" s="15" t="s">
        <v>174</v>
      </c>
      <c r="BM170" s="181" t="s">
        <v>518</v>
      </c>
    </row>
    <row r="171" s="2" customFormat="1" ht="16.5" customHeight="1">
      <c r="A171" s="34"/>
      <c r="B171" s="168"/>
      <c r="C171" s="169" t="s">
        <v>245</v>
      </c>
      <c r="D171" s="169" t="s">
        <v>131</v>
      </c>
      <c r="E171" s="170" t="s">
        <v>262</v>
      </c>
      <c r="F171" s="171" t="s">
        <v>263</v>
      </c>
      <c r="G171" s="172" t="s">
        <v>134</v>
      </c>
      <c r="H171" s="173">
        <v>1</v>
      </c>
      <c r="I171" s="174"/>
      <c r="J171" s="175">
        <f>ROUND(I171*H171,2)</f>
        <v>0</v>
      </c>
      <c r="K171" s="176"/>
      <c r="L171" s="35"/>
      <c r="M171" s="177" t="s">
        <v>1</v>
      </c>
      <c r="N171" s="178" t="s">
        <v>38</v>
      </c>
      <c r="O171" s="73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1" t="s">
        <v>174</v>
      </c>
      <c r="AT171" s="181" t="s">
        <v>131</v>
      </c>
      <c r="AU171" s="181" t="s">
        <v>83</v>
      </c>
      <c r="AY171" s="15" t="s">
        <v>128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5" t="s">
        <v>81</v>
      </c>
      <c r="BK171" s="182">
        <f>ROUND(I171*H171,2)</f>
        <v>0</v>
      </c>
      <c r="BL171" s="15" t="s">
        <v>174</v>
      </c>
      <c r="BM171" s="181" t="s">
        <v>519</v>
      </c>
    </row>
    <row r="172" s="2" customFormat="1" ht="16.5" customHeight="1">
      <c r="A172" s="34"/>
      <c r="B172" s="168"/>
      <c r="C172" s="183" t="s">
        <v>249</v>
      </c>
      <c r="D172" s="183" t="s">
        <v>177</v>
      </c>
      <c r="E172" s="184" t="s">
        <v>438</v>
      </c>
      <c r="F172" s="185" t="s">
        <v>267</v>
      </c>
      <c r="G172" s="186" t="s">
        <v>134</v>
      </c>
      <c r="H172" s="187">
        <v>1</v>
      </c>
      <c r="I172" s="188"/>
      <c r="J172" s="189">
        <f>ROUND(I172*H172,2)</f>
        <v>0</v>
      </c>
      <c r="K172" s="190"/>
      <c r="L172" s="191"/>
      <c r="M172" s="192" t="s">
        <v>1</v>
      </c>
      <c r="N172" s="193" t="s">
        <v>38</v>
      </c>
      <c r="O172" s="73"/>
      <c r="P172" s="179">
        <f>O172*H172</f>
        <v>0</v>
      </c>
      <c r="Q172" s="179">
        <v>4.0000000000000003E-05</v>
      </c>
      <c r="R172" s="179">
        <f>Q172*H172</f>
        <v>4.0000000000000003E-05</v>
      </c>
      <c r="S172" s="179">
        <v>0</v>
      </c>
      <c r="T172" s="18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1" t="s">
        <v>180</v>
      </c>
      <c r="AT172" s="181" t="s">
        <v>177</v>
      </c>
      <c r="AU172" s="181" t="s">
        <v>83</v>
      </c>
      <c r="AY172" s="15" t="s">
        <v>128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5" t="s">
        <v>81</v>
      </c>
      <c r="BK172" s="182">
        <f>ROUND(I172*H172,2)</f>
        <v>0</v>
      </c>
      <c r="BL172" s="15" t="s">
        <v>174</v>
      </c>
      <c r="BM172" s="181" t="s">
        <v>520</v>
      </c>
    </row>
    <row r="173" s="2" customFormat="1" ht="21.75" customHeight="1">
      <c r="A173" s="34"/>
      <c r="B173" s="168"/>
      <c r="C173" s="169" t="s">
        <v>369</v>
      </c>
      <c r="D173" s="169" t="s">
        <v>131</v>
      </c>
      <c r="E173" s="170" t="s">
        <v>278</v>
      </c>
      <c r="F173" s="171" t="s">
        <v>279</v>
      </c>
      <c r="G173" s="172" t="s">
        <v>134</v>
      </c>
      <c r="H173" s="173">
        <v>1</v>
      </c>
      <c r="I173" s="174"/>
      <c r="J173" s="175">
        <f>ROUND(I173*H173,2)</f>
        <v>0</v>
      </c>
      <c r="K173" s="176"/>
      <c r="L173" s="35"/>
      <c r="M173" s="177" t="s">
        <v>1</v>
      </c>
      <c r="N173" s="178" t="s">
        <v>38</v>
      </c>
      <c r="O173" s="73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1" t="s">
        <v>174</v>
      </c>
      <c r="AT173" s="181" t="s">
        <v>131</v>
      </c>
      <c r="AU173" s="181" t="s">
        <v>83</v>
      </c>
      <c r="AY173" s="15" t="s">
        <v>128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5" t="s">
        <v>81</v>
      </c>
      <c r="BK173" s="182">
        <f>ROUND(I173*H173,2)</f>
        <v>0</v>
      </c>
      <c r="BL173" s="15" t="s">
        <v>174</v>
      </c>
      <c r="BM173" s="181" t="s">
        <v>521</v>
      </c>
    </row>
    <row r="174" s="2" customFormat="1" ht="16.5" customHeight="1">
      <c r="A174" s="34"/>
      <c r="B174" s="168"/>
      <c r="C174" s="183" t="s">
        <v>375</v>
      </c>
      <c r="D174" s="183" t="s">
        <v>177</v>
      </c>
      <c r="E174" s="184" t="s">
        <v>282</v>
      </c>
      <c r="F174" s="185" t="s">
        <v>283</v>
      </c>
      <c r="G174" s="186" t="s">
        <v>134</v>
      </c>
      <c r="H174" s="187">
        <v>1</v>
      </c>
      <c r="I174" s="188"/>
      <c r="J174" s="189">
        <f>ROUND(I174*H174,2)</f>
        <v>0</v>
      </c>
      <c r="K174" s="190"/>
      <c r="L174" s="191"/>
      <c r="M174" s="192" t="s">
        <v>1</v>
      </c>
      <c r="N174" s="193" t="s">
        <v>38</v>
      </c>
      <c r="O174" s="73"/>
      <c r="P174" s="179">
        <f>O174*H174</f>
        <v>0</v>
      </c>
      <c r="Q174" s="179">
        <v>4.0000000000000003E-05</v>
      </c>
      <c r="R174" s="179">
        <f>Q174*H174</f>
        <v>4.0000000000000003E-05</v>
      </c>
      <c r="S174" s="179">
        <v>0</v>
      </c>
      <c r="T174" s="18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1" t="s">
        <v>180</v>
      </c>
      <c r="AT174" s="181" t="s">
        <v>177</v>
      </c>
      <c r="AU174" s="181" t="s">
        <v>83</v>
      </c>
      <c r="AY174" s="15" t="s">
        <v>128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15" t="s">
        <v>81</v>
      </c>
      <c r="BK174" s="182">
        <f>ROUND(I174*H174,2)</f>
        <v>0</v>
      </c>
      <c r="BL174" s="15" t="s">
        <v>174</v>
      </c>
      <c r="BM174" s="181" t="s">
        <v>522</v>
      </c>
    </row>
    <row r="175" s="2" customFormat="1" ht="16.5" customHeight="1">
      <c r="A175" s="34"/>
      <c r="B175" s="168"/>
      <c r="C175" s="169" t="s">
        <v>355</v>
      </c>
      <c r="D175" s="169" t="s">
        <v>131</v>
      </c>
      <c r="E175" s="170" t="s">
        <v>270</v>
      </c>
      <c r="F175" s="171" t="s">
        <v>271</v>
      </c>
      <c r="G175" s="172" t="s">
        <v>134</v>
      </c>
      <c r="H175" s="173">
        <v>1</v>
      </c>
      <c r="I175" s="174"/>
      <c r="J175" s="175">
        <f>ROUND(I175*H175,2)</f>
        <v>0</v>
      </c>
      <c r="K175" s="176"/>
      <c r="L175" s="35"/>
      <c r="M175" s="177" t="s">
        <v>1</v>
      </c>
      <c r="N175" s="178" t="s">
        <v>38</v>
      </c>
      <c r="O175" s="73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1" t="s">
        <v>174</v>
      </c>
      <c r="AT175" s="181" t="s">
        <v>131</v>
      </c>
      <c r="AU175" s="181" t="s">
        <v>83</v>
      </c>
      <c r="AY175" s="15" t="s">
        <v>128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5" t="s">
        <v>81</v>
      </c>
      <c r="BK175" s="182">
        <f>ROUND(I175*H175,2)</f>
        <v>0</v>
      </c>
      <c r="BL175" s="15" t="s">
        <v>174</v>
      </c>
      <c r="BM175" s="181" t="s">
        <v>523</v>
      </c>
    </row>
    <row r="176" s="2" customFormat="1" ht="16.5" customHeight="1">
      <c r="A176" s="34"/>
      <c r="B176" s="168"/>
      <c r="C176" s="183" t="s">
        <v>364</v>
      </c>
      <c r="D176" s="183" t="s">
        <v>177</v>
      </c>
      <c r="E176" s="184" t="s">
        <v>274</v>
      </c>
      <c r="F176" s="185" t="s">
        <v>275</v>
      </c>
      <c r="G176" s="186" t="s">
        <v>134</v>
      </c>
      <c r="H176" s="187">
        <v>1</v>
      </c>
      <c r="I176" s="188"/>
      <c r="J176" s="189">
        <f>ROUND(I176*H176,2)</f>
        <v>0</v>
      </c>
      <c r="K176" s="190"/>
      <c r="L176" s="191"/>
      <c r="M176" s="192" t="s">
        <v>1</v>
      </c>
      <c r="N176" s="193" t="s">
        <v>38</v>
      </c>
      <c r="O176" s="73"/>
      <c r="P176" s="179">
        <f>O176*H176</f>
        <v>0</v>
      </c>
      <c r="Q176" s="179">
        <v>4.0000000000000003E-05</v>
      </c>
      <c r="R176" s="179">
        <f>Q176*H176</f>
        <v>4.0000000000000003E-05</v>
      </c>
      <c r="S176" s="179">
        <v>0</v>
      </c>
      <c r="T176" s="18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1" t="s">
        <v>180</v>
      </c>
      <c r="AT176" s="181" t="s">
        <v>177</v>
      </c>
      <c r="AU176" s="181" t="s">
        <v>83</v>
      </c>
      <c r="AY176" s="15" t="s">
        <v>128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5" t="s">
        <v>81</v>
      </c>
      <c r="BK176" s="182">
        <f>ROUND(I176*H176,2)</f>
        <v>0</v>
      </c>
      <c r="BL176" s="15" t="s">
        <v>174</v>
      </c>
      <c r="BM176" s="181" t="s">
        <v>524</v>
      </c>
    </row>
    <row r="177" s="2" customFormat="1" ht="24.15" customHeight="1">
      <c r="A177" s="34"/>
      <c r="B177" s="168"/>
      <c r="C177" s="169" t="s">
        <v>253</v>
      </c>
      <c r="D177" s="169" t="s">
        <v>131</v>
      </c>
      <c r="E177" s="170" t="s">
        <v>286</v>
      </c>
      <c r="F177" s="171" t="s">
        <v>287</v>
      </c>
      <c r="G177" s="172" t="s">
        <v>134</v>
      </c>
      <c r="H177" s="173">
        <v>1</v>
      </c>
      <c r="I177" s="174"/>
      <c r="J177" s="175">
        <f>ROUND(I177*H177,2)</f>
        <v>0</v>
      </c>
      <c r="K177" s="176"/>
      <c r="L177" s="35"/>
      <c r="M177" s="177" t="s">
        <v>1</v>
      </c>
      <c r="N177" s="178" t="s">
        <v>38</v>
      </c>
      <c r="O177" s="73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1" t="s">
        <v>174</v>
      </c>
      <c r="AT177" s="181" t="s">
        <v>131</v>
      </c>
      <c r="AU177" s="181" t="s">
        <v>83</v>
      </c>
      <c r="AY177" s="15" t="s">
        <v>128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5" t="s">
        <v>81</v>
      </c>
      <c r="BK177" s="182">
        <f>ROUND(I177*H177,2)</f>
        <v>0</v>
      </c>
      <c r="BL177" s="15" t="s">
        <v>174</v>
      </c>
      <c r="BM177" s="181" t="s">
        <v>525</v>
      </c>
    </row>
    <row r="178" s="2" customFormat="1" ht="16.5" customHeight="1">
      <c r="A178" s="34"/>
      <c r="B178" s="168"/>
      <c r="C178" s="183" t="s">
        <v>257</v>
      </c>
      <c r="D178" s="183" t="s">
        <v>177</v>
      </c>
      <c r="E178" s="184" t="s">
        <v>290</v>
      </c>
      <c r="F178" s="185" t="s">
        <v>291</v>
      </c>
      <c r="G178" s="186" t="s">
        <v>134</v>
      </c>
      <c r="H178" s="187">
        <v>1</v>
      </c>
      <c r="I178" s="188"/>
      <c r="J178" s="189">
        <f>ROUND(I178*H178,2)</f>
        <v>0</v>
      </c>
      <c r="K178" s="190"/>
      <c r="L178" s="191"/>
      <c r="M178" s="192" t="s">
        <v>1</v>
      </c>
      <c r="N178" s="193" t="s">
        <v>38</v>
      </c>
      <c r="O178" s="73"/>
      <c r="P178" s="179">
        <f>O178*H178</f>
        <v>0</v>
      </c>
      <c r="Q178" s="179">
        <v>0.00040000000000000002</v>
      </c>
      <c r="R178" s="179">
        <f>Q178*H178</f>
        <v>0.00040000000000000002</v>
      </c>
      <c r="S178" s="179">
        <v>0</v>
      </c>
      <c r="T178" s="18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1" t="s">
        <v>180</v>
      </c>
      <c r="AT178" s="181" t="s">
        <v>177</v>
      </c>
      <c r="AU178" s="181" t="s">
        <v>83</v>
      </c>
      <c r="AY178" s="15" t="s">
        <v>128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5" t="s">
        <v>81</v>
      </c>
      <c r="BK178" s="182">
        <f>ROUND(I178*H178,2)</f>
        <v>0</v>
      </c>
      <c r="BL178" s="15" t="s">
        <v>174</v>
      </c>
      <c r="BM178" s="181" t="s">
        <v>526</v>
      </c>
    </row>
    <row r="179" s="2" customFormat="1" ht="24.15" customHeight="1">
      <c r="A179" s="34"/>
      <c r="B179" s="168"/>
      <c r="C179" s="169" t="s">
        <v>261</v>
      </c>
      <c r="D179" s="169" t="s">
        <v>131</v>
      </c>
      <c r="E179" s="170" t="s">
        <v>294</v>
      </c>
      <c r="F179" s="171" t="s">
        <v>295</v>
      </c>
      <c r="G179" s="172" t="s">
        <v>134</v>
      </c>
      <c r="H179" s="173">
        <v>22</v>
      </c>
      <c r="I179" s="174"/>
      <c r="J179" s="175">
        <f>ROUND(I179*H179,2)</f>
        <v>0</v>
      </c>
      <c r="K179" s="176"/>
      <c r="L179" s="35"/>
      <c r="M179" s="177" t="s">
        <v>1</v>
      </c>
      <c r="N179" s="178" t="s">
        <v>38</v>
      </c>
      <c r="O179" s="73"/>
      <c r="P179" s="179">
        <f>O179*H179</f>
        <v>0</v>
      </c>
      <c r="Q179" s="179">
        <v>0</v>
      </c>
      <c r="R179" s="179">
        <f>Q179*H179</f>
        <v>0</v>
      </c>
      <c r="S179" s="179">
        <v>0.002</v>
      </c>
      <c r="T179" s="180">
        <f>S179*H179</f>
        <v>0.043999999999999997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1" t="s">
        <v>174</v>
      </c>
      <c r="AT179" s="181" t="s">
        <v>131</v>
      </c>
      <c r="AU179" s="181" t="s">
        <v>83</v>
      </c>
      <c r="AY179" s="15" t="s">
        <v>128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5" t="s">
        <v>81</v>
      </c>
      <c r="BK179" s="182">
        <f>ROUND(I179*H179,2)</f>
        <v>0</v>
      </c>
      <c r="BL179" s="15" t="s">
        <v>174</v>
      </c>
      <c r="BM179" s="181" t="s">
        <v>527</v>
      </c>
    </row>
    <row r="180" s="2" customFormat="1" ht="33" customHeight="1">
      <c r="A180" s="34"/>
      <c r="B180" s="168"/>
      <c r="C180" s="169" t="s">
        <v>265</v>
      </c>
      <c r="D180" s="169" t="s">
        <v>131</v>
      </c>
      <c r="E180" s="170" t="s">
        <v>447</v>
      </c>
      <c r="F180" s="171" t="s">
        <v>448</v>
      </c>
      <c r="G180" s="172" t="s">
        <v>134</v>
      </c>
      <c r="H180" s="173">
        <v>3</v>
      </c>
      <c r="I180" s="174"/>
      <c r="J180" s="175">
        <f>ROUND(I180*H180,2)</f>
        <v>0</v>
      </c>
      <c r="K180" s="176"/>
      <c r="L180" s="35"/>
      <c r="M180" s="177" t="s">
        <v>1</v>
      </c>
      <c r="N180" s="178" t="s">
        <v>38</v>
      </c>
      <c r="O180" s="73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1" t="s">
        <v>174</v>
      </c>
      <c r="AT180" s="181" t="s">
        <v>131</v>
      </c>
      <c r="AU180" s="181" t="s">
        <v>83</v>
      </c>
      <c r="AY180" s="15" t="s">
        <v>128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5" t="s">
        <v>81</v>
      </c>
      <c r="BK180" s="182">
        <f>ROUND(I180*H180,2)</f>
        <v>0</v>
      </c>
      <c r="BL180" s="15" t="s">
        <v>174</v>
      </c>
      <c r="BM180" s="181" t="s">
        <v>528</v>
      </c>
    </row>
    <row r="181" s="2" customFormat="1" ht="16.5" customHeight="1">
      <c r="A181" s="34"/>
      <c r="B181" s="168"/>
      <c r="C181" s="183" t="s">
        <v>285</v>
      </c>
      <c r="D181" s="183" t="s">
        <v>177</v>
      </c>
      <c r="E181" s="184" t="s">
        <v>450</v>
      </c>
      <c r="F181" s="185" t="s">
        <v>451</v>
      </c>
      <c r="G181" s="186" t="s">
        <v>134</v>
      </c>
      <c r="H181" s="187">
        <v>3</v>
      </c>
      <c r="I181" s="188"/>
      <c r="J181" s="189">
        <f>ROUND(I181*H181,2)</f>
        <v>0</v>
      </c>
      <c r="K181" s="190"/>
      <c r="L181" s="191"/>
      <c r="M181" s="192" t="s">
        <v>1</v>
      </c>
      <c r="N181" s="193" t="s">
        <v>38</v>
      </c>
      <c r="O181" s="73"/>
      <c r="P181" s="179">
        <f>O181*H181</f>
        <v>0</v>
      </c>
      <c r="Q181" s="179">
        <v>0.00075000000000000002</v>
      </c>
      <c r="R181" s="179">
        <f>Q181*H181</f>
        <v>0.0022500000000000003</v>
      </c>
      <c r="S181" s="179">
        <v>0</v>
      </c>
      <c r="T181" s="18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1" t="s">
        <v>180</v>
      </c>
      <c r="AT181" s="181" t="s">
        <v>177</v>
      </c>
      <c r="AU181" s="181" t="s">
        <v>83</v>
      </c>
      <c r="AY181" s="15" t="s">
        <v>128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5" t="s">
        <v>81</v>
      </c>
      <c r="BK181" s="182">
        <f>ROUND(I181*H181,2)</f>
        <v>0</v>
      </c>
      <c r="BL181" s="15" t="s">
        <v>174</v>
      </c>
      <c r="BM181" s="181" t="s">
        <v>529</v>
      </c>
    </row>
    <row r="182" s="2" customFormat="1" ht="37.8" customHeight="1">
      <c r="A182" s="34"/>
      <c r="B182" s="168"/>
      <c r="C182" s="169" t="s">
        <v>463</v>
      </c>
      <c r="D182" s="169" t="s">
        <v>131</v>
      </c>
      <c r="E182" s="170" t="s">
        <v>306</v>
      </c>
      <c r="F182" s="171" t="s">
        <v>299</v>
      </c>
      <c r="G182" s="172" t="s">
        <v>134</v>
      </c>
      <c r="H182" s="173">
        <v>4</v>
      </c>
      <c r="I182" s="174"/>
      <c r="J182" s="175">
        <f>ROUND(I182*H182,2)</f>
        <v>0</v>
      </c>
      <c r="K182" s="176"/>
      <c r="L182" s="35"/>
      <c r="M182" s="177" t="s">
        <v>1</v>
      </c>
      <c r="N182" s="178" t="s">
        <v>38</v>
      </c>
      <c r="O182" s="73"/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1" t="s">
        <v>174</v>
      </c>
      <c r="AT182" s="181" t="s">
        <v>131</v>
      </c>
      <c r="AU182" s="181" t="s">
        <v>83</v>
      </c>
      <c r="AY182" s="15" t="s">
        <v>128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15" t="s">
        <v>81</v>
      </c>
      <c r="BK182" s="182">
        <f>ROUND(I182*H182,2)</f>
        <v>0</v>
      </c>
      <c r="BL182" s="15" t="s">
        <v>174</v>
      </c>
      <c r="BM182" s="181" t="s">
        <v>530</v>
      </c>
    </row>
    <row r="183" s="2" customFormat="1" ht="24.15" customHeight="1">
      <c r="A183" s="34"/>
      <c r="B183" s="168"/>
      <c r="C183" s="183" t="s">
        <v>465</v>
      </c>
      <c r="D183" s="183" t="s">
        <v>177</v>
      </c>
      <c r="E183" s="184" t="s">
        <v>309</v>
      </c>
      <c r="F183" s="185" t="s">
        <v>310</v>
      </c>
      <c r="G183" s="186" t="s">
        <v>134</v>
      </c>
      <c r="H183" s="187">
        <v>4</v>
      </c>
      <c r="I183" s="188"/>
      <c r="J183" s="189">
        <f>ROUND(I183*H183,2)</f>
        <v>0</v>
      </c>
      <c r="K183" s="190"/>
      <c r="L183" s="191"/>
      <c r="M183" s="192" t="s">
        <v>1</v>
      </c>
      <c r="N183" s="193" t="s">
        <v>38</v>
      </c>
      <c r="O183" s="73"/>
      <c r="P183" s="179">
        <f>O183*H183</f>
        <v>0</v>
      </c>
      <c r="Q183" s="179">
        <v>0.00050000000000000001</v>
      </c>
      <c r="R183" s="179">
        <f>Q183*H183</f>
        <v>0.002</v>
      </c>
      <c r="S183" s="179">
        <v>0</v>
      </c>
      <c r="T183" s="18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1" t="s">
        <v>180</v>
      </c>
      <c r="AT183" s="181" t="s">
        <v>177</v>
      </c>
      <c r="AU183" s="181" t="s">
        <v>83</v>
      </c>
      <c r="AY183" s="15" t="s">
        <v>128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5" t="s">
        <v>81</v>
      </c>
      <c r="BK183" s="182">
        <f>ROUND(I183*H183,2)</f>
        <v>0</v>
      </c>
      <c r="BL183" s="15" t="s">
        <v>174</v>
      </c>
      <c r="BM183" s="181" t="s">
        <v>531</v>
      </c>
    </row>
    <row r="184" s="2" customFormat="1" ht="37.8" customHeight="1">
      <c r="A184" s="34"/>
      <c r="B184" s="168"/>
      <c r="C184" s="169" t="s">
        <v>289</v>
      </c>
      <c r="D184" s="169" t="s">
        <v>131</v>
      </c>
      <c r="E184" s="170" t="s">
        <v>453</v>
      </c>
      <c r="F184" s="171" t="s">
        <v>299</v>
      </c>
      <c r="G184" s="172" t="s">
        <v>134</v>
      </c>
      <c r="H184" s="173">
        <v>22</v>
      </c>
      <c r="I184" s="174"/>
      <c r="J184" s="175">
        <f>ROUND(I184*H184,2)</f>
        <v>0</v>
      </c>
      <c r="K184" s="176"/>
      <c r="L184" s="35"/>
      <c r="M184" s="177" t="s">
        <v>1</v>
      </c>
      <c r="N184" s="178" t="s">
        <v>38</v>
      </c>
      <c r="O184" s="73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1" t="s">
        <v>174</v>
      </c>
      <c r="AT184" s="181" t="s">
        <v>131</v>
      </c>
      <c r="AU184" s="181" t="s">
        <v>83</v>
      </c>
      <c r="AY184" s="15" t="s">
        <v>128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5" t="s">
        <v>81</v>
      </c>
      <c r="BK184" s="182">
        <f>ROUND(I184*H184,2)</f>
        <v>0</v>
      </c>
      <c r="BL184" s="15" t="s">
        <v>174</v>
      </c>
      <c r="BM184" s="181" t="s">
        <v>532</v>
      </c>
    </row>
    <row r="185" s="2" customFormat="1" ht="24.15" customHeight="1">
      <c r="A185" s="34"/>
      <c r="B185" s="168"/>
      <c r="C185" s="183" t="s">
        <v>293</v>
      </c>
      <c r="D185" s="183" t="s">
        <v>177</v>
      </c>
      <c r="E185" s="184" t="s">
        <v>455</v>
      </c>
      <c r="F185" s="185" t="s">
        <v>456</v>
      </c>
      <c r="G185" s="186" t="s">
        <v>134</v>
      </c>
      <c r="H185" s="187">
        <v>22</v>
      </c>
      <c r="I185" s="188"/>
      <c r="J185" s="189">
        <f>ROUND(I185*H185,2)</f>
        <v>0</v>
      </c>
      <c r="K185" s="190"/>
      <c r="L185" s="191"/>
      <c r="M185" s="192" t="s">
        <v>1</v>
      </c>
      <c r="N185" s="193" t="s">
        <v>38</v>
      </c>
      <c r="O185" s="73"/>
      <c r="P185" s="179">
        <f>O185*H185</f>
        <v>0</v>
      </c>
      <c r="Q185" s="179">
        <v>0.0012999999999999999</v>
      </c>
      <c r="R185" s="179">
        <f>Q185*H185</f>
        <v>0.0286</v>
      </c>
      <c r="S185" s="179">
        <v>0</v>
      </c>
      <c r="T185" s="18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1" t="s">
        <v>180</v>
      </c>
      <c r="AT185" s="181" t="s">
        <v>177</v>
      </c>
      <c r="AU185" s="181" t="s">
        <v>83</v>
      </c>
      <c r="AY185" s="15" t="s">
        <v>128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5" t="s">
        <v>81</v>
      </c>
      <c r="BK185" s="182">
        <f>ROUND(I185*H185,2)</f>
        <v>0</v>
      </c>
      <c r="BL185" s="15" t="s">
        <v>174</v>
      </c>
      <c r="BM185" s="181" t="s">
        <v>533</v>
      </c>
    </row>
    <row r="186" s="2" customFormat="1" ht="16.5" customHeight="1">
      <c r="A186" s="34"/>
      <c r="B186" s="168"/>
      <c r="C186" s="169" t="s">
        <v>308</v>
      </c>
      <c r="D186" s="169" t="s">
        <v>131</v>
      </c>
      <c r="E186" s="170" t="s">
        <v>313</v>
      </c>
      <c r="F186" s="171" t="s">
        <v>314</v>
      </c>
      <c r="G186" s="172" t="s">
        <v>315</v>
      </c>
      <c r="H186" s="173">
        <v>1</v>
      </c>
      <c r="I186" s="174"/>
      <c r="J186" s="175">
        <f>ROUND(I186*H186,2)</f>
        <v>0</v>
      </c>
      <c r="K186" s="176"/>
      <c r="L186" s="35"/>
      <c r="M186" s="177" t="s">
        <v>1</v>
      </c>
      <c r="N186" s="178" t="s">
        <v>38</v>
      </c>
      <c r="O186" s="73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1" t="s">
        <v>174</v>
      </c>
      <c r="AT186" s="181" t="s">
        <v>131</v>
      </c>
      <c r="AU186" s="181" t="s">
        <v>83</v>
      </c>
      <c r="AY186" s="15" t="s">
        <v>128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5" t="s">
        <v>81</v>
      </c>
      <c r="BK186" s="182">
        <f>ROUND(I186*H186,2)</f>
        <v>0</v>
      </c>
      <c r="BL186" s="15" t="s">
        <v>174</v>
      </c>
      <c r="BM186" s="181" t="s">
        <v>534</v>
      </c>
    </row>
    <row r="187" s="2" customFormat="1" ht="24.15" customHeight="1">
      <c r="A187" s="34"/>
      <c r="B187" s="168"/>
      <c r="C187" s="169" t="s">
        <v>297</v>
      </c>
      <c r="D187" s="169" t="s">
        <v>131</v>
      </c>
      <c r="E187" s="170" t="s">
        <v>318</v>
      </c>
      <c r="F187" s="171" t="s">
        <v>319</v>
      </c>
      <c r="G187" s="172" t="s">
        <v>134</v>
      </c>
      <c r="H187" s="173">
        <v>5</v>
      </c>
      <c r="I187" s="174"/>
      <c r="J187" s="175">
        <f>ROUND(I187*H187,2)</f>
        <v>0</v>
      </c>
      <c r="K187" s="176"/>
      <c r="L187" s="35"/>
      <c r="M187" s="177" t="s">
        <v>1</v>
      </c>
      <c r="N187" s="178" t="s">
        <v>38</v>
      </c>
      <c r="O187" s="73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1" t="s">
        <v>174</v>
      </c>
      <c r="AT187" s="181" t="s">
        <v>131</v>
      </c>
      <c r="AU187" s="181" t="s">
        <v>83</v>
      </c>
      <c r="AY187" s="15" t="s">
        <v>128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5" t="s">
        <v>81</v>
      </c>
      <c r="BK187" s="182">
        <f>ROUND(I187*H187,2)</f>
        <v>0</v>
      </c>
      <c r="BL187" s="15" t="s">
        <v>174</v>
      </c>
      <c r="BM187" s="181" t="s">
        <v>535</v>
      </c>
    </row>
    <row r="188" s="2" customFormat="1" ht="24.15" customHeight="1">
      <c r="A188" s="34"/>
      <c r="B188" s="168"/>
      <c r="C188" s="169" t="s">
        <v>301</v>
      </c>
      <c r="D188" s="169" t="s">
        <v>131</v>
      </c>
      <c r="E188" s="170" t="s">
        <v>322</v>
      </c>
      <c r="F188" s="171" t="s">
        <v>323</v>
      </c>
      <c r="G188" s="172" t="s">
        <v>134</v>
      </c>
      <c r="H188" s="173">
        <v>3</v>
      </c>
      <c r="I188" s="174"/>
      <c r="J188" s="175">
        <f>ROUND(I188*H188,2)</f>
        <v>0</v>
      </c>
      <c r="K188" s="176"/>
      <c r="L188" s="35"/>
      <c r="M188" s="177" t="s">
        <v>1</v>
      </c>
      <c r="N188" s="178" t="s">
        <v>38</v>
      </c>
      <c r="O188" s="73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1" t="s">
        <v>174</v>
      </c>
      <c r="AT188" s="181" t="s">
        <v>131</v>
      </c>
      <c r="AU188" s="181" t="s">
        <v>83</v>
      </c>
      <c r="AY188" s="15" t="s">
        <v>128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15" t="s">
        <v>81</v>
      </c>
      <c r="BK188" s="182">
        <f>ROUND(I188*H188,2)</f>
        <v>0</v>
      </c>
      <c r="BL188" s="15" t="s">
        <v>174</v>
      </c>
      <c r="BM188" s="181" t="s">
        <v>536</v>
      </c>
    </row>
    <row r="189" s="2" customFormat="1" ht="24.15" customHeight="1">
      <c r="A189" s="34"/>
      <c r="B189" s="168"/>
      <c r="C189" s="169" t="s">
        <v>478</v>
      </c>
      <c r="D189" s="169" t="s">
        <v>131</v>
      </c>
      <c r="E189" s="170" t="s">
        <v>326</v>
      </c>
      <c r="F189" s="171" t="s">
        <v>327</v>
      </c>
      <c r="G189" s="172" t="s">
        <v>328</v>
      </c>
      <c r="H189" s="173">
        <v>0.45000000000000001</v>
      </c>
      <c r="I189" s="174"/>
      <c r="J189" s="175">
        <f>ROUND(I189*H189,2)</f>
        <v>0</v>
      </c>
      <c r="K189" s="176"/>
      <c r="L189" s="35"/>
      <c r="M189" s="177" t="s">
        <v>1</v>
      </c>
      <c r="N189" s="178" t="s">
        <v>38</v>
      </c>
      <c r="O189" s="73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1" t="s">
        <v>174</v>
      </c>
      <c r="AT189" s="181" t="s">
        <v>131</v>
      </c>
      <c r="AU189" s="181" t="s">
        <v>83</v>
      </c>
      <c r="AY189" s="15" t="s">
        <v>128</v>
      </c>
      <c r="BE189" s="182">
        <f>IF(N189="základní",J189,0)</f>
        <v>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15" t="s">
        <v>81</v>
      </c>
      <c r="BK189" s="182">
        <f>ROUND(I189*H189,2)</f>
        <v>0</v>
      </c>
      <c r="BL189" s="15" t="s">
        <v>174</v>
      </c>
      <c r="BM189" s="181" t="s">
        <v>537</v>
      </c>
    </row>
    <row r="190" s="12" customFormat="1" ht="25.92" customHeight="1">
      <c r="A190" s="12"/>
      <c r="B190" s="155"/>
      <c r="C190" s="12"/>
      <c r="D190" s="156" t="s">
        <v>72</v>
      </c>
      <c r="E190" s="157" t="s">
        <v>177</v>
      </c>
      <c r="F190" s="157" t="s">
        <v>330</v>
      </c>
      <c r="G190" s="12"/>
      <c r="H190" s="12"/>
      <c r="I190" s="158"/>
      <c r="J190" s="159">
        <f>BK190</f>
        <v>0</v>
      </c>
      <c r="K190" s="12"/>
      <c r="L190" s="155"/>
      <c r="M190" s="160"/>
      <c r="N190" s="161"/>
      <c r="O190" s="161"/>
      <c r="P190" s="162">
        <f>P191</f>
        <v>0</v>
      </c>
      <c r="Q190" s="161"/>
      <c r="R190" s="162">
        <f>R191</f>
        <v>0.0040000000000000001</v>
      </c>
      <c r="S190" s="161"/>
      <c r="T190" s="163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6" t="s">
        <v>331</v>
      </c>
      <c r="AT190" s="164" t="s">
        <v>72</v>
      </c>
      <c r="AU190" s="164" t="s">
        <v>73</v>
      </c>
      <c r="AY190" s="156" t="s">
        <v>128</v>
      </c>
      <c r="BK190" s="165">
        <f>BK191</f>
        <v>0</v>
      </c>
    </row>
    <row r="191" s="12" customFormat="1" ht="22.8" customHeight="1">
      <c r="A191" s="12"/>
      <c r="B191" s="155"/>
      <c r="C191" s="12"/>
      <c r="D191" s="156" t="s">
        <v>72</v>
      </c>
      <c r="E191" s="166" t="s">
        <v>332</v>
      </c>
      <c r="F191" s="166" t="s">
        <v>333</v>
      </c>
      <c r="G191" s="12"/>
      <c r="H191" s="12"/>
      <c r="I191" s="158"/>
      <c r="J191" s="167">
        <f>BK191</f>
        <v>0</v>
      </c>
      <c r="K191" s="12"/>
      <c r="L191" s="155"/>
      <c r="M191" s="160"/>
      <c r="N191" s="161"/>
      <c r="O191" s="161"/>
      <c r="P191" s="162">
        <f>SUM(P192:P193)</f>
        <v>0</v>
      </c>
      <c r="Q191" s="161"/>
      <c r="R191" s="162">
        <f>SUM(R192:R193)</f>
        <v>0.0040000000000000001</v>
      </c>
      <c r="S191" s="161"/>
      <c r="T191" s="163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6" t="s">
        <v>331</v>
      </c>
      <c r="AT191" s="164" t="s">
        <v>72</v>
      </c>
      <c r="AU191" s="164" t="s">
        <v>81</v>
      </c>
      <c r="AY191" s="156" t="s">
        <v>128</v>
      </c>
      <c r="BK191" s="165">
        <f>SUM(BK192:BK193)</f>
        <v>0</v>
      </c>
    </row>
    <row r="192" s="2" customFormat="1" ht="24.15" customHeight="1">
      <c r="A192" s="34"/>
      <c r="B192" s="168"/>
      <c r="C192" s="169" t="s">
        <v>312</v>
      </c>
      <c r="D192" s="169" t="s">
        <v>131</v>
      </c>
      <c r="E192" s="170" t="s">
        <v>335</v>
      </c>
      <c r="F192" s="171" t="s">
        <v>336</v>
      </c>
      <c r="G192" s="172" t="s">
        <v>147</v>
      </c>
      <c r="H192" s="173">
        <v>100</v>
      </c>
      <c r="I192" s="174"/>
      <c r="J192" s="175">
        <f>ROUND(I192*H192,2)</f>
        <v>0</v>
      </c>
      <c r="K192" s="176"/>
      <c r="L192" s="35"/>
      <c r="M192" s="177" t="s">
        <v>1</v>
      </c>
      <c r="N192" s="178" t="s">
        <v>38</v>
      </c>
      <c r="O192" s="73"/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1" t="s">
        <v>337</v>
      </c>
      <c r="AT192" s="181" t="s">
        <v>131</v>
      </c>
      <c r="AU192" s="181" t="s">
        <v>83</v>
      </c>
      <c r="AY192" s="15" t="s">
        <v>128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15" t="s">
        <v>81</v>
      </c>
      <c r="BK192" s="182">
        <f>ROUND(I192*H192,2)</f>
        <v>0</v>
      </c>
      <c r="BL192" s="15" t="s">
        <v>337</v>
      </c>
      <c r="BM192" s="181" t="s">
        <v>538</v>
      </c>
    </row>
    <row r="193" s="2" customFormat="1" ht="24.15" customHeight="1">
      <c r="A193" s="34"/>
      <c r="B193" s="168"/>
      <c r="C193" s="183" t="s">
        <v>317</v>
      </c>
      <c r="D193" s="183" t="s">
        <v>177</v>
      </c>
      <c r="E193" s="184" t="s">
        <v>340</v>
      </c>
      <c r="F193" s="185" t="s">
        <v>341</v>
      </c>
      <c r="G193" s="186" t="s">
        <v>147</v>
      </c>
      <c r="H193" s="187">
        <v>100</v>
      </c>
      <c r="I193" s="188"/>
      <c r="J193" s="189">
        <f>ROUND(I193*H193,2)</f>
        <v>0</v>
      </c>
      <c r="K193" s="190"/>
      <c r="L193" s="191"/>
      <c r="M193" s="192" t="s">
        <v>1</v>
      </c>
      <c r="N193" s="193" t="s">
        <v>38</v>
      </c>
      <c r="O193" s="73"/>
      <c r="P193" s="179">
        <f>O193*H193</f>
        <v>0</v>
      </c>
      <c r="Q193" s="179">
        <v>4.0000000000000003E-05</v>
      </c>
      <c r="R193" s="179">
        <f>Q193*H193</f>
        <v>0.0040000000000000001</v>
      </c>
      <c r="S193" s="179">
        <v>0</v>
      </c>
      <c r="T193" s="18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1" t="s">
        <v>342</v>
      </c>
      <c r="AT193" s="181" t="s">
        <v>177</v>
      </c>
      <c r="AU193" s="181" t="s">
        <v>83</v>
      </c>
      <c r="AY193" s="15" t="s">
        <v>128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5" t="s">
        <v>81</v>
      </c>
      <c r="BK193" s="182">
        <f>ROUND(I193*H193,2)</f>
        <v>0</v>
      </c>
      <c r="BL193" s="15" t="s">
        <v>342</v>
      </c>
      <c r="BM193" s="181" t="s">
        <v>539</v>
      </c>
    </row>
    <row r="194" s="12" customFormat="1" ht="25.92" customHeight="1">
      <c r="A194" s="12"/>
      <c r="B194" s="155"/>
      <c r="C194" s="12"/>
      <c r="D194" s="156" t="s">
        <v>72</v>
      </c>
      <c r="E194" s="157" t="s">
        <v>344</v>
      </c>
      <c r="F194" s="157" t="s">
        <v>345</v>
      </c>
      <c r="G194" s="12"/>
      <c r="H194" s="12"/>
      <c r="I194" s="158"/>
      <c r="J194" s="159">
        <f>BK194</f>
        <v>0</v>
      </c>
      <c r="K194" s="12"/>
      <c r="L194" s="155"/>
      <c r="M194" s="160"/>
      <c r="N194" s="161"/>
      <c r="O194" s="161"/>
      <c r="P194" s="162">
        <f>SUM(P195:P199)</f>
        <v>0</v>
      </c>
      <c r="Q194" s="161"/>
      <c r="R194" s="162">
        <f>SUM(R195:R199)</f>
        <v>0</v>
      </c>
      <c r="S194" s="161"/>
      <c r="T194" s="163">
        <f>SUM(T195:T199)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6" t="s">
        <v>135</v>
      </c>
      <c r="AT194" s="164" t="s">
        <v>72</v>
      </c>
      <c r="AU194" s="164" t="s">
        <v>73</v>
      </c>
      <c r="AY194" s="156" t="s">
        <v>128</v>
      </c>
      <c r="BK194" s="165">
        <f>SUM(BK195:BK199)</f>
        <v>0</v>
      </c>
    </row>
    <row r="195" s="2" customFormat="1" ht="16.5" customHeight="1">
      <c r="A195" s="34"/>
      <c r="B195" s="168"/>
      <c r="C195" s="169" t="s">
        <v>321</v>
      </c>
      <c r="D195" s="169" t="s">
        <v>131</v>
      </c>
      <c r="E195" s="170" t="s">
        <v>468</v>
      </c>
      <c r="F195" s="171" t="s">
        <v>469</v>
      </c>
      <c r="G195" s="172" t="s">
        <v>349</v>
      </c>
      <c r="H195" s="173">
        <v>60</v>
      </c>
      <c r="I195" s="174"/>
      <c r="J195" s="175">
        <f>ROUND(I195*H195,2)</f>
        <v>0</v>
      </c>
      <c r="K195" s="176"/>
      <c r="L195" s="35"/>
      <c r="M195" s="177" t="s">
        <v>1</v>
      </c>
      <c r="N195" s="178" t="s">
        <v>38</v>
      </c>
      <c r="O195" s="73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1" t="s">
        <v>350</v>
      </c>
      <c r="AT195" s="181" t="s">
        <v>131</v>
      </c>
      <c r="AU195" s="181" t="s">
        <v>81</v>
      </c>
      <c r="AY195" s="15" t="s">
        <v>128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5" t="s">
        <v>81</v>
      </c>
      <c r="BK195" s="182">
        <f>ROUND(I195*H195,2)</f>
        <v>0</v>
      </c>
      <c r="BL195" s="15" t="s">
        <v>350</v>
      </c>
      <c r="BM195" s="181" t="s">
        <v>540</v>
      </c>
    </row>
    <row r="196" s="2" customFormat="1" ht="24.15" customHeight="1">
      <c r="A196" s="34"/>
      <c r="B196" s="168"/>
      <c r="C196" s="169" t="s">
        <v>325</v>
      </c>
      <c r="D196" s="169" t="s">
        <v>131</v>
      </c>
      <c r="E196" s="170" t="s">
        <v>347</v>
      </c>
      <c r="F196" s="171" t="s">
        <v>348</v>
      </c>
      <c r="G196" s="172" t="s">
        <v>349</v>
      </c>
      <c r="H196" s="173">
        <v>20</v>
      </c>
      <c r="I196" s="174"/>
      <c r="J196" s="175">
        <f>ROUND(I196*H196,2)</f>
        <v>0</v>
      </c>
      <c r="K196" s="176"/>
      <c r="L196" s="35"/>
      <c r="M196" s="177" t="s">
        <v>1</v>
      </c>
      <c r="N196" s="178" t="s">
        <v>38</v>
      </c>
      <c r="O196" s="73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1" t="s">
        <v>350</v>
      </c>
      <c r="AT196" s="181" t="s">
        <v>131</v>
      </c>
      <c r="AU196" s="181" t="s">
        <v>81</v>
      </c>
      <c r="AY196" s="15" t="s">
        <v>128</v>
      </c>
      <c r="BE196" s="182">
        <f>IF(N196="základní",J196,0)</f>
        <v>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5" t="s">
        <v>81</v>
      </c>
      <c r="BK196" s="182">
        <f>ROUND(I196*H196,2)</f>
        <v>0</v>
      </c>
      <c r="BL196" s="15" t="s">
        <v>350</v>
      </c>
      <c r="BM196" s="181" t="s">
        <v>541</v>
      </c>
    </row>
    <row r="197" s="2" customFormat="1" ht="16.5" customHeight="1">
      <c r="A197" s="34"/>
      <c r="B197" s="168"/>
      <c r="C197" s="169" t="s">
        <v>334</v>
      </c>
      <c r="D197" s="169" t="s">
        <v>131</v>
      </c>
      <c r="E197" s="170" t="s">
        <v>473</v>
      </c>
      <c r="F197" s="171" t="s">
        <v>474</v>
      </c>
      <c r="G197" s="172" t="s">
        <v>349</v>
      </c>
      <c r="H197" s="173">
        <v>60</v>
      </c>
      <c r="I197" s="174"/>
      <c r="J197" s="175">
        <f>ROUND(I197*H197,2)</f>
        <v>0</v>
      </c>
      <c r="K197" s="176"/>
      <c r="L197" s="35"/>
      <c r="M197" s="177" t="s">
        <v>1</v>
      </c>
      <c r="N197" s="178" t="s">
        <v>38</v>
      </c>
      <c r="O197" s="73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1" t="s">
        <v>350</v>
      </c>
      <c r="AT197" s="181" t="s">
        <v>131</v>
      </c>
      <c r="AU197" s="181" t="s">
        <v>81</v>
      </c>
      <c r="AY197" s="15" t="s">
        <v>128</v>
      </c>
      <c r="BE197" s="182">
        <f>IF(N197="základní",J197,0)</f>
        <v>0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15" t="s">
        <v>81</v>
      </c>
      <c r="BK197" s="182">
        <f>ROUND(I197*H197,2)</f>
        <v>0</v>
      </c>
      <c r="BL197" s="15" t="s">
        <v>350</v>
      </c>
      <c r="BM197" s="181" t="s">
        <v>542</v>
      </c>
    </row>
    <row r="198" s="2" customFormat="1" ht="21.75" customHeight="1">
      <c r="A198" s="34"/>
      <c r="B198" s="168"/>
      <c r="C198" s="169" t="s">
        <v>472</v>
      </c>
      <c r="D198" s="169" t="s">
        <v>131</v>
      </c>
      <c r="E198" s="170" t="s">
        <v>352</v>
      </c>
      <c r="F198" s="171" t="s">
        <v>353</v>
      </c>
      <c r="G198" s="172" t="s">
        <v>349</v>
      </c>
      <c r="H198" s="173">
        <v>14</v>
      </c>
      <c r="I198" s="174"/>
      <c r="J198" s="175">
        <f>ROUND(I198*H198,2)</f>
        <v>0</v>
      </c>
      <c r="K198" s="176"/>
      <c r="L198" s="35"/>
      <c r="M198" s="177" t="s">
        <v>1</v>
      </c>
      <c r="N198" s="178" t="s">
        <v>38</v>
      </c>
      <c r="O198" s="73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1" t="s">
        <v>350</v>
      </c>
      <c r="AT198" s="181" t="s">
        <v>131</v>
      </c>
      <c r="AU198" s="181" t="s">
        <v>81</v>
      </c>
      <c r="AY198" s="15" t="s">
        <v>128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5" t="s">
        <v>81</v>
      </c>
      <c r="BK198" s="182">
        <f>ROUND(I198*H198,2)</f>
        <v>0</v>
      </c>
      <c r="BL198" s="15" t="s">
        <v>350</v>
      </c>
      <c r="BM198" s="181" t="s">
        <v>543</v>
      </c>
    </row>
    <row r="199" s="2" customFormat="1" ht="21.75" customHeight="1">
      <c r="A199" s="34"/>
      <c r="B199" s="168"/>
      <c r="C199" s="169" t="s">
        <v>544</v>
      </c>
      <c r="D199" s="169" t="s">
        <v>131</v>
      </c>
      <c r="E199" s="170" t="s">
        <v>356</v>
      </c>
      <c r="F199" s="171" t="s">
        <v>357</v>
      </c>
      <c r="G199" s="172" t="s">
        <v>349</v>
      </c>
      <c r="H199" s="173">
        <v>30</v>
      </c>
      <c r="I199" s="174"/>
      <c r="J199" s="175">
        <f>ROUND(I199*H199,2)</f>
        <v>0</v>
      </c>
      <c r="K199" s="176"/>
      <c r="L199" s="35"/>
      <c r="M199" s="177" t="s">
        <v>1</v>
      </c>
      <c r="N199" s="178" t="s">
        <v>38</v>
      </c>
      <c r="O199" s="73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1" t="s">
        <v>350</v>
      </c>
      <c r="AT199" s="181" t="s">
        <v>131</v>
      </c>
      <c r="AU199" s="181" t="s">
        <v>81</v>
      </c>
      <c r="AY199" s="15" t="s">
        <v>128</v>
      </c>
      <c r="BE199" s="182">
        <f>IF(N199="základní",J199,0)</f>
        <v>0</v>
      </c>
      <c r="BF199" s="182">
        <f>IF(N199="snížená",J199,0)</f>
        <v>0</v>
      </c>
      <c r="BG199" s="182">
        <f>IF(N199="zákl. přenesená",J199,0)</f>
        <v>0</v>
      </c>
      <c r="BH199" s="182">
        <f>IF(N199="sníž. přenesená",J199,0)</f>
        <v>0</v>
      </c>
      <c r="BI199" s="182">
        <f>IF(N199="nulová",J199,0)</f>
        <v>0</v>
      </c>
      <c r="BJ199" s="15" t="s">
        <v>81</v>
      </c>
      <c r="BK199" s="182">
        <f>ROUND(I199*H199,2)</f>
        <v>0</v>
      </c>
      <c r="BL199" s="15" t="s">
        <v>350</v>
      </c>
      <c r="BM199" s="181" t="s">
        <v>545</v>
      </c>
    </row>
    <row r="200" s="12" customFormat="1" ht="25.92" customHeight="1">
      <c r="A200" s="12"/>
      <c r="B200" s="155"/>
      <c r="C200" s="12"/>
      <c r="D200" s="156" t="s">
        <v>72</v>
      </c>
      <c r="E200" s="157" t="s">
        <v>359</v>
      </c>
      <c r="F200" s="157" t="s">
        <v>360</v>
      </c>
      <c r="G200" s="12"/>
      <c r="H200" s="12"/>
      <c r="I200" s="158"/>
      <c r="J200" s="159">
        <f>BK200</f>
        <v>0</v>
      </c>
      <c r="K200" s="12"/>
      <c r="L200" s="155"/>
      <c r="M200" s="160"/>
      <c r="N200" s="161"/>
      <c r="O200" s="161"/>
      <c r="P200" s="162">
        <f>P201+P204+P206</f>
        <v>0</v>
      </c>
      <c r="Q200" s="161"/>
      <c r="R200" s="162">
        <f>R201+R204+R206</f>
        <v>0</v>
      </c>
      <c r="S200" s="161"/>
      <c r="T200" s="163">
        <f>T201+T204+T206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56" t="s">
        <v>361</v>
      </c>
      <c r="AT200" s="164" t="s">
        <v>72</v>
      </c>
      <c r="AU200" s="164" t="s">
        <v>73</v>
      </c>
      <c r="AY200" s="156" t="s">
        <v>128</v>
      </c>
      <c r="BK200" s="165">
        <f>BK201+BK204+BK206</f>
        <v>0</v>
      </c>
    </row>
    <row r="201" s="12" customFormat="1" ht="22.8" customHeight="1">
      <c r="A201" s="12"/>
      <c r="B201" s="155"/>
      <c r="C201" s="12"/>
      <c r="D201" s="156" t="s">
        <v>72</v>
      </c>
      <c r="E201" s="166" t="s">
        <v>362</v>
      </c>
      <c r="F201" s="166" t="s">
        <v>363</v>
      </c>
      <c r="G201" s="12"/>
      <c r="H201" s="12"/>
      <c r="I201" s="158"/>
      <c r="J201" s="167">
        <f>BK201</f>
        <v>0</v>
      </c>
      <c r="K201" s="12"/>
      <c r="L201" s="155"/>
      <c r="M201" s="160"/>
      <c r="N201" s="161"/>
      <c r="O201" s="161"/>
      <c r="P201" s="162">
        <f>SUM(P202:P203)</f>
        <v>0</v>
      </c>
      <c r="Q201" s="161"/>
      <c r="R201" s="162">
        <f>SUM(R202:R203)</f>
        <v>0</v>
      </c>
      <c r="S201" s="161"/>
      <c r="T201" s="163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6" t="s">
        <v>361</v>
      </c>
      <c r="AT201" s="164" t="s">
        <v>72</v>
      </c>
      <c r="AU201" s="164" t="s">
        <v>81</v>
      </c>
      <c r="AY201" s="156" t="s">
        <v>128</v>
      </c>
      <c r="BK201" s="165">
        <f>SUM(BK202:BK203)</f>
        <v>0</v>
      </c>
    </row>
    <row r="202" s="2" customFormat="1" ht="16.5" customHeight="1">
      <c r="A202" s="34"/>
      <c r="B202" s="168"/>
      <c r="C202" s="169" t="s">
        <v>389</v>
      </c>
      <c r="D202" s="169" t="s">
        <v>131</v>
      </c>
      <c r="E202" s="170" t="s">
        <v>365</v>
      </c>
      <c r="F202" s="171" t="s">
        <v>366</v>
      </c>
      <c r="G202" s="172" t="s">
        <v>239</v>
      </c>
      <c r="H202" s="173">
        <v>1</v>
      </c>
      <c r="I202" s="174"/>
      <c r="J202" s="175">
        <f>ROUND(I202*H202,2)</f>
        <v>0</v>
      </c>
      <c r="K202" s="176"/>
      <c r="L202" s="35"/>
      <c r="M202" s="177" t="s">
        <v>1</v>
      </c>
      <c r="N202" s="178" t="s">
        <v>38</v>
      </c>
      <c r="O202" s="73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1" t="s">
        <v>367</v>
      </c>
      <c r="AT202" s="181" t="s">
        <v>131</v>
      </c>
      <c r="AU202" s="181" t="s">
        <v>83</v>
      </c>
      <c r="AY202" s="15" t="s">
        <v>128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15" t="s">
        <v>81</v>
      </c>
      <c r="BK202" s="182">
        <f>ROUND(I202*H202,2)</f>
        <v>0</v>
      </c>
      <c r="BL202" s="15" t="s">
        <v>367</v>
      </c>
      <c r="BM202" s="181" t="s">
        <v>546</v>
      </c>
    </row>
    <row r="203" s="2" customFormat="1" ht="16.5" customHeight="1">
      <c r="A203" s="34"/>
      <c r="B203" s="168"/>
      <c r="C203" s="169" t="s">
        <v>393</v>
      </c>
      <c r="D203" s="169" t="s">
        <v>131</v>
      </c>
      <c r="E203" s="170" t="s">
        <v>370</v>
      </c>
      <c r="F203" s="171" t="s">
        <v>371</v>
      </c>
      <c r="G203" s="172" t="s">
        <v>239</v>
      </c>
      <c r="H203" s="173">
        <v>1</v>
      </c>
      <c r="I203" s="174"/>
      <c r="J203" s="175">
        <f>ROUND(I203*H203,2)</f>
        <v>0</v>
      </c>
      <c r="K203" s="176"/>
      <c r="L203" s="35"/>
      <c r="M203" s="177" t="s">
        <v>1</v>
      </c>
      <c r="N203" s="178" t="s">
        <v>38</v>
      </c>
      <c r="O203" s="73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1" t="s">
        <v>367</v>
      </c>
      <c r="AT203" s="181" t="s">
        <v>131</v>
      </c>
      <c r="AU203" s="181" t="s">
        <v>83</v>
      </c>
      <c r="AY203" s="15" t="s">
        <v>128</v>
      </c>
      <c r="BE203" s="182">
        <f>IF(N203="základní",J203,0)</f>
        <v>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15" t="s">
        <v>81</v>
      </c>
      <c r="BK203" s="182">
        <f>ROUND(I203*H203,2)</f>
        <v>0</v>
      </c>
      <c r="BL203" s="15" t="s">
        <v>367</v>
      </c>
      <c r="BM203" s="181" t="s">
        <v>547</v>
      </c>
    </row>
    <row r="204" s="12" customFormat="1" ht="22.8" customHeight="1">
      <c r="A204" s="12"/>
      <c r="B204" s="155"/>
      <c r="C204" s="12"/>
      <c r="D204" s="156" t="s">
        <v>72</v>
      </c>
      <c r="E204" s="166" t="s">
        <v>373</v>
      </c>
      <c r="F204" s="166" t="s">
        <v>374</v>
      </c>
      <c r="G204" s="12"/>
      <c r="H204" s="12"/>
      <c r="I204" s="158"/>
      <c r="J204" s="167">
        <f>BK204</f>
        <v>0</v>
      </c>
      <c r="K204" s="12"/>
      <c r="L204" s="155"/>
      <c r="M204" s="160"/>
      <c r="N204" s="161"/>
      <c r="O204" s="161"/>
      <c r="P204" s="162">
        <f>P205</f>
        <v>0</v>
      </c>
      <c r="Q204" s="161"/>
      <c r="R204" s="162">
        <f>R205</f>
        <v>0</v>
      </c>
      <c r="S204" s="161"/>
      <c r="T204" s="163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56" t="s">
        <v>361</v>
      </c>
      <c r="AT204" s="164" t="s">
        <v>72</v>
      </c>
      <c r="AU204" s="164" t="s">
        <v>81</v>
      </c>
      <c r="AY204" s="156" t="s">
        <v>128</v>
      </c>
      <c r="BK204" s="165">
        <f>BK205</f>
        <v>0</v>
      </c>
    </row>
    <row r="205" s="2" customFormat="1" ht="16.5" customHeight="1">
      <c r="A205" s="34"/>
      <c r="B205" s="168"/>
      <c r="C205" s="169" t="s">
        <v>346</v>
      </c>
      <c r="D205" s="169" t="s">
        <v>131</v>
      </c>
      <c r="E205" s="170" t="s">
        <v>376</v>
      </c>
      <c r="F205" s="171" t="s">
        <v>377</v>
      </c>
      <c r="G205" s="172" t="s">
        <v>378</v>
      </c>
      <c r="H205" s="194"/>
      <c r="I205" s="174"/>
      <c r="J205" s="175">
        <f>ROUND(I205*H205,2)</f>
        <v>0</v>
      </c>
      <c r="K205" s="176"/>
      <c r="L205" s="35"/>
      <c r="M205" s="177" t="s">
        <v>1</v>
      </c>
      <c r="N205" s="178" t="s">
        <v>38</v>
      </c>
      <c r="O205" s="73"/>
      <c r="P205" s="179">
        <f>O205*H205</f>
        <v>0</v>
      </c>
      <c r="Q205" s="179">
        <v>0</v>
      </c>
      <c r="R205" s="179">
        <f>Q205*H205</f>
        <v>0</v>
      </c>
      <c r="S205" s="179">
        <v>0</v>
      </c>
      <c r="T205" s="18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1" t="s">
        <v>367</v>
      </c>
      <c r="AT205" s="181" t="s">
        <v>131</v>
      </c>
      <c r="AU205" s="181" t="s">
        <v>83</v>
      </c>
      <c r="AY205" s="15" t="s">
        <v>128</v>
      </c>
      <c r="BE205" s="182">
        <f>IF(N205="základní",J205,0)</f>
        <v>0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15" t="s">
        <v>81</v>
      </c>
      <c r="BK205" s="182">
        <f>ROUND(I205*H205,2)</f>
        <v>0</v>
      </c>
      <c r="BL205" s="15" t="s">
        <v>367</v>
      </c>
      <c r="BM205" s="181" t="s">
        <v>548</v>
      </c>
    </row>
    <row r="206" s="12" customFormat="1" ht="22.8" customHeight="1">
      <c r="A206" s="12"/>
      <c r="B206" s="155"/>
      <c r="C206" s="12"/>
      <c r="D206" s="156" t="s">
        <v>72</v>
      </c>
      <c r="E206" s="166" t="s">
        <v>380</v>
      </c>
      <c r="F206" s="166" t="s">
        <v>381</v>
      </c>
      <c r="G206" s="12"/>
      <c r="H206" s="12"/>
      <c r="I206" s="158"/>
      <c r="J206" s="167">
        <f>BK206</f>
        <v>0</v>
      </c>
      <c r="K206" s="12"/>
      <c r="L206" s="155"/>
      <c r="M206" s="160"/>
      <c r="N206" s="161"/>
      <c r="O206" s="161"/>
      <c r="P206" s="162">
        <f>P207</f>
        <v>0</v>
      </c>
      <c r="Q206" s="161"/>
      <c r="R206" s="162">
        <f>R207</f>
        <v>0</v>
      </c>
      <c r="S206" s="161"/>
      <c r="T206" s="163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6" t="s">
        <v>361</v>
      </c>
      <c r="AT206" s="164" t="s">
        <v>72</v>
      </c>
      <c r="AU206" s="164" t="s">
        <v>81</v>
      </c>
      <c r="AY206" s="156" t="s">
        <v>128</v>
      </c>
      <c r="BK206" s="165">
        <f>BK207</f>
        <v>0</v>
      </c>
    </row>
    <row r="207" s="2" customFormat="1" ht="16.5" customHeight="1">
      <c r="A207" s="34"/>
      <c r="B207" s="168"/>
      <c r="C207" s="169" t="s">
        <v>337</v>
      </c>
      <c r="D207" s="169" t="s">
        <v>131</v>
      </c>
      <c r="E207" s="170" t="s">
        <v>383</v>
      </c>
      <c r="F207" s="171" t="s">
        <v>384</v>
      </c>
      <c r="G207" s="172" t="s">
        <v>378</v>
      </c>
      <c r="H207" s="194"/>
      <c r="I207" s="174"/>
      <c r="J207" s="175">
        <f>ROUND(I207*H207,2)</f>
        <v>0</v>
      </c>
      <c r="K207" s="176"/>
      <c r="L207" s="35"/>
      <c r="M207" s="195" t="s">
        <v>1</v>
      </c>
      <c r="N207" s="196" t="s">
        <v>38</v>
      </c>
      <c r="O207" s="197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1" t="s">
        <v>367</v>
      </c>
      <c r="AT207" s="181" t="s">
        <v>131</v>
      </c>
      <c r="AU207" s="181" t="s">
        <v>83</v>
      </c>
      <c r="AY207" s="15" t="s">
        <v>128</v>
      </c>
      <c r="BE207" s="182">
        <f>IF(N207="základní",J207,0)</f>
        <v>0</v>
      </c>
      <c r="BF207" s="182">
        <f>IF(N207="snížená",J207,0)</f>
        <v>0</v>
      </c>
      <c r="BG207" s="182">
        <f>IF(N207="zákl. přenesená",J207,0)</f>
        <v>0</v>
      </c>
      <c r="BH207" s="182">
        <f>IF(N207="sníž. přenesená",J207,0)</f>
        <v>0</v>
      </c>
      <c r="BI207" s="182">
        <f>IF(N207="nulová",J207,0)</f>
        <v>0</v>
      </c>
      <c r="BJ207" s="15" t="s">
        <v>81</v>
      </c>
      <c r="BK207" s="182">
        <f>ROUND(I207*H207,2)</f>
        <v>0</v>
      </c>
      <c r="BL207" s="15" t="s">
        <v>367</v>
      </c>
      <c r="BM207" s="181" t="s">
        <v>549</v>
      </c>
    </row>
    <row r="208" s="2" customFormat="1" ht="6.96" customHeight="1">
      <c r="A208" s="34"/>
      <c r="B208" s="56"/>
      <c r="C208" s="57"/>
      <c r="D208" s="57"/>
      <c r="E208" s="57"/>
      <c r="F208" s="57"/>
      <c r="G208" s="57"/>
      <c r="H208" s="57"/>
      <c r="I208" s="57"/>
      <c r="J208" s="57"/>
      <c r="K208" s="57"/>
      <c r="L208" s="35"/>
      <c r="M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</sheetData>
  <autoFilter ref="C128:K20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93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- VŠB-TU Aula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550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18. 4. 2023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ROUND((SUM(BE129:BE207)),  2)</f>
        <v>0</v>
      </c>
      <c r="G33" s="34"/>
      <c r="H33" s="34"/>
      <c r="I33" s="124">
        <v>0.20999999999999999</v>
      </c>
      <c r="J33" s="123">
        <f>ROUND(((SUM(BE129:BE207))*I33),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ROUND((SUM(BF129:BF207)),  2)</f>
        <v>0</v>
      </c>
      <c r="G34" s="34"/>
      <c r="H34" s="34"/>
      <c r="I34" s="124">
        <v>0.14999999999999999</v>
      </c>
      <c r="J34" s="123">
        <f>ROUND(((SUM(BF129:BF207))*I34),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ROUND((SUM(BG129:BG207)),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ROUND((SUM(BH129:BH207)),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ROUND((SUM(BI129:BI207)),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- VŠB-TU Aula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04 - Posluchárna UA5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18. 4. 2023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97</v>
      </c>
      <c r="D94" s="125"/>
      <c r="E94" s="125"/>
      <c r="F94" s="125"/>
      <c r="G94" s="125"/>
      <c r="H94" s="125"/>
      <c r="I94" s="125"/>
      <c r="J94" s="134" t="s">
        <v>98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99</v>
      </c>
      <c r="D96" s="34"/>
      <c r="E96" s="34"/>
      <c r="F96" s="34"/>
      <c r="G96" s="34"/>
      <c r="H96" s="34"/>
      <c r="I96" s="34"/>
      <c r="J96" s="92">
        <f>J129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100</v>
      </c>
    </row>
    <row r="97" s="9" customFormat="1" ht="24.96" customHeight="1">
      <c r="A97" s="9"/>
      <c r="B97" s="136"/>
      <c r="C97" s="9"/>
      <c r="D97" s="137" t="s">
        <v>101</v>
      </c>
      <c r="E97" s="138"/>
      <c r="F97" s="138"/>
      <c r="G97" s="138"/>
      <c r="H97" s="138"/>
      <c r="I97" s="138"/>
      <c r="J97" s="139">
        <f>J130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387</v>
      </c>
      <c r="E98" s="142"/>
      <c r="F98" s="142"/>
      <c r="G98" s="142"/>
      <c r="H98" s="142"/>
      <c r="I98" s="142"/>
      <c r="J98" s="143">
        <f>J131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102</v>
      </c>
      <c r="E99" s="142"/>
      <c r="F99" s="142"/>
      <c r="G99" s="142"/>
      <c r="H99" s="142"/>
      <c r="I99" s="142"/>
      <c r="J99" s="143">
        <f>J136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103</v>
      </c>
      <c r="E100" s="142"/>
      <c r="F100" s="142"/>
      <c r="G100" s="142"/>
      <c r="H100" s="142"/>
      <c r="I100" s="142"/>
      <c r="J100" s="143">
        <f>J141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6"/>
      <c r="C101" s="9"/>
      <c r="D101" s="137" t="s">
        <v>104</v>
      </c>
      <c r="E101" s="138"/>
      <c r="F101" s="138"/>
      <c r="G101" s="138"/>
      <c r="H101" s="138"/>
      <c r="I101" s="138"/>
      <c r="J101" s="139">
        <f>J146</f>
        <v>0</v>
      </c>
      <c r="K101" s="9"/>
      <c r="L101" s="13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0"/>
      <c r="C102" s="10"/>
      <c r="D102" s="141" t="s">
        <v>105</v>
      </c>
      <c r="E102" s="142"/>
      <c r="F102" s="142"/>
      <c r="G102" s="142"/>
      <c r="H102" s="142"/>
      <c r="I102" s="142"/>
      <c r="J102" s="143">
        <f>J147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6"/>
      <c r="C103" s="9"/>
      <c r="D103" s="137" t="s">
        <v>106</v>
      </c>
      <c r="E103" s="138"/>
      <c r="F103" s="138"/>
      <c r="G103" s="138"/>
      <c r="H103" s="138"/>
      <c r="I103" s="138"/>
      <c r="J103" s="139">
        <f>J190</f>
        <v>0</v>
      </c>
      <c r="K103" s="9"/>
      <c r="L103" s="13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0"/>
      <c r="C104" s="10"/>
      <c r="D104" s="141" t="s">
        <v>107</v>
      </c>
      <c r="E104" s="142"/>
      <c r="F104" s="142"/>
      <c r="G104" s="142"/>
      <c r="H104" s="142"/>
      <c r="I104" s="142"/>
      <c r="J104" s="143">
        <f>J191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6"/>
      <c r="C105" s="9"/>
      <c r="D105" s="137" t="s">
        <v>108</v>
      </c>
      <c r="E105" s="138"/>
      <c r="F105" s="138"/>
      <c r="G105" s="138"/>
      <c r="H105" s="138"/>
      <c r="I105" s="138"/>
      <c r="J105" s="139">
        <f>J194</f>
        <v>0</v>
      </c>
      <c r="K105" s="9"/>
      <c r="L105" s="13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36"/>
      <c r="C106" s="9"/>
      <c r="D106" s="137" t="s">
        <v>109</v>
      </c>
      <c r="E106" s="138"/>
      <c r="F106" s="138"/>
      <c r="G106" s="138"/>
      <c r="H106" s="138"/>
      <c r="I106" s="138"/>
      <c r="J106" s="139">
        <f>J200</f>
        <v>0</v>
      </c>
      <c r="K106" s="9"/>
      <c r="L106" s="13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0"/>
      <c r="C107" s="10"/>
      <c r="D107" s="141" t="s">
        <v>110</v>
      </c>
      <c r="E107" s="142"/>
      <c r="F107" s="142"/>
      <c r="G107" s="142"/>
      <c r="H107" s="142"/>
      <c r="I107" s="142"/>
      <c r="J107" s="143">
        <f>J201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0"/>
      <c r="C108" s="10"/>
      <c r="D108" s="141" t="s">
        <v>111</v>
      </c>
      <c r="E108" s="142"/>
      <c r="F108" s="142"/>
      <c r="G108" s="142"/>
      <c r="H108" s="142"/>
      <c r="I108" s="142"/>
      <c r="J108" s="143">
        <f>J204</f>
        <v>0</v>
      </c>
      <c r="K108" s="10"/>
      <c r="L108" s="14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0"/>
      <c r="C109" s="10"/>
      <c r="D109" s="141" t="s">
        <v>112</v>
      </c>
      <c r="E109" s="142"/>
      <c r="F109" s="142"/>
      <c r="G109" s="142"/>
      <c r="H109" s="142"/>
      <c r="I109" s="142"/>
      <c r="J109" s="143">
        <f>J206</f>
        <v>0</v>
      </c>
      <c r="K109" s="10"/>
      <c r="L109" s="14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113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16</v>
      </c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117" t="str">
        <f>E7</f>
        <v>Ostrava - VŠB-TU Aula</v>
      </c>
      <c r="F119" s="28"/>
      <c r="G119" s="28"/>
      <c r="H119" s="28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94</v>
      </c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3" t="str">
        <f>E9</f>
        <v>04 - Posluchárna UA5</v>
      </c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20</v>
      </c>
      <c r="D123" s="34"/>
      <c r="E123" s="34"/>
      <c r="F123" s="23" t="str">
        <f>F12</f>
        <v xml:space="preserve"> </v>
      </c>
      <c r="G123" s="34"/>
      <c r="H123" s="34"/>
      <c r="I123" s="28" t="s">
        <v>22</v>
      </c>
      <c r="J123" s="65" t="str">
        <f>IF(J12="","",J12)</f>
        <v>18. 4. 2023</v>
      </c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24</v>
      </c>
      <c r="D125" s="34"/>
      <c r="E125" s="34"/>
      <c r="F125" s="23" t="str">
        <f>E15</f>
        <v xml:space="preserve"> </v>
      </c>
      <c r="G125" s="34"/>
      <c r="H125" s="34"/>
      <c r="I125" s="28" t="s">
        <v>29</v>
      </c>
      <c r="J125" s="32" t="str">
        <f>E21</f>
        <v xml:space="preserve"> </v>
      </c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27</v>
      </c>
      <c r="D126" s="34"/>
      <c r="E126" s="34"/>
      <c r="F126" s="23" t="str">
        <f>IF(E18="","",E18)</f>
        <v>Vyplň údaj</v>
      </c>
      <c r="G126" s="34"/>
      <c r="H126" s="34"/>
      <c r="I126" s="28" t="s">
        <v>31</v>
      </c>
      <c r="J126" s="32" t="str">
        <f>E24</f>
        <v xml:space="preserve"> </v>
      </c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44"/>
      <c r="B128" s="145"/>
      <c r="C128" s="146" t="s">
        <v>114</v>
      </c>
      <c r="D128" s="147" t="s">
        <v>58</v>
      </c>
      <c r="E128" s="147" t="s">
        <v>54</v>
      </c>
      <c r="F128" s="147" t="s">
        <v>55</v>
      </c>
      <c r="G128" s="147" t="s">
        <v>115</v>
      </c>
      <c r="H128" s="147" t="s">
        <v>116</v>
      </c>
      <c r="I128" s="147" t="s">
        <v>117</v>
      </c>
      <c r="J128" s="148" t="s">
        <v>98</v>
      </c>
      <c r="K128" s="149" t="s">
        <v>118</v>
      </c>
      <c r="L128" s="150"/>
      <c r="M128" s="82" t="s">
        <v>1</v>
      </c>
      <c r="N128" s="83" t="s">
        <v>37</v>
      </c>
      <c r="O128" s="83" t="s">
        <v>119</v>
      </c>
      <c r="P128" s="83" t="s">
        <v>120</v>
      </c>
      <c r="Q128" s="83" t="s">
        <v>121</v>
      </c>
      <c r="R128" s="83" t="s">
        <v>122</v>
      </c>
      <c r="S128" s="83" t="s">
        <v>123</v>
      </c>
      <c r="T128" s="84" t="s">
        <v>124</v>
      </c>
      <c r="U128" s="144"/>
      <c r="V128" s="144"/>
      <c r="W128" s="144"/>
      <c r="X128" s="144"/>
      <c r="Y128" s="144"/>
      <c r="Z128" s="144"/>
      <c r="AA128" s="144"/>
      <c r="AB128" s="144"/>
      <c r="AC128" s="144"/>
      <c r="AD128" s="144"/>
      <c r="AE128" s="144"/>
    </row>
    <row r="129" s="2" customFormat="1" ht="22.8" customHeight="1">
      <c r="A129" s="34"/>
      <c r="B129" s="35"/>
      <c r="C129" s="89" t="s">
        <v>125</v>
      </c>
      <c r="D129" s="34"/>
      <c r="E129" s="34"/>
      <c r="F129" s="34"/>
      <c r="G129" s="34"/>
      <c r="H129" s="34"/>
      <c r="I129" s="34"/>
      <c r="J129" s="151">
        <f>BK129</f>
        <v>0</v>
      </c>
      <c r="K129" s="34"/>
      <c r="L129" s="35"/>
      <c r="M129" s="85"/>
      <c r="N129" s="69"/>
      <c r="O129" s="86"/>
      <c r="P129" s="152">
        <f>P130+P146+P190+P194+P200</f>
        <v>0</v>
      </c>
      <c r="Q129" s="86"/>
      <c r="R129" s="152">
        <f>R130+R146+R190+R194+R200</f>
        <v>0.53320999999999996</v>
      </c>
      <c r="S129" s="86"/>
      <c r="T129" s="153">
        <f>T130+T146+T190+T194+T200</f>
        <v>0.33800000000000008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72</v>
      </c>
      <c r="AU129" s="15" t="s">
        <v>100</v>
      </c>
      <c r="BK129" s="154">
        <f>BK130+BK146+BK190+BK194+BK200</f>
        <v>0</v>
      </c>
    </row>
    <row r="130" s="12" customFormat="1" ht="25.92" customHeight="1">
      <c r="A130" s="12"/>
      <c r="B130" s="155"/>
      <c r="C130" s="12"/>
      <c r="D130" s="156" t="s">
        <v>72</v>
      </c>
      <c r="E130" s="157" t="s">
        <v>126</v>
      </c>
      <c r="F130" s="157" t="s">
        <v>127</v>
      </c>
      <c r="G130" s="12"/>
      <c r="H130" s="12"/>
      <c r="I130" s="158"/>
      <c r="J130" s="159">
        <f>BK130</f>
        <v>0</v>
      </c>
      <c r="K130" s="12"/>
      <c r="L130" s="155"/>
      <c r="M130" s="160"/>
      <c r="N130" s="161"/>
      <c r="O130" s="161"/>
      <c r="P130" s="162">
        <f>P131+P136+P141</f>
        <v>0</v>
      </c>
      <c r="Q130" s="161"/>
      <c r="R130" s="162">
        <f>R131+R136+R141</f>
        <v>0.33249999999999996</v>
      </c>
      <c r="S130" s="161"/>
      <c r="T130" s="163">
        <f>T131+T136+T141</f>
        <v>0.032000000000000001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81</v>
      </c>
      <c r="AT130" s="164" t="s">
        <v>72</v>
      </c>
      <c r="AU130" s="164" t="s">
        <v>73</v>
      </c>
      <c r="AY130" s="156" t="s">
        <v>128</v>
      </c>
      <c r="BK130" s="165">
        <f>BK131+BK136+BK141</f>
        <v>0</v>
      </c>
    </row>
    <row r="131" s="12" customFormat="1" ht="22.8" customHeight="1">
      <c r="A131" s="12"/>
      <c r="B131" s="155"/>
      <c r="C131" s="12"/>
      <c r="D131" s="156" t="s">
        <v>72</v>
      </c>
      <c r="E131" s="166" t="s">
        <v>140</v>
      </c>
      <c r="F131" s="166" t="s">
        <v>388</v>
      </c>
      <c r="G131" s="12"/>
      <c r="H131" s="12"/>
      <c r="I131" s="158"/>
      <c r="J131" s="167">
        <f>BK131</f>
        <v>0</v>
      </c>
      <c r="K131" s="12"/>
      <c r="L131" s="155"/>
      <c r="M131" s="160"/>
      <c r="N131" s="161"/>
      <c r="O131" s="161"/>
      <c r="P131" s="162">
        <f>SUM(P132:P135)</f>
        <v>0</v>
      </c>
      <c r="Q131" s="161"/>
      <c r="R131" s="162">
        <f>SUM(R132:R135)</f>
        <v>0.33249999999999996</v>
      </c>
      <c r="S131" s="161"/>
      <c r="T131" s="163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81</v>
      </c>
      <c r="AT131" s="164" t="s">
        <v>72</v>
      </c>
      <c r="AU131" s="164" t="s">
        <v>81</v>
      </c>
      <c r="AY131" s="156" t="s">
        <v>128</v>
      </c>
      <c r="BK131" s="165">
        <f>SUM(BK132:BK135)</f>
        <v>0</v>
      </c>
    </row>
    <row r="132" s="2" customFormat="1" ht="16.5" customHeight="1">
      <c r="A132" s="34"/>
      <c r="B132" s="168"/>
      <c r="C132" s="169" t="s">
        <v>81</v>
      </c>
      <c r="D132" s="169" t="s">
        <v>131</v>
      </c>
      <c r="E132" s="170" t="s">
        <v>390</v>
      </c>
      <c r="F132" s="171" t="s">
        <v>391</v>
      </c>
      <c r="G132" s="172" t="s">
        <v>328</v>
      </c>
      <c r="H132" s="173">
        <v>26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38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135</v>
      </c>
      <c r="AT132" s="181" t="s">
        <v>131</v>
      </c>
      <c r="AU132" s="181" t="s">
        <v>83</v>
      </c>
      <c r="AY132" s="15" t="s">
        <v>128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81</v>
      </c>
      <c r="BK132" s="182">
        <f>ROUND(I132*H132,2)</f>
        <v>0</v>
      </c>
      <c r="BL132" s="15" t="s">
        <v>135</v>
      </c>
      <c r="BM132" s="181" t="s">
        <v>551</v>
      </c>
    </row>
    <row r="133" s="2" customFormat="1" ht="16.5" customHeight="1">
      <c r="A133" s="34"/>
      <c r="B133" s="168"/>
      <c r="C133" s="183" t="s">
        <v>83</v>
      </c>
      <c r="D133" s="183" t="s">
        <v>177</v>
      </c>
      <c r="E133" s="184" t="s">
        <v>394</v>
      </c>
      <c r="F133" s="185" t="s">
        <v>395</v>
      </c>
      <c r="G133" s="186" t="s">
        <v>328</v>
      </c>
      <c r="H133" s="187">
        <v>32.5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38</v>
      </c>
      <c r="O133" s="73"/>
      <c r="P133" s="179">
        <f>O133*H133</f>
        <v>0</v>
      </c>
      <c r="Q133" s="179">
        <v>0.0089999999999999993</v>
      </c>
      <c r="R133" s="179">
        <f>Q133*H133</f>
        <v>0.29249999999999998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396</v>
      </c>
      <c r="AT133" s="181" t="s">
        <v>177</v>
      </c>
      <c r="AU133" s="181" t="s">
        <v>83</v>
      </c>
      <c r="AY133" s="15" t="s">
        <v>128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81</v>
      </c>
      <c r="BK133" s="182">
        <f>ROUND(I133*H133,2)</f>
        <v>0</v>
      </c>
      <c r="BL133" s="15" t="s">
        <v>135</v>
      </c>
      <c r="BM133" s="181" t="s">
        <v>552</v>
      </c>
    </row>
    <row r="134" s="2" customFormat="1" ht="16.5" customHeight="1">
      <c r="A134" s="34"/>
      <c r="B134" s="168"/>
      <c r="C134" s="169" t="s">
        <v>331</v>
      </c>
      <c r="D134" s="169" t="s">
        <v>131</v>
      </c>
      <c r="E134" s="170" t="s">
        <v>398</v>
      </c>
      <c r="F134" s="171" t="s">
        <v>399</v>
      </c>
      <c r="G134" s="172" t="s">
        <v>328</v>
      </c>
      <c r="H134" s="173">
        <v>200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38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135</v>
      </c>
      <c r="AT134" s="181" t="s">
        <v>131</v>
      </c>
      <c r="AU134" s="181" t="s">
        <v>83</v>
      </c>
      <c r="AY134" s="15" t="s">
        <v>128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81</v>
      </c>
      <c r="BK134" s="182">
        <f>ROUND(I134*H134,2)</f>
        <v>0</v>
      </c>
      <c r="BL134" s="15" t="s">
        <v>135</v>
      </c>
      <c r="BM134" s="181" t="s">
        <v>553</v>
      </c>
    </row>
    <row r="135" s="2" customFormat="1" ht="16.5" customHeight="1">
      <c r="A135" s="34"/>
      <c r="B135" s="168"/>
      <c r="C135" s="183" t="s">
        <v>135</v>
      </c>
      <c r="D135" s="183" t="s">
        <v>177</v>
      </c>
      <c r="E135" s="184" t="s">
        <v>401</v>
      </c>
      <c r="F135" s="185" t="s">
        <v>402</v>
      </c>
      <c r="G135" s="186" t="s">
        <v>403</v>
      </c>
      <c r="H135" s="187">
        <v>40</v>
      </c>
      <c r="I135" s="188"/>
      <c r="J135" s="189">
        <f>ROUND(I135*H135,2)</f>
        <v>0</v>
      </c>
      <c r="K135" s="190"/>
      <c r="L135" s="191"/>
      <c r="M135" s="192" t="s">
        <v>1</v>
      </c>
      <c r="N135" s="193" t="s">
        <v>38</v>
      </c>
      <c r="O135" s="73"/>
      <c r="P135" s="179">
        <f>O135*H135</f>
        <v>0</v>
      </c>
      <c r="Q135" s="179">
        <v>0.001</v>
      </c>
      <c r="R135" s="179">
        <f>Q135*H135</f>
        <v>0.040000000000000001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396</v>
      </c>
      <c r="AT135" s="181" t="s">
        <v>177</v>
      </c>
      <c r="AU135" s="181" t="s">
        <v>83</v>
      </c>
      <c r="AY135" s="15" t="s">
        <v>128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81</v>
      </c>
      <c r="BK135" s="182">
        <f>ROUND(I135*H135,2)</f>
        <v>0</v>
      </c>
      <c r="BL135" s="15" t="s">
        <v>135</v>
      </c>
      <c r="BM135" s="181" t="s">
        <v>554</v>
      </c>
    </row>
    <row r="136" s="12" customFormat="1" ht="22.8" customHeight="1">
      <c r="A136" s="12"/>
      <c r="B136" s="155"/>
      <c r="C136" s="12"/>
      <c r="D136" s="156" t="s">
        <v>72</v>
      </c>
      <c r="E136" s="166" t="s">
        <v>129</v>
      </c>
      <c r="F136" s="166" t="s">
        <v>130</v>
      </c>
      <c r="G136" s="12"/>
      <c r="H136" s="12"/>
      <c r="I136" s="158"/>
      <c r="J136" s="167">
        <f>BK136</f>
        <v>0</v>
      </c>
      <c r="K136" s="12"/>
      <c r="L136" s="155"/>
      <c r="M136" s="160"/>
      <c r="N136" s="161"/>
      <c r="O136" s="161"/>
      <c r="P136" s="162">
        <f>SUM(P137:P140)</f>
        <v>0</v>
      </c>
      <c r="Q136" s="161"/>
      <c r="R136" s="162">
        <f>SUM(R137:R140)</f>
        <v>0</v>
      </c>
      <c r="S136" s="161"/>
      <c r="T136" s="163">
        <f>SUM(T137:T140)</f>
        <v>0.032000000000000001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6" t="s">
        <v>81</v>
      </c>
      <c r="AT136" s="164" t="s">
        <v>72</v>
      </c>
      <c r="AU136" s="164" t="s">
        <v>81</v>
      </c>
      <c r="AY136" s="156" t="s">
        <v>128</v>
      </c>
      <c r="BK136" s="165">
        <f>SUM(BK137:BK140)</f>
        <v>0</v>
      </c>
    </row>
    <row r="137" s="2" customFormat="1" ht="33" customHeight="1">
      <c r="A137" s="34"/>
      <c r="B137" s="168"/>
      <c r="C137" s="169" t="s">
        <v>361</v>
      </c>
      <c r="D137" s="169" t="s">
        <v>131</v>
      </c>
      <c r="E137" s="170" t="s">
        <v>132</v>
      </c>
      <c r="F137" s="171" t="s">
        <v>133</v>
      </c>
      <c r="G137" s="172" t="s">
        <v>134</v>
      </c>
      <c r="H137" s="173">
        <v>2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38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0.001</v>
      </c>
      <c r="T137" s="180">
        <f>S137*H137</f>
        <v>0.002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135</v>
      </c>
      <c r="AT137" s="181" t="s">
        <v>131</v>
      </c>
      <c r="AU137" s="181" t="s">
        <v>83</v>
      </c>
      <c r="AY137" s="15" t="s">
        <v>128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81</v>
      </c>
      <c r="BK137" s="182">
        <f>ROUND(I137*H137,2)</f>
        <v>0</v>
      </c>
      <c r="BL137" s="15" t="s">
        <v>135</v>
      </c>
      <c r="BM137" s="181" t="s">
        <v>555</v>
      </c>
    </row>
    <row r="138" s="2" customFormat="1" ht="33" customHeight="1">
      <c r="A138" s="34"/>
      <c r="B138" s="168"/>
      <c r="C138" s="169" t="s">
        <v>140</v>
      </c>
      <c r="D138" s="169" t="s">
        <v>131</v>
      </c>
      <c r="E138" s="170" t="s">
        <v>137</v>
      </c>
      <c r="F138" s="171" t="s">
        <v>138</v>
      </c>
      <c r="G138" s="172" t="s">
        <v>134</v>
      </c>
      <c r="H138" s="173">
        <v>2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38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0.002</v>
      </c>
      <c r="T138" s="180">
        <f>S138*H138</f>
        <v>0.0040000000000000001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135</v>
      </c>
      <c r="AT138" s="181" t="s">
        <v>131</v>
      </c>
      <c r="AU138" s="181" t="s">
        <v>83</v>
      </c>
      <c r="AY138" s="15" t="s">
        <v>128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81</v>
      </c>
      <c r="BK138" s="182">
        <f>ROUND(I138*H138,2)</f>
        <v>0</v>
      </c>
      <c r="BL138" s="15" t="s">
        <v>135</v>
      </c>
      <c r="BM138" s="181" t="s">
        <v>556</v>
      </c>
    </row>
    <row r="139" s="2" customFormat="1" ht="24.15" customHeight="1">
      <c r="A139" s="34"/>
      <c r="B139" s="168"/>
      <c r="C139" s="169" t="s">
        <v>144</v>
      </c>
      <c r="D139" s="169" t="s">
        <v>131</v>
      </c>
      <c r="E139" s="170" t="s">
        <v>141</v>
      </c>
      <c r="F139" s="171" t="s">
        <v>142</v>
      </c>
      <c r="G139" s="172" t="s">
        <v>134</v>
      </c>
      <c r="H139" s="173">
        <v>2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38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0.0030000000000000001</v>
      </c>
      <c r="T139" s="180">
        <f>S139*H139</f>
        <v>0.0060000000000000001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135</v>
      </c>
      <c r="AT139" s="181" t="s">
        <v>131</v>
      </c>
      <c r="AU139" s="181" t="s">
        <v>83</v>
      </c>
      <c r="AY139" s="15" t="s">
        <v>128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81</v>
      </c>
      <c r="BK139" s="182">
        <f>ROUND(I139*H139,2)</f>
        <v>0</v>
      </c>
      <c r="BL139" s="15" t="s">
        <v>135</v>
      </c>
      <c r="BM139" s="181" t="s">
        <v>557</v>
      </c>
    </row>
    <row r="140" s="2" customFormat="1" ht="24.15" customHeight="1">
      <c r="A140" s="34"/>
      <c r="B140" s="168"/>
      <c r="C140" s="169" t="s">
        <v>396</v>
      </c>
      <c r="D140" s="169" t="s">
        <v>131</v>
      </c>
      <c r="E140" s="170" t="s">
        <v>145</v>
      </c>
      <c r="F140" s="171" t="s">
        <v>146</v>
      </c>
      <c r="G140" s="172" t="s">
        <v>147</v>
      </c>
      <c r="H140" s="173">
        <v>10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38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0.002</v>
      </c>
      <c r="T140" s="180">
        <f>S140*H140</f>
        <v>0.02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135</v>
      </c>
      <c r="AT140" s="181" t="s">
        <v>131</v>
      </c>
      <c r="AU140" s="181" t="s">
        <v>83</v>
      </c>
      <c r="AY140" s="15" t="s">
        <v>128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81</v>
      </c>
      <c r="BK140" s="182">
        <f>ROUND(I140*H140,2)</f>
        <v>0</v>
      </c>
      <c r="BL140" s="15" t="s">
        <v>135</v>
      </c>
      <c r="BM140" s="181" t="s">
        <v>558</v>
      </c>
    </row>
    <row r="141" s="12" customFormat="1" ht="22.8" customHeight="1">
      <c r="A141" s="12"/>
      <c r="B141" s="155"/>
      <c r="C141" s="12"/>
      <c r="D141" s="156" t="s">
        <v>72</v>
      </c>
      <c r="E141" s="166" t="s">
        <v>149</v>
      </c>
      <c r="F141" s="166" t="s">
        <v>150</v>
      </c>
      <c r="G141" s="12"/>
      <c r="H141" s="12"/>
      <c r="I141" s="158"/>
      <c r="J141" s="167">
        <f>BK141</f>
        <v>0</v>
      </c>
      <c r="K141" s="12"/>
      <c r="L141" s="155"/>
      <c r="M141" s="160"/>
      <c r="N141" s="161"/>
      <c r="O141" s="161"/>
      <c r="P141" s="162">
        <f>SUM(P142:P145)</f>
        <v>0</v>
      </c>
      <c r="Q141" s="161"/>
      <c r="R141" s="162">
        <f>SUM(R142:R145)</f>
        <v>0</v>
      </c>
      <c r="S141" s="161"/>
      <c r="T141" s="163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81</v>
      </c>
      <c r="AT141" s="164" t="s">
        <v>72</v>
      </c>
      <c r="AU141" s="164" t="s">
        <v>81</v>
      </c>
      <c r="AY141" s="156" t="s">
        <v>128</v>
      </c>
      <c r="BK141" s="165">
        <f>SUM(BK142:BK145)</f>
        <v>0</v>
      </c>
    </row>
    <row r="142" s="2" customFormat="1" ht="33" customHeight="1">
      <c r="A142" s="34"/>
      <c r="B142" s="168"/>
      <c r="C142" s="169" t="s">
        <v>129</v>
      </c>
      <c r="D142" s="169" t="s">
        <v>131</v>
      </c>
      <c r="E142" s="170" t="s">
        <v>151</v>
      </c>
      <c r="F142" s="171" t="s">
        <v>152</v>
      </c>
      <c r="G142" s="172" t="s">
        <v>153</v>
      </c>
      <c r="H142" s="173">
        <v>0.33800000000000002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38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135</v>
      </c>
      <c r="AT142" s="181" t="s">
        <v>131</v>
      </c>
      <c r="AU142" s="181" t="s">
        <v>83</v>
      </c>
      <c r="AY142" s="15" t="s">
        <v>128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81</v>
      </c>
      <c r="BK142" s="182">
        <f>ROUND(I142*H142,2)</f>
        <v>0</v>
      </c>
      <c r="BL142" s="15" t="s">
        <v>135</v>
      </c>
      <c r="BM142" s="181" t="s">
        <v>559</v>
      </c>
    </row>
    <row r="143" s="2" customFormat="1" ht="24.15" customHeight="1">
      <c r="A143" s="34"/>
      <c r="B143" s="168"/>
      <c r="C143" s="169" t="s">
        <v>155</v>
      </c>
      <c r="D143" s="169" t="s">
        <v>131</v>
      </c>
      <c r="E143" s="170" t="s">
        <v>156</v>
      </c>
      <c r="F143" s="171" t="s">
        <v>157</v>
      </c>
      <c r="G143" s="172" t="s">
        <v>153</v>
      </c>
      <c r="H143" s="173">
        <v>0.33800000000000002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38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135</v>
      </c>
      <c r="AT143" s="181" t="s">
        <v>131</v>
      </c>
      <c r="AU143" s="181" t="s">
        <v>83</v>
      </c>
      <c r="AY143" s="15" t="s">
        <v>128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81</v>
      </c>
      <c r="BK143" s="182">
        <f>ROUND(I143*H143,2)</f>
        <v>0</v>
      </c>
      <c r="BL143" s="15" t="s">
        <v>135</v>
      </c>
      <c r="BM143" s="181" t="s">
        <v>560</v>
      </c>
    </row>
    <row r="144" s="2" customFormat="1" ht="24.15" customHeight="1">
      <c r="A144" s="34"/>
      <c r="B144" s="168"/>
      <c r="C144" s="169" t="s">
        <v>159</v>
      </c>
      <c r="D144" s="169" t="s">
        <v>131</v>
      </c>
      <c r="E144" s="170" t="s">
        <v>160</v>
      </c>
      <c r="F144" s="171" t="s">
        <v>161</v>
      </c>
      <c r="G144" s="172" t="s">
        <v>153</v>
      </c>
      <c r="H144" s="173">
        <v>0.33800000000000002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38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135</v>
      </c>
      <c r="AT144" s="181" t="s">
        <v>131</v>
      </c>
      <c r="AU144" s="181" t="s">
        <v>83</v>
      </c>
      <c r="AY144" s="15" t="s">
        <v>128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81</v>
      </c>
      <c r="BK144" s="182">
        <f>ROUND(I144*H144,2)</f>
        <v>0</v>
      </c>
      <c r="BL144" s="15" t="s">
        <v>135</v>
      </c>
      <c r="BM144" s="181" t="s">
        <v>561</v>
      </c>
    </row>
    <row r="145" s="2" customFormat="1" ht="33" customHeight="1">
      <c r="A145" s="34"/>
      <c r="B145" s="168"/>
      <c r="C145" s="169" t="s">
        <v>163</v>
      </c>
      <c r="D145" s="169" t="s">
        <v>131</v>
      </c>
      <c r="E145" s="170" t="s">
        <v>164</v>
      </c>
      <c r="F145" s="171" t="s">
        <v>165</v>
      </c>
      <c r="G145" s="172" t="s">
        <v>153</v>
      </c>
      <c r="H145" s="173">
        <v>0.33800000000000002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38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135</v>
      </c>
      <c r="AT145" s="181" t="s">
        <v>131</v>
      </c>
      <c r="AU145" s="181" t="s">
        <v>83</v>
      </c>
      <c r="AY145" s="15" t="s">
        <v>128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81</v>
      </c>
      <c r="BK145" s="182">
        <f>ROUND(I145*H145,2)</f>
        <v>0</v>
      </c>
      <c r="BL145" s="15" t="s">
        <v>135</v>
      </c>
      <c r="BM145" s="181" t="s">
        <v>562</v>
      </c>
    </row>
    <row r="146" s="12" customFormat="1" ht="25.92" customHeight="1">
      <c r="A146" s="12"/>
      <c r="B146" s="155"/>
      <c r="C146" s="12"/>
      <c r="D146" s="156" t="s">
        <v>72</v>
      </c>
      <c r="E146" s="157" t="s">
        <v>167</v>
      </c>
      <c r="F146" s="157" t="s">
        <v>168</v>
      </c>
      <c r="G146" s="12"/>
      <c r="H146" s="12"/>
      <c r="I146" s="158"/>
      <c r="J146" s="159">
        <f>BK146</f>
        <v>0</v>
      </c>
      <c r="K146" s="12"/>
      <c r="L146" s="155"/>
      <c r="M146" s="160"/>
      <c r="N146" s="161"/>
      <c r="O146" s="161"/>
      <c r="P146" s="162">
        <f>P147</f>
        <v>0</v>
      </c>
      <c r="Q146" s="161"/>
      <c r="R146" s="162">
        <f>R147</f>
        <v>0.19671</v>
      </c>
      <c r="S146" s="161"/>
      <c r="T146" s="163">
        <f>T147</f>
        <v>0.30600000000000005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6" t="s">
        <v>83</v>
      </c>
      <c r="AT146" s="164" t="s">
        <v>72</v>
      </c>
      <c r="AU146" s="164" t="s">
        <v>73</v>
      </c>
      <c r="AY146" s="156" t="s">
        <v>128</v>
      </c>
      <c r="BK146" s="165">
        <f>BK147</f>
        <v>0</v>
      </c>
    </row>
    <row r="147" s="12" customFormat="1" ht="22.8" customHeight="1">
      <c r="A147" s="12"/>
      <c r="B147" s="155"/>
      <c r="C147" s="12"/>
      <c r="D147" s="156" t="s">
        <v>72</v>
      </c>
      <c r="E147" s="166" t="s">
        <v>169</v>
      </c>
      <c r="F147" s="166" t="s">
        <v>170</v>
      </c>
      <c r="G147" s="12"/>
      <c r="H147" s="12"/>
      <c r="I147" s="158"/>
      <c r="J147" s="167">
        <f>BK147</f>
        <v>0</v>
      </c>
      <c r="K147" s="12"/>
      <c r="L147" s="155"/>
      <c r="M147" s="160"/>
      <c r="N147" s="161"/>
      <c r="O147" s="161"/>
      <c r="P147" s="162">
        <f>SUM(P148:P189)</f>
        <v>0</v>
      </c>
      <c r="Q147" s="161"/>
      <c r="R147" s="162">
        <f>SUM(R148:R189)</f>
        <v>0.19671</v>
      </c>
      <c r="S147" s="161"/>
      <c r="T147" s="163">
        <f>SUM(T148:T189)</f>
        <v>0.30600000000000005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6" t="s">
        <v>83</v>
      </c>
      <c r="AT147" s="164" t="s">
        <v>72</v>
      </c>
      <c r="AU147" s="164" t="s">
        <v>81</v>
      </c>
      <c r="AY147" s="156" t="s">
        <v>128</v>
      </c>
      <c r="BK147" s="165">
        <f>SUM(BK148:BK189)</f>
        <v>0</v>
      </c>
    </row>
    <row r="148" s="2" customFormat="1" ht="24.15" customHeight="1">
      <c r="A148" s="34"/>
      <c r="B148" s="168"/>
      <c r="C148" s="169" t="s">
        <v>417</v>
      </c>
      <c r="D148" s="169" t="s">
        <v>131</v>
      </c>
      <c r="E148" s="170" t="s">
        <v>172</v>
      </c>
      <c r="F148" s="171" t="s">
        <v>173</v>
      </c>
      <c r="G148" s="172" t="s">
        <v>147</v>
      </c>
      <c r="H148" s="173">
        <v>30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38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174</v>
      </c>
      <c r="AT148" s="181" t="s">
        <v>131</v>
      </c>
      <c r="AU148" s="181" t="s">
        <v>83</v>
      </c>
      <c r="AY148" s="15" t="s">
        <v>128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81</v>
      </c>
      <c r="BK148" s="182">
        <f>ROUND(I148*H148,2)</f>
        <v>0</v>
      </c>
      <c r="BL148" s="15" t="s">
        <v>174</v>
      </c>
      <c r="BM148" s="181" t="s">
        <v>563</v>
      </c>
    </row>
    <row r="149" s="2" customFormat="1" ht="21.75" customHeight="1">
      <c r="A149" s="34"/>
      <c r="B149" s="168"/>
      <c r="C149" s="183" t="s">
        <v>419</v>
      </c>
      <c r="D149" s="183" t="s">
        <v>177</v>
      </c>
      <c r="E149" s="184" t="s">
        <v>178</v>
      </c>
      <c r="F149" s="185" t="s">
        <v>179</v>
      </c>
      <c r="G149" s="186" t="s">
        <v>147</v>
      </c>
      <c r="H149" s="187">
        <v>30</v>
      </c>
      <c r="I149" s="188"/>
      <c r="J149" s="189">
        <f>ROUND(I149*H149,2)</f>
        <v>0</v>
      </c>
      <c r="K149" s="190"/>
      <c r="L149" s="191"/>
      <c r="M149" s="192" t="s">
        <v>1</v>
      </c>
      <c r="N149" s="193" t="s">
        <v>38</v>
      </c>
      <c r="O149" s="73"/>
      <c r="P149" s="179">
        <f>O149*H149</f>
        <v>0</v>
      </c>
      <c r="Q149" s="179">
        <v>0.00010000000000000001</v>
      </c>
      <c r="R149" s="179">
        <f>Q149*H149</f>
        <v>0.0030000000000000001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180</v>
      </c>
      <c r="AT149" s="181" t="s">
        <v>177</v>
      </c>
      <c r="AU149" s="181" t="s">
        <v>83</v>
      </c>
      <c r="AY149" s="15" t="s">
        <v>128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81</v>
      </c>
      <c r="BK149" s="182">
        <f>ROUND(I149*H149,2)</f>
        <v>0</v>
      </c>
      <c r="BL149" s="15" t="s">
        <v>174</v>
      </c>
      <c r="BM149" s="181" t="s">
        <v>564</v>
      </c>
    </row>
    <row r="150" s="2" customFormat="1" ht="24.15" customHeight="1">
      <c r="A150" s="34"/>
      <c r="B150" s="168"/>
      <c r="C150" s="169" t="s">
        <v>8</v>
      </c>
      <c r="D150" s="169" t="s">
        <v>131</v>
      </c>
      <c r="E150" s="170" t="s">
        <v>183</v>
      </c>
      <c r="F150" s="171" t="s">
        <v>184</v>
      </c>
      <c r="G150" s="172" t="s">
        <v>147</v>
      </c>
      <c r="H150" s="173">
        <v>30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38</v>
      </c>
      <c r="O150" s="73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174</v>
      </c>
      <c r="AT150" s="181" t="s">
        <v>131</v>
      </c>
      <c r="AU150" s="181" t="s">
        <v>83</v>
      </c>
      <c r="AY150" s="15" t="s">
        <v>128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81</v>
      </c>
      <c r="BK150" s="182">
        <f>ROUND(I150*H150,2)</f>
        <v>0</v>
      </c>
      <c r="BL150" s="15" t="s">
        <v>174</v>
      </c>
      <c r="BM150" s="181" t="s">
        <v>565</v>
      </c>
    </row>
    <row r="151" s="2" customFormat="1" ht="21.75" customHeight="1">
      <c r="A151" s="34"/>
      <c r="B151" s="168"/>
      <c r="C151" s="183" t="s">
        <v>174</v>
      </c>
      <c r="D151" s="183" t="s">
        <v>177</v>
      </c>
      <c r="E151" s="184" t="s">
        <v>178</v>
      </c>
      <c r="F151" s="185" t="s">
        <v>179</v>
      </c>
      <c r="G151" s="186" t="s">
        <v>147</v>
      </c>
      <c r="H151" s="187">
        <v>30</v>
      </c>
      <c r="I151" s="188"/>
      <c r="J151" s="189">
        <f>ROUND(I151*H151,2)</f>
        <v>0</v>
      </c>
      <c r="K151" s="190"/>
      <c r="L151" s="191"/>
      <c r="M151" s="192" t="s">
        <v>1</v>
      </c>
      <c r="N151" s="193" t="s">
        <v>38</v>
      </c>
      <c r="O151" s="73"/>
      <c r="P151" s="179">
        <f>O151*H151</f>
        <v>0</v>
      </c>
      <c r="Q151" s="179">
        <v>0.00010000000000000001</v>
      </c>
      <c r="R151" s="179">
        <f>Q151*H151</f>
        <v>0.0030000000000000001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180</v>
      </c>
      <c r="AT151" s="181" t="s">
        <v>177</v>
      </c>
      <c r="AU151" s="181" t="s">
        <v>83</v>
      </c>
      <c r="AY151" s="15" t="s">
        <v>128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81</v>
      </c>
      <c r="BK151" s="182">
        <f>ROUND(I151*H151,2)</f>
        <v>0</v>
      </c>
      <c r="BL151" s="15" t="s">
        <v>174</v>
      </c>
      <c r="BM151" s="181" t="s">
        <v>566</v>
      </c>
    </row>
    <row r="152" s="2" customFormat="1" ht="24.15" customHeight="1">
      <c r="A152" s="34"/>
      <c r="B152" s="168"/>
      <c r="C152" s="169" t="s">
        <v>171</v>
      </c>
      <c r="D152" s="169" t="s">
        <v>131</v>
      </c>
      <c r="E152" s="170" t="s">
        <v>188</v>
      </c>
      <c r="F152" s="171" t="s">
        <v>189</v>
      </c>
      <c r="G152" s="172" t="s">
        <v>147</v>
      </c>
      <c r="H152" s="173">
        <v>20</v>
      </c>
      <c r="I152" s="174"/>
      <c r="J152" s="175">
        <f>ROUND(I152*H152,2)</f>
        <v>0</v>
      </c>
      <c r="K152" s="176"/>
      <c r="L152" s="35"/>
      <c r="M152" s="177" t="s">
        <v>1</v>
      </c>
      <c r="N152" s="178" t="s">
        <v>38</v>
      </c>
      <c r="O152" s="73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174</v>
      </c>
      <c r="AT152" s="181" t="s">
        <v>131</v>
      </c>
      <c r="AU152" s="181" t="s">
        <v>83</v>
      </c>
      <c r="AY152" s="15" t="s">
        <v>128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81</v>
      </c>
      <c r="BK152" s="182">
        <f>ROUND(I152*H152,2)</f>
        <v>0</v>
      </c>
      <c r="BL152" s="15" t="s">
        <v>174</v>
      </c>
      <c r="BM152" s="181" t="s">
        <v>567</v>
      </c>
    </row>
    <row r="153" s="2" customFormat="1" ht="16.5" customHeight="1">
      <c r="A153" s="34"/>
      <c r="B153" s="168"/>
      <c r="C153" s="183" t="s">
        <v>176</v>
      </c>
      <c r="D153" s="183" t="s">
        <v>177</v>
      </c>
      <c r="E153" s="184" t="s">
        <v>192</v>
      </c>
      <c r="F153" s="185" t="s">
        <v>193</v>
      </c>
      <c r="G153" s="186" t="s">
        <v>147</v>
      </c>
      <c r="H153" s="187">
        <v>20</v>
      </c>
      <c r="I153" s="188"/>
      <c r="J153" s="189">
        <f>ROUND(I153*H153,2)</f>
        <v>0</v>
      </c>
      <c r="K153" s="190"/>
      <c r="L153" s="191"/>
      <c r="M153" s="192" t="s">
        <v>1</v>
      </c>
      <c r="N153" s="193" t="s">
        <v>38</v>
      </c>
      <c r="O153" s="73"/>
      <c r="P153" s="179">
        <f>O153*H153</f>
        <v>0</v>
      </c>
      <c r="Q153" s="179">
        <v>0.00021000000000000001</v>
      </c>
      <c r="R153" s="179">
        <f>Q153*H153</f>
        <v>0.0042000000000000006</v>
      </c>
      <c r="S153" s="179">
        <v>0</v>
      </c>
      <c r="T153" s="18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180</v>
      </c>
      <c r="AT153" s="181" t="s">
        <v>177</v>
      </c>
      <c r="AU153" s="181" t="s">
        <v>83</v>
      </c>
      <c r="AY153" s="15" t="s">
        <v>128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81</v>
      </c>
      <c r="BK153" s="182">
        <f>ROUND(I153*H153,2)</f>
        <v>0</v>
      </c>
      <c r="BL153" s="15" t="s">
        <v>174</v>
      </c>
      <c r="BM153" s="181" t="s">
        <v>568</v>
      </c>
    </row>
    <row r="154" s="2" customFormat="1" ht="24.15" customHeight="1">
      <c r="A154" s="34"/>
      <c r="B154" s="168"/>
      <c r="C154" s="169" t="s">
        <v>182</v>
      </c>
      <c r="D154" s="169" t="s">
        <v>131</v>
      </c>
      <c r="E154" s="170" t="s">
        <v>188</v>
      </c>
      <c r="F154" s="171" t="s">
        <v>189</v>
      </c>
      <c r="G154" s="172" t="s">
        <v>147</v>
      </c>
      <c r="H154" s="173">
        <v>20</v>
      </c>
      <c r="I154" s="174"/>
      <c r="J154" s="175">
        <f>ROUND(I154*H154,2)</f>
        <v>0</v>
      </c>
      <c r="K154" s="176"/>
      <c r="L154" s="35"/>
      <c r="M154" s="177" t="s">
        <v>1</v>
      </c>
      <c r="N154" s="178" t="s">
        <v>38</v>
      </c>
      <c r="O154" s="73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174</v>
      </c>
      <c r="AT154" s="181" t="s">
        <v>131</v>
      </c>
      <c r="AU154" s="181" t="s">
        <v>83</v>
      </c>
      <c r="AY154" s="15" t="s">
        <v>128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5" t="s">
        <v>81</v>
      </c>
      <c r="BK154" s="182">
        <f>ROUND(I154*H154,2)</f>
        <v>0</v>
      </c>
      <c r="BL154" s="15" t="s">
        <v>174</v>
      </c>
      <c r="BM154" s="181" t="s">
        <v>569</v>
      </c>
    </row>
    <row r="155" s="2" customFormat="1" ht="16.5" customHeight="1">
      <c r="A155" s="34"/>
      <c r="B155" s="168"/>
      <c r="C155" s="183" t="s">
        <v>186</v>
      </c>
      <c r="D155" s="183" t="s">
        <v>177</v>
      </c>
      <c r="E155" s="184" t="s">
        <v>198</v>
      </c>
      <c r="F155" s="185" t="s">
        <v>199</v>
      </c>
      <c r="G155" s="186" t="s">
        <v>147</v>
      </c>
      <c r="H155" s="187">
        <v>20</v>
      </c>
      <c r="I155" s="188"/>
      <c r="J155" s="189">
        <f>ROUND(I155*H155,2)</f>
        <v>0</v>
      </c>
      <c r="K155" s="190"/>
      <c r="L155" s="191"/>
      <c r="M155" s="192" t="s">
        <v>1</v>
      </c>
      <c r="N155" s="193" t="s">
        <v>38</v>
      </c>
      <c r="O155" s="73"/>
      <c r="P155" s="179">
        <f>O155*H155</f>
        <v>0</v>
      </c>
      <c r="Q155" s="179">
        <v>0.00038999999999999999</v>
      </c>
      <c r="R155" s="179">
        <f>Q155*H155</f>
        <v>0.0077999999999999996</v>
      </c>
      <c r="S155" s="179">
        <v>0</v>
      </c>
      <c r="T155" s="18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1" t="s">
        <v>180</v>
      </c>
      <c r="AT155" s="181" t="s">
        <v>177</v>
      </c>
      <c r="AU155" s="181" t="s">
        <v>83</v>
      </c>
      <c r="AY155" s="15" t="s">
        <v>128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5" t="s">
        <v>81</v>
      </c>
      <c r="BK155" s="182">
        <f>ROUND(I155*H155,2)</f>
        <v>0</v>
      </c>
      <c r="BL155" s="15" t="s">
        <v>174</v>
      </c>
      <c r="BM155" s="181" t="s">
        <v>570</v>
      </c>
    </row>
    <row r="156" s="2" customFormat="1" ht="24.15" customHeight="1">
      <c r="A156" s="34"/>
      <c r="B156" s="168"/>
      <c r="C156" s="169" t="s">
        <v>7</v>
      </c>
      <c r="D156" s="169" t="s">
        <v>131</v>
      </c>
      <c r="E156" s="170" t="s">
        <v>202</v>
      </c>
      <c r="F156" s="171" t="s">
        <v>203</v>
      </c>
      <c r="G156" s="172" t="s">
        <v>134</v>
      </c>
      <c r="H156" s="173">
        <v>20</v>
      </c>
      <c r="I156" s="174"/>
      <c r="J156" s="175">
        <f>ROUND(I156*H156,2)</f>
        <v>0</v>
      </c>
      <c r="K156" s="176"/>
      <c r="L156" s="35"/>
      <c r="M156" s="177" t="s">
        <v>1</v>
      </c>
      <c r="N156" s="178" t="s">
        <v>38</v>
      </c>
      <c r="O156" s="73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174</v>
      </c>
      <c r="AT156" s="181" t="s">
        <v>131</v>
      </c>
      <c r="AU156" s="181" t="s">
        <v>83</v>
      </c>
      <c r="AY156" s="15" t="s">
        <v>128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5" t="s">
        <v>81</v>
      </c>
      <c r="BK156" s="182">
        <f>ROUND(I156*H156,2)</f>
        <v>0</v>
      </c>
      <c r="BL156" s="15" t="s">
        <v>174</v>
      </c>
      <c r="BM156" s="181" t="s">
        <v>571</v>
      </c>
    </row>
    <row r="157" s="2" customFormat="1" ht="21.75" customHeight="1">
      <c r="A157" s="34"/>
      <c r="B157" s="168"/>
      <c r="C157" s="183" t="s">
        <v>191</v>
      </c>
      <c r="D157" s="183" t="s">
        <v>177</v>
      </c>
      <c r="E157" s="184" t="s">
        <v>206</v>
      </c>
      <c r="F157" s="185" t="s">
        <v>207</v>
      </c>
      <c r="G157" s="186" t="s">
        <v>134</v>
      </c>
      <c r="H157" s="187">
        <v>20</v>
      </c>
      <c r="I157" s="188"/>
      <c r="J157" s="189">
        <f>ROUND(I157*H157,2)</f>
        <v>0</v>
      </c>
      <c r="K157" s="190"/>
      <c r="L157" s="191"/>
      <c r="M157" s="192" t="s">
        <v>1</v>
      </c>
      <c r="N157" s="193" t="s">
        <v>38</v>
      </c>
      <c r="O157" s="73"/>
      <c r="P157" s="179">
        <f>O157*H157</f>
        <v>0</v>
      </c>
      <c r="Q157" s="179">
        <v>3.0000000000000001E-05</v>
      </c>
      <c r="R157" s="179">
        <f>Q157*H157</f>
        <v>0.00060000000000000006</v>
      </c>
      <c r="S157" s="179">
        <v>0</v>
      </c>
      <c r="T157" s="18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1" t="s">
        <v>180</v>
      </c>
      <c r="AT157" s="181" t="s">
        <v>177</v>
      </c>
      <c r="AU157" s="181" t="s">
        <v>83</v>
      </c>
      <c r="AY157" s="15" t="s">
        <v>128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5" t="s">
        <v>81</v>
      </c>
      <c r="BK157" s="182">
        <f>ROUND(I157*H157,2)</f>
        <v>0</v>
      </c>
      <c r="BL157" s="15" t="s">
        <v>174</v>
      </c>
      <c r="BM157" s="181" t="s">
        <v>572</v>
      </c>
    </row>
    <row r="158" s="2" customFormat="1" ht="21.75" customHeight="1">
      <c r="A158" s="34"/>
      <c r="B158" s="168"/>
      <c r="C158" s="169" t="s">
        <v>195</v>
      </c>
      <c r="D158" s="169" t="s">
        <v>131</v>
      </c>
      <c r="E158" s="170" t="s">
        <v>210</v>
      </c>
      <c r="F158" s="171" t="s">
        <v>211</v>
      </c>
      <c r="G158" s="172" t="s">
        <v>134</v>
      </c>
      <c r="H158" s="173">
        <v>10</v>
      </c>
      <c r="I158" s="174"/>
      <c r="J158" s="175">
        <f>ROUND(I158*H158,2)</f>
        <v>0</v>
      </c>
      <c r="K158" s="176"/>
      <c r="L158" s="35"/>
      <c r="M158" s="177" t="s">
        <v>1</v>
      </c>
      <c r="N158" s="178" t="s">
        <v>38</v>
      </c>
      <c r="O158" s="73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1" t="s">
        <v>174</v>
      </c>
      <c r="AT158" s="181" t="s">
        <v>131</v>
      </c>
      <c r="AU158" s="181" t="s">
        <v>83</v>
      </c>
      <c r="AY158" s="15" t="s">
        <v>128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5" t="s">
        <v>81</v>
      </c>
      <c r="BK158" s="182">
        <f>ROUND(I158*H158,2)</f>
        <v>0</v>
      </c>
      <c r="BL158" s="15" t="s">
        <v>174</v>
      </c>
      <c r="BM158" s="181" t="s">
        <v>573</v>
      </c>
    </row>
    <row r="159" s="2" customFormat="1" ht="24.15" customHeight="1">
      <c r="A159" s="34"/>
      <c r="B159" s="168"/>
      <c r="C159" s="183" t="s">
        <v>197</v>
      </c>
      <c r="D159" s="183" t="s">
        <v>177</v>
      </c>
      <c r="E159" s="184" t="s">
        <v>214</v>
      </c>
      <c r="F159" s="185" t="s">
        <v>215</v>
      </c>
      <c r="G159" s="186" t="s">
        <v>134</v>
      </c>
      <c r="H159" s="187">
        <v>10</v>
      </c>
      <c r="I159" s="188"/>
      <c r="J159" s="189">
        <f>ROUND(I159*H159,2)</f>
        <v>0</v>
      </c>
      <c r="K159" s="190"/>
      <c r="L159" s="191"/>
      <c r="M159" s="192" t="s">
        <v>1</v>
      </c>
      <c r="N159" s="193" t="s">
        <v>38</v>
      </c>
      <c r="O159" s="73"/>
      <c r="P159" s="179">
        <f>O159*H159</f>
        <v>0</v>
      </c>
      <c r="Q159" s="179">
        <v>0.00013999999999999999</v>
      </c>
      <c r="R159" s="179">
        <f>Q159*H159</f>
        <v>0.0013999999999999998</v>
      </c>
      <c r="S159" s="179">
        <v>0</v>
      </c>
      <c r="T159" s="18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1" t="s">
        <v>180</v>
      </c>
      <c r="AT159" s="181" t="s">
        <v>177</v>
      </c>
      <c r="AU159" s="181" t="s">
        <v>83</v>
      </c>
      <c r="AY159" s="15" t="s">
        <v>128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5" t="s">
        <v>81</v>
      </c>
      <c r="BK159" s="182">
        <f>ROUND(I159*H159,2)</f>
        <v>0</v>
      </c>
      <c r="BL159" s="15" t="s">
        <v>174</v>
      </c>
      <c r="BM159" s="181" t="s">
        <v>574</v>
      </c>
    </row>
    <row r="160" s="2" customFormat="1" ht="24.15" customHeight="1">
      <c r="A160" s="34"/>
      <c r="B160" s="168"/>
      <c r="C160" s="169" t="s">
        <v>201</v>
      </c>
      <c r="D160" s="169" t="s">
        <v>131</v>
      </c>
      <c r="E160" s="170" t="s">
        <v>218</v>
      </c>
      <c r="F160" s="171" t="s">
        <v>219</v>
      </c>
      <c r="G160" s="172" t="s">
        <v>147</v>
      </c>
      <c r="H160" s="173">
        <v>300</v>
      </c>
      <c r="I160" s="174"/>
      <c r="J160" s="175">
        <f>ROUND(I160*H160,2)</f>
        <v>0</v>
      </c>
      <c r="K160" s="176"/>
      <c r="L160" s="35"/>
      <c r="M160" s="177" t="s">
        <v>1</v>
      </c>
      <c r="N160" s="178" t="s">
        <v>38</v>
      </c>
      <c r="O160" s="73"/>
      <c r="P160" s="179">
        <f>O160*H160</f>
        <v>0</v>
      </c>
      <c r="Q160" s="179">
        <v>0</v>
      </c>
      <c r="R160" s="179">
        <f>Q160*H160</f>
        <v>0</v>
      </c>
      <c r="S160" s="179">
        <v>0.00080000000000000004</v>
      </c>
      <c r="T160" s="180">
        <f>S160*H160</f>
        <v>0.24000000000000002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1" t="s">
        <v>174</v>
      </c>
      <c r="AT160" s="181" t="s">
        <v>131</v>
      </c>
      <c r="AU160" s="181" t="s">
        <v>83</v>
      </c>
      <c r="AY160" s="15" t="s">
        <v>128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5" t="s">
        <v>81</v>
      </c>
      <c r="BK160" s="182">
        <f>ROUND(I160*H160,2)</f>
        <v>0</v>
      </c>
      <c r="BL160" s="15" t="s">
        <v>174</v>
      </c>
      <c r="BM160" s="181" t="s">
        <v>575</v>
      </c>
    </row>
    <row r="161" s="2" customFormat="1" ht="24.15" customHeight="1">
      <c r="A161" s="34"/>
      <c r="B161" s="168"/>
      <c r="C161" s="169" t="s">
        <v>205</v>
      </c>
      <c r="D161" s="169" t="s">
        <v>131</v>
      </c>
      <c r="E161" s="170" t="s">
        <v>222</v>
      </c>
      <c r="F161" s="171" t="s">
        <v>223</v>
      </c>
      <c r="G161" s="172" t="s">
        <v>147</v>
      </c>
      <c r="H161" s="173">
        <v>400</v>
      </c>
      <c r="I161" s="174"/>
      <c r="J161" s="175">
        <f>ROUND(I161*H161,2)</f>
        <v>0</v>
      </c>
      <c r="K161" s="176"/>
      <c r="L161" s="35"/>
      <c r="M161" s="177" t="s">
        <v>1</v>
      </c>
      <c r="N161" s="178" t="s">
        <v>38</v>
      </c>
      <c r="O161" s="73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1" t="s">
        <v>174</v>
      </c>
      <c r="AT161" s="181" t="s">
        <v>131</v>
      </c>
      <c r="AU161" s="181" t="s">
        <v>83</v>
      </c>
      <c r="AY161" s="15" t="s">
        <v>128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5" t="s">
        <v>81</v>
      </c>
      <c r="BK161" s="182">
        <f>ROUND(I161*H161,2)</f>
        <v>0</v>
      </c>
      <c r="BL161" s="15" t="s">
        <v>174</v>
      </c>
      <c r="BM161" s="181" t="s">
        <v>576</v>
      </c>
    </row>
    <row r="162" s="2" customFormat="1" ht="24.15" customHeight="1">
      <c r="A162" s="34"/>
      <c r="B162" s="168"/>
      <c r="C162" s="183" t="s">
        <v>209</v>
      </c>
      <c r="D162" s="183" t="s">
        <v>177</v>
      </c>
      <c r="E162" s="184" t="s">
        <v>226</v>
      </c>
      <c r="F162" s="185" t="s">
        <v>227</v>
      </c>
      <c r="G162" s="186" t="s">
        <v>147</v>
      </c>
      <c r="H162" s="187">
        <v>400</v>
      </c>
      <c r="I162" s="188"/>
      <c r="J162" s="189">
        <f>ROUND(I162*H162,2)</f>
        <v>0</v>
      </c>
      <c r="K162" s="190"/>
      <c r="L162" s="191"/>
      <c r="M162" s="192" t="s">
        <v>1</v>
      </c>
      <c r="N162" s="193" t="s">
        <v>38</v>
      </c>
      <c r="O162" s="73"/>
      <c r="P162" s="179">
        <f>O162*H162</f>
        <v>0</v>
      </c>
      <c r="Q162" s="179">
        <v>0.00013999999999999999</v>
      </c>
      <c r="R162" s="179">
        <f>Q162*H162</f>
        <v>0.055999999999999994</v>
      </c>
      <c r="S162" s="179">
        <v>0</v>
      </c>
      <c r="T162" s="18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1" t="s">
        <v>180</v>
      </c>
      <c r="AT162" s="181" t="s">
        <v>177</v>
      </c>
      <c r="AU162" s="181" t="s">
        <v>83</v>
      </c>
      <c r="AY162" s="15" t="s">
        <v>128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5" t="s">
        <v>81</v>
      </c>
      <c r="BK162" s="182">
        <f>ROUND(I162*H162,2)</f>
        <v>0</v>
      </c>
      <c r="BL162" s="15" t="s">
        <v>174</v>
      </c>
      <c r="BM162" s="181" t="s">
        <v>577</v>
      </c>
    </row>
    <row r="163" s="2" customFormat="1" ht="24.15" customHeight="1">
      <c r="A163" s="34"/>
      <c r="B163" s="168"/>
      <c r="C163" s="169" t="s">
        <v>213</v>
      </c>
      <c r="D163" s="169" t="s">
        <v>131</v>
      </c>
      <c r="E163" s="170" t="s">
        <v>229</v>
      </c>
      <c r="F163" s="171" t="s">
        <v>230</v>
      </c>
      <c r="G163" s="172" t="s">
        <v>147</v>
      </c>
      <c r="H163" s="173">
        <v>400</v>
      </c>
      <c r="I163" s="174"/>
      <c r="J163" s="175">
        <f>ROUND(I163*H163,2)</f>
        <v>0</v>
      </c>
      <c r="K163" s="176"/>
      <c r="L163" s="35"/>
      <c r="M163" s="177" t="s">
        <v>1</v>
      </c>
      <c r="N163" s="178" t="s">
        <v>38</v>
      </c>
      <c r="O163" s="73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1" t="s">
        <v>174</v>
      </c>
      <c r="AT163" s="181" t="s">
        <v>131</v>
      </c>
      <c r="AU163" s="181" t="s">
        <v>83</v>
      </c>
      <c r="AY163" s="15" t="s">
        <v>128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5" t="s">
        <v>81</v>
      </c>
      <c r="BK163" s="182">
        <f>ROUND(I163*H163,2)</f>
        <v>0</v>
      </c>
      <c r="BL163" s="15" t="s">
        <v>174</v>
      </c>
      <c r="BM163" s="181" t="s">
        <v>578</v>
      </c>
    </row>
    <row r="164" s="2" customFormat="1" ht="16.5" customHeight="1">
      <c r="A164" s="34"/>
      <c r="B164" s="168"/>
      <c r="C164" s="183" t="s">
        <v>217</v>
      </c>
      <c r="D164" s="183" t="s">
        <v>177</v>
      </c>
      <c r="E164" s="184" t="s">
        <v>233</v>
      </c>
      <c r="F164" s="185" t="s">
        <v>234</v>
      </c>
      <c r="G164" s="186" t="s">
        <v>147</v>
      </c>
      <c r="H164" s="187">
        <v>400</v>
      </c>
      <c r="I164" s="188"/>
      <c r="J164" s="189">
        <f>ROUND(I164*H164,2)</f>
        <v>0</v>
      </c>
      <c r="K164" s="190"/>
      <c r="L164" s="191"/>
      <c r="M164" s="192" t="s">
        <v>1</v>
      </c>
      <c r="N164" s="193" t="s">
        <v>38</v>
      </c>
      <c r="O164" s="73"/>
      <c r="P164" s="179">
        <f>O164*H164</f>
        <v>0</v>
      </c>
      <c r="Q164" s="179">
        <v>0.00017000000000000001</v>
      </c>
      <c r="R164" s="179">
        <f>Q164*H164</f>
        <v>0.068000000000000005</v>
      </c>
      <c r="S164" s="179">
        <v>0</v>
      </c>
      <c r="T164" s="18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1" t="s">
        <v>180</v>
      </c>
      <c r="AT164" s="181" t="s">
        <v>177</v>
      </c>
      <c r="AU164" s="181" t="s">
        <v>83</v>
      </c>
      <c r="AY164" s="15" t="s">
        <v>128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5" t="s">
        <v>81</v>
      </c>
      <c r="BK164" s="182">
        <f>ROUND(I164*H164,2)</f>
        <v>0</v>
      </c>
      <c r="BL164" s="15" t="s">
        <v>174</v>
      </c>
      <c r="BM164" s="181" t="s">
        <v>579</v>
      </c>
    </row>
    <row r="165" s="2" customFormat="1" ht="16.5" customHeight="1">
      <c r="A165" s="34"/>
      <c r="B165" s="168"/>
      <c r="C165" s="169" t="s">
        <v>225</v>
      </c>
      <c r="D165" s="169" t="s">
        <v>131</v>
      </c>
      <c r="E165" s="170" t="s">
        <v>237</v>
      </c>
      <c r="F165" s="171" t="s">
        <v>238</v>
      </c>
      <c r="G165" s="172" t="s">
        <v>239</v>
      </c>
      <c r="H165" s="173">
        <v>1</v>
      </c>
      <c r="I165" s="174"/>
      <c r="J165" s="175">
        <f>ROUND(I165*H165,2)</f>
        <v>0</v>
      </c>
      <c r="K165" s="176"/>
      <c r="L165" s="35"/>
      <c r="M165" s="177" t="s">
        <v>1</v>
      </c>
      <c r="N165" s="178" t="s">
        <v>38</v>
      </c>
      <c r="O165" s="73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1" t="s">
        <v>174</v>
      </c>
      <c r="AT165" s="181" t="s">
        <v>131</v>
      </c>
      <c r="AU165" s="181" t="s">
        <v>83</v>
      </c>
      <c r="AY165" s="15" t="s">
        <v>128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5" t="s">
        <v>81</v>
      </c>
      <c r="BK165" s="182">
        <f>ROUND(I165*H165,2)</f>
        <v>0</v>
      </c>
      <c r="BL165" s="15" t="s">
        <v>174</v>
      </c>
      <c r="BM165" s="181" t="s">
        <v>580</v>
      </c>
    </row>
    <row r="166" s="2" customFormat="1" ht="16.5" customHeight="1">
      <c r="A166" s="34"/>
      <c r="B166" s="168"/>
      <c r="C166" s="169" t="s">
        <v>180</v>
      </c>
      <c r="D166" s="169" t="s">
        <v>131</v>
      </c>
      <c r="E166" s="170" t="s">
        <v>242</v>
      </c>
      <c r="F166" s="171" t="s">
        <v>243</v>
      </c>
      <c r="G166" s="172" t="s">
        <v>239</v>
      </c>
      <c r="H166" s="173">
        <v>1</v>
      </c>
      <c r="I166" s="174"/>
      <c r="J166" s="175">
        <f>ROUND(I166*H166,2)</f>
        <v>0</v>
      </c>
      <c r="K166" s="176"/>
      <c r="L166" s="35"/>
      <c r="M166" s="177" t="s">
        <v>1</v>
      </c>
      <c r="N166" s="178" t="s">
        <v>38</v>
      </c>
      <c r="O166" s="73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1" t="s">
        <v>174</v>
      </c>
      <c r="AT166" s="181" t="s">
        <v>131</v>
      </c>
      <c r="AU166" s="181" t="s">
        <v>83</v>
      </c>
      <c r="AY166" s="15" t="s">
        <v>128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5" t="s">
        <v>81</v>
      </c>
      <c r="BK166" s="182">
        <f>ROUND(I166*H166,2)</f>
        <v>0</v>
      </c>
      <c r="BL166" s="15" t="s">
        <v>174</v>
      </c>
      <c r="BM166" s="181" t="s">
        <v>581</v>
      </c>
    </row>
    <row r="167" s="2" customFormat="1" ht="24.15" customHeight="1">
      <c r="A167" s="34"/>
      <c r="B167" s="168"/>
      <c r="C167" s="169" t="s">
        <v>232</v>
      </c>
      <c r="D167" s="169" t="s">
        <v>131</v>
      </c>
      <c r="E167" s="170" t="s">
        <v>246</v>
      </c>
      <c r="F167" s="171" t="s">
        <v>247</v>
      </c>
      <c r="G167" s="172" t="s">
        <v>134</v>
      </c>
      <c r="H167" s="173">
        <v>1</v>
      </c>
      <c r="I167" s="174"/>
      <c r="J167" s="175">
        <f>ROUND(I167*H167,2)</f>
        <v>0</v>
      </c>
      <c r="K167" s="176"/>
      <c r="L167" s="35"/>
      <c r="M167" s="177" t="s">
        <v>1</v>
      </c>
      <c r="N167" s="178" t="s">
        <v>38</v>
      </c>
      <c r="O167" s="73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1" t="s">
        <v>174</v>
      </c>
      <c r="AT167" s="181" t="s">
        <v>131</v>
      </c>
      <c r="AU167" s="181" t="s">
        <v>83</v>
      </c>
      <c r="AY167" s="15" t="s">
        <v>128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15" t="s">
        <v>81</v>
      </c>
      <c r="BK167" s="182">
        <f>ROUND(I167*H167,2)</f>
        <v>0</v>
      </c>
      <c r="BL167" s="15" t="s">
        <v>174</v>
      </c>
      <c r="BM167" s="181" t="s">
        <v>582</v>
      </c>
    </row>
    <row r="168" s="2" customFormat="1" ht="16.5" customHeight="1">
      <c r="A168" s="34"/>
      <c r="B168" s="168"/>
      <c r="C168" s="183" t="s">
        <v>437</v>
      </c>
      <c r="D168" s="183" t="s">
        <v>177</v>
      </c>
      <c r="E168" s="184" t="s">
        <v>250</v>
      </c>
      <c r="F168" s="185" t="s">
        <v>251</v>
      </c>
      <c r="G168" s="186" t="s">
        <v>134</v>
      </c>
      <c r="H168" s="187">
        <v>1</v>
      </c>
      <c r="I168" s="188"/>
      <c r="J168" s="189">
        <f>ROUND(I168*H168,2)</f>
        <v>0</v>
      </c>
      <c r="K168" s="190"/>
      <c r="L168" s="191"/>
      <c r="M168" s="192" t="s">
        <v>1</v>
      </c>
      <c r="N168" s="193" t="s">
        <v>38</v>
      </c>
      <c r="O168" s="73"/>
      <c r="P168" s="179">
        <f>O168*H168</f>
        <v>0</v>
      </c>
      <c r="Q168" s="179">
        <v>0.0027499999999999998</v>
      </c>
      <c r="R168" s="179">
        <f>Q168*H168</f>
        <v>0.0027499999999999998</v>
      </c>
      <c r="S168" s="179">
        <v>0</v>
      </c>
      <c r="T168" s="18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1" t="s">
        <v>180</v>
      </c>
      <c r="AT168" s="181" t="s">
        <v>177</v>
      </c>
      <c r="AU168" s="181" t="s">
        <v>83</v>
      </c>
      <c r="AY168" s="15" t="s">
        <v>128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5" t="s">
        <v>81</v>
      </c>
      <c r="BK168" s="182">
        <f>ROUND(I168*H168,2)</f>
        <v>0</v>
      </c>
      <c r="BL168" s="15" t="s">
        <v>174</v>
      </c>
      <c r="BM168" s="181" t="s">
        <v>583</v>
      </c>
    </row>
    <row r="169" s="2" customFormat="1" ht="16.5" customHeight="1">
      <c r="A169" s="34"/>
      <c r="B169" s="168"/>
      <c r="C169" s="169" t="s">
        <v>236</v>
      </c>
      <c r="D169" s="169" t="s">
        <v>131</v>
      </c>
      <c r="E169" s="170" t="s">
        <v>254</v>
      </c>
      <c r="F169" s="171" t="s">
        <v>255</v>
      </c>
      <c r="G169" s="172" t="s">
        <v>134</v>
      </c>
      <c r="H169" s="173">
        <v>1</v>
      </c>
      <c r="I169" s="174"/>
      <c r="J169" s="175">
        <f>ROUND(I169*H169,2)</f>
        <v>0</v>
      </c>
      <c r="K169" s="176"/>
      <c r="L169" s="35"/>
      <c r="M169" s="177" t="s">
        <v>1</v>
      </c>
      <c r="N169" s="178" t="s">
        <v>38</v>
      </c>
      <c r="O169" s="73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1" t="s">
        <v>174</v>
      </c>
      <c r="AT169" s="181" t="s">
        <v>131</v>
      </c>
      <c r="AU169" s="181" t="s">
        <v>83</v>
      </c>
      <c r="AY169" s="15" t="s">
        <v>128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5" t="s">
        <v>81</v>
      </c>
      <c r="BK169" s="182">
        <f>ROUND(I169*H169,2)</f>
        <v>0</v>
      </c>
      <c r="BL169" s="15" t="s">
        <v>174</v>
      </c>
      <c r="BM169" s="181" t="s">
        <v>584</v>
      </c>
    </row>
    <row r="170" s="2" customFormat="1" ht="16.5" customHeight="1">
      <c r="A170" s="34"/>
      <c r="B170" s="168"/>
      <c r="C170" s="183" t="s">
        <v>241</v>
      </c>
      <c r="D170" s="183" t="s">
        <v>177</v>
      </c>
      <c r="E170" s="184" t="s">
        <v>258</v>
      </c>
      <c r="F170" s="185" t="s">
        <v>259</v>
      </c>
      <c r="G170" s="186" t="s">
        <v>134</v>
      </c>
      <c r="H170" s="187">
        <v>1</v>
      </c>
      <c r="I170" s="188"/>
      <c r="J170" s="189">
        <f>ROUND(I170*H170,2)</f>
        <v>0</v>
      </c>
      <c r="K170" s="190"/>
      <c r="L170" s="191"/>
      <c r="M170" s="192" t="s">
        <v>1</v>
      </c>
      <c r="N170" s="193" t="s">
        <v>38</v>
      </c>
      <c r="O170" s="73"/>
      <c r="P170" s="179">
        <f>O170*H170</f>
        <v>0</v>
      </c>
      <c r="Q170" s="179">
        <v>0.0027499999999999998</v>
      </c>
      <c r="R170" s="179">
        <f>Q170*H170</f>
        <v>0.0027499999999999998</v>
      </c>
      <c r="S170" s="179">
        <v>0</v>
      </c>
      <c r="T170" s="18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1" t="s">
        <v>180</v>
      </c>
      <c r="AT170" s="181" t="s">
        <v>177</v>
      </c>
      <c r="AU170" s="181" t="s">
        <v>83</v>
      </c>
      <c r="AY170" s="15" t="s">
        <v>128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5" t="s">
        <v>81</v>
      </c>
      <c r="BK170" s="182">
        <f>ROUND(I170*H170,2)</f>
        <v>0</v>
      </c>
      <c r="BL170" s="15" t="s">
        <v>174</v>
      </c>
      <c r="BM170" s="181" t="s">
        <v>585</v>
      </c>
    </row>
    <row r="171" s="2" customFormat="1" ht="16.5" customHeight="1">
      <c r="A171" s="34"/>
      <c r="B171" s="168"/>
      <c r="C171" s="169" t="s">
        <v>245</v>
      </c>
      <c r="D171" s="169" t="s">
        <v>131</v>
      </c>
      <c r="E171" s="170" t="s">
        <v>262</v>
      </c>
      <c r="F171" s="171" t="s">
        <v>263</v>
      </c>
      <c r="G171" s="172" t="s">
        <v>134</v>
      </c>
      <c r="H171" s="173">
        <v>2</v>
      </c>
      <c r="I171" s="174"/>
      <c r="J171" s="175">
        <f>ROUND(I171*H171,2)</f>
        <v>0</v>
      </c>
      <c r="K171" s="176"/>
      <c r="L171" s="35"/>
      <c r="M171" s="177" t="s">
        <v>1</v>
      </c>
      <c r="N171" s="178" t="s">
        <v>38</v>
      </c>
      <c r="O171" s="73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1" t="s">
        <v>174</v>
      </c>
      <c r="AT171" s="181" t="s">
        <v>131</v>
      </c>
      <c r="AU171" s="181" t="s">
        <v>83</v>
      </c>
      <c r="AY171" s="15" t="s">
        <v>128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5" t="s">
        <v>81</v>
      </c>
      <c r="BK171" s="182">
        <f>ROUND(I171*H171,2)</f>
        <v>0</v>
      </c>
      <c r="BL171" s="15" t="s">
        <v>174</v>
      </c>
      <c r="BM171" s="181" t="s">
        <v>586</v>
      </c>
    </row>
    <row r="172" s="2" customFormat="1" ht="16.5" customHeight="1">
      <c r="A172" s="34"/>
      <c r="B172" s="168"/>
      <c r="C172" s="183" t="s">
        <v>249</v>
      </c>
      <c r="D172" s="183" t="s">
        <v>177</v>
      </c>
      <c r="E172" s="184" t="s">
        <v>438</v>
      </c>
      <c r="F172" s="185" t="s">
        <v>267</v>
      </c>
      <c r="G172" s="186" t="s">
        <v>134</v>
      </c>
      <c r="H172" s="187">
        <v>2</v>
      </c>
      <c r="I172" s="188"/>
      <c r="J172" s="189">
        <f>ROUND(I172*H172,2)</f>
        <v>0</v>
      </c>
      <c r="K172" s="190"/>
      <c r="L172" s="191"/>
      <c r="M172" s="192" t="s">
        <v>1</v>
      </c>
      <c r="N172" s="193" t="s">
        <v>38</v>
      </c>
      <c r="O172" s="73"/>
      <c r="P172" s="179">
        <f>O172*H172</f>
        <v>0</v>
      </c>
      <c r="Q172" s="179">
        <v>4.0000000000000003E-05</v>
      </c>
      <c r="R172" s="179">
        <f>Q172*H172</f>
        <v>8.0000000000000007E-05</v>
      </c>
      <c r="S172" s="179">
        <v>0</v>
      </c>
      <c r="T172" s="18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1" t="s">
        <v>180</v>
      </c>
      <c r="AT172" s="181" t="s">
        <v>177</v>
      </c>
      <c r="AU172" s="181" t="s">
        <v>83</v>
      </c>
      <c r="AY172" s="15" t="s">
        <v>128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5" t="s">
        <v>81</v>
      </c>
      <c r="BK172" s="182">
        <f>ROUND(I172*H172,2)</f>
        <v>0</v>
      </c>
      <c r="BL172" s="15" t="s">
        <v>174</v>
      </c>
      <c r="BM172" s="181" t="s">
        <v>587</v>
      </c>
    </row>
    <row r="173" s="2" customFormat="1" ht="21.75" customHeight="1">
      <c r="A173" s="34"/>
      <c r="B173" s="168"/>
      <c r="C173" s="169" t="s">
        <v>369</v>
      </c>
      <c r="D173" s="169" t="s">
        <v>131</v>
      </c>
      <c r="E173" s="170" t="s">
        <v>278</v>
      </c>
      <c r="F173" s="171" t="s">
        <v>279</v>
      </c>
      <c r="G173" s="172" t="s">
        <v>134</v>
      </c>
      <c r="H173" s="173">
        <v>1</v>
      </c>
      <c r="I173" s="174"/>
      <c r="J173" s="175">
        <f>ROUND(I173*H173,2)</f>
        <v>0</v>
      </c>
      <c r="K173" s="176"/>
      <c r="L173" s="35"/>
      <c r="M173" s="177" t="s">
        <v>1</v>
      </c>
      <c r="N173" s="178" t="s">
        <v>38</v>
      </c>
      <c r="O173" s="73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1" t="s">
        <v>174</v>
      </c>
      <c r="AT173" s="181" t="s">
        <v>131</v>
      </c>
      <c r="AU173" s="181" t="s">
        <v>83</v>
      </c>
      <c r="AY173" s="15" t="s">
        <v>128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5" t="s">
        <v>81</v>
      </c>
      <c r="BK173" s="182">
        <f>ROUND(I173*H173,2)</f>
        <v>0</v>
      </c>
      <c r="BL173" s="15" t="s">
        <v>174</v>
      </c>
      <c r="BM173" s="181" t="s">
        <v>588</v>
      </c>
    </row>
    <row r="174" s="2" customFormat="1" ht="16.5" customHeight="1">
      <c r="A174" s="34"/>
      <c r="B174" s="168"/>
      <c r="C174" s="183" t="s">
        <v>375</v>
      </c>
      <c r="D174" s="183" t="s">
        <v>177</v>
      </c>
      <c r="E174" s="184" t="s">
        <v>282</v>
      </c>
      <c r="F174" s="185" t="s">
        <v>283</v>
      </c>
      <c r="G174" s="186" t="s">
        <v>134</v>
      </c>
      <c r="H174" s="187">
        <v>1</v>
      </c>
      <c r="I174" s="188"/>
      <c r="J174" s="189">
        <f>ROUND(I174*H174,2)</f>
        <v>0</v>
      </c>
      <c r="K174" s="190"/>
      <c r="L174" s="191"/>
      <c r="M174" s="192" t="s">
        <v>1</v>
      </c>
      <c r="N174" s="193" t="s">
        <v>38</v>
      </c>
      <c r="O174" s="73"/>
      <c r="P174" s="179">
        <f>O174*H174</f>
        <v>0</v>
      </c>
      <c r="Q174" s="179">
        <v>4.0000000000000003E-05</v>
      </c>
      <c r="R174" s="179">
        <f>Q174*H174</f>
        <v>4.0000000000000003E-05</v>
      </c>
      <c r="S174" s="179">
        <v>0</v>
      </c>
      <c r="T174" s="18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1" t="s">
        <v>180</v>
      </c>
      <c r="AT174" s="181" t="s">
        <v>177</v>
      </c>
      <c r="AU174" s="181" t="s">
        <v>83</v>
      </c>
      <c r="AY174" s="15" t="s">
        <v>128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15" t="s">
        <v>81</v>
      </c>
      <c r="BK174" s="182">
        <f>ROUND(I174*H174,2)</f>
        <v>0</v>
      </c>
      <c r="BL174" s="15" t="s">
        <v>174</v>
      </c>
      <c r="BM174" s="181" t="s">
        <v>589</v>
      </c>
    </row>
    <row r="175" s="2" customFormat="1" ht="16.5" customHeight="1">
      <c r="A175" s="34"/>
      <c r="B175" s="168"/>
      <c r="C175" s="169" t="s">
        <v>355</v>
      </c>
      <c r="D175" s="169" t="s">
        <v>131</v>
      </c>
      <c r="E175" s="170" t="s">
        <v>270</v>
      </c>
      <c r="F175" s="171" t="s">
        <v>271</v>
      </c>
      <c r="G175" s="172" t="s">
        <v>134</v>
      </c>
      <c r="H175" s="173">
        <v>1</v>
      </c>
      <c r="I175" s="174"/>
      <c r="J175" s="175">
        <f>ROUND(I175*H175,2)</f>
        <v>0</v>
      </c>
      <c r="K175" s="176"/>
      <c r="L175" s="35"/>
      <c r="M175" s="177" t="s">
        <v>1</v>
      </c>
      <c r="N175" s="178" t="s">
        <v>38</v>
      </c>
      <c r="O175" s="73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1" t="s">
        <v>174</v>
      </c>
      <c r="AT175" s="181" t="s">
        <v>131</v>
      </c>
      <c r="AU175" s="181" t="s">
        <v>83</v>
      </c>
      <c r="AY175" s="15" t="s">
        <v>128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5" t="s">
        <v>81</v>
      </c>
      <c r="BK175" s="182">
        <f>ROUND(I175*H175,2)</f>
        <v>0</v>
      </c>
      <c r="BL175" s="15" t="s">
        <v>174</v>
      </c>
      <c r="BM175" s="181" t="s">
        <v>590</v>
      </c>
    </row>
    <row r="176" s="2" customFormat="1" ht="16.5" customHeight="1">
      <c r="A176" s="34"/>
      <c r="B176" s="168"/>
      <c r="C176" s="183" t="s">
        <v>364</v>
      </c>
      <c r="D176" s="183" t="s">
        <v>177</v>
      </c>
      <c r="E176" s="184" t="s">
        <v>274</v>
      </c>
      <c r="F176" s="185" t="s">
        <v>275</v>
      </c>
      <c r="G176" s="186" t="s">
        <v>134</v>
      </c>
      <c r="H176" s="187">
        <v>1</v>
      </c>
      <c r="I176" s="188"/>
      <c r="J176" s="189">
        <f>ROUND(I176*H176,2)</f>
        <v>0</v>
      </c>
      <c r="K176" s="190"/>
      <c r="L176" s="191"/>
      <c r="M176" s="192" t="s">
        <v>1</v>
      </c>
      <c r="N176" s="193" t="s">
        <v>38</v>
      </c>
      <c r="O176" s="73"/>
      <c r="P176" s="179">
        <f>O176*H176</f>
        <v>0</v>
      </c>
      <c r="Q176" s="179">
        <v>4.0000000000000003E-05</v>
      </c>
      <c r="R176" s="179">
        <f>Q176*H176</f>
        <v>4.0000000000000003E-05</v>
      </c>
      <c r="S176" s="179">
        <v>0</v>
      </c>
      <c r="T176" s="18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1" t="s">
        <v>180</v>
      </c>
      <c r="AT176" s="181" t="s">
        <v>177</v>
      </c>
      <c r="AU176" s="181" t="s">
        <v>83</v>
      </c>
      <c r="AY176" s="15" t="s">
        <v>128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5" t="s">
        <v>81</v>
      </c>
      <c r="BK176" s="182">
        <f>ROUND(I176*H176,2)</f>
        <v>0</v>
      </c>
      <c r="BL176" s="15" t="s">
        <v>174</v>
      </c>
      <c r="BM176" s="181" t="s">
        <v>591</v>
      </c>
    </row>
    <row r="177" s="2" customFormat="1" ht="24.15" customHeight="1">
      <c r="A177" s="34"/>
      <c r="B177" s="168"/>
      <c r="C177" s="169" t="s">
        <v>253</v>
      </c>
      <c r="D177" s="169" t="s">
        <v>131</v>
      </c>
      <c r="E177" s="170" t="s">
        <v>286</v>
      </c>
      <c r="F177" s="171" t="s">
        <v>287</v>
      </c>
      <c r="G177" s="172" t="s">
        <v>134</v>
      </c>
      <c r="H177" s="173">
        <v>1</v>
      </c>
      <c r="I177" s="174"/>
      <c r="J177" s="175">
        <f>ROUND(I177*H177,2)</f>
        <v>0</v>
      </c>
      <c r="K177" s="176"/>
      <c r="L177" s="35"/>
      <c r="M177" s="177" t="s">
        <v>1</v>
      </c>
      <c r="N177" s="178" t="s">
        <v>38</v>
      </c>
      <c r="O177" s="73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1" t="s">
        <v>174</v>
      </c>
      <c r="AT177" s="181" t="s">
        <v>131</v>
      </c>
      <c r="AU177" s="181" t="s">
        <v>83</v>
      </c>
      <c r="AY177" s="15" t="s">
        <v>128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5" t="s">
        <v>81</v>
      </c>
      <c r="BK177" s="182">
        <f>ROUND(I177*H177,2)</f>
        <v>0</v>
      </c>
      <c r="BL177" s="15" t="s">
        <v>174</v>
      </c>
      <c r="BM177" s="181" t="s">
        <v>592</v>
      </c>
    </row>
    <row r="178" s="2" customFormat="1" ht="16.5" customHeight="1">
      <c r="A178" s="34"/>
      <c r="B178" s="168"/>
      <c r="C178" s="183" t="s">
        <v>257</v>
      </c>
      <c r="D178" s="183" t="s">
        <v>177</v>
      </c>
      <c r="E178" s="184" t="s">
        <v>290</v>
      </c>
      <c r="F178" s="185" t="s">
        <v>291</v>
      </c>
      <c r="G178" s="186" t="s">
        <v>134</v>
      </c>
      <c r="H178" s="187">
        <v>1</v>
      </c>
      <c r="I178" s="188"/>
      <c r="J178" s="189">
        <f>ROUND(I178*H178,2)</f>
        <v>0</v>
      </c>
      <c r="K178" s="190"/>
      <c r="L178" s="191"/>
      <c r="M178" s="192" t="s">
        <v>1</v>
      </c>
      <c r="N178" s="193" t="s">
        <v>38</v>
      </c>
      <c r="O178" s="73"/>
      <c r="P178" s="179">
        <f>O178*H178</f>
        <v>0</v>
      </c>
      <c r="Q178" s="179">
        <v>0.00040000000000000002</v>
      </c>
      <c r="R178" s="179">
        <f>Q178*H178</f>
        <v>0.00040000000000000002</v>
      </c>
      <c r="S178" s="179">
        <v>0</v>
      </c>
      <c r="T178" s="18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1" t="s">
        <v>180</v>
      </c>
      <c r="AT178" s="181" t="s">
        <v>177</v>
      </c>
      <c r="AU178" s="181" t="s">
        <v>83</v>
      </c>
      <c r="AY178" s="15" t="s">
        <v>128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5" t="s">
        <v>81</v>
      </c>
      <c r="BK178" s="182">
        <f>ROUND(I178*H178,2)</f>
        <v>0</v>
      </c>
      <c r="BL178" s="15" t="s">
        <v>174</v>
      </c>
      <c r="BM178" s="181" t="s">
        <v>593</v>
      </c>
    </row>
    <row r="179" s="2" customFormat="1" ht="24.15" customHeight="1">
      <c r="A179" s="34"/>
      <c r="B179" s="168"/>
      <c r="C179" s="169" t="s">
        <v>261</v>
      </c>
      <c r="D179" s="169" t="s">
        <v>131</v>
      </c>
      <c r="E179" s="170" t="s">
        <v>294</v>
      </c>
      <c r="F179" s="171" t="s">
        <v>295</v>
      </c>
      <c r="G179" s="172" t="s">
        <v>134</v>
      </c>
      <c r="H179" s="173">
        <v>33</v>
      </c>
      <c r="I179" s="174"/>
      <c r="J179" s="175">
        <f>ROUND(I179*H179,2)</f>
        <v>0</v>
      </c>
      <c r="K179" s="176"/>
      <c r="L179" s="35"/>
      <c r="M179" s="177" t="s">
        <v>1</v>
      </c>
      <c r="N179" s="178" t="s">
        <v>38</v>
      </c>
      <c r="O179" s="73"/>
      <c r="P179" s="179">
        <f>O179*H179</f>
        <v>0</v>
      </c>
      <c r="Q179" s="179">
        <v>0</v>
      </c>
      <c r="R179" s="179">
        <f>Q179*H179</f>
        <v>0</v>
      </c>
      <c r="S179" s="179">
        <v>0.002</v>
      </c>
      <c r="T179" s="180">
        <f>S179*H179</f>
        <v>0.066000000000000003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1" t="s">
        <v>174</v>
      </c>
      <c r="AT179" s="181" t="s">
        <v>131</v>
      </c>
      <c r="AU179" s="181" t="s">
        <v>83</v>
      </c>
      <c r="AY179" s="15" t="s">
        <v>128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5" t="s">
        <v>81</v>
      </c>
      <c r="BK179" s="182">
        <f>ROUND(I179*H179,2)</f>
        <v>0</v>
      </c>
      <c r="BL179" s="15" t="s">
        <v>174</v>
      </c>
      <c r="BM179" s="181" t="s">
        <v>594</v>
      </c>
    </row>
    <row r="180" s="2" customFormat="1" ht="33" customHeight="1">
      <c r="A180" s="34"/>
      <c r="B180" s="168"/>
      <c r="C180" s="169" t="s">
        <v>265</v>
      </c>
      <c r="D180" s="169" t="s">
        <v>131</v>
      </c>
      <c r="E180" s="170" t="s">
        <v>447</v>
      </c>
      <c r="F180" s="171" t="s">
        <v>448</v>
      </c>
      <c r="G180" s="172" t="s">
        <v>134</v>
      </c>
      <c r="H180" s="173">
        <v>3</v>
      </c>
      <c r="I180" s="174"/>
      <c r="J180" s="175">
        <f>ROUND(I180*H180,2)</f>
        <v>0</v>
      </c>
      <c r="K180" s="176"/>
      <c r="L180" s="35"/>
      <c r="M180" s="177" t="s">
        <v>1</v>
      </c>
      <c r="N180" s="178" t="s">
        <v>38</v>
      </c>
      <c r="O180" s="73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1" t="s">
        <v>174</v>
      </c>
      <c r="AT180" s="181" t="s">
        <v>131</v>
      </c>
      <c r="AU180" s="181" t="s">
        <v>83</v>
      </c>
      <c r="AY180" s="15" t="s">
        <v>128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5" t="s">
        <v>81</v>
      </c>
      <c r="BK180" s="182">
        <f>ROUND(I180*H180,2)</f>
        <v>0</v>
      </c>
      <c r="BL180" s="15" t="s">
        <v>174</v>
      </c>
      <c r="BM180" s="181" t="s">
        <v>595</v>
      </c>
    </row>
    <row r="181" s="2" customFormat="1" ht="16.5" customHeight="1">
      <c r="A181" s="34"/>
      <c r="B181" s="168"/>
      <c r="C181" s="183" t="s">
        <v>285</v>
      </c>
      <c r="D181" s="183" t="s">
        <v>177</v>
      </c>
      <c r="E181" s="184" t="s">
        <v>450</v>
      </c>
      <c r="F181" s="185" t="s">
        <v>451</v>
      </c>
      <c r="G181" s="186" t="s">
        <v>134</v>
      </c>
      <c r="H181" s="187">
        <v>3</v>
      </c>
      <c r="I181" s="188"/>
      <c r="J181" s="189">
        <f>ROUND(I181*H181,2)</f>
        <v>0</v>
      </c>
      <c r="K181" s="190"/>
      <c r="L181" s="191"/>
      <c r="M181" s="192" t="s">
        <v>1</v>
      </c>
      <c r="N181" s="193" t="s">
        <v>38</v>
      </c>
      <c r="O181" s="73"/>
      <c r="P181" s="179">
        <f>O181*H181</f>
        <v>0</v>
      </c>
      <c r="Q181" s="179">
        <v>0.00075000000000000002</v>
      </c>
      <c r="R181" s="179">
        <f>Q181*H181</f>
        <v>0.0022500000000000003</v>
      </c>
      <c r="S181" s="179">
        <v>0</v>
      </c>
      <c r="T181" s="18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1" t="s">
        <v>180</v>
      </c>
      <c r="AT181" s="181" t="s">
        <v>177</v>
      </c>
      <c r="AU181" s="181" t="s">
        <v>83</v>
      </c>
      <c r="AY181" s="15" t="s">
        <v>128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5" t="s">
        <v>81</v>
      </c>
      <c r="BK181" s="182">
        <f>ROUND(I181*H181,2)</f>
        <v>0</v>
      </c>
      <c r="BL181" s="15" t="s">
        <v>174</v>
      </c>
      <c r="BM181" s="181" t="s">
        <v>596</v>
      </c>
    </row>
    <row r="182" s="2" customFormat="1" ht="37.8" customHeight="1">
      <c r="A182" s="34"/>
      <c r="B182" s="168"/>
      <c r="C182" s="169" t="s">
        <v>289</v>
      </c>
      <c r="D182" s="169" t="s">
        <v>131</v>
      </c>
      <c r="E182" s="170" t="s">
        <v>306</v>
      </c>
      <c r="F182" s="171" t="s">
        <v>299</v>
      </c>
      <c r="G182" s="172" t="s">
        <v>134</v>
      </c>
      <c r="H182" s="173">
        <v>3</v>
      </c>
      <c r="I182" s="174"/>
      <c r="J182" s="175">
        <f>ROUND(I182*H182,2)</f>
        <v>0</v>
      </c>
      <c r="K182" s="176"/>
      <c r="L182" s="35"/>
      <c r="M182" s="177" t="s">
        <v>1</v>
      </c>
      <c r="N182" s="178" t="s">
        <v>38</v>
      </c>
      <c r="O182" s="73"/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1" t="s">
        <v>174</v>
      </c>
      <c r="AT182" s="181" t="s">
        <v>131</v>
      </c>
      <c r="AU182" s="181" t="s">
        <v>83</v>
      </c>
      <c r="AY182" s="15" t="s">
        <v>128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15" t="s">
        <v>81</v>
      </c>
      <c r="BK182" s="182">
        <f>ROUND(I182*H182,2)</f>
        <v>0</v>
      </c>
      <c r="BL182" s="15" t="s">
        <v>174</v>
      </c>
      <c r="BM182" s="181" t="s">
        <v>597</v>
      </c>
    </row>
    <row r="183" s="2" customFormat="1" ht="24.15" customHeight="1">
      <c r="A183" s="34"/>
      <c r="B183" s="168"/>
      <c r="C183" s="183" t="s">
        <v>293</v>
      </c>
      <c r="D183" s="183" t="s">
        <v>177</v>
      </c>
      <c r="E183" s="184" t="s">
        <v>309</v>
      </c>
      <c r="F183" s="185" t="s">
        <v>310</v>
      </c>
      <c r="G183" s="186" t="s">
        <v>134</v>
      </c>
      <c r="H183" s="187">
        <v>3</v>
      </c>
      <c r="I183" s="188"/>
      <c r="J183" s="189">
        <f>ROUND(I183*H183,2)</f>
        <v>0</v>
      </c>
      <c r="K183" s="190"/>
      <c r="L183" s="191"/>
      <c r="M183" s="192" t="s">
        <v>1</v>
      </c>
      <c r="N183" s="193" t="s">
        <v>38</v>
      </c>
      <c r="O183" s="73"/>
      <c r="P183" s="179">
        <f>O183*H183</f>
        <v>0</v>
      </c>
      <c r="Q183" s="179">
        <v>0.00050000000000000001</v>
      </c>
      <c r="R183" s="179">
        <f>Q183*H183</f>
        <v>0.0015</v>
      </c>
      <c r="S183" s="179">
        <v>0</v>
      </c>
      <c r="T183" s="18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1" t="s">
        <v>180</v>
      </c>
      <c r="AT183" s="181" t="s">
        <v>177</v>
      </c>
      <c r="AU183" s="181" t="s">
        <v>83</v>
      </c>
      <c r="AY183" s="15" t="s">
        <v>128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5" t="s">
        <v>81</v>
      </c>
      <c r="BK183" s="182">
        <f>ROUND(I183*H183,2)</f>
        <v>0</v>
      </c>
      <c r="BL183" s="15" t="s">
        <v>174</v>
      </c>
      <c r="BM183" s="181" t="s">
        <v>598</v>
      </c>
    </row>
    <row r="184" s="2" customFormat="1" ht="37.8" customHeight="1">
      <c r="A184" s="34"/>
      <c r="B184" s="168"/>
      <c r="C184" s="169" t="s">
        <v>463</v>
      </c>
      <c r="D184" s="169" t="s">
        <v>131</v>
      </c>
      <c r="E184" s="170" t="s">
        <v>453</v>
      </c>
      <c r="F184" s="171" t="s">
        <v>299</v>
      </c>
      <c r="G184" s="172" t="s">
        <v>134</v>
      </c>
      <c r="H184" s="173">
        <v>33</v>
      </c>
      <c r="I184" s="174"/>
      <c r="J184" s="175">
        <f>ROUND(I184*H184,2)</f>
        <v>0</v>
      </c>
      <c r="K184" s="176"/>
      <c r="L184" s="35"/>
      <c r="M184" s="177" t="s">
        <v>1</v>
      </c>
      <c r="N184" s="178" t="s">
        <v>38</v>
      </c>
      <c r="O184" s="73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1" t="s">
        <v>174</v>
      </c>
      <c r="AT184" s="181" t="s">
        <v>131</v>
      </c>
      <c r="AU184" s="181" t="s">
        <v>83</v>
      </c>
      <c r="AY184" s="15" t="s">
        <v>128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5" t="s">
        <v>81</v>
      </c>
      <c r="BK184" s="182">
        <f>ROUND(I184*H184,2)</f>
        <v>0</v>
      </c>
      <c r="BL184" s="15" t="s">
        <v>174</v>
      </c>
      <c r="BM184" s="181" t="s">
        <v>599</v>
      </c>
    </row>
    <row r="185" s="2" customFormat="1" ht="24.15" customHeight="1">
      <c r="A185" s="34"/>
      <c r="B185" s="168"/>
      <c r="C185" s="183" t="s">
        <v>465</v>
      </c>
      <c r="D185" s="183" t="s">
        <v>177</v>
      </c>
      <c r="E185" s="184" t="s">
        <v>455</v>
      </c>
      <c r="F185" s="185" t="s">
        <v>456</v>
      </c>
      <c r="G185" s="186" t="s">
        <v>134</v>
      </c>
      <c r="H185" s="187">
        <v>33</v>
      </c>
      <c r="I185" s="188"/>
      <c r="J185" s="189">
        <f>ROUND(I185*H185,2)</f>
        <v>0</v>
      </c>
      <c r="K185" s="190"/>
      <c r="L185" s="191"/>
      <c r="M185" s="192" t="s">
        <v>1</v>
      </c>
      <c r="N185" s="193" t="s">
        <v>38</v>
      </c>
      <c r="O185" s="73"/>
      <c r="P185" s="179">
        <f>O185*H185</f>
        <v>0</v>
      </c>
      <c r="Q185" s="179">
        <v>0.0012999999999999999</v>
      </c>
      <c r="R185" s="179">
        <f>Q185*H185</f>
        <v>0.042900000000000001</v>
      </c>
      <c r="S185" s="179">
        <v>0</v>
      </c>
      <c r="T185" s="18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1" t="s">
        <v>180</v>
      </c>
      <c r="AT185" s="181" t="s">
        <v>177</v>
      </c>
      <c r="AU185" s="181" t="s">
        <v>83</v>
      </c>
      <c r="AY185" s="15" t="s">
        <v>128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5" t="s">
        <v>81</v>
      </c>
      <c r="BK185" s="182">
        <f>ROUND(I185*H185,2)</f>
        <v>0</v>
      </c>
      <c r="BL185" s="15" t="s">
        <v>174</v>
      </c>
      <c r="BM185" s="181" t="s">
        <v>600</v>
      </c>
    </row>
    <row r="186" s="2" customFormat="1" ht="16.5" customHeight="1">
      <c r="A186" s="34"/>
      <c r="B186" s="168"/>
      <c r="C186" s="169" t="s">
        <v>308</v>
      </c>
      <c r="D186" s="169" t="s">
        <v>131</v>
      </c>
      <c r="E186" s="170" t="s">
        <v>313</v>
      </c>
      <c r="F186" s="171" t="s">
        <v>314</v>
      </c>
      <c r="G186" s="172" t="s">
        <v>315</v>
      </c>
      <c r="H186" s="173">
        <v>1</v>
      </c>
      <c r="I186" s="174"/>
      <c r="J186" s="175">
        <f>ROUND(I186*H186,2)</f>
        <v>0</v>
      </c>
      <c r="K186" s="176"/>
      <c r="L186" s="35"/>
      <c r="M186" s="177" t="s">
        <v>1</v>
      </c>
      <c r="N186" s="178" t="s">
        <v>38</v>
      </c>
      <c r="O186" s="73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1" t="s">
        <v>174</v>
      </c>
      <c r="AT186" s="181" t="s">
        <v>131</v>
      </c>
      <c r="AU186" s="181" t="s">
        <v>83</v>
      </c>
      <c r="AY186" s="15" t="s">
        <v>128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5" t="s">
        <v>81</v>
      </c>
      <c r="BK186" s="182">
        <f>ROUND(I186*H186,2)</f>
        <v>0</v>
      </c>
      <c r="BL186" s="15" t="s">
        <v>174</v>
      </c>
      <c r="BM186" s="181" t="s">
        <v>601</v>
      </c>
    </row>
    <row r="187" s="2" customFormat="1" ht="24.15" customHeight="1">
      <c r="A187" s="34"/>
      <c r="B187" s="168"/>
      <c r="C187" s="169" t="s">
        <v>297</v>
      </c>
      <c r="D187" s="169" t="s">
        <v>131</v>
      </c>
      <c r="E187" s="170" t="s">
        <v>318</v>
      </c>
      <c r="F187" s="171" t="s">
        <v>319</v>
      </c>
      <c r="G187" s="172" t="s">
        <v>134</v>
      </c>
      <c r="H187" s="173">
        <v>5</v>
      </c>
      <c r="I187" s="174"/>
      <c r="J187" s="175">
        <f>ROUND(I187*H187,2)</f>
        <v>0</v>
      </c>
      <c r="K187" s="176"/>
      <c r="L187" s="35"/>
      <c r="M187" s="177" t="s">
        <v>1</v>
      </c>
      <c r="N187" s="178" t="s">
        <v>38</v>
      </c>
      <c r="O187" s="73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1" t="s">
        <v>174</v>
      </c>
      <c r="AT187" s="181" t="s">
        <v>131</v>
      </c>
      <c r="AU187" s="181" t="s">
        <v>83</v>
      </c>
      <c r="AY187" s="15" t="s">
        <v>128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5" t="s">
        <v>81</v>
      </c>
      <c r="BK187" s="182">
        <f>ROUND(I187*H187,2)</f>
        <v>0</v>
      </c>
      <c r="BL187" s="15" t="s">
        <v>174</v>
      </c>
      <c r="BM187" s="181" t="s">
        <v>602</v>
      </c>
    </row>
    <row r="188" s="2" customFormat="1" ht="24.15" customHeight="1">
      <c r="A188" s="34"/>
      <c r="B188" s="168"/>
      <c r="C188" s="169" t="s">
        <v>301</v>
      </c>
      <c r="D188" s="169" t="s">
        <v>131</v>
      </c>
      <c r="E188" s="170" t="s">
        <v>322</v>
      </c>
      <c r="F188" s="171" t="s">
        <v>323</v>
      </c>
      <c r="G188" s="172" t="s">
        <v>134</v>
      </c>
      <c r="H188" s="173">
        <v>3</v>
      </c>
      <c r="I188" s="174"/>
      <c r="J188" s="175">
        <f>ROUND(I188*H188,2)</f>
        <v>0</v>
      </c>
      <c r="K188" s="176"/>
      <c r="L188" s="35"/>
      <c r="M188" s="177" t="s">
        <v>1</v>
      </c>
      <c r="N188" s="178" t="s">
        <v>38</v>
      </c>
      <c r="O188" s="73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1" t="s">
        <v>174</v>
      </c>
      <c r="AT188" s="181" t="s">
        <v>131</v>
      </c>
      <c r="AU188" s="181" t="s">
        <v>83</v>
      </c>
      <c r="AY188" s="15" t="s">
        <v>128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15" t="s">
        <v>81</v>
      </c>
      <c r="BK188" s="182">
        <f>ROUND(I188*H188,2)</f>
        <v>0</v>
      </c>
      <c r="BL188" s="15" t="s">
        <v>174</v>
      </c>
      <c r="BM188" s="181" t="s">
        <v>603</v>
      </c>
    </row>
    <row r="189" s="2" customFormat="1" ht="24.15" customHeight="1">
      <c r="A189" s="34"/>
      <c r="B189" s="168"/>
      <c r="C189" s="169" t="s">
        <v>478</v>
      </c>
      <c r="D189" s="169" t="s">
        <v>131</v>
      </c>
      <c r="E189" s="170" t="s">
        <v>326</v>
      </c>
      <c r="F189" s="171" t="s">
        <v>327</v>
      </c>
      <c r="G189" s="172" t="s">
        <v>328</v>
      </c>
      <c r="H189" s="173">
        <v>0.34999999999999998</v>
      </c>
      <c r="I189" s="174"/>
      <c r="J189" s="175">
        <f>ROUND(I189*H189,2)</f>
        <v>0</v>
      </c>
      <c r="K189" s="176"/>
      <c r="L189" s="35"/>
      <c r="M189" s="177" t="s">
        <v>1</v>
      </c>
      <c r="N189" s="178" t="s">
        <v>38</v>
      </c>
      <c r="O189" s="73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1" t="s">
        <v>174</v>
      </c>
      <c r="AT189" s="181" t="s">
        <v>131</v>
      </c>
      <c r="AU189" s="181" t="s">
        <v>83</v>
      </c>
      <c r="AY189" s="15" t="s">
        <v>128</v>
      </c>
      <c r="BE189" s="182">
        <f>IF(N189="základní",J189,0)</f>
        <v>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15" t="s">
        <v>81</v>
      </c>
      <c r="BK189" s="182">
        <f>ROUND(I189*H189,2)</f>
        <v>0</v>
      </c>
      <c r="BL189" s="15" t="s">
        <v>174</v>
      </c>
      <c r="BM189" s="181" t="s">
        <v>604</v>
      </c>
    </row>
    <row r="190" s="12" customFormat="1" ht="25.92" customHeight="1">
      <c r="A190" s="12"/>
      <c r="B190" s="155"/>
      <c r="C190" s="12"/>
      <c r="D190" s="156" t="s">
        <v>72</v>
      </c>
      <c r="E190" s="157" t="s">
        <v>177</v>
      </c>
      <c r="F190" s="157" t="s">
        <v>330</v>
      </c>
      <c r="G190" s="12"/>
      <c r="H190" s="12"/>
      <c r="I190" s="158"/>
      <c r="J190" s="159">
        <f>BK190</f>
        <v>0</v>
      </c>
      <c r="K190" s="12"/>
      <c r="L190" s="155"/>
      <c r="M190" s="160"/>
      <c r="N190" s="161"/>
      <c r="O190" s="161"/>
      <c r="P190" s="162">
        <f>P191</f>
        <v>0</v>
      </c>
      <c r="Q190" s="161"/>
      <c r="R190" s="162">
        <f>R191</f>
        <v>0.0040000000000000001</v>
      </c>
      <c r="S190" s="161"/>
      <c r="T190" s="163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6" t="s">
        <v>331</v>
      </c>
      <c r="AT190" s="164" t="s">
        <v>72</v>
      </c>
      <c r="AU190" s="164" t="s">
        <v>73</v>
      </c>
      <c r="AY190" s="156" t="s">
        <v>128</v>
      </c>
      <c r="BK190" s="165">
        <f>BK191</f>
        <v>0</v>
      </c>
    </row>
    <row r="191" s="12" customFormat="1" ht="22.8" customHeight="1">
      <c r="A191" s="12"/>
      <c r="B191" s="155"/>
      <c r="C191" s="12"/>
      <c r="D191" s="156" t="s">
        <v>72</v>
      </c>
      <c r="E191" s="166" t="s">
        <v>332</v>
      </c>
      <c r="F191" s="166" t="s">
        <v>333</v>
      </c>
      <c r="G191" s="12"/>
      <c r="H191" s="12"/>
      <c r="I191" s="158"/>
      <c r="J191" s="167">
        <f>BK191</f>
        <v>0</v>
      </c>
      <c r="K191" s="12"/>
      <c r="L191" s="155"/>
      <c r="M191" s="160"/>
      <c r="N191" s="161"/>
      <c r="O191" s="161"/>
      <c r="P191" s="162">
        <f>SUM(P192:P193)</f>
        <v>0</v>
      </c>
      <c r="Q191" s="161"/>
      <c r="R191" s="162">
        <f>SUM(R192:R193)</f>
        <v>0.0040000000000000001</v>
      </c>
      <c r="S191" s="161"/>
      <c r="T191" s="163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6" t="s">
        <v>331</v>
      </c>
      <c r="AT191" s="164" t="s">
        <v>72</v>
      </c>
      <c r="AU191" s="164" t="s">
        <v>81</v>
      </c>
      <c r="AY191" s="156" t="s">
        <v>128</v>
      </c>
      <c r="BK191" s="165">
        <f>SUM(BK192:BK193)</f>
        <v>0</v>
      </c>
    </row>
    <row r="192" s="2" customFormat="1" ht="24.15" customHeight="1">
      <c r="A192" s="34"/>
      <c r="B192" s="168"/>
      <c r="C192" s="169" t="s">
        <v>312</v>
      </c>
      <c r="D192" s="169" t="s">
        <v>131</v>
      </c>
      <c r="E192" s="170" t="s">
        <v>335</v>
      </c>
      <c r="F192" s="171" t="s">
        <v>336</v>
      </c>
      <c r="G192" s="172" t="s">
        <v>147</v>
      </c>
      <c r="H192" s="173">
        <v>100</v>
      </c>
      <c r="I192" s="174"/>
      <c r="J192" s="175">
        <f>ROUND(I192*H192,2)</f>
        <v>0</v>
      </c>
      <c r="K192" s="176"/>
      <c r="L192" s="35"/>
      <c r="M192" s="177" t="s">
        <v>1</v>
      </c>
      <c r="N192" s="178" t="s">
        <v>38</v>
      </c>
      <c r="O192" s="73"/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1" t="s">
        <v>337</v>
      </c>
      <c r="AT192" s="181" t="s">
        <v>131</v>
      </c>
      <c r="AU192" s="181" t="s">
        <v>83</v>
      </c>
      <c r="AY192" s="15" t="s">
        <v>128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15" t="s">
        <v>81</v>
      </c>
      <c r="BK192" s="182">
        <f>ROUND(I192*H192,2)</f>
        <v>0</v>
      </c>
      <c r="BL192" s="15" t="s">
        <v>337</v>
      </c>
      <c r="BM192" s="181" t="s">
        <v>605</v>
      </c>
    </row>
    <row r="193" s="2" customFormat="1" ht="24.15" customHeight="1">
      <c r="A193" s="34"/>
      <c r="B193" s="168"/>
      <c r="C193" s="183" t="s">
        <v>317</v>
      </c>
      <c r="D193" s="183" t="s">
        <v>177</v>
      </c>
      <c r="E193" s="184" t="s">
        <v>340</v>
      </c>
      <c r="F193" s="185" t="s">
        <v>341</v>
      </c>
      <c r="G193" s="186" t="s">
        <v>147</v>
      </c>
      <c r="H193" s="187">
        <v>100</v>
      </c>
      <c r="I193" s="188"/>
      <c r="J193" s="189">
        <f>ROUND(I193*H193,2)</f>
        <v>0</v>
      </c>
      <c r="K193" s="190"/>
      <c r="L193" s="191"/>
      <c r="M193" s="192" t="s">
        <v>1</v>
      </c>
      <c r="N193" s="193" t="s">
        <v>38</v>
      </c>
      <c r="O193" s="73"/>
      <c r="P193" s="179">
        <f>O193*H193</f>
        <v>0</v>
      </c>
      <c r="Q193" s="179">
        <v>4.0000000000000003E-05</v>
      </c>
      <c r="R193" s="179">
        <f>Q193*H193</f>
        <v>0.0040000000000000001</v>
      </c>
      <c r="S193" s="179">
        <v>0</v>
      </c>
      <c r="T193" s="18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1" t="s">
        <v>342</v>
      </c>
      <c r="AT193" s="181" t="s">
        <v>177</v>
      </c>
      <c r="AU193" s="181" t="s">
        <v>83</v>
      </c>
      <c r="AY193" s="15" t="s">
        <v>128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5" t="s">
        <v>81</v>
      </c>
      <c r="BK193" s="182">
        <f>ROUND(I193*H193,2)</f>
        <v>0</v>
      </c>
      <c r="BL193" s="15" t="s">
        <v>342</v>
      </c>
      <c r="BM193" s="181" t="s">
        <v>606</v>
      </c>
    </row>
    <row r="194" s="12" customFormat="1" ht="25.92" customHeight="1">
      <c r="A194" s="12"/>
      <c r="B194" s="155"/>
      <c r="C194" s="12"/>
      <c r="D194" s="156" t="s">
        <v>72</v>
      </c>
      <c r="E194" s="157" t="s">
        <v>344</v>
      </c>
      <c r="F194" s="157" t="s">
        <v>345</v>
      </c>
      <c r="G194" s="12"/>
      <c r="H194" s="12"/>
      <c r="I194" s="158"/>
      <c r="J194" s="159">
        <f>BK194</f>
        <v>0</v>
      </c>
      <c r="K194" s="12"/>
      <c r="L194" s="155"/>
      <c r="M194" s="160"/>
      <c r="N194" s="161"/>
      <c r="O194" s="161"/>
      <c r="P194" s="162">
        <f>SUM(P195:P199)</f>
        <v>0</v>
      </c>
      <c r="Q194" s="161"/>
      <c r="R194" s="162">
        <f>SUM(R195:R199)</f>
        <v>0</v>
      </c>
      <c r="S194" s="161"/>
      <c r="T194" s="163">
        <f>SUM(T195:T199)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6" t="s">
        <v>135</v>
      </c>
      <c r="AT194" s="164" t="s">
        <v>72</v>
      </c>
      <c r="AU194" s="164" t="s">
        <v>73</v>
      </c>
      <c r="AY194" s="156" t="s">
        <v>128</v>
      </c>
      <c r="BK194" s="165">
        <f>SUM(BK195:BK199)</f>
        <v>0</v>
      </c>
    </row>
    <row r="195" s="2" customFormat="1" ht="16.5" customHeight="1">
      <c r="A195" s="34"/>
      <c r="B195" s="168"/>
      <c r="C195" s="169" t="s">
        <v>321</v>
      </c>
      <c r="D195" s="169" t="s">
        <v>131</v>
      </c>
      <c r="E195" s="170" t="s">
        <v>468</v>
      </c>
      <c r="F195" s="171" t="s">
        <v>469</v>
      </c>
      <c r="G195" s="172" t="s">
        <v>349</v>
      </c>
      <c r="H195" s="173">
        <v>60</v>
      </c>
      <c r="I195" s="174"/>
      <c r="J195" s="175">
        <f>ROUND(I195*H195,2)</f>
        <v>0</v>
      </c>
      <c r="K195" s="176"/>
      <c r="L195" s="35"/>
      <c r="M195" s="177" t="s">
        <v>1</v>
      </c>
      <c r="N195" s="178" t="s">
        <v>38</v>
      </c>
      <c r="O195" s="73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1" t="s">
        <v>350</v>
      </c>
      <c r="AT195" s="181" t="s">
        <v>131</v>
      </c>
      <c r="AU195" s="181" t="s">
        <v>81</v>
      </c>
      <c r="AY195" s="15" t="s">
        <v>128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5" t="s">
        <v>81</v>
      </c>
      <c r="BK195" s="182">
        <f>ROUND(I195*H195,2)</f>
        <v>0</v>
      </c>
      <c r="BL195" s="15" t="s">
        <v>350</v>
      </c>
      <c r="BM195" s="181" t="s">
        <v>607</v>
      </c>
    </row>
    <row r="196" s="2" customFormat="1" ht="24.15" customHeight="1">
      <c r="A196" s="34"/>
      <c r="B196" s="168"/>
      <c r="C196" s="169" t="s">
        <v>325</v>
      </c>
      <c r="D196" s="169" t="s">
        <v>131</v>
      </c>
      <c r="E196" s="170" t="s">
        <v>347</v>
      </c>
      <c r="F196" s="171" t="s">
        <v>348</v>
      </c>
      <c r="G196" s="172" t="s">
        <v>349</v>
      </c>
      <c r="H196" s="173">
        <v>20</v>
      </c>
      <c r="I196" s="174"/>
      <c r="J196" s="175">
        <f>ROUND(I196*H196,2)</f>
        <v>0</v>
      </c>
      <c r="K196" s="176"/>
      <c r="L196" s="35"/>
      <c r="M196" s="177" t="s">
        <v>1</v>
      </c>
      <c r="N196" s="178" t="s">
        <v>38</v>
      </c>
      <c r="O196" s="73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1" t="s">
        <v>350</v>
      </c>
      <c r="AT196" s="181" t="s">
        <v>131</v>
      </c>
      <c r="AU196" s="181" t="s">
        <v>81</v>
      </c>
      <c r="AY196" s="15" t="s">
        <v>128</v>
      </c>
      <c r="BE196" s="182">
        <f>IF(N196="základní",J196,0)</f>
        <v>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5" t="s">
        <v>81</v>
      </c>
      <c r="BK196" s="182">
        <f>ROUND(I196*H196,2)</f>
        <v>0</v>
      </c>
      <c r="BL196" s="15" t="s">
        <v>350</v>
      </c>
      <c r="BM196" s="181" t="s">
        <v>608</v>
      </c>
    </row>
    <row r="197" s="2" customFormat="1" ht="16.5" customHeight="1">
      <c r="A197" s="34"/>
      <c r="B197" s="168"/>
      <c r="C197" s="169" t="s">
        <v>334</v>
      </c>
      <c r="D197" s="169" t="s">
        <v>131</v>
      </c>
      <c r="E197" s="170" t="s">
        <v>473</v>
      </c>
      <c r="F197" s="171" t="s">
        <v>474</v>
      </c>
      <c r="G197" s="172" t="s">
        <v>349</v>
      </c>
      <c r="H197" s="173">
        <v>60</v>
      </c>
      <c r="I197" s="174"/>
      <c r="J197" s="175">
        <f>ROUND(I197*H197,2)</f>
        <v>0</v>
      </c>
      <c r="K197" s="176"/>
      <c r="L197" s="35"/>
      <c r="M197" s="177" t="s">
        <v>1</v>
      </c>
      <c r="N197" s="178" t="s">
        <v>38</v>
      </c>
      <c r="O197" s="73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1" t="s">
        <v>350</v>
      </c>
      <c r="AT197" s="181" t="s">
        <v>131</v>
      </c>
      <c r="AU197" s="181" t="s">
        <v>81</v>
      </c>
      <c r="AY197" s="15" t="s">
        <v>128</v>
      </c>
      <c r="BE197" s="182">
        <f>IF(N197="základní",J197,0)</f>
        <v>0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15" t="s">
        <v>81</v>
      </c>
      <c r="BK197" s="182">
        <f>ROUND(I197*H197,2)</f>
        <v>0</v>
      </c>
      <c r="BL197" s="15" t="s">
        <v>350</v>
      </c>
      <c r="BM197" s="181" t="s">
        <v>609</v>
      </c>
    </row>
    <row r="198" s="2" customFormat="1" ht="21.75" customHeight="1">
      <c r="A198" s="34"/>
      <c r="B198" s="168"/>
      <c r="C198" s="169" t="s">
        <v>472</v>
      </c>
      <c r="D198" s="169" t="s">
        <v>131</v>
      </c>
      <c r="E198" s="170" t="s">
        <v>352</v>
      </c>
      <c r="F198" s="171" t="s">
        <v>353</v>
      </c>
      <c r="G198" s="172" t="s">
        <v>349</v>
      </c>
      <c r="H198" s="173">
        <v>14</v>
      </c>
      <c r="I198" s="174"/>
      <c r="J198" s="175">
        <f>ROUND(I198*H198,2)</f>
        <v>0</v>
      </c>
      <c r="K198" s="176"/>
      <c r="L198" s="35"/>
      <c r="M198" s="177" t="s">
        <v>1</v>
      </c>
      <c r="N198" s="178" t="s">
        <v>38</v>
      </c>
      <c r="O198" s="73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1" t="s">
        <v>350</v>
      </c>
      <c r="AT198" s="181" t="s">
        <v>131</v>
      </c>
      <c r="AU198" s="181" t="s">
        <v>81</v>
      </c>
      <c r="AY198" s="15" t="s">
        <v>128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5" t="s">
        <v>81</v>
      </c>
      <c r="BK198" s="182">
        <f>ROUND(I198*H198,2)</f>
        <v>0</v>
      </c>
      <c r="BL198" s="15" t="s">
        <v>350</v>
      </c>
      <c r="BM198" s="181" t="s">
        <v>610</v>
      </c>
    </row>
    <row r="199" s="2" customFormat="1" ht="21.75" customHeight="1">
      <c r="A199" s="34"/>
      <c r="B199" s="168"/>
      <c r="C199" s="169" t="s">
        <v>544</v>
      </c>
      <c r="D199" s="169" t="s">
        <v>131</v>
      </c>
      <c r="E199" s="170" t="s">
        <v>356</v>
      </c>
      <c r="F199" s="171" t="s">
        <v>357</v>
      </c>
      <c r="G199" s="172" t="s">
        <v>349</v>
      </c>
      <c r="H199" s="173">
        <v>30</v>
      </c>
      <c r="I199" s="174"/>
      <c r="J199" s="175">
        <f>ROUND(I199*H199,2)</f>
        <v>0</v>
      </c>
      <c r="K199" s="176"/>
      <c r="L199" s="35"/>
      <c r="M199" s="177" t="s">
        <v>1</v>
      </c>
      <c r="N199" s="178" t="s">
        <v>38</v>
      </c>
      <c r="O199" s="73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1" t="s">
        <v>350</v>
      </c>
      <c r="AT199" s="181" t="s">
        <v>131</v>
      </c>
      <c r="AU199" s="181" t="s">
        <v>81</v>
      </c>
      <c r="AY199" s="15" t="s">
        <v>128</v>
      </c>
      <c r="BE199" s="182">
        <f>IF(N199="základní",J199,0)</f>
        <v>0</v>
      </c>
      <c r="BF199" s="182">
        <f>IF(N199="snížená",J199,0)</f>
        <v>0</v>
      </c>
      <c r="BG199" s="182">
        <f>IF(N199="zákl. přenesená",J199,0)</f>
        <v>0</v>
      </c>
      <c r="BH199" s="182">
        <f>IF(N199="sníž. přenesená",J199,0)</f>
        <v>0</v>
      </c>
      <c r="BI199" s="182">
        <f>IF(N199="nulová",J199,0)</f>
        <v>0</v>
      </c>
      <c r="BJ199" s="15" t="s">
        <v>81</v>
      </c>
      <c r="BK199" s="182">
        <f>ROUND(I199*H199,2)</f>
        <v>0</v>
      </c>
      <c r="BL199" s="15" t="s">
        <v>350</v>
      </c>
      <c r="BM199" s="181" t="s">
        <v>611</v>
      </c>
    </row>
    <row r="200" s="12" customFormat="1" ht="25.92" customHeight="1">
      <c r="A200" s="12"/>
      <c r="B200" s="155"/>
      <c r="C200" s="12"/>
      <c r="D200" s="156" t="s">
        <v>72</v>
      </c>
      <c r="E200" s="157" t="s">
        <v>359</v>
      </c>
      <c r="F200" s="157" t="s">
        <v>360</v>
      </c>
      <c r="G200" s="12"/>
      <c r="H200" s="12"/>
      <c r="I200" s="158"/>
      <c r="J200" s="159">
        <f>BK200</f>
        <v>0</v>
      </c>
      <c r="K200" s="12"/>
      <c r="L200" s="155"/>
      <c r="M200" s="160"/>
      <c r="N200" s="161"/>
      <c r="O200" s="161"/>
      <c r="P200" s="162">
        <f>P201+P204+P206</f>
        <v>0</v>
      </c>
      <c r="Q200" s="161"/>
      <c r="R200" s="162">
        <f>R201+R204+R206</f>
        <v>0</v>
      </c>
      <c r="S200" s="161"/>
      <c r="T200" s="163">
        <f>T201+T204+T206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56" t="s">
        <v>361</v>
      </c>
      <c r="AT200" s="164" t="s">
        <v>72</v>
      </c>
      <c r="AU200" s="164" t="s">
        <v>73</v>
      </c>
      <c r="AY200" s="156" t="s">
        <v>128</v>
      </c>
      <c r="BK200" s="165">
        <f>BK201+BK204+BK206</f>
        <v>0</v>
      </c>
    </row>
    <row r="201" s="12" customFormat="1" ht="22.8" customHeight="1">
      <c r="A201" s="12"/>
      <c r="B201" s="155"/>
      <c r="C201" s="12"/>
      <c r="D201" s="156" t="s">
        <v>72</v>
      </c>
      <c r="E201" s="166" t="s">
        <v>362</v>
      </c>
      <c r="F201" s="166" t="s">
        <v>363</v>
      </c>
      <c r="G201" s="12"/>
      <c r="H201" s="12"/>
      <c r="I201" s="158"/>
      <c r="J201" s="167">
        <f>BK201</f>
        <v>0</v>
      </c>
      <c r="K201" s="12"/>
      <c r="L201" s="155"/>
      <c r="M201" s="160"/>
      <c r="N201" s="161"/>
      <c r="O201" s="161"/>
      <c r="P201" s="162">
        <f>SUM(P202:P203)</f>
        <v>0</v>
      </c>
      <c r="Q201" s="161"/>
      <c r="R201" s="162">
        <f>SUM(R202:R203)</f>
        <v>0</v>
      </c>
      <c r="S201" s="161"/>
      <c r="T201" s="163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6" t="s">
        <v>361</v>
      </c>
      <c r="AT201" s="164" t="s">
        <v>72</v>
      </c>
      <c r="AU201" s="164" t="s">
        <v>81</v>
      </c>
      <c r="AY201" s="156" t="s">
        <v>128</v>
      </c>
      <c r="BK201" s="165">
        <f>SUM(BK202:BK203)</f>
        <v>0</v>
      </c>
    </row>
    <row r="202" s="2" customFormat="1" ht="16.5" customHeight="1">
      <c r="A202" s="34"/>
      <c r="B202" s="168"/>
      <c r="C202" s="169" t="s">
        <v>389</v>
      </c>
      <c r="D202" s="169" t="s">
        <v>131</v>
      </c>
      <c r="E202" s="170" t="s">
        <v>365</v>
      </c>
      <c r="F202" s="171" t="s">
        <v>366</v>
      </c>
      <c r="G202" s="172" t="s">
        <v>239</v>
      </c>
      <c r="H202" s="173">
        <v>1</v>
      </c>
      <c r="I202" s="174"/>
      <c r="J202" s="175">
        <f>ROUND(I202*H202,2)</f>
        <v>0</v>
      </c>
      <c r="K202" s="176"/>
      <c r="L202" s="35"/>
      <c r="M202" s="177" t="s">
        <v>1</v>
      </c>
      <c r="N202" s="178" t="s">
        <v>38</v>
      </c>
      <c r="O202" s="73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1" t="s">
        <v>367</v>
      </c>
      <c r="AT202" s="181" t="s">
        <v>131</v>
      </c>
      <c r="AU202" s="181" t="s">
        <v>83</v>
      </c>
      <c r="AY202" s="15" t="s">
        <v>128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15" t="s">
        <v>81</v>
      </c>
      <c r="BK202" s="182">
        <f>ROUND(I202*H202,2)</f>
        <v>0</v>
      </c>
      <c r="BL202" s="15" t="s">
        <v>367</v>
      </c>
      <c r="BM202" s="181" t="s">
        <v>612</v>
      </c>
    </row>
    <row r="203" s="2" customFormat="1" ht="16.5" customHeight="1">
      <c r="A203" s="34"/>
      <c r="B203" s="168"/>
      <c r="C203" s="169" t="s">
        <v>393</v>
      </c>
      <c r="D203" s="169" t="s">
        <v>131</v>
      </c>
      <c r="E203" s="170" t="s">
        <v>370</v>
      </c>
      <c r="F203" s="171" t="s">
        <v>371</v>
      </c>
      <c r="G203" s="172" t="s">
        <v>239</v>
      </c>
      <c r="H203" s="173">
        <v>1</v>
      </c>
      <c r="I203" s="174"/>
      <c r="J203" s="175">
        <f>ROUND(I203*H203,2)</f>
        <v>0</v>
      </c>
      <c r="K203" s="176"/>
      <c r="L203" s="35"/>
      <c r="M203" s="177" t="s">
        <v>1</v>
      </c>
      <c r="N203" s="178" t="s">
        <v>38</v>
      </c>
      <c r="O203" s="73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1" t="s">
        <v>367</v>
      </c>
      <c r="AT203" s="181" t="s">
        <v>131</v>
      </c>
      <c r="AU203" s="181" t="s">
        <v>83</v>
      </c>
      <c r="AY203" s="15" t="s">
        <v>128</v>
      </c>
      <c r="BE203" s="182">
        <f>IF(N203="základní",J203,0)</f>
        <v>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15" t="s">
        <v>81</v>
      </c>
      <c r="BK203" s="182">
        <f>ROUND(I203*H203,2)</f>
        <v>0</v>
      </c>
      <c r="BL203" s="15" t="s">
        <v>367</v>
      </c>
      <c r="BM203" s="181" t="s">
        <v>613</v>
      </c>
    </row>
    <row r="204" s="12" customFormat="1" ht="22.8" customHeight="1">
      <c r="A204" s="12"/>
      <c r="B204" s="155"/>
      <c r="C204" s="12"/>
      <c r="D204" s="156" t="s">
        <v>72</v>
      </c>
      <c r="E204" s="166" t="s">
        <v>373</v>
      </c>
      <c r="F204" s="166" t="s">
        <v>374</v>
      </c>
      <c r="G204" s="12"/>
      <c r="H204" s="12"/>
      <c r="I204" s="158"/>
      <c r="J204" s="167">
        <f>BK204</f>
        <v>0</v>
      </c>
      <c r="K204" s="12"/>
      <c r="L204" s="155"/>
      <c r="M204" s="160"/>
      <c r="N204" s="161"/>
      <c r="O204" s="161"/>
      <c r="P204" s="162">
        <f>P205</f>
        <v>0</v>
      </c>
      <c r="Q204" s="161"/>
      <c r="R204" s="162">
        <f>R205</f>
        <v>0</v>
      </c>
      <c r="S204" s="161"/>
      <c r="T204" s="163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56" t="s">
        <v>361</v>
      </c>
      <c r="AT204" s="164" t="s">
        <v>72</v>
      </c>
      <c r="AU204" s="164" t="s">
        <v>81</v>
      </c>
      <c r="AY204" s="156" t="s">
        <v>128</v>
      </c>
      <c r="BK204" s="165">
        <f>BK205</f>
        <v>0</v>
      </c>
    </row>
    <row r="205" s="2" customFormat="1" ht="16.5" customHeight="1">
      <c r="A205" s="34"/>
      <c r="B205" s="168"/>
      <c r="C205" s="169" t="s">
        <v>346</v>
      </c>
      <c r="D205" s="169" t="s">
        <v>131</v>
      </c>
      <c r="E205" s="170" t="s">
        <v>376</v>
      </c>
      <c r="F205" s="171" t="s">
        <v>377</v>
      </c>
      <c r="G205" s="172" t="s">
        <v>378</v>
      </c>
      <c r="H205" s="194"/>
      <c r="I205" s="174"/>
      <c r="J205" s="175">
        <f>ROUND(I205*H205,2)</f>
        <v>0</v>
      </c>
      <c r="K205" s="176"/>
      <c r="L205" s="35"/>
      <c r="M205" s="177" t="s">
        <v>1</v>
      </c>
      <c r="N205" s="178" t="s">
        <v>38</v>
      </c>
      <c r="O205" s="73"/>
      <c r="P205" s="179">
        <f>O205*H205</f>
        <v>0</v>
      </c>
      <c r="Q205" s="179">
        <v>0</v>
      </c>
      <c r="R205" s="179">
        <f>Q205*H205</f>
        <v>0</v>
      </c>
      <c r="S205" s="179">
        <v>0</v>
      </c>
      <c r="T205" s="18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1" t="s">
        <v>367</v>
      </c>
      <c r="AT205" s="181" t="s">
        <v>131</v>
      </c>
      <c r="AU205" s="181" t="s">
        <v>83</v>
      </c>
      <c r="AY205" s="15" t="s">
        <v>128</v>
      </c>
      <c r="BE205" s="182">
        <f>IF(N205="základní",J205,0)</f>
        <v>0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15" t="s">
        <v>81</v>
      </c>
      <c r="BK205" s="182">
        <f>ROUND(I205*H205,2)</f>
        <v>0</v>
      </c>
      <c r="BL205" s="15" t="s">
        <v>367</v>
      </c>
      <c r="BM205" s="181" t="s">
        <v>614</v>
      </c>
    </row>
    <row r="206" s="12" customFormat="1" ht="22.8" customHeight="1">
      <c r="A206" s="12"/>
      <c r="B206" s="155"/>
      <c r="C206" s="12"/>
      <c r="D206" s="156" t="s">
        <v>72</v>
      </c>
      <c r="E206" s="166" t="s">
        <v>380</v>
      </c>
      <c r="F206" s="166" t="s">
        <v>381</v>
      </c>
      <c r="G206" s="12"/>
      <c r="H206" s="12"/>
      <c r="I206" s="158"/>
      <c r="J206" s="167">
        <f>BK206</f>
        <v>0</v>
      </c>
      <c r="K206" s="12"/>
      <c r="L206" s="155"/>
      <c r="M206" s="160"/>
      <c r="N206" s="161"/>
      <c r="O206" s="161"/>
      <c r="P206" s="162">
        <f>P207</f>
        <v>0</v>
      </c>
      <c r="Q206" s="161"/>
      <c r="R206" s="162">
        <f>R207</f>
        <v>0</v>
      </c>
      <c r="S206" s="161"/>
      <c r="T206" s="163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6" t="s">
        <v>361</v>
      </c>
      <c r="AT206" s="164" t="s">
        <v>72</v>
      </c>
      <c r="AU206" s="164" t="s">
        <v>81</v>
      </c>
      <c r="AY206" s="156" t="s">
        <v>128</v>
      </c>
      <c r="BK206" s="165">
        <f>BK207</f>
        <v>0</v>
      </c>
    </row>
    <row r="207" s="2" customFormat="1" ht="16.5" customHeight="1">
      <c r="A207" s="34"/>
      <c r="B207" s="168"/>
      <c r="C207" s="169" t="s">
        <v>337</v>
      </c>
      <c r="D207" s="169" t="s">
        <v>131</v>
      </c>
      <c r="E207" s="170" t="s">
        <v>383</v>
      </c>
      <c r="F207" s="171" t="s">
        <v>384</v>
      </c>
      <c r="G207" s="172" t="s">
        <v>378</v>
      </c>
      <c r="H207" s="194"/>
      <c r="I207" s="174"/>
      <c r="J207" s="175">
        <f>ROUND(I207*H207,2)</f>
        <v>0</v>
      </c>
      <c r="K207" s="176"/>
      <c r="L207" s="35"/>
      <c r="M207" s="195" t="s">
        <v>1</v>
      </c>
      <c r="N207" s="196" t="s">
        <v>38</v>
      </c>
      <c r="O207" s="197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1" t="s">
        <v>367</v>
      </c>
      <c r="AT207" s="181" t="s">
        <v>131</v>
      </c>
      <c r="AU207" s="181" t="s">
        <v>83</v>
      </c>
      <c r="AY207" s="15" t="s">
        <v>128</v>
      </c>
      <c r="BE207" s="182">
        <f>IF(N207="základní",J207,0)</f>
        <v>0</v>
      </c>
      <c r="BF207" s="182">
        <f>IF(N207="snížená",J207,0)</f>
        <v>0</v>
      </c>
      <c r="BG207" s="182">
        <f>IF(N207="zákl. přenesená",J207,0)</f>
        <v>0</v>
      </c>
      <c r="BH207" s="182">
        <f>IF(N207="sníž. přenesená",J207,0)</f>
        <v>0</v>
      </c>
      <c r="BI207" s="182">
        <f>IF(N207="nulová",J207,0)</f>
        <v>0</v>
      </c>
      <c r="BJ207" s="15" t="s">
        <v>81</v>
      </c>
      <c r="BK207" s="182">
        <f>ROUND(I207*H207,2)</f>
        <v>0</v>
      </c>
      <c r="BL207" s="15" t="s">
        <v>367</v>
      </c>
      <c r="BM207" s="181" t="s">
        <v>615</v>
      </c>
    </row>
    <row r="208" s="2" customFormat="1" ht="6.96" customHeight="1">
      <c r="A208" s="34"/>
      <c r="B208" s="56"/>
      <c r="C208" s="57"/>
      <c r="D208" s="57"/>
      <c r="E208" s="57"/>
      <c r="F208" s="57"/>
      <c r="G208" s="57"/>
      <c r="H208" s="57"/>
      <c r="I208" s="57"/>
      <c r="J208" s="57"/>
      <c r="K208" s="57"/>
      <c r="L208" s="35"/>
      <c r="M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</sheetData>
  <autoFilter ref="C128:K20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Voznica</dc:creator>
  <cp:lastModifiedBy>Petr Voznica</cp:lastModifiedBy>
  <dcterms:created xsi:type="dcterms:W3CDTF">2023-06-26T11:53:52Z</dcterms:created>
  <dcterms:modified xsi:type="dcterms:W3CDTF">2023-06-26T11:53:56Z</dcterms:modified>
</cp:coreProperties>
</file>