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4.2 - Zdravotně techn..." sheetId="3" r:id="rId3"/>
    <sheet name="D.1.4.3 - Silnoproudá ele..." sheetId="4" r:id="rId4"/>
    <sheet name="D.1.4.4 - Slaboproudá zař..." sheetId="5" r:id="rId5"/>
    <sheet name="D.1.4.5 - Vzduchotechnika" sheetId="6" r:id="rId6"/>
    <sheet name="D.1.1 - Architektonicko-s..._01" sheetId="7" r:id="rId7"/>
    <sheet name="D.1.4.2 - Zdravotně techn..._01" sheetId="8" r:id="rId8"/>
    <sheet name="D.1.4.3 - Silnoproudá ele..._01" sheetId="9" r:id="rId9"/>
    <sheet name="D.1.4.4 - Slaboproudá zař..._01" sheetId="10" r:id="rId10"/>
    <sheet name="D.1.4.5 - Vzduchotechnika_01" sheetId="11" r:id="rId11"/>
    <sheet name="VRN - Vedlejší rozpočtové..." sheetId="12" r:id="rId12"/>
    <sheet name="Seznam figur" sheetId="13" r:id="rId13"/>
  </sheets>
  <definedNames>
    <definedName name="_xlnm.Print_Area" localSheetId="0">'Rekapitulace stavby'!$D$4:$AO$76,'Rekapitulace stavby'!$C$82:$AQ$110</definedName>
    <definedName name="_xlnm._FilterDatabase" localSheetId="1" hidden="1">'D.1.1 - Architektonicko-s...'!$C$147:$K$691</definedName>
    <definedName name="_xlnm.Print_Area" localSheetId="1">'D.1.1 - Architektonicko-s...'!$C$4:$J$76,'D.1.1 - Architektonicko-s...'!$C$82:$J$127,'D.1.1 - Architektonicko-s...'!$C$133:$J$691</definedName>
    <definedName name="_xlnm._FilterDatabase" localSheetId="2" hidden="1">'D.1.4.2 - Zdravotně techn...'!$C$136:$K$159</definedName>
    <definedName name="_xlnm.Print_Area" localSheetId="2">'D.1.4.2 - Zdravotně techn...'!$C$4:$J$76,'D.1.4.2 - Zdravotně techn...'!$C$82:$J$114,'D.1.4.2 - Zdravotně techn...'!$C$120:$J$159</definedName>
    <definedName name="_xlnm._FilterDatabase" localSheetId="3" hidden="1">'D.1.4.3 - Silnoproudá ele...'!$C$136:$K$196</definedName>
    <definedName name="_xlnm.Print_Area" localSheetId="3">'D.1.4.3 - Silnoproudá ele...'!$C$4:$J$76,'D.1.4.3 - Silnoproudá ele...'!$C$82:$J$114,'D.1.4.3 - Silnoproudá ele...'!$C$120:$J$196</definedName>
    <definedName name="_xlnm._FilterDatabase" localSheetId="4" hidden="1">'D.1.4.4 - Slaboproudá zař...'!$C$148:$K$263</definedName>
    <definedName name="_xlnm.Print_Area" localSheetId="4">'D.1.4.4 - Slaboproudá zař...'!$C$4:$J$76,'D.1.4.4 - Slaboproudá zař...'!$C$82:$J$126,'D.1.4.4 - Slaboproudá zař...'!$C$132:$J$263</definedName>
    <definedName name="_xlnm._FilterDatabase" localSheetId="5" hidden="1">'D.1.4.5 - Vzduchotechnika'!$C$137:$K$234</definedName>
    <definedName name="_xlnm.Print_Area" localSheetId="5">'D.1.4.5 - Vzduchotechnika'!$C$4:$J$76,'D.1.4.5 - Vzduchotechnika'!$C$82:$J$115,'D.1.4.5 - Vzduchotechnika'!$C$121:$J$234</definedName>
    <definedName name="_xlnm._FilterDatabase" localSheetId="6" hidden="1">'D.1.1 - Architektonicko-s..._01'!$C$143:$K$376</definedName>
    <definedName name="_xlnm.Print_Area" localSheetId="6">'D.1.1 - Architektonicko-s..._01'!$C$4:$J$76,'D.1.1 - Architektonicko-s..._01'!$C$82:$J$123,'D.1.1 - Architektonicko-s..._01'!$C$129:$J$376</definedName>
    <definedName name="_xlnm._FilterDatabase" localSheetId="7" hidden="1">'D.1.4.2 - Zdravotně techn..._01'!$C$136:$K$160</definedName>
    <definedName name="_xlnm.Print_Area" localSheetId="7">'D.1.4.2 - Zdravotně techn..._01'!$C$4:$J$76,'D.1.4.2 - Zdravotně techn..._01'!$C$82:$J$114,'D.1.4.2 - Zdravotně techn..._01'!$C$120:$J$160</definedName>
    <definedName name="_xlnm._FilterDatabase" localSheetId="8" hidden="1">'D.1.4.3 - Silnoproudá ele..._01'!$C$136:$K$174</definedName>
    <definedName name="_xlnm.Print_Area" localSheetId="8">'D.1.4.3 - Silnoproudá ele..._01'!$C$4:$J$76,'D.1.4.3 - Silnoproudá ele..._01'!$C$82:$J$114,'D.1.4.3 - Silnoproudá ele..._01'!$C$120:$J$174</definedName>
    <definedName name="_xlnm._FilterDatabase" localSheetId="9" hidden="1">'D.1.4.4 - Slaboproudá zař..._01'!$C$141:$K$185</definedName>
    <definedName name="_xlnm.Print_Area" localSheetId="9">'D.1.4.4 - Slaboproudá zař..._01'!$C$4:$J$76,'D.1.4.4 - Slaboproudá zař..._01'!$C$82:$J$119,'D.1.4.4 - Slaboproudá zař..._01'!$C$125:$J$185</definedName>
    <definedName name="_xlnm._FilterDatabase" localSheetId="10" hidden="1">'D.1.4.5 - Vzduchotechnika_01'!$C$135:$K$177</definedName>
    <definedName name="_xlnm.Print_Area" localSheetId="10">'D.1.4.5 - Vzduchotechnika_01'!$C$4:$J$76,'D.1.4.5 - Vzduchotechnika_01'!$C$82:$J$113,'D.1.4.5 - Vzduchotechnika_01'!$C$119:$J$177</definedName>
    <definedName name="_xlnm._FilterDatabase" localSheetId="11" hidden="1">'VRN - Vedlejší rozpočtové...'!$C$130:$K$151</definedName>
    <definedName name="_xlnm.Print_Area" localSheetId="11">'VRN - Vedlejší rozpočtové...'!$C$4:$J$76,'VRN - Vedlejší rozpočtové...'!$C$82:$J$112,'VRN - Vedlejší rozpočtové...'!$C$118:$J$151</definedName>
    <definedName name="_xlnm.Print_Area" localSheetId="12">'Seznam figur'!$C$4:$G$12</definedName>
    <definedName name="_xlnm.Print_Titles" localSheetId="0">'Rekapitulace stavby'!$92:$92</definedName>
    <definedName name="_xlnm.Print_Titles" localSheetId="1">'D.1.1 - Architektonicko-s...'!$147:$147</definedName>
    <definedName name="_xlnm.Print_Titles" localSheetId="2">'D.1.4.2 - Zdravotně techn...'!$136:$136</definedName>
    <definedName name="_xlnm.Print_Titles" localSheetId="3">'D.1.4.3 - Silnoproudá ele...'!$136:$136</definedName>
    <definedName name="_xlnm.Print_Titles" localSheetId="4">'D.1.4.4 - Slaboproudá zař...'!$148:$148</definedName>
    <definedName name="_xlnm.Print_Titles" localSheetId="5">'D.1.4.5 - Vzduchotechnika'!$137:$137</definedName>
    <definedName name="_xlnm.Print_Titles" localSheetId="6">'D.1.1 - Architektonicko-s..._01'!$143:$143</definedName>
    <definedName name="_xlnm.Print_Titles" localSheetId="7">'D.1.4.2 - Zdravotně techn..._01'!$136:$136</definedName>
    <definedName name="_xlnm.Print_Titles" localSheetId="8">'D.1.4.3 - Silnoproudá ele..._01'!$136:$136</definedName>
    <definedName name="_xlnm.Print_Titles" localSheetId="9">'D.1.4.4 - Slaboproudá zař..._01'!$141:$141</definedName>
    <definedName name="_xlnm.Print_Titles" localSheetId="10">'D.1.4.5 - Vzduchotechnika_01'!$135:$135</definedName>
    <definedName name="_xlnm.Print_Titles" localSheetId="11">'VRN - Vedlejší rozpočtové...'!$130:$130</definedName>
    <definedName name="_xlnm.Print_Titles" localSheetId="12">'Seznam figur'!$9:$9</definedName>
  </definedNames>
  <calcPr fullCalcOnLoad="1"/>
</workbook>
</file>

<file path=xl/sharedStrings.xml><?xml version="1.0" encoding="utf-8"?>
<sst xmlns="http://schemas.openxmlformats.org/spreadsheetml/2006/main" count="15929" uniqueCount="2092">
  <si>
    <t>Export Komplet</t>
  </si>
  <si>
    <t/>
  </si>
  <si>
    <t>2.0</t>
  </si>
  <si>
    <t>ZAMOK</t>
  </si>
  <si>
    <t>False</t>
  </si>
  <si>
    <t>{0c7eca61-099d-4a8d-bcef-67d645a1a6e3}</t>
  </si>
  <si>
    <t>0,01</t>
  </si>
  <si>
    <t>21</t>
  </si>
  <si>
    <t>15</t>
  </si>
  <si>
    <t>REKAPITULACE STAVBY</t>
  </si>
  <si>
    <t>v ---  níže se nacházejí doplnkové a pomocné údaje k sestavám  --- v</t>
  </si>
  <si>
    <t>Návod na vyplnění</t>
  </si>
  <si>
    <t>0,001</t>
  </si>
  <si>
    <t>Kód:</t>
  </si>
  <si>
    <t>3835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</si>
  <si>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</si>
  <si>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</si>
  <si>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Stavební úpravy ve 2.NP budovy ÚK VŠB-TUO</t>
  </si>
  <si>
    <t>KSO:</t>
  </si>
  <si>
    <t>CC-CZ:</t>
  </si>
  <si>
    <t>Místo:</t>
  </si>
  <si>
    <t>Ostrava</t>
  </si>
  <si>
    <t>Datum:</t>
  </si>
  <si>
    <t>6. 3. 2023</t>
  </si>
  <si>
    <t>Zadavatel:</t>
  </si>
  <si>
    <t>IČ:</t>
  </si>
  <si>
    <t>VŠB-TUO</t>
  </si>
  <si>
    <t>DIČ:</t>
  </si>
  <si>
    <t>Uchazeč:</t>
  </si>
  <si>
    <t>Vyplň údaj</t>
  </si>
  <si>
    <t>Projektant:</t>
  </si>
  <si>
    <t>Marpo s.r.o.</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</si>
  <si>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</si>
  <si>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</si>
  <si>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</si>
  <si>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</si>
  <si>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</si>
  <si>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</si>
  <si>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</si>
  <si>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</si>
  <si>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</si>
  <si>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</si>
  <si>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</si>
  <si>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</si>
  <si>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</si>
  <si>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</si>
  <si>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</si>
  <si>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</si>
  <si>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</si>
  <si>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</si>
  <si>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</si>
  <si>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</si>
  <si>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</si>
  <si>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</si>
  <si>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</si>
  <si>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</si>
  <si>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</si>
  <si>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</si>
  <si>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</si>
  <si>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</si>
  <si>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</si>
  <si>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</si>
  <si>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</si>
  <si>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</si>
  <si>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</si>
  <si>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</si>
  <si>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</si>
  <si>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</si>
  <si>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</si>
  <si>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</si>
  <si>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</si>
  <si>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</si>
  <si>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</si>
  <si>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</si>
  <si>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</si>
  <si>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</si>
  <si>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</si>
  <si>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</si>
  <si>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</si>
  <si>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</si>
  <si>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A</t>
  </si>
  <si>
    <t>UZNATELNÉ NÁKLADY</t>
  </si>
  <si>
    <t>STA</t>
  </si>
  <si>
    <t>1</t>
  </si>
  <si>
    <t>{a038412f-15a7-4394-b46e-7546302aa85f}</t>
  </si>
  <si>
    <t>2</t>
  </si>
  <si>
    <t>/</t>
  </si>
  <si>
    <t>D.1.1</t>
  </si>
  <si>
    <t>Architektonicko-stavební řešení</t>
  </si>
  <si>
    <t>Soupis</t>
  </si>
  <si>
    <t>{4d4c8177-d511-4d5d-9b7c-91ef59f8d791}</t>
  </si>
  <si>
    <t>D.1.4</t>
  </si>
  <si>
    <t>Technika prostředí staveb</t>
  </si>
  <si>
    <t>{ac342565-3c0d-426b-8352-4cec764d42b7}</t>
  </si>
  <si>
    <t>D.1.4.2</t>
  </si>
  <si>
    <t>Zdravotně technické instalace</t>
  </si>
  <si>
    <t>3</t>
  </si>
  <si>
    <t>{1e9a3ca3-1208-408d-b336-6b7664f7e33c}</t>
  </si>
  <si>
    <t>D.1.4.3</t>
  </si>
  <si>
    <t>Silnoproudá elektrotechnika</t>
  </si>
  <si>
    <t>{96086c2c-3a74-4fa7-9502-3ab3b3807973}</t>
  </si>
  <si>
    <t>D.1.4.4</t>
  </si>
  <si>
    <t>Slaboproudá zařízení</t>
  </si>
  <si>
    <t>{cbf14777-ee25-428f-ab20-191eda599f1e}</t>
  </si>
  <si>
    <t>D.1.4.5</t>
  </si>
  <si>
    <t>Vzduchotechnika</t>
  </si>
  <si>
    <t>{a88c7473-6518-4c31-b7aa-b2e0bc235607}</t>
  </si>
  <si>
    <t>B</t>
  </si>
  <si>
    <t>NEUZNATELNÉ NÁKLADY</t>
  </si>
  <si>
    <t>{28884c7e-71a1-40fd-952c-ea724dbf2922}</t>
  </si>
  <si>
    <t>{753a68aa-5005-4857-97c6-d82a67cd43a1}</t>
  </si>
  <si>
    <t>{e1abaec9-efc9-4584-9274-8b58ad3ba089}</t>
  </si>
  <si>
    <t>{30d2d4c3-0e5a-44f3-b332-6bcc9f15aa25}</t>
  </si>
  <si>
    <t>{37ee34b3-4ca4-4020-aa32-6c33fce9aedc}</t>
  </si>
  <si>
    <t>{34f83d8d-36df-4fe1-bb2a-b39f2b9bed29}</t>
  </si>
  <si>
    <t>{1cc8f704-0ee3-4ff8-9c22-54e20ca28897}</t>
  </si>
  <si>
    <t>VRN</t>
  </si>
  <si>
    <t>Vedlejší rozpočtové náklady stavby</t>
  </si>
  <si>
    <t>{895f96b3-e05a-4d24-b87c-0a93a4324320}</t>
  </si>
  <si>
    <t>KRYCÍ LIST SOUPISU PRACÍ</t>
  </si>
  <si>
    <t>Objekt:</t>
  </si>
  <si>
    <t>A - UZNATELNÉ NÁKLADY</t>
  </si>
  <si>
    <t>Soupis:</t>
  </si>
  <si>
    <t>D.1.1 - Architektonicko-stavební řešení</t>
  </si>
  <si>
    <t>Náklady z rozpočtu</t>
  </si>
  <si>
    <t>Ostatní náklady</t>
  </si>
  <si>
    <t>REKAPITULACE ČLENĚNÍ SOUPISU PRACÍ</t>
  </si>
  <si>
    <t>Kód dílu - Popis</t>
  </si>
  <si>
    <t>Cena celkem [CZK]</t>
  </si>
  <si>
    <t>1) Náklady ze soupisu prací</t>
  </si>
  <si>
    <t>-1</t>
  </si>
  <si>
    <t>HSV - Práce a dodávky HSV</t>
  </si>
  <si>
    <t xml:space="preserve">    3 - Svislé a kompletní konstrukce</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</si>
  <si>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</si>
  <si>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</si>
  <si>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</si>
  <si>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</si>
  <si>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</si>
  <si>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</si>
  <si>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</si>
  <si>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</si>
  <si>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</si>
  <si>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</si>
  <si>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</si>
  <si>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</si>
  <si>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</si>
  <si>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</si>
  <si>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783 - Dokončovací práce - nátěry</t>
  </si>
  <si>
    <t xml:space="preserve">    784 - Dokončovací práce - malby a tapety</t>
  </si>
  <si>
    <t>2) Ostatní náklady</t>
  </si>
  <si>
    <t>Zařízení staveniště</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</si>
  <si>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</si>
  <si>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</si>
  <si>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</si>
  <si>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</si>
  <si>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</si>
  <si>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</si>
  <si>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</si>
  <si>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</si>
  <si>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</si>
  <si>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</si>
  <si>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</si>
  <si>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</si>
  <si>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</si>
  <si>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</si>
  <si>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</si>
  <si>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</si>
  <si>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</si>
  <si>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</si>
  <si>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</si>
  <si>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</si>
  <si>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</si>
  <si>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</si>
  <si>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</si>
  <si>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</si>
  <si>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</si>
  <si>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317141422</t>
  </si>
  <si>
    <t>Překlad plochý z pórobetonu š 125 mm dl přes 1200 do 1300 mm</t>
  </si>
  <si>
    <t>kus</t>
  </si>
  <si>
    <t>16</t>
  </si>
  <si>
    <t>1516163462</t>
  </si>
  <si>
    <t>317141427</t>
  </si>
  <si>
    <t>Překlad plochý z pórobetonu š 125 mm dl přes 2300 do 2500 mm</t>
  </si>
  <si>
    <t>4</t>
  </si>
  <si>
    <t>329651261</t>
  </si>
  <si>
    <t>317941121</t>
  </si>
  <si>
    <t>Osazování ocelových válcovaných nosníků na zdivu I, IE, U, UE nebo L do č. 12 nebo výšky do 120 mm</t>
  </si>
  <si>
    <t>t</t>
  </si>
  <si>
    <t>-948108263</t>
  </si>
  <si>
    <t>VV</t>
  </si>
  <si>
    <t>popis viz PD, TZ</t>
  </si>
  <si>
    <t>ocel.překlady</t>
  </si>
  <si>
    <t>L/50/50/4</t>
  </si>
  <si>
    <t>1,90*3,06*4/1000</t>
  </si>
  <si>
    <t>Součet</t>
  </si>
  <si>
    <t>M</t>
  </si>
  <si>
    <t>13011064</t>
  </si>
  <si>
    <t>úhelník ocelový rovnostranný jakost S235JR (11 375) 50x50x4mm</t>
  </si>
  <si>
    <t>8</t>
  </si>
  <si>
    <t>178900687</t>
  </si>
  <si>
    <t>0,023*1,2 'Přepočtené koeficientem množství</t>
  </si>
  <si>
    <t>5</t>
  </si>
  <si>
    <t>342272235</t>
  </si>
  <si>
    <t>Příčka z pórobetonových hladkých tvárnic na tenkovrstvou maltu tl 125 mm</t>
  </si>
  <si>
    <t>m2</t>
  </si>
  <si>
    <t>827811751</t>
  </si>
  <si>
    <t>odměřeno elektronicky</t>
  </si>
  <si>
    <t>66,81</t>
  </si>
  <si>
    <t>6</t>
  </si>
  <si>
    <t>342291131</t>
  </si>
  <si>
    <t>Ukotvení příček k betonovým konstrukcím plochými kotvami</t>
  </si>
  <si>
    <t>m</t>
  </si>
  <si>
    <t>1991906617</t>
  </si>
  <si>
    <t>3,25*2+3,25*5</t>
  </si>
  <si>
    <t>Úpravy povrchů, podlahy a osazování výplní</t>
  </si>
  <si>
    <t>7</t>
  </si>
  <si>
    <t>611315411</t>
  </si>
  <si>
    <t>Oprava vnitřní vápenné hladké omítky stropů v rozsahu plochy přes do 10 %</t>
  </si>
  <si>
    <t>1033834834</t>
  </si>
  <si>
    <t>612315416</t>
  </si>
  <si>
    <t>Oprava vnitřní vápenné hladké omítky stěn v rozsahu plochy do 10 % s celoplošným přeštukováním</t>
  </si>
  <si>
    <t>1268234429</t>
  </si>
  <si>
    <t>9</t>
  </si>
  <si>
    <t>612321141</t>
  </si>
  <si>
    <t>Vápenocementová omítka štuková dvouvrstvá vnitřních stěn nanášená ručně</t>
  </si>
  <si>
    <t>530543403</t>
  </si>
  <si>
    <t>nové zděné příčky</t>
  </si>
  <si>
    <t>(11,875+0,55*8)*3,25-1,60*2,00</t>
  </si>
  <si>
    <t>(4,575+0,975+0,55*2)*3,25-1,60*2,00</t>
  </si>
  <si>
    <t>5,55*3,25</t>
  </si>
  <si>
    <t>5,80*3,25-0,90*2,00</t>
  </si>
  <si>
    <t>10</t>
  </si>
  <si>
    <t>622143003</t>
  </si>
  <si>
    <t xml:space="preserve">Montáž omítkových plastových nebo pozinkovaných rohových profilů </t>
  </si>
  <si>
    <t>775429196</t>
  </si>
  <si>
    <t>3,25*7+3,25</t>
  </si>
  <si>
    <t>11</t>
  </si>
  <si>
    <t>55343020</t>
  </si>
  <si>
    <t>profil rohový Pz s ostrou hlavou pro vnitřní omítky tl 12mm</t>
  </si>
  <si>
    <t>260073365</t>
  </si>
  <si>
    <t>26*1,05 'Přepočtené koeficientem množství</t>
  </si>
  <si>
    <t>12</t>
  </si>
  <si>
    <t>631311115</t>
  </si>
  <si>
    <t>Mazanina tl přes 50 do 80 mm z betonu prostého bez zvýšených nároků na prostředí tř. C 20/25</t>
  </si>
  <si>
    <t>m3</t>
  </si>
  <si>
    <t>-1691813441</t>
  </si>
  <si>
    <t>NP1</t>
  </si>
  <si>
    <t>(100,29+15,46+17,67+32,08+9,92+5,29+5,29)*0,074</t>
  </si>
  <si>
    <t>NP2</t>
  </si>
  <si>
    <t>(28,16+69,49)*0,063</t>
  </si>
  <si>
    <t>NP3</t>
  </si>
  <si>
    <t>33,29*0,063</t>
  </si>
  <si>
    <t>13</t>
  </si>
  <si>
    <t>6313201R</t>
  </si>
  <si>
    <t>Cementový potěr tl. do 80mm+ vkládaná skelná rohož, oka 40/40 mm</t>
  </si>
  <si>
    <t>168000817</t>
  </si>
  <si>
    <t>(100,29+15,46+17,67+32,08+9,92+5,29+5,29)</t>
  </si>
  <si>
    <t>(28,16+69,49)</t>
  </si>
  <si>
    <t>33,29</t>
  </si>
  <si>
    <t>14</t>
  </si>
  <si>
    <t>632451103</t>
  </si>
  <si>
    <t>Cementový samonivelační potěr ze suchých směsí tl přes 5 do 10 mm</t>
  </si>
  <si>
    <t>-1173347335</t>
  </si>
  <si>
    <t>633811111</t>
  </si>
  <si>
    <t>Broušení nerovností betonových podlah do 2 mm - stržení šlemu</t>
  </si>
  <si>
    <t>1319998801</t>
  </si>
  <si>
    <t>316,94+33,29</t>
  </si>
  <si>
    <t>Ostatní konstrukce a práce, bourání</t>
  </si>
  <si>
    <t>949101112</t>
  </si>
  <si>
    <t>Lešení pomocné pro objekty pozemních staveb s lešeňovou podlahou v přes 1,9 do 3,5 m zatížení do 150 kg/m2</t>
  </si>
  <si>
    <t>-757184362</t>
  </si>
  <si>
    <t>9,01+108,23+175,42</t>
  </si>
  <si>
    <t>17</t>
  </si>
  <si>
    <t>952901111</t>
  </si>
  <si>
    <t>Vyčištění budov bytové a občanské výstavby při výšce podlaží do 4 m</t>
  </si>
  <si>
    <t>1877417247</t>
  </si>
  <si>
    <t>28,16+69,49+100,29+33,29+9,01+15,46+17,67+32,08+9,92+5,29+5,29</t>
  </si>
  <si>
    <t>50</t>
  </si>
  <si>
    <t>18</t>
  </si>
  <si>
    <t>962031132</t>
  </si>
  <si>
    <t>Bourání příček z cihel pálených na MVC tl do 100 mm</t>
  </si>
  <si>
    <t>-980141050</t>
  </si>
  <si>
    <t>rozsah viz PD, TZ</t>
  </si>
  <si>
    <t>odměřeno elekronicky</t>
  </si>
  <si>
    <t>4,02+6,99</t>
  </si>
  <si>
    <t>19</t>
  </si>
  <si>
    <t>962031133</t>
  </si>
  <si>
    <t>Bourání příček z cihel pálených na MVC tl do 150 mm</t>
  </si>
  <si>
    <t>923080926</t>
  </si>
  <si>
    <t>76,57+8,73</t>
  </si>
  <si>
    <t>20</t>
  </si>
  <si>
    <t>962041314</t>
  </si>
  <si>
    <t>Bourání příček z betonu prostého tl do 120 mm</t>
  </si>
  <si>
    <t>1479279424</t>
  </si>
  <si>
    <t>rozsah dle PD, TZ</t>
  </si>
  <si>
    <t>31,20</t>
  </si>
  <si>
    <t>964011211</t>
  </si>
  <si>
    <t>Vybourání ŽB překladů prefabrikovaných dl do 3 m hmotnosti do 50 kg/m</t>
  </si>
  <si>
    <t>145492777</t>
  </si>
  <si>
    <t>(1,75+1,70+1,70+1,70+1,70+1,90+1,10*3)*0,125*0,25</t>
  </si>
  <si>
    <t>22</t>
  </si>
  <si>
    <t>965042141</t>
  </si>
  <si>
    <t>Bourání podkladů pod dlažby nebo mazanin betonových nebo z litého asfaltu tl do 100 mm pl přes 4 m2</t>
  </si>
  <si>
    <t>457686164</t>
  </si>
  <si>
    <t>BP1</t>
  </si>
  <si>
    <t>(25,07+103,66+50,64+51,25+48,55+18,82)*0,063</t>
  </si>
  <si>
    <t>BP2</t>
  </si>
  <si>
    <t>63,59*0,061</t>
  </si>
  <si>
    <t>23</t>
  </si>
  <si>
    <t>965045113</t>
  </si>
  <si>
    <t>Bourání potěrů cementových nebo pískocementových tl do 50 mm pl přes 4 m2</t>
  </si>
  <si>
    <t>694997711</t>
  </si>
  <si>
    <t>24</t>
  </si>
  <si>
    <t>965081213</t>
  </si>
  <si>
    <t>Bourání podlah z dlaždic keramických nebo xylolitových tl do 10 mm plochy přes 1 m2</t>
  </si>
  <si>
    <t>-163792864</t>
  </si>
  <si>
    <t>63,59</t>
  </si>
  <si>
    <t>25</t>
  </si>
  <si>
    <t>968062455</t>
  </si>
  <si>
    <t>Vybourání dřevěných dveřních zárubní pl do 2 m2</t>
  </si>
  <si>
    <t>-28819384</t>
  </si>
  <si>
    <t>0,80*2,00+0,80*2,00+0,80*2,00*2+0,60*2,00</t>
  </si>
  <si>
    <t>26</t>
  </si>
  <si>
    <t>968062456</t>
  </si>
  <si>
    <t>Vybourání dřevěných dveřních zárubní pl přes 2 m2</t>
  </si>
  <si>
    <t>1540168310</t>
  </si>
  <si>
    <t>1,45*1,97+1,40*2,10+1,45*2,00+1,40*2,10*3+1,45*2,00</t>
  </si>
  <si>
    <t>27</t>
  </si>
  <si>
    <t>978011121</t>
  </si>
  <si>
    <t>Otlučení (osekání) vnitřní vápenné nebo vápenocementové omítky stropů v rozsahu přes 5 do 10 %</t>
  </si>
  <si>
    <t>1851114754</t>
  </si>
  <si>
    <t>63,59+103,66+50,64+51,25+48,55+18,82+22,02</t>
  </si>
  <si>
    <t>28</t>
  </si>
  <si>
    <t>978013121</t>
  </si>
  <si>
    <t>Otlučení (osekání) vnitřní vápenné nebo vápenocementové omítky stěn v rozsahu přes 5 do 10 %</t>
  </si>
  <si>
    <t>-300538110</t>
  </si>
  <si>
    <t>(9,05*2+11,90)*3,25-1,20*2,10*8+(1,52+1,0+0,78*2)*3,25</t>
  </si>
  <si>
    <t>(9,05*2+5,80)*3,25-1,20*2,10*4</t>
  </si>
  <si>
    <t>(9,05+5,78)*3,25+(9,05+5,50)*3,25</t>
  </si>
  <si>
    <t>3,84*3,25+0,45*4*3,25*3+(0,985+0,45)*2*3,25</t>
  </si>
  <si>
    <t>0,45*3,25*5+12,90*3,25-0,60*2,00-1,45*2,00</t>
  </si>
  <si>
    <t>29</t>
  </si>
  <si>
    <t>978021191</t>
  </si>
  <si>
    <t>Otlučení (osekání) cementových omítek vnitřních stěn v rozsahu do 100 %</t>
  </si>
  <si>
    <t>1869479513</t>
  </si>
  <si>
    <t>30</t>
  </si>
  <si>
    <t>978059541</t>
  </si>
  <si>
    <t>Odsekání a odebrání obkladů stěn z vnitřních obkládaček plochy přes 1 m2</t>
  </si>
  <si>
    <t>94138670</t>
  </si>
  <si>
    <t>17,42</t>
  </si>
  <si>
    <t>95</t>
  </si>
  <si>
    <t>Různé dokončovací konstrukce a práce pozemních staveb</t>
  </si>
  <si>
    <t>31</t>
  </si>
  <si>
    <t>9501R</t>
  </si>
  <si>
    <t>Demontáž stávajících rozvodů a prvků interiéru</t>
  </si>
  <si>
    <t>hod</t>
  </si>
  <si>
    <t>648094037</t>
  </si>
  <si>
    <t>kompletní provedení dle specifikace viz PD, tz</t>
  </si>
  <si>
    <t>vč. všech souvisejících prací</t>
  </si>
  <si>
    <t>přemístění na ísto určené investorem</t>
  </si>
  <si>
    <t>8*3*3</t>
  </si>
  <si>
    <t>997</t>
  </si>
  <si>
    <t>Přesun sutě</t>
  </si>
  <si>
    <t>32</t>
  </si>
  <si>
    <t>997013152</t>
  </si>
  <si>
    <t>Vnitrostaveništní doprava suti a vybouraných hmot pro budovy v přes 6 do 9 m s omezením mechanizace</t>
  </si>
  <si>
    <t>917541843</t>
  </si>
  <si>
    <t>33</t>
  </si>
  <si>
    <t>997013501</t>
  </si>
  <si>
    <t>Odvoz suti a vybouraných hmot na skládku nebo meziskládku do 1 km se složením</t>
  </si>
  <si>
    <t>2125731496</t>
  </si>
  <si>
    <t>34</t>
  </si>
  <si>
    <t>997013509</t>
  </si>
  <si>
    <t>Příplatek k odvozu suti a vybouraných hmot na skládku ZKD 1 km přes 1 km</t>
  </si>
  <si>
    <t>-2071336130</t>
  </si>
  <si>
    <t>106,046*19 'Přepočtené koeficientem množství</t>
  </si>
  <si>
    <t>35</t>
  </si>
  <si>
    <t>997013631</t>
  </si>
  <si>
    <t>Poplatek za uložení na skládce (skládkovné) stavebního odpadu směsného kód odpadu 17 09 04</t>
  </si>
  <si>
    <t>574146759</t>
  </si>
  <si>
    <t>998</t>
  </si>
  <si>
    <t>Přesun hmot</t>
  </si>
  <si>
    <t>36</t>
  </si>
  <si>
    <t>998011002</t>
  </si>
  <si>
    <t>Přesun hmot pro budovy zděné v přes 6 do 12 m</t>
  </si>
  <si>
    <t>810090167</t>
  </si>
  <si>
    <t>PSV</t>
  </si>
  <si>
    <t>Práce a dodávky PSV</t>
  </si>
  <si>
    <t>711</t>
  </si>
  <si>
    <t>Izolace proti vodě, vlhkosti a plynům</t>
  </si>
  <si>
    <t>37</t>
  </si>
  <si>
    <t>711131811</t>
  </si>
  <si>
    <t>Odstranění izolace proti zemní vlhkosti vodorovné</t>
  </si>
  <si>
    <t>1200834497</t>
  </si>
  <si>
    <t>25,07+103,66+50,64+51,25+48,55+18,82</t>
  </si>
  <si>
    <t>38</t>
  </si>
  <si>
    <t>998711202</t>
  </si>
  <si>
    <t>Přesun hmot procentní pro izolace proti vodě, vlhkosti a plynům v objektech v přes 6 do 12 m</t>
  </si>
  <si>
    <t>%</t>
  </si>
  <si>
    <t>-1024637793</t>
  </si>
  <si>
    <t>713</t>
  </si>
  <si>
    <t>Izolace tepelné</t>
  </si>
  <si>
    <t>39</t>
  </si>
  <si>
    <t>713110811</t>
  </si>
  <si>
    <t>Odstranění tepelné izolace stropů volně kladené z vláknitých materiálů suchých tl do 100 mm</t>
  </si>
  <si>
    <t>-2109099047</t>
  </si>
  <si>
    <t>40</t>
  </si>
  <si>
    <t>713121111</t>
  </si>
  <si>
    <t>Montáž izolace tepelné podlah volně kladenými rohožemi, pásy, dílci, deskami 1 vrstva</t>
  </si>
  <si>
    <t>824591564</t>
  </si>
  <si>
    <t>100,29+15,46+17,67+32,08+9,92+5,29+5,29</t>
  </si>
  <si>
    <t>28,16+69,49</t>
  </si>
  <si>
    <t>41</t>
  </si>
  <si>
    <t>63231200</t>
  </si>
  <si>
    <t>deska minerální pro snížení kročejového hluku tl 20mm</t>
  </si>
  <si>
    <t>1218478766</t>
  </si>
  <si>
    <t>316,94*1,05 'Přepočtené koeficientem množství</t>
  </si>
  <si>
    <t>42</t>
  </si>
  <si>
    <t>713191132</t>
  </si>
  <si>
    <t>Montáž izolace tepelné podlah, stropů vrchem nebo střech překrytí separační fólií z PE</t>
  </si>
  <si>
    <t>-1479943783</t>
  </si>
  <si>
    <t>43</t>
  </si>
  <si>
    <t>28343111</t>
  </si>
  <si>
    <t>fólie PE nevyztužená pro parotěsnou vrstvu podlah, stěn, stropů  nad 200g/m2</t>
  </si>
  <si>
    <t>-1129955941</t>
  </si>
  <si>
    <t>316,94*1,1655 'Přepočtené koeficientem množství</t>
  </si>
  <si>
    <t>44</t>
  </si>
  <si>
    <t>998713202</t>
  </si>
  <si>
    <t>Přesun hmot procentní pro izolace tepelné v objektech v přes 6 do 12 m</t>
  </si>
  <si>
    <t>733357956</t>
  </si>
  <si>
    <t>762</t>
  </si>
  <si>
    <t>Konstrukce tesařské</t>
  </si>
  <si>
    <t>45</t>
  </si>
  <si>
    <t>76243R1</t>
  </si>
  <si>
    <t>DO/1 - Montáž a dodávka obložení stěn deskami laminotřískovými tl. 18mm na nosný rošt</t>
  </si>
  <si>
    <t>1223847808</t>
  </si>
  <si>
    <t>laminotřískový obklad desky tl. 18mm</t>
  </si>
  <si>
    <t>vč. nosného roštu</t>
  </si>
  <si>
    <t>spojovací materiál</t>
  </si>
  <si>
    <t>třída reakce na oheň A1/A2 dle ČSN EN ISO  1182</t>
  </si>
  <si>
    <t>DO/1 dřevodekor</t>
  </si>
  <si>
    <t>23,94+15,00</t>
  </si>
  <si>
    <t>46</t>
  </si>
  <si>
    <t>76243R2</t>
  </si>
  <si>
    <t>DO/2 - Montáž a dodávka obložení stěn deskami laminotřískovými tl. 18mm na nosný rošt</t>
  </si>
  <si>
    <t>1890752518</t>
  </si>
  <si>
    <t>DO/2 žlutá</t>
  </si>
  <si>
    <t>11,27</t>
  </si>
  <si>
    <t>47</t>
  </si>
  <si>
    <t>762814811</t>
  </si>
  <si>
    <t>Demontáž záklopů stropů z desek měkkých dřevovláknitých</t>
  </si>
  <si>
    <t>-2145121839</t>
  </si>
  <si>
    <t>48</t>
  </si>
  <si>
    <t>998762202</t>
  </si>
  <si>
    <t>Přesun hmot procentní pro kce tesařské v objektech v přes 6 do 12 m</t>
  </si>
  <si>
    <t>1904519845</t>
  </si>
  <si>
    <t>763</t>
  </si>
  <si>
    <t>Konstrukce suché výstavby</t>
  </si>
  <si>
    <t>49</t>
  </si>
  <si>
    <t>76301R</t>
  </si>
  <si>
    <t>Demontáž obložení stěn ze sádrokartonových desek cementotřískových</t>
  </si>
  <si>
    <t>-989180814</t>
  </si>
  <si>
    <t>B3</t>
  </si>
  <si>
    <t>55,83</t>
  </si>
  <si>
    <t>763111458</t>
  </si>
  <si>
    <t>SDK příčka tl 100 mm profil CW+UW 50 desky 2x akustická 12,5 s izolací EI 90 Rw do 57 dB</t>
  </si>
  <si>
    <t>-1770502933</t>
  </si>
  <si>
    <t>30,15</t>
  </si>
  <si>
    <t>51</t>
  </si>
  <si>
    <t>763111460</t>
  </si>
  <si>
    <t>SDK příčka tl 125 mm profil CW+UW 75 desky 2x akustická 12,5 s izolací EI 90 Rw do 59 dB</t>
  </si>
  <si>
    <t>66407189</t>
  </si>
  <si>
    <t>3,06+7,40+24,94+43,49</t>
  </si>
  <si>
    <t>52</t>
  </si>
  <si>
    <t>763111717</t>
  </si>
  <si>
    <t>SDK příčka základní penetrační nátěr (oboustranně)</t>
  </si>
  <si>
    <t>1648240184</t>
  </si>
  <si>
    <t>30,15+3,06+7,40+24,94+43,49</t>
  </si>
  <si>
    <t>53</t>
  </si>
  <si>
    <t>763131421</t>
  </si>
  <si>
    <t>SDK podhled desky 2xA 12,5 bez izolace dvouvrstvá spodní kce profil CD+UD</t>
  </si>
  <si>
    <t>694899013</t>
  </si>
  <si>
    <t>PS</t>
  </si>
  <si>
    <t>(11,90-0,45)*0,80</t>
  </si>
  <si>
    <t>54</t>
  </si>
  <si>
    <t>763131555A</t>
  </si>
  <si>
    <t>SDK podhled deska 2x akustická 12,5 s izolací jednovrstvá spodní kce profil CD+UD Rw 60 dB, bez izolace</t>
  </si>
  <si>
    <t>979297396</t>
  </si>
  <si>
    <t>Pa</t>
  </si>
  <si>
    <t>28,16+69,49+5,29+5,29</t>
  </si>
  <si>
    <t>55</t>
  </si>
  <si>
    <t>763131714</t>
  </si>
  <si>
    <t>SDK podhled základní penetrační nátěr</t>
  </si>
  <si>
    <t>-966504453</t>
  </si>
  <si>
    <t>108,23+9,16</t>
  </si>
  <si>
    <t>56</t>
  </si>
  <si>
    <t>763131831</t>
  </si>
  <si>
    <t>Demontáž SDK podhledu s jednovrstvou nosnou kcí z ocelových profilů opláštění jednoduché</t>
  </si>
  <si>
    <t>2046473193</t>
  </si>
  <si>
    <t>B2</t>
  </si>
  <si>
    <t>1,35*2,70+2,70*0,67+5,92*3,75+2,85*1,98+2,70*(1,98+0,67)+2,65*0,67</t>
  </si>
  <si>
    <t>57</t>
  </si>
  <si>
    <t>763132811</t>
  </si>
  <si>
    <t>Demontáž desek jednoduché opláštění SDK podhled</t>
  </si>
  <si>
    <t>52904528</t>
  </si>
  <si>
    <t>58</t>
  </si>
  <si>
    <t>763164613</t>
  </si>
  <si>
    <t>SDK obklad kcí tvaru U š do 0,6 m desky 1x akustická 12,5</t>
  </si>
  <si>
    <t>-1603158939</t>
  </si>
  <si>
    <t>vč. systémové podpůrné kce</t>
  </si>
  <si>
    <t>vč. oddilatování od stávajících kcí</t>
  </si>
  <si>
    <t>vč. vyplnění příčkovými izolačními deskami</t>
  </si>
  <si>
    <t>(6,75+1,00*2+0,80*2+2,20)*0,40</t>
  </si>
  <si>
    <t>59</t>
  </si>
  <si>
    <t>763431001</t>
  </si>
  <si>
    <t>Montáž minerálního podhledu s vyjímatelnými panely vel. do 0,36 m2 na zavěšený viditelný rošt</t>
  </si>
  <si>
    <t>1817061079</t>
  </si>
  <si>
    <t>Pka</t>
  </si>
  <si>
    <t>100,29+15,46+17,67+32,08+9,92</t>
  </si>
  <si>
    <t>60</t>
  </si>
  <si>
    <t>63126348</t>
  </si>
  <si>
    <t>panel akustický povrch natřená skelná tkanina hrana nezatřená rovná αw=1,00 A2-s1,d0 viditelný rastr bílý tl 15mm</t>
  </si>
  <si>
    <t>-35691920</t>
  </si>
  <si>
    <t>175,42*1,05 'Přepočtené koeficientem množství</t>
  </si>
  <si>
    <t>61</t>
  </si>
  <si>
    <t>763431201</t>
  </si>
  <si>
    <t>Napojení minerálního podhledu na stěnu obvodovou lištou</t>
  </si>
  <si>
    <t>-37528460</t>
  </si>
  <si>
    <t>11,90+6,675*2+1,045*2+0,97+1,52</t>
  </si>
  <si>
    <t>5,10*2+5,78*2+5,80*2+2,675*2+5,78*2+3,10*2+5,78*2+5,55*2+5,78*2</t>
  </si>
  <si>
    <t>3,20*2+3,10*2</t>
  </si>
  <si>
    <t>62</t>
  </si>
  <si>
    <t>998763201</t>
  </si>
  <si>
    <t>Přesun hmot procentní pro dřevostavby v objektech v přes 6 do 12 m</t>
  </si>
  <si>
    <t>1037518596</t>
  </si>
  <si>
    <t>766</t>
  </si>
  <si>
    <t>Konstrukce truhlářské</t>
  </si>
  <si>
    <t>63</t>
  </si>
  <si>
    <t>766_155</t>
  </si>
  <si>
    <t>D+M Lavice do niky na chodbě 204a,popis viz PD, TZ, označení tabulky PSV 155</t>
  </si>
  <si>
    <t>598425144</t>
  </si>
  <si>
    <t>P</t>
  </si>
  <si>
    <t>Poznámka k položce:
LAVICE DO NIKY NA CHODBĚ 204a
LAVICE SE ZAKAPOTOVANOU PODNOŽÍ. KONSTRUKCE NA OCELOVÝCH JEKL PROFILECH 50/50/2,
KOTVENÝCH DO PODLAHY A ZADNÍ STĚNY. DŘEVĚNÉ ČÁSTI Z DTD TL. 36 A 18 MM S POVRCHEM HPL LAMINO.
ČALOUNĚNÁ SEDACÍ ČÁST 1900x430 MM, VÝPLŇ Z PUR PĚNY. OTĚRUVZDORNOST MIN. 100 000 CYKLŮ.
SOKL OPATŘIT NEREZOVÝM OKOPOVÝM PLECHEM TL. 1,5 MM.
PROVEDENÍ VÝROBKU S OHLEDEM NA VYSOKOU ČETNOST UŽÍVÁNÍ.</t>
  </si>
  <si>
    <t>64</t>
  </si>
  <si>
    <t>766_D06</t>
  </si>
  <si>
    <t>D+M_D06 vnitřní 1-křídlé dveře 900x1970mm, plné, odlehčená DTD, kování</t>
  </si>
  <si>
    <t>-1459082338</t>
  </si>
  <si>
    <t>popis a specifikace viz PD, TZ</t>
  </si>
  <si>
    <t>ozn. D06</t>
  </si>
  <si>
    <t xml:space="preserve">1-křídlé dveře </t>
  </si>
  <si>
    <t>stávající zárubeň</t>
  </si>
  <si>
    <t>odlehčená DTD</t>
  </si>
  <si>
    <t>kování</t>
  </si>
  <si>
    <t>65</t>
  </si>
  <si>
    <t>766_D07</t>
  </si>
  <si>
    <t>D+M_D07 vnitřní 1-křídlé dveře 800x1970mm, plné, odlehčená DTD, kování</t>
  </si>
  <si>
    <t>187871481</t>
  </si>
  <si>
    <t>ozn. D07</t>
  </si>
  <si>
    <t>66</t>
  </si>
  <si>
    <t>766_T1</t>
  </si>
  <si>
    <t>D+M_T1 - D+M mobilní akustické příčky s parkováním na 1 straně</t>
  </si>
  <si>
    <t>kpl</t>
  </si>
  <si>
    <t>1821966004</t>
  </si>
  <si>
    <t>Poznámka k položce:
MOBILNÍ AKUSTICKÁ PŘÍČKA S PARKOVÁNÍM NA 1 STRANĚ,
MANUÁLNĚ OVLÁDANÁ, 5 DÍLŮ PANELŮ, 1x PEVNÝ KONCOVÝ PROFIL
PANELY BEZ VIDITELNÝCH RÁMOVÝCH PROFILŮ, TL. PANELŮ 113 MM,
ZVUKOVÁ NEPRŮZVUČNOST 48 dB,
POVRCHOVÁ ÚPRAVA DTD PANELŮ (TL. 16 MM) HPL V BÍLÉ BARVĚ,
S MANUÁLNĚ OVLADANÝM HORNÍM A SPODNÍM TĚSNĚNÍM PANELŮ,
HORNÍ KOLEJNICE 2-BODOVÁ, BARVA BÍLÁ,
KOLEJNICE KOTVENÁ DO OCEL. IPE 240 PŘES TYPIZOVANÉ
REKTIFIKOVATELNÉ NOSNÍKOVÉ SVORKY,
KOVÁNÍ V NEREZOVÉM PROVEDENÍ,
VČETNĚ AKUSTICKÉHO PŘEDĚLU V PODHLEDU - TĚŽKÁ AKUSTICKÁ
IZOLACE TL. 2x40 MM</t>
  </si>
  <si>
    <t>ozn. T/1</t>
  </si>
  <si>
    <t>manuální ovládání</t>
  </si>
  <si>
    <t>pený koncový profil</t>
  </si>
  <si>
    <t>zvuk.neprůzvučnost 48 dB</t>
  </si>
  <si>
    <t>DTD panely tl. 16mm HPL v bílé barvě</t>
  </si>
  <si>
    <t>kotvení kolejnice do IPE 240</t>
  </si>
  <si>
    <t>kování nerez</t>
  </si>
  <si>
    <t>rektžifikovatelné nosníkové svorky</t>
  </si>
  <si>
    <t>vč. kotevního materiálu</t>
  </si>
  <si>
    <t>vč. akustického předělu - těžká akus.izolace 2x40mm</t>
  </si>
  <si>
    <t>67</t>
  </si>
  <si>
    <t>766_T2</t>
  </si>
  <si>
    <t xml:space="preserve">D+M_T2 - D+M akustického lamelového panelu </t>
  </si>
  <si>
    <t>706794307</t>
  </si>
  <si>
    <t>Poznámka k položce:
AKUSTICKÝ LAMELOVÝ PANEL:
DŘEVĚNÉ LAMELY S AKUSTICKÝM PODKLADEM
LATĚ 25/10,5 MM, MDF DESKA, DEKOR PŘÍRODNÍ DUB, ROZTEČ LAMEL 15 MM
PODKLAD Z AKUSTICKY POHLTIVÉ ČERNÉ PLSTI
DODÁVKA VČ. KOTEVNÍHO MATERIÁLU</t>
  </si>
  <si>
    <t>ozn. T/2</t>
  </si>
  <si>
    <t>dřevěné lamely s akustickým podkaldem</t>
  </si>
  <si>
    <t>latě 25/10,5</t>
  </si>
  <si>
    <t>MDF deska, přírodní dub</t>
  </si>
  <si>
    <t>rozteč lamel 15mm</t>
  </si>
  <si>
    <t>podkald z akusticky pohltivé černé plsti</t>
  </si>
  <si>
    <t>32,60</t>
  </si>
  <si>
    <t>68</t>
  </si>
  <si>
    <t>766414211</t>
  </si>
  <si>
    <t>Montáž obložení stěn pl do 5 m2 panely z měkkého dřeva do 0,60 m2 vč.dodávky</t>
  </si>
  <si>
    <t>564466816</t>
  </si>
  <si>
    <t>dřev.obklad u dveří chodba m.č.202</t>
  </si>
  <si>
    <t>zpětná montáž obkladu</t>
  </si>
  <si>
    <t>8,50</t>
  </si>
  <si>
    <t>69</t>
  </si>
  <si>
    <t>766411821</t>
  </si>
  <si>
    <t>Demontáž truhlářského obložení stěn z palubek</t>
  </si>
  <si>
    <t>43746305</t>
  </si>
  <si>
    <t>rozsah viz PD, tz</t>
  </si>
  <si>
    <t>vč.plechu v soklové části stěn a sloupů</t>
  </si>
  <si>
    <t>18,51+20,96</t>
  </si>
  <si>
    <t>pro zpětnou montáž</t>
  </si>
  <si>
    <t>70</t>
  </si>
  <si>
    <t>766411822</t>
  </si>
  <si>
    <t>Demontáž truhlářského obložení stěn podkladových roštů</t>
  </si>
  <si>
    <t>1622034822</t>
  </si>
  <si>
    <t>71</t>
  </si>
  <si>
    <t>766417211</t>
  </si>
  <si>
    <t>Montáž podkladového roštu pro obložení stěn</t>
  </si>
  <si>
    <t>1590044303</t>
  </si>
  <si>
    <t>70,00</t>
  </si>
  <si>
    <t>72</t>
  </si>
  <si>
    <t>766694116</t>
  </si>
  <si>
    <t>Montáž parapetních desek dřevěných nebo plastových š do 30 cm</t>
  </si>
  <si>
    <t>569220176</t>
  </si>
  <si>
    <t>T3</t>
  </si>
  <si>
    <t>5,55*2</t>
  </si>
  <si>
    <t>T4</t>
  </si>
  <si>
    <t>5,50*1</t>
  </si>
  <si>
    <t>T5</t>
  </si>
  <si>
    <t>2,70*1</t>
  </si>
  <si>
    <t>T6</t>
  </si>
  <si>
    <t>2,80*1</t>
  </si>
  <si>
    <t>T7</t>
  </si>
  <si>
    <t>5,55*1</t>
  </si>
  <si>
    <t>73</t>
  </si>
  <si>
    <t>60794102</t>
  </si>
  <si>
    <t>parapet dřevotřískový vnitřní povrch laminátový š 220mm</t>
  </si>
  <si>
    <t>-2146976030</t>
  </si>
  <si>
    <t>74</t>
  </si>
  <si>
    <t>60794121</t>
  </si>
  <si>
    <t>koncovka PVC k parapetním dřevotřískovým deskám 600mm</t>
  </si>
  <si>
    <t>-2128795684</t>
  </si>
  <si>
    <t>75</t>
  </si>
  <si>
    <t>766695233</t>
  </si>
  <si>
    <t>Montáž truhlářských prahů dveří dvoukřídlových š přes 10 cm</t>
  </si>
  <si>
    <t>196608780</t>
  </si>
  <si>
    <t>76</t>
  </si>
  <si>
    <t>61187261</t>
  </si>
  <si>
    <t>práh dveřní dřevěný dubový tl 20mm dl 1470mm š 125mm</t>
  </si>
  <si>
    <t>715163776</t>
  </si>
  <si>
    <t>77</t>
  </si>
  <si>
    <t>766825821</t>
  </si>
  <si>
    <t>Demontáž truhlářských vestavěných skříní dvoukřídlových</t>
  </si>
  <si>
    <t>-665283924</t>
  </si>
  <si>
    <t>3+3+3</t>
  </si>
  <si>
    <t>78</t>
  </si>
  <si>
    <t>998766202</t>
  </si>
  <si>
    <t>Přesun hmot procentní pro kce truhlářské v objektech v přes 6 do 12 m</t>
  </si>
  <si>
    <t>-1927713108</t>
  </si>
  <si>
    <t>767</t>
  </si>
  <si>
    <t>Konstrukce zámečnické</t>
  </si>
  <si>
    <t>79</t>
  </si>
  <si>
    <t>767_D01</t>
  </si>
  <si>
    <t>D+M_D01 - vnitřních hliníkových 2-křídlých dveří 1600x2100mm vč. zárubně, lepené bezp.sklo, kování, pož.odolnost</t>
  </si>
  <si>
    <t>-1419278540</t>
  </si>
  <si>
    <t>ozn. D01</t>
  </si>
  <si>
    <t>hliníkové 2-křídlé dveře</t>
  </si>
  <si>
    <t>vč.zárubně</t>
  </si>
  <si>
    <t>bezp.lepené sklo</t>
  </si>
  <si>
    <t>pož.odolnost El30DP3C</t>
  </si>
  <si>
    <t>80</t>
  </si>
  <si>
    <t>767_D02</t>
  </si>
  <si>
    <t>D+M_D02 - vnitřních hliníkových 2-křídlých dveří 1600x2100mm vč. zárubně, lepené bezp.sklo, kování</t>
  </si>
  <si>
    <t>1745955383</t>
  </si>
  <si>
    <t>ozn. D02</t>
  </si>
  <si>
    <t>81</t>
  </si>
  <si>
    <t>767_D03</t>
  </si>
  <si>
    <t xml:space="preserve">D+M_D03 - vnitřních hliníkových 2-křídlých dveří 1600x1970mm vč. zárubně, lepené bezp.sklo, kování, pož.odolnost </t>
  </si>
  <si>
    <t>-626799844</t>
  </si>
  <si>
    <t>ozn. D03</t>
  </si>
  <si>
    <t>82</t>
  </si>
  <si>
    <t>767_D05</t>
  </si>
  <si>
    <t>D+M_D05 - vnitřních hliníkových 1-křídlých dveří s bočním světlíkem 1500x2100mm vč. zárubně, prosklené, kování</t>
  </si>
  <si>
    <t>-1180421765</t>
  </si>
  <si>
    <t>ozn. D05</t>
  </si>
  <si>
    <t>hliníkové 1-křídlé dveře s bočním světlíkem</t>
  </si>
  <si>
    <t>83</t>
  </si>
  <si>
    <t>767_Z1</t>
  </si>
  <si>
    <t>D+M_Z1 - prosklená interiérová konstrukce z Al.profilů 7450/2700mm</t>
  </si>
  <si>
    <t>-1785160695</t>
  </si>
  <si>
    <t>Poznámka k položce:
7 450/2 700 MM
PROSKLENÁ INTERIÉROVÁ KONSTRUKCE Z HLINÍKOVÝCH PROFILŮ,
DVEŘE S NADSVĚTLÍKY, VÝKLADCE PO STRANÁCH
- ŠÍŘKA PROFILŮ ~80MM, HLOUBKA PROFILŮ cca 100MM
- 3 KS OTOČNÝCH DVEŘÍ 900/2100 (2xLEVÉ, 1xPRAVÉ), ELEKTROMECHANICKÝ ZÁMEK, SYSTÉMOVÝ KABEL,
ZADLABÁVACÍ KABELOVÁ PRŮCHODKA, PROTIPLECH
- PANIKOVÉ KOVÁNÍ Z NEREZU KLIKA-KLIKA+ŠTÍTY, SAMOZAVÍRAČ (S MOŽNOSTÍ ARETACE),
HLINÍKOVÁ LIŠTA MÍSTO PRAHU
- NADSVĚTLÍKY NADE DVEŘMI PLNÉ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 PŘÍPRAVU DVEŘÍ NA ELEKTROMECHANICKÝ ZÁMEK KOORDINOVAT S ČÁSTÍ SLABOPROUDU
! DÍLENSKOU DOKUMENTACI NUTNO PŘEDLOŽIT KE SCHVÁLENÍ</t>
  </si>
  <si>
    <t>označení Z/1</t>
  </si>
  <si>
    <t>84</t>
  </si>
  <si>
    <t>767_Z2</t>
  </si>
  <si>
    <t>D+M_Z2 - prosklená interiérová konstrukce z Al.profilů 2700+2750/2700mm</t>
  </si>
  <si>
    <t>1289719103</t>
  </si>
  <si>
    <t>Poznámka k položce:
2 700+2750/2 700 MM
PROSKLENÁ INTERIÉROVÁ KONSTRUKCE Z HLINÍKOVÝCH PROFILŮ,
DVEŘE S NADSVĚTLÍKEM, VÝKLADCE PO STRANÁCH
- ŠÍŘKA PROFILŮ ~80MM, HLOUBKA PROFILŮ cca 100MM
- 1 KS OTOČNÝCH DVEŘÍ 900/2100, LEVÉ, ELEKTROMECHANICKÝ ZÁMEK, SYSTÉMOVÝ KABEL,
ZADLABÁVACÍ KABELOVÁ PRŮCHODKA, PROTIPLECH
- PANIKOVÉ KOVÁNÍ Z NEREZU KLIKA-KLIKA+ŠTÍTY, SAMOZAVÍRAČ (S MOŽNOSTÍ ARETACE),
HLINÍKOVÁ LIŠTA MÍSTO PRAHU
- NADSVĚTLÍK NADE DVEŘMI PLNÝ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 PŘÍPRAVU DVEŘÍ NA ELEKTROMECHANICKÝ ZÁMEK KOORDINOVAT S ČÁSTÍ SLABOPROUDU
! DÍLENSKOU DOKUMENTACI NUTNO PŘEDLOŽIT KE SCHVÁLENÍ</t>
  </si>
  <si>
    <t>označení Z/2</t>
  </si>
  <si>
    <t>85</t>
  </si>
  <si>
    <t>767995111</t>
  </si>
  <si>
    <t>Montáž atypických zámečnických konstrukcí hm do 5 kg</t>
  </si>
  <si>
    <t>kg</t>
  </si>
  <si>
    <t>-1116060730</t>
  </si>
  <si>
    <t>popis a specifikace viz PD, Tz</t>
  </si>
  <si>
    <t>pro T1</t>
  </si>
  <si>
    <t>OP1</t>
  </si>
  <si>
    <t>1,28*4</t>
  </si>
  <si>
    <t>86</t>
  </si>
  <si>
    <t>13010326</t>
  </si>
  <si>
    <t>tyč ocelová plochá jakost S235JR (11 375) 200x8mm</t>
  </si>
  <si>
    <t>1980172373</t>
  </si>
  <si>
    <t>5,12*0,0012 'Přepočtené koeficientem množství</t>
  </si>
  <si>
    <t>87</t>
  </si>
  <si>
    <t>767995114</t>
  </si>
  <si>
    <t>Montáž atypických zámečnických konstrukcí hm přes 20 do 50 kg</t>
  </si>
  <si>
    <t>-706599954</t>
  </si>
  <si>
    <t>kotvení kolejnice mobilní příčky</t>
  </si>
  <si>
    <t>kotvení na lepené kotvy</t>
  </si>
  <si>
    <t>6,734*31,50*1</t>
  </si>
  <si>
    <t>2,282*31,50*1</t>
  </si>
  <si>
    <t>0,88*31,50*2</t>
  </si>
  <si>
    <t>0,705*31,50*2</t>
  </si>
  <si>
    <t>88</t>
  </si>
  <si>
    <t>13010756</t>
  </si>
  <si>
    <t>ocel profilová jakost S235JR (11 375) průřez IPE 240</t>
  </si>
  <si>
    <t>-287654768</t>
  </si>
  <si>
    <t>383,859/1000</t>
  </si>
  <si>
    <t>0,384*1,02 'Přepočtené koeficientem množství</t>
  </si>
  <si>
    <t>89</t>
  </si>
  <si>
    <t>998767202</t>
  </si>
  <si>
    <t>Přesun hmot procentní pro zámečnické konstrukce v objektech v přes 6 do 12 m</t>
  </si>
  <si>
    <t>-602891985</t>
  </si>
  <si>
    <t>771</t>
  </si>
  <si>
    <t>Podlahy z dlaždic</t>
  </si>
  <si>
    <t>90</t>
  </si>
  <si>
    <t>77101R</t>
  </si>
  <si>
    <t>Úprava napojení podlahy ze schodiště m.č.202 na novou keram. dlažbu m.č. 204</t>
  </si>
  <si>
    <t>-876018583</t>
  </si>
  <si>
    <t>91</t>
  </si>
  <si>
    <t>771111011</t>
  </si>
  <si>
    <t>Vysátí podkladu před pokládkou dlažby</t>
  </si>
  <si>
    <t>-807084322</t>
  </si>
  <si>
    <t>92</t>
  </si>
  <si>
    <t>771121011</t>
  </si>
  <si>
    <t>Nátěr penetrační na podlahu</t>
  </si>
  <si>
    <t>1926706817</t>
  </si>
  <si>
    <t>(28,16+69,49)*2</t>
  </si>
  <si>
    <t>93</t>
  </si>
  <si>
    <t>771151021</t>
  </si>
  <si>
    <t>Samonivelační stěrka podlah pevnosti 30 MPa tl 3 mm</t>
  </si>
  <si>
    <t>1552843876</t>
  </si>
  <si>
    <t>94</t>
  </si>
  <si>
    <t>771474112</t>
  </si>
  <si>
    <t>Montáž soklů z dlaždic keramických rovných flexibilní lepidlo v přes 65 do 90 mm</t>
  </si>
  <si>
    <t>-1107594071</t>
  </si>
  <si>
    <t>11,875*2+0,55*2*3+2,53*2-1,60*2-1,60-1,45</t>
  </si>
  <si>
    <t>17,50*2+5,25*2-1,60*2+3,27*2+1,645*2+0,45*2</t>
  </si>
  <si>
    <t>-3,60-5,40-7,45-3,10-2,65-3,00</t>
  </si>
  <si>
    <t>59761416</t>
  </si>
  <si>
    <t>sokl-dlažba keramická slinutá hladká do interiéru i exteriéru 300x80mm</t>
  </si>
  <si>
    <t>222482436</t>
  </si>
  <si>
    <t>53,69/0,30</t>
  </si>
  <si>
    <t>178,967*1,08 'Přepočtené koeficientem množství</t>
  </si>
  <si>
    <t>96</t>
  </si>
  <si>
    <t>771574375</t>
  </si>
  <si>
    <t>Montáž podlah keramických pro mechanické zatížení protiskluzných lepených flexi rychletuhnoucím lepidlem přes 9 do 12 ks/m2</t>
  </si>
  <si>
    <t>-1969813003</t>
  </si>
  <si>
    <t>Popis viz PD, TZ</t>
  </si>
  <si>
    <t>97</t>
  </si>
  <si>
    <t>59761409</t>
  </si>
  <si>
    <t>dlažba keramická slinutá protiskluzná do interiéru i exteriéru pro vysoké mechanické namáhání přes 9 do 12ks/m2</t>
  </si>
  <si>
    <t>120703160</t>
  </si>
  <si>
    <t>97,65*1,1 'Přepočtené koeficientem množství</t>
  </si>
  <si>
    <t>98</t>
  </si>
  <si>
    <t>771591112</t>
  </si>
  <si>
    <t>Izolace pod dlažbu nátěrem nebo stěrkou ve dvou vrstvách</t>
  </si>
  <si>
    <t>-462892259</t>
  </si>
  <si>
    <t>97,65</t>
  </si>
  <si>
    <t>(11,875+2,53)*2*0,30+0,55*0,30*6</t>
  </si>
  <si>
    <t>-(1,98+1,45+0,60+1,60+1,60)*0,30</t>
  </si>
  <si>
    <t>(17,50+5,25)*2*0,30+3,27*0,30</t>
  </si>
  <si>
    <t>-(3,60+5,40+3,10+7,45+2,65+3,00)*0,30</t>
  </si>
  <si>
    <t>99</t>
  </si>
  <si>
    <t>998771202</t>
  </si>
  <si>
    <t>Přesun hmot procentní pro podlahy z dlaždic v objektech v přes 6 do 12 m</t>
  </si>
  <si>
    <t>-1859625948</t>
  </si>
  <si>
    <t>776</t>
  </si>
  <si>
    <t>Podlahy povlakové</t>
  </si>
  <si>
    <t>100</t>
  </si>
  <si>
    <t>776111115</t>
  </si>
  <si>
    <t>Broušení podkladu povlakových podlah před litím stěrky</t>
  </si>
  <si>
    <t>713563944</t>
  </si>
  <si>
    <t>(100,29+15,46+17,67+32,08+9,92)</t>
  </si>
  <si>
    <t>101</t>
  </si>
  <si>
    <t>776111311</t>
  </si>
  <si>
    <t>Vysátí podkladu povlakových podlah</t>
  </si>
  <si>
    <t>321461718</t>
  </si>
  <si>
    <t>102</t>
  </si>
  <si>
    <t>776121112</t>
  </si>
  <si>
    <t>Vodou ředitelná penetrace savého podkladu povlakových podlah</t>
  </si>
  <si>
    <t>2120479263</t>
  </si>
  <si>
    <t>175,42*2</t>
  </si>
  <si>
    <t>33,29*2</t>
  </si>
  <si>
    <t>103</t>
  </si>
  <si>
    <t>776141121</t>
  </si>
  <si>
    <t>Stěrka podlahová nivelační pro vyrovnání podkladu povlakových podlah pevnosti 30 MPa tl do 3 mm</t>
  </si>
  <si>
    <t>217884537</t>
  </si>
  <si>
    <t>104</t>
  </si>
  <si>
    <t>776201812</t>
  </si>
  <si>
    <t>Demontáž lepených povlakových podlah s podložkou ručně</t>
  </si>
  <si>
    <t>-556818064</t>
  </si>
  <si>
    <t>105</t>
  </si>
  <si>
    <t>776211111</t>
  </si>
  <si>
    <t>Lepení textilních pásů</t>
  </si>
  <si>
    <t>-1598577764</t>
  </si>
  <si>
    <t>106</t>
  </si>
  <si>
    <t>69751061</t>
  </si>
  <si>
    <t>koberec zátěžový vpichovaný role š 2m, vlákno 100% PA, hm 400g/m2, zátěž 33, útlum 21dB, hořlavost Bfl S1</t>
  </si>
  <si>
    <t>-1196543705</t>
  </si>
  <si>
    <t>33,29*1,1 'Přepočtené koeficientem množství</t>
  </si>
  <si>
    <t>107</t>
  </si>
  <si>
    <t>776251311</t>
  </si>
  <si>
    <t>Lepení pásů z přírodního linolea (marmolea) 2-složkovým lepidlem</t>
  </si>
  <si>
    <t>-1500770431</t>
  </si>
  <si>
    <t>108</t>
  </si>
  <si>
    <t>28411069</t>
  </si>
  <si>
    <t>linoleum (marmoleum) tl 2,5mm (popis viz PD, TZ)</t>
  </si>
  <si>
    <t>-88756370</t>
  </si>
  <si>
    <t>175,42*1,1 'Přepočtené koeficientem množství</t>
  </si>
  <si>
    <t>109</t>
  </si>
  <si>
    <t>776410811</t>
  </si>
  <si>
    <t>Odstranění soklíků a lišt pryžových nebo plastových</t>
  </si>
  <si>
    <t>1726371054</t>
  </si>
  <si>
    <t>11,90*2+9,05*2+1,52*5+1,00*2+1,20*2</t>
  </si>
  <si>
    <t>5,80*2+9,05*2+0,65*2+5,87*2+9,05*2+0,67*2</t>
  </si>
  <si>
    <t>9,05*2+5,50*2+0,69*2+5,00*2+36,84*2+5,92*2+3,75*2</t>
  </si>
  <si>
    <t>110</t>
  </si>
  <si>
    <t>776411112</t>
  </si>
  <si>
    <t>Montáž obvodových soklíků výšky do 100 mm</t>
  </si>
  <si>
    <t>-1493190056</t>
  </si>
  <si>
    <t>11,90*2+8,50*2+0,55*2+0,97*2+0,78*2</t>
  </si>
  <si>
    <t>2,675*2+5,78*2-2,075+3,10+5,78*2+5,50*2-2,05+5,78*2</t>
  </si>
  <si>
    <t>3,20*2+3,10*2+5,80*2+5,00*2</t>
  </si>
  <si>
    <t>111</t>
  </si>
  <si>
    <t>28411010</t>
  </si>
  <si>
    <t>lišta soklová 20x100mm</t>
  </si>
  <si>
    <t>792321117</t>
  </si>
  <si>
    <t>129,605*1,02 'Přepočtené koeficientem množství</t>
  </si>
  <si>
    <t>112</t>
  </si>
  <si>
    <t>776421312</t>
  </si>
  <si>
    <t>Montáž přechodových šroubovaných lišt</t>
  </si>
  <si>
    <t>1804506076</t>
  </si>
  <si>
    <t>0,90+0,80+0,60</t>
  </si>
  <si>
    <t>113</t>
  </si>
  <si>
    <t>55343110</t>
  </si>
  <si>
    <t xml:space="preserve">profil přechodový </t>
  </si>
  <si>
    <t>-2128861136</t>
  </si>
  <si>
    <t>2,3*1,02 'Přepočtené koeficientem množství</t>
  </si>
  <si>
    <t>114</t>
  </si>
  <si>
    <t>998776202</t>
  </si>
  <si>
    <t>Přesun hmot procentní pro podlahy povlakové v objektech v přes 6 do 12 m</t>
  </si>
  <si>
    <t>-653365001</t>
  </si>
  <si>
    <t>783</t>
  </si>
  <si>
    <t>Dokončovací práce - nátěry</t>
  </si>
  <si>
    <t>115</t>
  </si>
  <si>
    <t>783301311</t>
  </si>
  <si>
    <t>Odmaštění zámečnických konstrukcí vodou ředitelným odmašťovačem</t>
  </si>
  <si>
    <t>-743137942</t>
  </si>
  <si>
    <t>116</t>
  </si>
  <si>
    <t>783306809</t>
  </si>
  <si>
    <t>Odstranění nátěru ze zámečnických konstrukcí okartáčováním</t>
  </si>
  <si>
    <t>708204830</t>
  </si>
  <si>
    <t>stávající zárubně</t>
  </si>
  <si>
    <t>(1,51+2,00*2)*(0,125+0,05*2)</t>
  </si>
  <si>
    <t>(1,00+2,00*2)*(0,125+0,05*2)</t>
  </si>
  <si>
    <t>(0,66+2,00*2)*(0,125+0,05*2)</t>
  </si>
  <si>
    <t>(0,80+2,00*2)*(0,125+0,05*2)</t>
  </si>
  <si>
    <t>117</t>
  </si>
  <si>
    <t>783314101</t>
  </si>
  <si>
    <t>Základní jednonásobný syntetický nátěr zámečnických konstrukcí</t>
  </si>
  <si>
    <t>1224040396</t>
  </si>
  <si>
    <t>118</t>
  </si>
  <si>
    <t>783315101</t>
  </si>
  <si>
    <t>Mezinátěr jednonásobný syntetický standardní zámečnických konstrukcí</t>
  </si>
  <si>
    <t>-1622786329</t>
  </si>
  <si>
    <t>119</t>
  </si>
  <si>
    <t>783317101</t>
  </si>
  <si>
    <t>Krycí jednonásobný syntetický standardní nátěr zámečnických konstrukcí</t>
  </si>
  <si>
    <t>1197152891</t>
  </si>
  <si>
    <t>784</t>
  </si>
  <si>
    <t>Dokončovací práce - malby a tapety</t>
  </si>
  <si>
    <t>120</t>
  </si>
  <si>
    <t>784111001</t>
  </si>
  <si>
    <t>Oprášení (ometení ) podkladu v místnostech v do 3,80 m</t>
  </si>
  <si>
    <t>-852094005</t>
  </si>
  <si>
    <t>121</t>
  </si>
  <si>
    <t>784121001</t>
  </si>
  <si>
    <t>Oškrabání malby v mísnostech v do 3,80 m</t>
  </si>
  <si>
    <t>-1075864491</t>
  </si>
  <si>
    <t>122</t>
  </si>
  <si>
    <t>784181101</t>
  </si>
  <si>
    <t>Základní akrylátová jednonásobná bezbarvá penetrace podkladu v místnostech v do 3,80 m</t>
  </si>
  <si>
    <t>-777669351</t>
  </si>
  <si>
    <t>109,04*2+117,39</t>
  </si>
  <si>
    <t>(9,05*2+11,90)*3,25+(1,52+1,0+0,78*2)*3,25</t>
  </si>
  <si>
    <t>(9,05*2+5,80)*3,25</t>
  </si>
  <si>
    <t>0,45*3,25*5+12,90*3,25</t>
  </si>
  <si>
    <t>123</t>
  </si>
  <si>
    <t>784221101</t>
  </si>
  <si>
    <t>Dvojnásobné bílé malby ze směsí za sucha dobře otěruvzdorných v místnostech do 3,80 m</t>
  </si>
  <si>
    <t>-1133244023</t>
  </si>
  <si>
    <t>D.1.4 - Technika prostředí staveb</t>
  </si>
  <si>
    <t>Úroveň 3:</t>
  </si>
  <si>
    <t>D.1.4.2 - Zdravotně technické instalace</t>
  </si>
  <si>
    <t>D1 - vodovod vnitřní</t>
  </si>
  <si>
    <t>D2 - kompletace ZT</t>
  </si>
  <si>
    <t>PSV - kanalizace vnitřní</t>
  </si>
  <si>
    <t>D1</t>
  </si>
  <si>
    <t>vodovod vnitřní</t>
  </si>
  <si>
    <t>721160802</t>
  </si>
  <si>
    <t>Dmtž potrubí</t>
  </si>
  <si>
    <t>-1467719974</t>
  </si>
  <si>
    <t>721160806</t>
  </si>
  <si>
    <t>zaslepení potrubí</t>
  </si>
  <si>
    <t>1943537955</t>
  </si>
  <si>
    <t>722263418</t>
  </si>
  <si>
    <t>Výpomocné stav. práce</t>
  </si>
  <si>
    <t>SOUBOR</t>
  </si>
  <si>
    <t>1440130168</t>
  </si>
  <si>
    <t>998722101</t>
  </si>
  <si>
    <t>Přesun vodovod objekt v -6m</t>
  </si>
  <si>
    <t>998143771</t>
  </si>
  <si>
    <t>D2</t>
  </si>
  <si>
    <t>kompletace ZT</t>
  </si>
  <si>
    <t>725210821</t>
  </si>
  <si>
    <t>Dmtž umyvadlo bez armatur</t>
  </si>
  <si>
    <t>soubor</t>
  </si>
  <si>
    <t>-1762782637</t>
  </si>
  <si>
    <t>725851307</t>
  </si>
  <si>
    <t>zápachová uzávěrka DN 32</t>
  </si>
  <si>
    <t>-14451905</t>
  </si>
  <si>
    <t>725859101</t>
  </si>
  <si>
    <t>Mtž ventilů odpadních -DN 32</t>
  </si>
  <si>
    <t>136829561</t>
  </si>
  <si>
    <t>725981123</t>
  </si>
  <si>
    <t>Dvířka T 3622 z PH 20/20</t>
  </si>
  <si>
    <t>680448573</t>
  </si>
  <si>
    <t>998725101</t>
  </si>
  <si>
    <t>Přesun zařiz předměty objekt v -6m</t>
  </si>
  <si>
    <t>2042227158</t>
  </si>
  <si>
    <t>kanalizace vnitřní</t>
  </si>
  <si>
    <t>722170807</t>
  </si>
  <si>
    <t>1837747749</t>
  </si>
  <si>
    <t>722176012</t>
  </si>
  <si>
    <t>Rozvody z plastů polyfuze -D 20mm</t>
  </si>
  <si>
    <t>-1597922516</t>
  </si>
  <si>
    <t>722176013</t>
  </si>
  <si>
    <t>Rozvody z plastů polyfuze -D 25mm</t>
  </si>
  <si>
    <t>-614241765</t>
  </si>
  <si>
    <t>722176038</t>
  </si>
  <si>
    <t>Zlab pozink. D 20 mm, včetně kotvení</t>
  </si>
  <si>
    <t>-640212938</t>
  </si>
  <si>
    <t>722176039</t>
  </si>
  <si>
    <t>Zlab pozink. D 25mm, včetně kotvení</t>
  </si>
  <si>
    <t>1608947684</t>
  </si>
  <si>
    <t>722181812</t>
  </si>
  <si>
    <t>ks</t>
  </si>
  <si>
    <t>-1121024044</t>
  </si>
  <si>
    <t>722259115</t>
  </si>
  <si>
    <t>Protipožární ucpávky pro potrubí (do DN 110)</t>
  </si>
  <si>
    <t>1032264996</t>
  </si>
  <si>
    <t>722259117</t>
  </si>
  <si>
    <t>Výrobní dokumentace Protipožární ucpávky</t>
  </si>
  <si>
    <t>972966789</t>
  </si>
  <si>
    <t>-1140489078</t>
  </si>
  <si>
    <t>-2003643443</t>
  </si>
  <si>
    <t>D.1.4.3 - Silnoproudá elektrotechnika</t>
  </si>
  <si>
    <t>A - ELEKTROINSTALACE - UZNATELNÉ NÁKLADY</t>
  </si>
  <si>
    <t>B - ROZVODNICE - UZNATELNÉ NÁKLADY</t>
  </si>
  <si>
    <t>OST - Ostatní</t>
  </si>
  <si>
    <t>ELEKTROINSTALACE - UZNATELNÉ NÁKLADY</t>
  </si>
  <si>
    <t>Zásuvka 230V/16A</t>
  </si>
  <si>
    <t>-194462664</t>
  </si>
  <si>
    <t>Akustická přepěťová ochrana do podlahové krabice</t>
  </si>
  <si>
    <t>1743046195</t>
  </si>
  <si>
    <t>Krabice přístrojová KP čtyřnásobná do ekv.UGD</t>
  </si>
  <si>
    <t>766035937</t>
  </si>
  <si>
    <t>Přístrojová jednotka s manipulačním třmenem, 3 komory, 12 přístr.</t>
  </si>
  <si>
    <t>-1186654211</t>
  </si>
  <si>
    <t>Kabel CYKY 3Ox1,5</t>
  </si>
  <si>
    <t>1589478837</t>
  </si>
  <si>
    <t>Kabel CYKY 3Jx1,5</t>
  </si>
  <si>
    <t>1193625838</t>
  </si>
  <si>
    <t>Kabel CYKY 5Jx1,5</t>
  </si>
  <si>
    <t>-1620420687</t>
  </si>
  <si>
    <t>Kabel CYKY 7Jx1,5</t>
  </si>
  <si>
    <t>1403556202</t>
  </si>
  <si>
    <t>Kabel CYKY 3Jx2,5</t>
  </si>
  <si>
    <t>-963654908</t>
  </si>
  <si>
    <t>Vodič CYA 6 zelenožlutý</t>
  </si>
  <si>
    <t>2004705415</t>
  </si>
  <si>
    <t>Vodič CYA 25 zelenožlutý</t>
  </si>
  <si>
    <t>630572184</t>
  </si>
  <si>
    <t>Zásuvka 230V/16A + 3.st.p.o.</t>
  </si>
  <si>
    <t>-80004657</t>
  </si>
  <si>
    <t>Kabel CYKY 5Jx10</t>
  </si>
  <si>
    <t>-1795444292</t>
  </si>
  <si>
    <t>Kabel AYKY 4Jx50</t>
  </si>
  <si>
    <t>-1144175394</t>
  </si>
  <si>
    <t>Svodič T1+T2 v krabici z IP67</t>
  </si>
  <si>
    <t>-737505643</t>
  </si>
  <si>
    <t>Zřízení kabelových tras (sekání, zapravení, hrubý úklid)</t>
  </si>
  <si>
    <t>-291394853</t>
  </si>
  <si>
    <t>Sekání kapes a průrazů</t>
  </si>
  <si>
    <t>64454400</t>
  </si>
  <si>
    <t>Plný kabelový žlab 50x100 vč. víka a spojek</t>
  </si>
  <si>
    <t>1127638</t>
  </si>
  <si>
    <t>Drátěný kabelový žlab 50x200 vč.konzol a spojek</t>
  </si>
  <si>
    <t>1879318084</t>
  </si>
  <si>
    <t>Kabelová spona pro kabelová vedení v podhledu</t>
  </si>
  <si>
    <t>1467763221</t>
  </si>
  <si>
    <t>Fluorescenční štítek s piktogramem nepodsvětlený</t>
  </si>
  <si>
    <t>-15435611</t>
  </si>
  <si>
    <t>Kabelová pancéřová plastová chránička</t>
  </si>
  <si>
    <t>1297388450</t>
  </si>
  <si>
    <t>Zásuvka 230V/16A s USB nabíjením</t>
  </si>
  <si>
    <t>175245950</t>
  </si>
  <si>
    <t>Drážka v zemi pro kabelové vedení, zapravení</t>
  </si>
  <si>
    <t>-57278675</t>
  </si>
  <si>
    <t>LED svítidlo "A" 4100-840, 600x600, 4100lm, 33W vč.příslušenství (Svítidla jsou ceněna vč.el.předřadníků,závěsů,zdrojů a popl.za likvidaci zdrojů a svítidel)</t>
  </si>
  <si>
    <t>-1341535152</t>
  </si>
  <si>
    <t>LED svítidlo "ANO" 4100-840, 600x600, 4100lm, 33W vč.příslušenství, nouzový modul min.1hodina (Svítidla jsou ceněna vč.el.předřadníků,závěsů,zdrojů a popl.za likvidaci zdrojů a svítidel)</t>
  </si>
  <si>
    <t>-162868694</t>
  </si>
  <si>
    <t>LED svítidlo "B" 3200-840, 600x600, 3200lm, 26W vč.příslušenství (Svítidla jsou ceněna vč.el.předřadníků,závěsů,zdrojů a popl.za likvidaci zdrojů a svítidel)</t>
  </si>
  <si>
    <t>833894770</t>
  </si>
  <si>
    <t>LED svítidlo "BNO" 3200-840, 600x600, 4100lm, 26W vč.příslušenství, nouzový modul min.1hodina Svítidla jsou ceněna vč.el.předřadníků,závěsů,zdrojů a popl.za likvidaci zdrojů a svítidel)</t>
  </si>
  <si>
    <t>-803236732</t>
  </si>
  <si>
    <t>Demontáž stávající elektroinstalace + 15% (je uvažováno s veškerou demontáží svítidel, kabeláží, zásuvek, vypínačů, krabic rozvodných a přístrojových)</t>
  </si>
  <si>
    <t>-2076150953</t>
  </si>
  <si>
    <t>Kompletační činnost + 4,5%</t>
  </si>
  <si>
    <t>-1462335650</t>
  </si>
  <si>
    <t>Přesun + 3%</t>
  </si>
  <si>
    <t>-701423879</t>
  </si>
  <si>
    <t>Prořez + 2%</t>
  </si>
  <si>
    <t>-856970458</t>
  </si>
  <si>
    <t>Podr.materiál + 3%</t>
  </si>
  <si>
    <t>-1563467381</t>
  </si>
  <si>
    <t>Sériový přepínač</t>
  </si>
  <si>
    <t>-499538697</t>
  </si>
  <si>
    <t>Střídavý přepínač dvojitý</t>
  </si>
  <si>
    <t>638761666</t>
  </si>
  <si>
    <t xml:space="preserve">Krabice přístrojová </t>
  </si>
  <si>
    <t>1891678233</t>
  </si>
  <si>
    <t xml:space="preserve">Krabice rozvodná </t>
  </si>
  <si>
    <t>1060068147</t>
  </si>
  <si>
    <t>Podlahová krabice vč.usazení 12modulů</t>
  </si>
  <si>
    <t>-827807320</t>
  </si>
  <si>
    <t>Zásuvka 230V/16A do podlahové krabice jednonás. šikmá</t>
  </si>
  <si>
    <t>277898233</t>
  </si>
  <si>
    <t>ROZVODNICE - UZNATELNÉ NÁKLADY</t>
  </si>
  <si>
    <t>Rozvodnice typizovaná OCEP/Z, šířka-590mm x hloubka-210mm x výška-2025mm,vč.otvoru,usazení,příslušenství a montáže</t>
  </si>
  <si>
    <t>1346642552</t>
  </si>
  <si>
    <t>Prostorová úprava v místě napojení 2RM03 2.pole</t>
  </si>
  <si>
    <t>-1852276749</t>
  </si>
  <si>
    <t>Jistič C10/1</t>
  </si>
  <si>
    <t>-1938003386</t>
  </si>
  <si>
    <t>Jistič C16/1</t>
  </si>
  <si>
    <t>-945296467</t>
  </si>
  <si>
    <t>Jistič s chráničem 16/1N/C/003</t>
  </si>
  <si>
    <t>-1774048397</t>
  </si>
  <si>
    <t>Jistič s chráničem 16/1N/B/003</t>
  </si>
  <si>
    <t>1024052806</t>
  </si>
  <si>
    <t>Proudový chránič 40/4/003-G</t>
  </si>
  <si>
    <t>-559698692</t>
  </si>
  <si>
    <t>Jistič B25/3</t>
  </si>
  <si>
    <t>-2114814287</t>
  </si>
  <si>
    <t>Jistič C32/3</t>
  </si>
  <si>
    <t>-626321328</t>
  </si>
  <si>
    <t>Jistič B63/3 + připojovací svorky</t>
  </si>
  <si>
    <t>-2083228224</t>
  </si>
  <si>
    <t>Elektroměr přímý na DIN do 80A, 3f/1tarif</t>
  </si>
  <si>
    <t>-2079580498</t>
  </si>
  <si>
    <t>Svodič přepětí T1 + T2</t>
  </si>
  <si>
    <t>596807464</t>
  </si>
  <si>
    <t>52.1</t>
  </si>
  <si>
    <t>615407792</t>
  </si>
  <si>
    <t>651786438</t>
  </si>
  <si>
    <t>1079005671</t>
  </si>
  <si>
    <t>-582061819</t>
  </si>
  <si>
    <t>OST</t>
  </si>
  <si>
    <t>Ostatní</t>
  </si>
  <si>
    <t>01</t>
  </si>
  <si>
    <t>Revize, měření osvětlení +2%</t>
  </si>
  <si>
    <t>512</t>
  </si>
  <si>
    <t>1091129547</t>
  </si>
  <si>
    <t>D.1.4.4 - Slaboproudá zařízení</t>
  </si>
  <si>
    <t>A - SK - Strukturovaná kabeláž - Přípojné místo - zásuvky na zdi</t>
  </si>
  <si>
    <t>B - SK - Strukturovaná kabeláž  - Rozvaděč - doplnění stávajícího DR ve skladu knih 2.NP</t>
  </si>
  <si>
    <t>C - SK - Strukturovaná kabeláž  - Propojovací kabely</t>
  </si>
  <si>
    <t>D - SK - Strukturovaná kabeláž - Kabely</t>
  </si>
  <si>
    <t>E - SK - Strukturovaná kabeláž  - Aktivní prvky</t>
  </si>
  <si>
    <t xml:space="preserve">F - SK - Strukturovaná kabeláž - Ostatní </t>
  </si>
  <si>
    <t>G - EKV - Elektronická kontrola vstupu - Hardware - systém SEIVO</t>
  </si>
  <si>
    <t>H - EKV - Elektronická kontrola vstupu - Ostatní</t>
  </si>
  <si>
    <t>I - EPS - Elektrická požární signalizace - Systém Bosch</t>
  </si>
  <si>
    <t>J - EPS - Elektrická požární signalizace - Ostatní</t>
  </si>
  <si>
    <t>K - MR - Místní rozhlas</t>
  </si>
  <si>
    <t>L - MR - Místní rozhlas - Ostatní</t>
  </si>
  <si>
    <t>N - KT - Kabelové trasy - AV Technika - kabelová příprava</t>
  </si>
  <si>
    <t>M - KT - Kabelové trasy - Elektroinstalační materiál</t>
  </si>
  <si>
    <t>VRN - Vedlejší rozpočtové náklady</t>
  </si>
  <si>
    <t>SK - Strukturovaná kabeláž - Přípojné místo - zásuvky na zdi</t>
  </si>
  <si>
    <t>1.1</t>
  </si>
  <si>
    <t>Keystone modul RJ-45 nestíněný, Cat. 6,</t>
  </si>
  <si>
    <t>-1156959599</t>
  </si>
  <si>
    <t>1.2</t>
  </si>
  <si>
    <t>maska nosná, 2x pozice keystone</t>
  </si>
  <si>
    <t>1765332555</t>
  </si>
  <si>
    <t>1.3</t>
  </si>
  <si>
    <t>kryt zásuvky pro nosné masky</t>
  </si>
  <si>
    <t>-433942381</t>
  </si>
  <si>
    <t>1.4</t>
  </si>
  <si>
    <t>rámeček zásuvky jednonásobný</t>
  </si>
  <si>
    <t>1215401631</t>
  </si>
  <si>
    <t>1.5</t>
  </si>
  <si>
    <t>držák keystone modu 22,5x45mm do PK</t>
  </si>
  <si>
    <t>613454805</t>
  </si>
  <si>
    <t>SK - Strukturovaná kabeláž  - Rozvaděč - doplnění stávajícího DR ve skladu knih 2.NP</t>
  </si>
  <si>
    <t>2.1</t>
  </si>
  <si>
    <t>19" Patch panel 24xRJ45, Cat.6, 1U, 110 IDC</t>
  </si>
  <si>
    <t>-684405725</t>
  </si>
  <si>
    <t>2.2</t>
  </si>
  <si>
    <t>19' vyvazovací panel 1U</t>
  </si>
  <si>
    <t>-922875247</t>
  </si>
  <si>
    <t>2.3</t>
  </si>
  <si>
    <t>Montážní sada M6 - 50x šroub, podložka a plovoucí matice</t>
  </si>
  <si>
    <t>-663050952</t>
  </si>
  <si>
    <t>2.4</t>
  </si>
  <si>
    <t>Napájecí panel 5x230V</t>
  </si>
  <si>
    <t>559149022</t>
  </si>
  <si>
    <t>C</t>
  </si>
  <si>
    <t>SK - Strukturovaná kabeláž  - Propojovací kabely</t>
  </si>
  <si>
    <t>3.1</t>
  </si>
  <si>
    <t>propojovací kabel RJ45/RJ45, F/UTP,  1m, kat. 6, šedá</t>
  </si>
  <si>
    <t>1294979508</t>
  </si>
  <si>
    <t>3.2</t>
  </si>
  <si>
    <t>propojovací kabel RJ45/RJ45, F/UTP,  2m, kat. 6, šedá</t>
  </si>
  <si>
    <t>1287719789</t>
  </si>
  <si>
    <t>3.3</t>
  </si>
  <si>
    <t>propojovací kabel RJ45/RJ45, F/UTP,  3m, kat. 6, šedá</t>
  </si>
  <si>
    <t>369510606</t>
  </si>
  <si>
    <t>3.4</t>
  </si>
  <si>
    <t>propojovací kabel RJ45/RJ45, F/UTP,  5m, kat. 6, šedá</t>
  </si>
  <si>
    <t>1028749654</t>
  </si>
  <si>
    <t>SK - Strukturovaná kabeláž - Kabely</t>
  </si>
  <si>
    <t>4.1</t>
  </si>
  <si>
    <t>U/UTP instalační kabel Cat.6, LS0H</t>
  </si>
  <si>
    <t>1719638916</t>
  </si>
  <si>
    <t>E</t>
  </si>
  <si>
    <t>SK - Strukturovaná kabeláž  - Aktivní prvky</t>
  </si>
  <si>
    <t>5.1</t>
  </si>
  <si>
    <t>Switch: 48port. - NENÍ SOUČÁSTÍ TÉTO VŘ, NENACEŇOVAT</t>
  </si>
  <si>
    <t>128882444</t>
  </si>
  <si>
    <t>5.2</t>
  </si>
  <si>
    <t>Podpora ISS - NENÍ SOUČÁSTÍ TÉTO VŘ, NENACEŇOVAT</t>
  </si>
  <si>
    <t>1769533376</t>
  </si>
  <si>
    <t>5.3</t>
  </si>
  <si>
    <t>Podpora , 48-port - NENÍ SOUČÁSTÍ TÉTO VŘ, NENACEŇOVAT</t>
  </si>
  <si>
    <t>1617305152</t>
  </si>
  <si>
    <t>F</t>
  </si>
  <si>
    <t xml:space="preserve">SK - Strukturovaná kabeláž - Ostatní </t>
  </si>
  <si>
    <t>6.1</t>
  </si>
  <si>
    <t>Měření vývodů SK kat.6 vč. měř. protokolů</t>
  </si>
  <si>
    <t>1098079766</t>
  </si>
  <si>
    <t>6.2</t>
  </si>
  <si>
    <t>Práce na stávajícím rozvaděči VŠB ve skladu knih</t>
  </si>
  <si>
    <t>241768919</t>
  </si>
  <si>
    <t>6.3</t>
  </si>
  <si>
    <t>Demontáž stávajícího rozvaděče SK v m.č.222a vč. ekologické likvidace</t>
  </si>
  <si>
    <t>771233065</t>
  </si>
  <si>
    <t>6.4</t>
  </si>
  <si>
    <t>Demontáž stávajících kabelů, kabelových tras SK a prvků SK</t>
  </si>
  <si>
    <t>832675090</t>
  </si>
  <si>
    <t>6.5</t>
  </si>
  <si>
    <t>Spolupráce s ostatními profesemi</t>
  </si>
  <si>
    <t>1454851600</t>
  </si>
  <si>
    <t>6.6</t>
  </si>
  <si>
    <t>Oživení systému a aktivních prvků</t>
  </si>
  <si>
    <t>-185596759</t>
  </si>
  <si>
    <t>G</t>
  </si>
  <si>
    <t>EKV - Elektronická kontrola vstupu - Hardware - systém SEIVO</t>
  </si>
  <si>
    <t>Modul základny</t>
  </si>
  <si>
    <t>-918647024</t>
  </si>
  <si>
    <t>Modul čtečky</t>
  </si>
  <si>
    <t>-762770674</t>
  </si>
  <si>
    <t>Napájecí zdroj 230/12V/DIN</t>
  </si>
  <si>
    <t>-580904471</t>
  </si>
  <si>
    <t>elektomagnetický zámek, 12V, nízko-odběrový, s momentovým kolíkem, vč. instalace do zárubní dvří</t>
  </si>
  <si>
    <t>-1037466071</t>
  </si>
  <si>
    <t>Plechová skříň</t>
  </si>
  <si>
    <t>593736886</t>
  </si>
  <si>
    <t>Drobný elektroinstalační materiál</t>
  </si>
  <si>
    <t>-670870477</t>
  </si>
  <si>
    <t>H</t>
  </si>
  <si>
    <t>EKV - Elektronická kontrola vstupu - Ostatní</t>
  </si>
  <si>
    <t>Stíněný dvoužilový kabel 2x1 (červený/černý)</t>
  </si>
  <si>
    <t>1263191703</t>
  </si>
  <si>
    <t>Patchpanel 24 port STP kat.5e</t>
  </si>
  <si>
    <t>1261934445</t>
  </si>
  <si>
    <t>kabel STP kat.5e</t>
  </si>
  <si>
    <t>-1530529462</t>
  </si>
  <si>
    <t>konektor RJ-45</t>
  </si>
  <si>
    <t>-1515271939</t>
  </si>
  <si>
    <t>Kabel napájecí CYKY 3x1,5</t>
  </si>
  <si>
    <t>1795020784</t>
  </si>
  <si>
    <t>Jistič 6A</t>
  </si>
  <si>
    <t>-732932079</t>
  </si>
  <si>
    <t>Instalační DIN lišta</t>
  </si>
  <si>
    <t>-1675666556</t>
  </si>
  <si>
    <t>Práce na rozvaděčích NN</t>
  </si>
  <si>
    <t>-2011762807</t>
  </si>
  <si>
    <t>Spolupráce s ostatními profesemi (dodavateli dveří)</t>
  </si>
  <si>
    <t>-1424065163</t>
  </si>
  <si>
    <t>Revize a oživení systému</t>
  </si>
  <si>
    <t>-934796739</t>
  </si>
  <si>
    <t>I</t>
  </si>
  <si>
    <t>EPS - Elektrická požární signalizace - Systém Bosch</t>
  </si>
  <si>
    <t>Opticko-kouřový hlásič s paticí</t>
  </si>
  <si>
    <t>-1480765845</t>
  </si>
  <si>
    <t>Propojovací krabice se svorkovnicí, plastová, s krytem,</t>
  </si>
  <si>
    <t>-1758097568</t>
  </si>
  <si>
    <t>Demontáž adresného automatického hlásiče vč. patice a jeho zpětná montáž</t>
  </si>
  <si>
    <t>-676007244</t>
  </si>
  <si>
    <t>kabel J-Y(st)Y 1x2x0,8</t>
  </si>
  <si>
    <t>1224704924</t>
  </si>
  <si>
    <t>Popiska hlásiče, samolepící</t>
  </si>
  <si>
    <t>-1193585368</t>
  </si>
  <si>
    <t>Funkční zkouška vč. protokolu</t>
  </si>
  <si>
    <t>-60583301</t>
  </si>
  <si>
    <t>Práce spojené s provizorním překlenutím kruhové linky a úprava programování systému EPS.</t>
  </si>
  <si>
    <t>-825079959</t>
  </si>
  <si>
    <t>Práce spojené s programováním a oživením systému EPS</t>
  </si>
  <si>
    <t>-1403984</t>
  </si>
  <si>
    <t>J</t>
  </si>
  <si>
    <t>EPS - Elektrická požární signalizace - Ostatní</t>
  </si>
  <si>
    <t>201</t>
  </si>
  <si>
    <t>-1384095357</t>
  </si>
  <si>
    <t>202</t>
  </si>
  <si>
    <t>1142293108</t>
  </si>
  <si>
    <t>MR - Místní rozhlas</t>
  </si>
  <si>
    <t>1001</t>
  </si>
  <si>
    <t>Reproduktor stropní, 100V, 6W, bílý</t>
  </si>
  <si>
    <t>-1419686826</t>
  </si>
  <si>
    <t>1002</t>
  </si>
  <si>
    <t>Propojovací krabice s keramickou svorkovnicí</t>
  </si>
  <si>
    <t>-1370693646</t>
  </si>
  <si>
    <t>1003</t>
  </si>
  <si>
    <t>kabel CYKY 2x1,5</t>
  </si>
  <si>
    <t>1948387728</t>
  </si>
  <si>
    <t>1004</t>
  </si>
  <si>
    <t>kabelová příchytka na strop</t>
  </si>
  <si>
    <t>1292940814</t>
  </si>
  <si>
    <t>1005</t>
  </si>
  <si>
    <t>Oživení a nastavení systému ozvučení</t>
  </si>
  <si>
    <t>439663218</t>
  </si>
  <si>
    <t>L</t>
  </si>
  <si>
    <t>MR - Místní rozhlas - Ostatní</t>
  </si>
  <si>
    <t>2001</t>
  </si>
  <si>
    <t>Demontáž stávajících reproduktorů vč. ekologické likvidace</t>
  </si>
  <si>
    <t>1659887245</t>
  </si>
  <si>
    <t>2002</t>
  </si>
  <si>
    <t>-310024044</t>
  </si>
  <si>
    <t>2003</t>
  </si>
  <si>
    <t>Oživení systému</t>
  </si>
  <si>
    <t>1969443506</t>
  </si>
  <si>
    <t>N</t>
  </si>
  <si>
    <t>KT - Kabelové trasy - AV Technika - kabelová příprava</t>
  </si>
  <si>
    <t>20001</t>
  </si>
  <si>
    <t>Kabel HDMI do 10m, pozlacené konektory</t>
  </si>
  <si>
    <t>-2132003743</t>
  </si>
  <si>
    <t>20002</t>
  </si>
  <si>
    <t>Kabel Audio-Stereo  -stíněná dvojlinka 2x2,5Cu</t>
  </si>
  <si>
    <t>-675325511</t>
  </si>
  <si>
    <t>20003</t>
  </si>
  <si>
    <t>Kabel USB do 10m</t>
  </si>
  <si>
    <t>1136289133</t>
  </si>
  <si>
    <t>20004</t>
  </si>
  <si>
    <t>Zásuvka HDMI</t>
  </si>
  <si>
    <t>2005253701</t>
  </si>
  <si>
    <t>20005</t>
  </si>
  <si>
    <t>Zásuvka audio - Mono</t>
  </si>
  <si>
    <t>-191287553</t>
  </si>
  <si>
    <t>20006</t>
  </si>
  <si>
    <t>Zásuvka audio - Stereo</t>
  </si>
  <si>
    <t>1858525387</t>
  </si>
  <si>
    <t>20007</t>
  </si>
  <si>
    <t>Zásuvka USB</t>
  </si>
  <si>
    <t>-1302653316</t>
  </si>
  <si>
    <t>KT - Kabelové trasy - Elektroinstalační materiál</t>
  </si>
  <si>
    <t>10001</t>
  </si>
  <si>
    <t>Trubka ohebná PVC volně nebo pod omítkou 20 mm</t>
  </si>
  <si>
    <t>2096014749</t>
  </si>
  <si>
    <t>100010</t>
  </si>
  <si>
    <t>plastové stahovací pásky, UV stabilní, 200x4,8, 100ks</t>
  </si>
  <si>
    <t>bal</t>
  </si>
  <si>
    <t>578702141</t>
  </si>
  <si>
    <t>100011</t>
  </si>
  <si>
    <t>Osazení hmoždinky 8 mm cihla</t>
  </si>
  <si>
    <t>2065094399</t>
  </si>
  <si>
    <t>100012</t>
  </si>
  <si>
    <t>Osazení hmoždinky 8 mm beton</t>
  </si>
  <si>
    <t>995728627</t>
  </si>
  <si>
    <t>100013</t>
  </si>
  <si>
    <t>Průraz D=6cm, cihla 15cm</t>
  </si>
  <si>
    <t>366289918</t>
  </si>
  <si>
    <t>100014</t>
  </si>
  <si>
    <t>Průraz D=6cm, cihla 30cm</t>
  </si>
  <si>
    <t>929483662</t>
  </si>
  <si>
    <t>100015</t>
  </si>
  <si>
    <t>Průraz D=6cm, beton 60cm</t>
  </si>
  <si>
    <t>415106316</t>
  </si>
  <si>
    <t>100016</t>
  </si>
  <si>
    <t>chránička průrazu vč. začištění</t>
  </si>
  <si>
    <t>-419032030</t>
  </si>
  <si>
    <t>100017</t>
  </si>
  <si>
    <t>Značení trasy trubkového vedení</t>
  </si>
  <si>
    <t>1511259944</t>
  </si>
  <si>
    <t>100018</t>
  </si>
  <si>
    <t>Vyvázání kabel. svazků formy do 24 vodičů</t>
  </si>
  <si>
    <t>2136385196</t>
  </si>
  <si>
    <t>100019</t>
  </si>
  <si>
    <t>Vysekání kapsy v cihl. zdi, krabice do 100x100x50 mm</t>
  </si>
  <si>
    <t>-605329196</t>
  </si>
  <si>
    <t>10002</t>
  </si>
  <si>
    <t>Trubka ohebná PVC volně nebo pod omítkou 23 mm</t>
  </si>
  <si>
    <t>1294887874</t>
  </si>
  <si>
    <t>100020</t>
  </si>
  <si>
    <t>-1559053328</t>
  </si>
  <si>
    <t>100021</t>
  </si>
  <si>
    <t>Vyřezání drážky v podlaze - beton vč. zapravení</t>
  </si>
  <si>
    <t>1379198674</t>
  </si>
  <si>
    <t>100022</t>
  </si>
  <si>
    <t>Vysekání drážky v cihl. zdi do hl. 50 mm, š. do 70 mm</t>
  </si>
  <si>
    <t>64350014</t>
  </si>
  <si>
    <t>100023</t>
  </si>
  <si>
    <t>Omítnutí rýhy, drážka do 50x100 mm, vápenná omítka</t>
  </si>
  <si>
    <t>1194499163</t>
  </si>
  <si>
    <t>100024</t>
  </si>
  <si>
    <t>Úklidové práce</t>
  </si>
  <si>
    <t>-948027573</t>
  </si>
  <si>
    <t>100025</t>
  </si>
  <si>
    <t>Ekologická likvidace elektroinstalačního materiálu</t>
  </si>
  <si>
    <t>set</t>
  </si>
  <si>
    <t>221166248</t>
  </si>
  <si>
    <t>100026</t>
  </si>
  <si>
    <t>Požární ucpávky</t>
  </si>
  <si>
    <t>-631996466</t>
  </si>
  <si>
    <t>100027</t>
  </si>
  <si>
    <t>Vnitrostaveništní doprava suti a vybouraných hmot pro budovy v do 18 m ručně</t>
  </si>
  <si>
    <t>-2101152399</t>
  </si>
  <si>
    <t>100028</t>
  </si>
  <si>
    <t>Odvoz suti na skládku a vybouraných hmot nebo meziskládku do 1 km se složením</t>
  </si>
  <si>
    <t>-1351302181</t>
  </si>
  <si>
    <t>100029</t>
  </si>
  <si>
    <t>2141011788</t>
  </si>
  <si>
    <t>10003</t>
  </si>
  <si>
    <t>Trubka ohebná PVC v podlaze 32 mm</t>
  </si>
  <si>
    <t>1933589722</t>
  </si>
  <si>
    <t>100030</t>
  </si>
  <si>
    <t>Poplatek za uložení stavebního směsného odpadu na skládce (skládkovné)</t>
  </si>
  <si>
    <t>-1228024662</t>
  </si>
  <si>
    <t>100031</t>
  </si>
  <si>
    <t>Koordinace a spolupráce s jinými profesemi</t>
  </si>
  <si>
    <t>-2051235820</t>
  </si>
  <si>
    <t>10004</t>
  </si>
  <si>
    <t>D+M krabice PVC přístrojová kruhová D 70mm hluboká, podomítková</t>
  </si>
  <si>
    <t>-91660242</t>
  </si>
  <si>
    <t>10005</t>
  </si>
  <si>
    <t>D+M krabice PVC přístrojová čtvercová D 125mm, podomítková</t>
  </si>
  <si>
    <t>-4113890</t>
  </si>
  <si>
    <t>10006</t>
  </si>
  <si>
    <t>Krabice přístrojová hluboká 80x80</t>
  </si>
  <si>
    <t>893960971</t>
  </si>
  <si>
    <t>10007</t>
  </si>
  <si>
    <t>kabelový drátěnný rošt 100x100, vč. závěsů, výložníků, spojek</t>
  </si>
  <si>
    <t>713103112</t>
  </si>
  <si>
    <t>10008</t>
  </si>
  <si>
    <t>Sběrný kabelový držák - křídlový, jednostranný, 8x kabel 3x1,5mm2, bezhalogenový PP</t>
  </si>
  <si>
    <t>-2090163291</t>
  </si>
  <si>
    <t>10009</t>
  </si>
  <si>
    <t>Sběrný kabelový držák, 15x kabel 3x1,5mm2, univerzální, PP, bezhalogenní.</t>
  </si>
  <si>
    <t>-2014413372</t>
  </si>
  <si>
    <t>Vedlejší rozpočtové náklady</t>
  </si>
  <si>
    <t>Pol16.1</t>
  </si>
  <si>
    <t>Vedení prací, autorský dozor, skutečný stav</t>
  </si>
  <si>
    <t>378797841</t>
  </si>
  <si>
    <t>Pol17.1</t>
  </si>
  <si>
    <t>Mimostaveništní doprava 1%</t>
  </si>
  <si>
    <t>687224801</t>
  </si>
  <si>
    <t>Pol18.1</t>
  </si>
  <si>
    <t>Přesun dodávek 1%</t>
  </si>
  <si>
    <t>827547242</t>
  </si>
  <si>
    <t>Pol19.1</t>
  </si>
  <si>
    <t>GZS 0,5%</t>
  </si>
  <si>
    <t>-1679707499</t>
  </si>
  <si>
    <t>D.1.4.5 - Vzduchotechnika</t>
  </si>
  <si>
    <t>1 - Ochlazování 2.NP - uznatelné náklady</t>
  </si>
  <si>
    <t>2 - Vzduchotechnika 2. NP - uznatelné náklady</t>
  </si>
  <si>
    <t>3 - Demontáž VZT potrubí - uznatelné náklady</t>
  </si>
  <si>
    <t>4 - Demontáž chladicícho zařízení s proměnným průtokem chladiva</t>
  </si>
  <si>
    <t>Ochlazování 2.NP - uznatelné náklady</t>
  </si>
  <si>
    <t>Venkovní jednotka - zdroj chladu - systém s proměnným průtokem chladiva, SCOP: 4,10,  součtový chladicí výjkon 34,5 kW, chladící výkon 30,8 kW, index připojení 110,0 %, 2-trubkový systém, chladivo R-410A,  U=3x400 V, přepěťová ochrana 3x32 A, ustálený pro</t>
  </si>
  <si>
    <t>995019987</t>
  </si>
  <si>
    <t>101a</t>
  </si>
  <si>
    <t>Uvedení jednotek chlazení do provozu autorizovaným servisem výrobce zařízení - kpl</t>
  </si>
  <si>
    <t>1148810883</t>
  </si>
  <si>
    <t>Vnitřní kazetová jednotka 840x204x840 mm, 19 kg, max. celkový výkon 4,2 kW, hladina akust. tlaku 29 až 33 dB(A), P=0,018 kW, U=230 V, I=0,3 A</t>
  </si>
  <si>
    <t>1633749701</t>
  </si>
  <si>
    <t>Vnitřní kazetová jednotka 840x204x840 mm, 21 kg, max.celkový výkon 6,5 kW, hladina akust. tlaku 30 až 35 dB(A), P=0,028 kW, U=230 V, I=0,4 A</t>
  </si>
  <si>
    <t>157175585</t>
  </si>
  <si>
    <t>Rozbočovač 1</t>
  </si>
  <si>
    <t>-1431275302</t>
  </si>
  <si>
    <t>Rozbočovač 2</t>
  </si>
  <si>
    <t>-1246644944</t>
  </si>
  <si>
    <t>Rozbočovač 3</t>
  </si>
  <si>
    <t>-987156583</t>
  </si>
  <si>
    <t>106a</t>
  </si>
  <si>
    <t>Kabelový ovladač bílý 25 x 85 x 85 mm</t>
  </si>
  <si>
    <t>1457672807</t>
  </si>
  <si>
    <t>106b</t>
  </si>
  <si>
    <t>Dekorační panel bílý designový 950 x 106 x 950 mm</t>
  </si>
  <si>
    <t>407505024</t>
  </si>
  <si>
    <t>106c</t>
  </si>
  <si>
    <t>Izolace potrubí chladiva a par chladiva- EPDM nekonečná hadice tl.9mm pro potrubí Cu28x1,5</t>
  </si>
  <si>
    <t>1992373808</t>
  </si>
  <si>
    <t>106d</t>
  </si>
  <si>
    <t>Samolepící páska EPDM 0,6x25 mm x 25 m</t>
  </si>
  <si>
    <t>-618301214</t>
  </si>
  <si>
    <t>106e</t>
  </si>
  <si>
    <t>Podstavná konstrukce pod venkovní jednotky VRF- dodávka + montáž, konstrukce žárově zinkována</t>
  </si>
  <si>
    <t>47095807</t>
  </si>
  <si>
    <t>106f</t>
  </si>
  <si>
    <t>Ostatní závěsný, spojovací a těsnící materiál</t>
  </si>
  <si>
    <t>745613667</t>
  </si>
  <si>
    <t>106g</t>
  </si>
  <si>
    <t>Montáž příslušenství, nosnosti do 50 kg</t>
  </si>
  <si>
    <t>-29312212</t>
  </si>
  <si>
    <t>23012-0041</t>
  </si>
  <si>
    <t>Čištění potrubí profukováním do DN32</t>
  </si>
  <si>
    <t>297613158</t>
  </si>
  <si>
    <t>23017-0001</t>
  </si>
  <si>
    <t>Příprava pro zkoušku těsnosti potrubí DN do 40</t>
  </si>
  <si>
    <t>sada</t>
  </si>
  <si>
    <t>-1973747532</t>
  </si>
  <si>
    <t>24102-1100R0</t>
  </si>
  <si>
    <t>Manipulace s výrobky a zařízením pomocí autojeřábu s osádkou</t>
  </si>
  <si>
    <t>-611745766</t>
  </si>
  <si>
    <t>27436-1821R0</t>
  </si>
  <si>
    <t>Potřebné množství chladiva R410-A pro doplnění</t>
  </si>
  <si>
    <t>755164979</t>
  </si>
  <si>
    <t>71319-1100R0</t>
  </si>
  <si>
    <t>Položení pryžového pásu tl-8 mm pod venkovní jednotky chlazení (materiál v ceně)</t>
  </si>
  <si>
    <t>m²</t>
  </si>
  <si>
    <t>1853785842</t>
  </si>
  <si>
    <t>71346-3411</t>
  </si>
  <si>
    <t>Montáž izolace ze syntetického kaučuku EPDM</t>
  </si>
  <si>
    <t>1681291484</t>
  </si>
  <si>
    <t>73322-2205</t>
  </si>
  <si>
    <t>Měděné trubky Cu  ø28,6 - dodávka + montáž</t>
  </si>
  <si>
    <t>1774793716</t>
  </si>
  <si>
    <t>73329-1101</t>
  </si>
  <si>
    <t>Zkouška těsnosti potrubí z trubek měděných ø do 35/1,5</t>
  </si>
  <si>
    <t>605320414</t>
  </si>
  <si>
    <t>75171-1134</t>
  </si>
  <si>
    <t>Montáž vnitní kazetové 4 cestné jednotky</t>
  </si>
  <si>
    <t>1581854433</t>
  </si>
  <si>
    <t>75172-1123</t>
  </si>
  <si>
    <t>Ustavení  a montáž venkovních jednotek trojfázové napájení</t>
  </si>
  <si>
    <t>-1233965612</t>
  </si>
  <si>
    <t>75179-1111R0</t>
  </si>
  <si>
    <t>Předizolované měděné trubky Cu ø6,4 - dodávka + montáž</t>
  </si>
  <si>
    <t>1828990369</t>
  </si>
  <si>
    <t>75179-1112R0</t>
  </si>
  <si>
    <t>Předizolované měděné trubky Cu ø9,5 - dodávka + montáž</t>
  </si>
  <si>
    <t>-122204906</t>
  </si>
  <si>
    <t>75179-1113R0</t>
  </si>
  <si>
    <t>Předizolované měděné trubky Cu ø12,7 - dodávka + montáž</t>
  </si>
  <si>
    <t>1889277334</t>
  </si>
  <si>
    <t>75179-1114R0</t>
  </si>
  <si>
    <t>Předizolované měděné trubky Cu ø15,9 - dodávka + montáž</t>
  </si>
  <si>
    <t>311251277</t>
  </si>
  <si>
    <t>75179-1116R0</t>
  </si>
  <si>
    <t>Předizolované měděné trubky Cu ø22,2 - dodávka + montáž</t>
  </si>
  <si>
    <t>-2008158874</t>
  </si>
  <si>
    <t>80075-10..RO</t>
  </si>
  <si>
    <t>Uvedení zařízení do provozu, zaregulování, potřebná průvodní a provozní dokumentace, zaškolení obsluhy: Vyhotovení všech potřebných přejímacích podkladů pro převzetí zařízení v potřebném rozsahu. Počet vyhotovení bude stanoven zadavatelem. Součástí obsahu</t>
  </si>
  <si>
    <t>284760720</t>
  </si>
  <si>
    <t>Vzduchotechnika 2. NP - uznatelné náklady</t>
  </si>
  <si>
    <t>SPIRO potrubí a tvarovky: Trouba D=160, l=3 m</t>
  </si>
  <si>
    <t>310484331</t>
  </si>
  <si>
    <t>Trouba D=200, l=3 m</t>
  </si>
  <si>
    <t>-240521639</t>
  </si>
  <si>
    <t>203</t>
  </si>
  <si>
    <t>Trouba D=315, l=3 m</t>
  </si>
  <si>
    <t>-117687422</t>
  </si>
  <si>
    <t>204</t>
  </si>
  <si>
    <t>Spojka vnitřní d=160</t>
  </si>
  <si>
    <t>-1823163411</t>
  </si>
  <si>
    <t>205</t>
  </si>
  <si>
    <t>Spojka vnitřní d=200</t>
  </si>
  <si>
    <t>-23995518</t>
  </si>
  <si>
    <t>206</t>
  </si>
  <si>
    <t>Spojka vnitřní d=315</t>
  </si>
  <si>
    <t>127352244</t>
  </si>
  <si>
    <t>207</t>
  </si>
  <si>
    <t>Přechod osový d=200-160</t>
  </si>
  <si>
    <t>-1646811255</t>
  </si>
  <si>
    <t>208</t>
  </si>
  <si>
    <t>Oblouk segmentový d=160</t>
  </si>
  <si>
    <t>1550514498</t>
  </si>
  <si>
    <t>209</t>
  </si>
  <si>
    <t>Oblouk segmentový d=315</t>
  </si>
  <si>
    <t>624519808</t>
  </si>
  <si>
    <t>210</t>
  </si>
  <si>
    <t>Odbočka jednostranná 90°, d=160-100</t>
  </si>
  <si>
    <t>-1118064514</t>
  </si>
  <si>
    <t>211</t>
  </si>
  <si>
    <t>Odbočka jednostranná 90°, d=160-125</t>
  </si>
  <si>
    <t>-447679888</t>
  </si>
  <si>
    <t>212</t>
  </si>
  <si>
    <t>Odbočka jednostranná 90°, d=160-160</t>
  </si>
  <si>
    <t>-1645359822</t>
  </si>
  <si>
    <t>213</t>
  </si>
  <si>
    <t>Odbočka jednostranná 90°, d=200-200</t>
  </si>
  <si>
    <t>-422298162</t>
  </si>
  <si>
    <t>214</t>
  </si>
  <si>
    <t>Odbočka jednostranná 90°, d=315-200</t>
  </si>
  <si>
    <t>1187343538</t>
  </si>
  <si>
    <t>215</t>
  </si>
  <si>
    <t>Koncový kryt pro zaslepení tvarovky D=160</t>
  </si>
  <si>
    <t>-990391008</t>
  </si>
  <si>
    <t>216</t>
  </si>
  <si>
    <t>Koncový kryt pro zaslepení tvarovky D=315</t>
  </si>
  <si>
    <t>-748986997</t>
  </si>
  <si>
    <t>216a</t>
  </si>
  <si>
    <t>Ohebné potrubí: Al hadice jednovrstvá, 100 mm x 1 m</t>
  </si>
  <si>
    <t>-1426356058</t>
  </si>
  <si>
    <t>217</t>
  </si>
  <si>
    <t>Al hadice jednovrstvá, 125 mm x 1 m</t>
  </si>
  <si>
    <t>2088518729</t>
  </si>
  <si>
    <t>218</t>
  </si>
  <si>
    <t>Al hadice jednovrstvá, 200 mm x 5 m</t>
  </si>
  <si>
    <t>1827707268</t>
  </si>
  <si>
    <t>218a</t>
  </si>
  <si>
    <t>Kovová páska 30 m</t>
  </si>
  <si>
    <t>-1635900173</t>
  </si>
  <si>
    <t>218b</t>
  </si>
  <si>
    <t>Kovová spona k pásce</t>
  </si>
  <si>
    <t>-1711385642</t>
  </si>
  <si>
    <t>219</t>
  </si>
  <si>
    <t>Potrubí s přírubami a těsněním sk.I z pozinkovaného plechu:   Odbočka jednostranná 1000x500-1000x500-400x500</t>
  </si>
  <si>
    <t>-1453868263</t>
  </si>
  <si>
    <t>220</t>
  </si>
  <si>
    <t>Přechod pravoúhlý 1000x500-1000x200/700</t>
  </si>
  <si>
    <t>628615150</t>
  </si>
  <si>
    <t>221</t>
  </si>
  <si>
    <t>Oblouk čtyřhranný 1000x200-90°/R=200</t>
  </si>
  <si>
    <t>394579859</t>
  </si>
  <si>
    <t>222</t>
  </si>
  <si>
    <t>Přechod 400x500-400x200/600 - zhotovit při montáži</t>
  </si>
  <si>
    <t>1138861906</t>
  </si>
  <si>
    <t>223</t>
  </si>
  <si>
    <t>Oblouk čtyřhranný 400x200-45°/R=150</t>
  </si>
  <si>
    <t>1096997437</t>
  </si>
  <si>
    <t>224</t>
  </si>
  <si>
    <t>Trouba čtyřhranná 400x200-1200+ VP</t>
  </si>
  <si>
    <t>1859945975</t>
  </si>
  <si>
    <t>225</t>
  </si>
  <si>
    <t>Trouba čtyřhranná 1000x200-1950</t>
  </si>
  <si>
    <t>1794643115</t>
  </si>
  <si>
    <t>226</t>
  </si>
  <si>
    <t>Oblouk čtyřhranný 400x200-90°/R=150</t>
  </si>
  <si>
    <t>-857403723</t>
  </si>
  <si>
    <t>227</t>
  </si>
  <si>
    <t>Trouba čtyřhranná 400x200-1450</t>
  </si>
  <si>
    <t>919709785</t>
  </si>
  <si>
    <t>228</t>
  </si>
  <si>
    <t>Trouba čtyřhranná 400x200-1450+ VP</t>
  </si>
  <si>
    <t>184621192</t>
  </si>
  <si>
    <t>229</t>
  </si>
  <si>
    <t>Trouba s obloukem 200x400-200+ VP - 90°/R=100</t>
  </si>
  <si>
    <t>2139086234</t>
  </si>
  <si>
    <t>230</t>
  </si>
  <si>
    <t>Koncové prvky: Vyústka z pozinku do čtyřhraného potrubí, jednořadá s regulací R1, 400x200 mm</t>
  </si>
  <si>
    <t>-1108066175</t>
  </si>
  <si>
    <t>230a</t>
  </si>
  <si>
    <t>Montáž vyústky 400x200 mm do čtyřhranného plechového potrubí</t>
  </si>
  <si>
    <t>-1348803261</t>
  </si>
  <si>
    <t>231</t>
  </si>
  <si>
    <t>Rezidenční stropní difuzor DN 100 pro přívod vzduchu</t>
  </si>
  <si>
    <t>260194326</t>
  </si>
  <si>
    <t>232</t>
  </si>
  <si>
    <t>Montážní rámeček pro instalaci difuzoru do uhebného potrubí s těsněním DN 100</t>
  </si>
  <si>
    <t>563841917</t>
  </si>
  <si>
    <t>233</t>
  </si>
  <si>
    <t>Rezidenční stropní difuzor DN 125 pro přívod vzduchu</t>
  </si>
  <si>
    <t>-1133732266</t>
  </si>
  <si>
    <t>234</t>
  </si>
  <si>
    <t>Montážní rámeček pro instalaci difuzoru do uhebného potrubí s těsněním DN 125</t>
  </si>
  <si>
    <t>1866894894</t>
  </si>
  <si>
    <t>235</t>
  </si>
  <si>
    <t>Perforovaný stropní difuzor přívodní, velikost 250, pro rastr 600x600 mm</t>
  </si>
  <si>
    <t>-751579458</t>
  </si>
  <si>
    <t>236</t>
  </si>
  <si>
    <t>Plenum box ke stropnímu difuzoru, velikost 200-250, izolovaný, hrdlo s těsněním a regulační klapkou</t>
  </si>
  <si>
    <t>234747136</t>
  </si>
  <si>
    <t>237</t>
  </si>
  <si>
    <t>Přeslechový průchod (ventil) pro přenos vzduchu mez sousedními místnostmi s elementy na útlum hluku velikost 100</t>
  </si>
  <si>
    <t>-53203670</t>
  </si>
  <si>
    <t>238</t>
  </si>
  <si>
    <t>Přeslechový průchod (ventil) pro přenos vzduchu mez sousedními místnostmi s elementy na útlum hluku velikost 160</t>
  </si>
  <si>
    <t>712986563</t>
  </si>
  <si>
    <t>238a</t>
  </si>
  <si>
    <t>Montáž větrací mřížky stěnové, průřezu do 0,04 m²</t>
  </si>
  <si>
    <t>1987843798</t>
  </si>
  <si>
    <t>24101-31..RO</t>
  </si>
  <si>
    <t>Závěsný spojovací a těsnící materiál pro VZT rozvody</t>
  </si>
  <si>
    <t>2144535319</t>
  </si>
  <si>
    <t>75132-2012</t>
  </si>
  <si>
    <t>Montáž stropních difuzorů a talířových ventilů průměru do 200 mm</t>
  </si>
  <si>
    <t>564822145</t>
  </si>
  <si>
    <t>75151-00..RO</t>
  </si>
  <si>
    <t>Výroba VZT potrubí při montáži - doměry (materiál v ceně)</t>
  </si>
  <si>
    <t>1413296707</t>
  </si>
  <si>
    <t>75151-1023</t>
  </si>
  <si>
    <t>Montáž potrubí plechového sk.I čtyřhranného a přírubou průřezu do 0,5 m²</t>
  </si>
  <si>
    <t>954642292</t>
  </si>
  <si>
    <t>75151-1182</t>
  </si>
  <si>
    <t>Montáž potrubí plechového sk.I kruhového bez přírub, průměr do 200 mm</t>
  </si>
  <si>
    <t>-1955150293</t>
  </si>
  <si>
    <t>75151-1201</t>
  </si>
  <si>
    <t>Montáž potrubí plechového sk.I kruhového bez přírub, průměr do 400 mm</t>
  </si>
  <si>
    <t>-1630687598</t>
  </si>
  <si>
    <t>75151-4078</t>
  </si>
  <si>
    <t>Montáž tvarovek do potrubí kruhového bez přírub, průměr do 200 mm</t>
  </si>
  <si>
    <t>-1571473141</t>
  </si>
  <si>
    <t>75151-4080</t>
  </si>
  <si>
    <t>Montáž tvarovek do potrubí kruhového bez přírub, průměr do 400 mm</t>
  </si>
  <si>
    <t>665489763</t>
  </si>
  <si>
    <t>75151-4117</t>
  </si>
  <si>
    <t>Montáž tvrovek do potrubí plechového sk.I čtyřhranného s přírubou průřezu do 0,42 m²</t>
  </si>
  <si>
    <t>-434974887</t>
  </si>
  <si>
    <t>75153-7132</t>
  </si>
  <si>
    <t>Montáž kruhového potrubí ohebného průměru do 200 mm</t>
  </si>
  <si>
    <t>1519876972</t>
  </si>
  <si>
    <t>Demontáž VZT potrubí - uznatelné náklady</t>
  </si>
  <si>
    <t>301</t>
  </si>
  <si>
    <t>Demontáž potrubí plechového sk.I čtyřhranného s přírubou, obvod do 3 m</t>
  </si>
  <si>
    <t>-1852354958</t>
  </si>
  <si>
    <t>302</t>
  </si>
  <si>
    <t>Demontáž potrubí kruhového průměru do 400 mm, bez  přírub</t>
  </si>
  <si>
    <t>-1906381706</t>
  </si>
  <si>
    <t>303</t>
  </si>
  <si>
    <t xml:space="preserve">Demontáž odsávací digestoře ve skladu 2000x1000 mm </t>
  </si>
  <si>
    <t>-896447011</t>
  </si>
  <si>
    <t>304</t>
  </si>
  <si>
    <t>Demontáž odsávacího ventilátoru</t>
  </si>
  <si>
    <t>1616537365</t>
  </si>
  <si>
    <t>Demontáž chladicícho zařízení s proměnným průtokem chladiva</t>
  </si>
  <si>
    <t>-586878871</t>
  </si>
  <si>
    <t>401</t>
  </si>
  <si>
    <t>Odsátí chladiva R-410A ye systému</t>
  </si>
  <si>
    <t>156877460</t>
  </si>
  <si>
    <t>402</t>
  </si>
  <si>
    <t>Odstranění plastových krytů měděných potrubí</t>
  </si>
  <si>
    <t>1124186721</t>
  </si>
  <si>
    <t>403</t>
  </si>
  <si>
    <t>Demontáž potrubí z měděných trubek do průměru 40 mm</t>
  </si>
  <si>
    <t>2094576085</t>
  </si>
  <si>
    <t>404</t>
  </si>
  <si>
    <t>Demontáž vnitřních podstropních výparníkových jednotek</t>
  </si>
  <si>
    <t>-1001263220</t>
  </si>
  <si>
    <t>B - NEUZNATELNÉ NÁKLADY</t>
  </si>
  <si>
    <t>1262057330</t>
  </si>
  <si>
    <t>5,44</t>
  </si>
  <si>
    <t>-896618941</t>
  </si>
  <si>
    <t>611325416</t>
  </si>
  <si>
    <t>Oprava vnitřní vápenocementové hladké omítky stropů v rozsahu plochy do 10 % s celoplošným přeštukováním</t>
  </si>
  <si>
    <t>-1699474693</t>
  </si>
  <si>
    <t>1542988592</t>
  </si>
  <si>
    <t>1,70*3,25</t>
  </si>
  <si>
    <t>-1900006359</t>
  </si>
  <si>
    <t>(5,29+5,29+25,07)</t>
  </si>
  <si>
    <t>1506362227</t>
  </si>
  <si>
    <t>1425946536</t>
  </si>
  <si>
    <t>34,68</t>
  </si>
  <si>
    <t>339868148</t>
  </si>
  <si>
    <t>41,96</t>
  </si>
  <si>
    <t>1098279845</t>
  </si>
  <si>
    <t>22,2*0,063</t>
  </si>
  <si>
    <t>2136667623</t>
  </si>
  <si>
    <t>5,29+5,29</t>
  </si>
  <si>
    <t>1857170608</t>
  </si>
  <si>
    <t>20597432</t>
  </si>
  <si>
    <t>1768769778</t>
  </si>
  <si>
    <t>22,903*19 'Přepočtené koeficientem množství</t>
  </si>
  <si>
    <t>646425613</t>
  </si>
  <si>
    <t>897165200</t>
  </si>
  <si>
    <t>-928392384</t>
  </si>
  <si>
    <t>1610671946</t>
  </si>
  <si>
    <t>5,29+5,29+25,07</t>
  </si>
  <si>
    <t>1350809633</t>
  </si>
  <si>
    <t>35,65*1,05 'Přepočtené koeficientem množství</t>
  </si>
  <si>
    <t>488202109</t>
  </si>
  <si>
    <t>636276182</t>
  </si>
  <si>
    <t>35,65*1,1655 'Přepočtené koeficientem množství</t>
  </si>
  <si>
    <t>-1038592830</t>
  </si>
  <si>
    <t>-1770527502</t>
  </si>
  <si>
    <t>19,79</t>
  </si>
  <si>
    <t>76243R3</t>
  </si>
  <si>
    <t>DO/3 - Montáž a dodávka obložení stěn deskami laminotřískovými tl. 18mm na nosný rošt</t>
  </si>
  <si>
    <t>572193077</t>
  </si>
  <si>
    <t>DO/3 červená</t>
  </si>
  <si>
    <t>1,17</t>
  </si>
  <si>
    <t>76243R4</t>
  </si>
  <si>
    <t>DO/4 - Montáž a dodávka obložení stěn deskami laminotřískovými tl. 18mm na nosný rošt</t>
  </si>
  <si>
    <t>1000912223</t>
  </si>
  <si>
    <t>DO/4 šedá</t>
  </si>
  <si>
    <t>26,65</t>
  </si>
  <si>
    <t>314136014</t>
  </si>
  <si>
    <t>-1165661969</t>
  </si>
  <si>
    <t>1485552229</t>
  </si>
  <si>
    <t>5,90</t>
  </si>
  <si>
    <t>-1398829215</t>
  </si>
  <si>
    <t>0,55</t>
  </si>
  <si>
    <t>14,04</t>
  </si>
  <si>
    <t>963168541</t>
  </si>
  <si>
    <t>5,90+14,59</t>
  </si>
  <si>
    <t>763121441A</t>
  </si>
  <si>
    <t>SDK stěna předsazená tl 65 mm profil CW+UW 50 deska 1xDF 15 bez izolace</t>
  </si>
  <si>
    <t>1314887298</t>
  </si>
  <si>
    <t>před rozvaděčem</t>
  </si>
  <si>
    <t>2,04</t>
  </si>
  <si>
    <t>-1816232836</t>
  </si>
  <si>
    <t>22,02</t>
  </si>
  <si>
    <t>-301753940</t>
  </si>
  <si>
    <t>1475336382</t>
  </si>
  <si>
    <t>766_D04</t>
  </si>
  <si>
    <t>D+M_D04 vnitřní 2-křídlé dveře 1450x1970mm, plné, odlehčená DTD,kování, pož.odolnost, výpis PSV ozn. D04</t>
  </si>
  <si>
    <t>1832824411</t>
  </si>
  <si>
    <t>ozn. D04</t>
  </si>
  <si>
    <t xml:space="preserve"> 2-křídlé dveře</t>
  </si>
  <si>
    <t>766_D08</t>
  </si>
  <si>
    <t>D+M_D08 vnitřní 1-křídlé dveře 600x1970mm, plné, odlehčená DTD, kování, výpis PSV ozn. D08</t>
  </si>
  <si>
    <t>-642742368</t>
  </si>
  <si>
    <t>ozn. D08</t>
  </si>
  <si>
    <t>766_D09</t>
  </si>
  <si>
    <t>D+M vnitřní 1-křídlé posuvné dveře 900x2000mm, prosklené s dřevěným rámem, výpis PSV ozn. D09</t>
  </si>
  <si>
    <t>1727167794</t>
  </si>
  <si>
    <t>Poznámka k položce:
DVEŘE VNITŘNÍ JEDNOKŘÍDLOVÉ POSUVNÉ, PROSKLENÉ S DŘEVĚNÝM
RÁMEM. MATERIÁL MDF DESKA / BEZPEČNOSTNÍ MLÉČNÉ SKLO. POVRCH
DŘEVĚNÉ PLOCHY - LAMINO CPL. BEZ PRAHU. POSUVNÝ SYSTÉM NA STĚNU,
VČ. POSUVNÉ LIŠTY, NASTAVITELNÝCH DORAZŮ A KOTEVNÍHO MATERIÁLU
KOVÁNÍ (MUŠLE-MUŠLE, ŠTÍTKY) CHROM MAT, TYP DLE VÝBĚRU INVESTORA.
ZÁMEK: WC KLIČKA, ODJISTITELNÁ ZVENKU KLÍČEM</t>
  </si>
  <si>
    <t>766_D10</t>
  </si>
  <si>
    <t>D+M vnitřních 2-křídlých protipožárních dveří 2250x2030mm, plné, odlehčená DTD, výpis PSV ozn. D10</t>
  </si>
  <si>
    <t>1551040562</t>
  </si>
  <si>
    <t>Poznámka k položce:
DVEŘE VNITŘNÍ DVOUKŘÍDLOVÉ, OTEVÍRAVÉ, PLNÉ.
MATERIÁL - ODLEHČENÁ DTD, POVRCH LAMINO CPL.
VČETNĚ ZÁRUBNĚ.
KOVÁNÍ (MADLO, ŠTÍTKY) CHROM MAT, TYP DLE VÝBĚRU INVESTORA.
EI30DP3C</t>
  </si>
  <si>
    <t>766_D11</t>
  </si>
  <si>
    <t>D+M vnitřních 2-křídlých protipožárních dveří 2250x630mm, plné, odlehčená DTD, výpis PSV ozn. D11</t>
  </si>
  <si>
    <t>-2004255384</t>
  </si>
  <si>
    <t>-269446321</t>
  </si>
  <si>
    <t>32,19+36,24</t>
  </si>
  <si>
    <t>-1137165082</t>
  </si>
  <si>
    <t>998766203</t>
  </si>
  <si>
    <t>Přesun hmot procentní pro kce truhlářské v objektech v přes 12 do 24 m</t>
  </si>
  <si>
    <t>-766880625</t>
  </si>
  <si>
    <t>767_Z3</t>
  </si>
  <si>
    <t>D+M_Z3 - prosklená interiérová konstrukce z Al.profilů 3100x2700mm vč. dílenské dokumentace</t>
  </si>
  <si>
    <t>941295826</t>
  </si>
  <si>
    <t>Poznámka k položce:
3 100/2 700 MM
PROSKLENÁ INTERIÉROVÁ KONSTRUKCE Z HLINÍKOVÝCH PROFILŮ,
DVEŘE S NADSVĚTLÍKEM, VÝKLADCE PO STRANÁCH
- ŠÍŘKA PROFILŮ ~80MM, HLOUBKA PROFILŮ cca 100MM
- 1 KS OTOČNÝCH DVEŘÍ 900/2100, LEVÉ, ELEKTROMECHANICKÝ ZÁMEK, SYSTÉMOVÝ KABEL,
ZADLABÁVACÍ KABELOVÁ PRŮCHODKA, PROTIPLECH
- PANIKOVÉ KOVÁNÍ Z NEREZU KLIKA-KLIKA+ŠTÍTY, SAMOZAVÍRAČ (S MOŽNOSTÍ ARETACE),
HLINÍKOVÁ LIŠTA MÍSTO PRAHU
- NADSVĚTLÍK NADE DVEŘMI PLNÝ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 PŘÍPRAVU DVEŘÍ NA ELEKTROMECHANICKÝ ZÁMEK KOORDINOVAT S ČÁSTÍ SLABOPROUDU
! DÍLENSKOU DOKUMENTACI NUTNO PŘEDLOŽIT KE SCHVÁLENÍ</t>
  </si>
  <si>
    <t>označení Z/3</t>
  </si>
  <si>
    <t>767_Z4</t>
  </si>
  <si>
    <t>D+M_Z4 - prosklená interiérová stěna z Al profilů 3100/2700mm vč. dílenské dokumentace</t>
  </si>
  <si>
    <t>889574350</t>
  </si>
  <si>
    <t>Poznámka k položce:
5 400/2 700 MM
PROSKLENÁ INTERIÉROVÁ KONSTRUKCE Z HLINÍKOVÝCH PROFILŮ,
- ŠÍŘKA PROFILŮ ~80MM, HLOUBKA PROFILŮ cca 100MM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DÍLENSKOU DOKUMENTACI NUTNO PŘEDLOŽIT KE SCHVÁLENÍ</t>
  </si>
  <si>
    <t>označení Z/4</t>
  </si>
  <si>
    <t>767_Z5</t>
  </si>
  <si>
    <t>D+M_Z5 - prosklená interiérová stěna z Al profilů 3600/2700mm vč. dílenské dokumentace</t>
  </si>
  <si>
    <t>1531775051</t>
  </si>
  <si>
    <t>Poznámka k položce:
3 600/2 700 MM
PROSKLENÁ INTERIÉROVÁ KONSTRUKCE Z HLINÍKOVÝCH PROFILŮ,
- ŠÍŘKA PROFILŮ ~80MM, HLOUBKA PROFILŮ cca 100MM
- JEDNODUCHÉ BEZPEČ. ZASKLENÍ - KALENÉ+LEPENÉ
- SOUČÁSTÍ DODÁVKY JE NUTNÝ MONTÁŽNÍ A KOTEVNÍ MATERIÁL
- SOUČÁSTÍ JE TAKÉ ZALIŠTOVÁNÍ A DOTĚSNĚNÍ K NAVAZUJÍCÍM KONSTRUKCÍM V HLINÍKU
- VIDITELNÉ ŠROUB. SPOJE BUDOU OPATŘENY KRYTKOU V BARVĚ RÁMU
- BARVA DLE VÝBĚRU INVESTORA
DÍLENSKOU DOKUMENTACI NUTNO PŘEDLOŽIT KE SCHVÁLENÍ</t>
  </si>
  <si>
    <t>označení Z/5</t>
  </si>
  <si>
    <t>prosklená interiérová stěna z Al profilů</t>
  </si>
  <si>
    <t>zalištování, dotěsnění k navazujícím kcím</t>
  </si>
  <si>
    <t>vč.dílenské dokumentace</t>
  </si>
  <si>
    <t>998767203</t>
  </si>
  <si>
    <t>Přesun hmot procentní pro zámečnické konstrukce v objektech v přes 12 do 24 m</t>
  </si>
  <si>
    <t>-738337221</t>
  </si>
  <si>
    <t>2022365325</t>
  </si>
  <si>
    <t>-701275308</t>
  </si>
  <si>
    <t>-1837459143</t>
  </si>
  <si>
    <t>10,58*2+25,07*2</t>
  </si>
  <si>
    <t>-2052310161</t>
  </si>
  <si>
    <t>143633615</t>
  </si>
  <si>
    <t>-179632365</t>
  </si>
  <si>
    <t>-1391948313</t>
  </si>
  <si>
    <t>35,65*1,1 'Přepočtené koeficientem množství</t>
  </si>
  <si>
    <t>-1657971497</t>
  </si>
  <si>
    <t>3,75*2+5,92*2</t>
  </si>
  <si>
    <t>375486868</t>
  </si>
  <si>
    <t>2,30*4*2+3,175+0,45*3+0,60*4+0,60+0,675*2</t>
  </si>
  <si>
    <t>-1095031198</t>
  </si>
  <si>
    <t>27,275*1,02 'Přepočtené koeficientem množství</t>
  </si>
  <si>
    <t>1782815411</t>
  </si>
  <si>
    <t>-435232912</t>
  </si>
  <si>
    <t>1639060560</t>
  </si>
  <si>
    <t>1752680053</t>
  </si>
  <si>
    <t>5,44+1,70*3,25+5,29+5,29</t>
  </si>
  <si>
    <t>5,90*2+14,59*2+2,04</t>
  </si>
  <si>
    <t>1080654138</t>
  </si>
  <si>
    <t>1350828827</t>
  </si>
  <si>
    <t>722182112</t>
  </si>
  <si>
    <t>Izolace z měkčeného PE pr.20 mm, tl. 10 mm</t>
  </si>
  <si>
    <t>810638292</t>
  </si>
  <si>
    <t>722190401</t>
  </si>
  <si>
    <t>Upevnění výpustku DN 15</t>
  </si>
  <si>
    <t>1358670193</t>
  </si>
  <si>
    <t>722220111</t>
  </si>
  <si>
    <t>Nástěnka K 247</t>
  </si>
  <si>
    <t>1638702496</t>
  </si>
  <si>
    <t>417014819</t>
  </si>
  <si>
    <t>722259116</t>
  </si>
  <si>
    <t>Protipožární ucpávky pro potrubí (do DN 110) montáž</t>
  </si>
  <si>
    <t>-1539010074</t>
  </si>
  <si>
    <t>1324111948</t>
  </si>
  <si>
    <t>722290234</t>
  </si>
  <si>
    <t>Proplach a dezinfekce -DN 80</t>
  </si>
  <si>
    <t>1834238260</t>
  </si>
  <si>
    <t>722290238</t>
  </si>
  <si>
    <t>Hygienický rozbor vody</t>
  </si>
  <si>
    <t>-831711939</t>
  </si>
  <si>
    <t>911345590</t>
  </si>
  <si>
    <t>725810102</t>
  </si>
  <si>
    <t>Ventil pračkový G 3/4</t>
  </si>
  <si>
    <t>-1451251675</t>
  </si>
  <si>
    <t>725819201</t>
  </si>
  <si>
    <t>Mtž ventilů nástěnných G 1/2</t>
  </si>
  <si>
    <t>-47311122</t>
  </si>
  <si>
    <t>725821211</t>
  </si>
  <si>
    <t>Baterie dřezová,</t>
  </si>
  <si>
    <t>-742019155</t>
  </si>
  <si>
    <t>725829202</t>
  </si>
  <si>
    <t>Mtž baterií umyv-dřez</t>
  </si>
  <si>
    <t>-1558074212</t>
  </si>
  <si>
    <t>1658693342</t>
  </si>
  <si>
    <t>721174023</t>
  </si>
  <si>
    <t>Kanal potr PP odpadní hrdlové DN 50</t>
  </si>
  <si>
    <t>-1585653979</t>
  </si>
  <si>
    <t>-742031364</t>
  </si>
  <si>
    <t>-1867547810</t>
  </si>
  <si>
    <t>-957518812</t>
  </si>
  <si>
    <t>-137062242</t>
  </si>
  <si>
    <t>AA -  ELEKTROINSTALACE - NEUZNATELNÉ NÁKLADY</t>
  </si>
  <si>
    <t>BB - ROZVODNICE - NEUZNATELNÉ NÁKLADY</t>
  </si>
  <si>
    <t>AA</t>
  </si>
  <si>
    <t xml:space="preserve"> ELEKTROINSTALACE - NEUZNATELNÉ NÁKLADY</t>
  </si>
  <si>
    <t>10A</t>
  </si>
  <si>
    <t>-138299783</t>
  </si>
  <si>
    <t>11A</t>
  </si>
  <si>
    <t>-1231782291</t>
  </si>
  <si>
    <t>12A</t>
  </si>
  <si>
    <t>-1174659468</t>
  </si>
  <si>
    <t>13A</t>
  </si>
  <si>
    <t>-1833801349</t>
  </si>
  <si>
    <t>14A</t>
  </si>
  <si>
    <t>-387860666</t>
  </si>
  <si>
    <t>15A</t>
  </si>
  <si>
    <t>-1841770838</t>
  </si>
  <si>
    <t>16A</t>
  </si>
  <si>
    <t>-1350052762</t>
  </si>
  <si>
    <t>17A</t>
  </si>
  <si>
    <t>-611710482</t>
  </si>
  <si>
    <t>18A</t>
  </si>
  <si>
    <t>1144027028</t>
  </si>
  <si>
    <t>19A</t>
  </si>
  <si>
    <t>-2041910446</t>
  </si>
  <si>
    <t>1A</t>
  </si>
  <si>
    <t>1843941655</t>
  </si>
  <si>
    <t>20A</t>
  </si>
  <si>
    <t>1426321697</t>
  </si>
  <si>
    <t>21A</t>
  </si>
  <si>
    <t>1187639464</t>
  </si>
  <si>
    <t>22A</t>
  </si>
  <si>
    <t>-1977074940</t>
  </si>
  <si>
    <t>23A</t>
  </si>
  <si>
    <t>-1588200324</t>
  </si>
  <si>
    <t>2A</t>
  </si>
  <si>
    <t>-1049141625</t>
  </si>
  <si>
    <t>3A</t>
  </si>
  <si>
    <t>Jednopólový spínač</t>
  </si>
  <si>
    <t>-457531757</t>
  </si>
  <si>
    <t>4A</t>
  </si>
  <si>
    <t>-1898138575</t>
  </si>
  <si>
    <t>5A</t>
  </si>
  <si>
    <t>-1741693851</t>
  </si>
  <si>
    <t>6A</t>
  </si>
  <si>
    <t>1549502106</t>
  </si>
  <si>
    <t>7A</t>
  </si>
  <si>
    <t>-494840138</t>
  </si>
  <si>
    <t>8A</t>
  </si>
  <si>
    <t>-746526346</t>
  </si>
  <si>
    <t>9A</t>
  </si>
  <si>
    <t>-649043833</t>
  </si>
  <si>
    <t>BB</t>
  </si>
  <si>
    <t>ROZVODNICE - NEUZNATELNÉ NÁKLADY</t>
  </si>
  <si>
    <t>24A</t>
  </si>
  <si>
    <t xml:space="preserve">Prostorová úprava v místě napojení </t>
  </si>
  <si>
    <t>-1381227378</t>
  </si>
  <si>
    <t>25A</t>
  </si>
  <si>
    <t>1318107754</t>
  </si>
  <si>
    <t>26A</t>
  </si>
  <si>
    <t>-1164590515</t>
  </si>
  <si>
    <t>27A</t>
  </si>
  <si>
    <t>-1631292069</t>
  </si>
  <si>
    <t>28A</t>
  </si>
  <si>
    <t>-1180364537</t>
  </si>
  <si>
    <t>29A</t>
  </si>
  <si>
    <t>Jistič C40/3</t>
  </si>
  <si>
    <t>2051431364</t>
  </si>
  <si>
    <t>30A</t>
  </si>
  <si>
    <t>347183164</t>
  </si>
  <si>
    <t>31A</t>
  </si>
  <si>
    <t>565994977</t>
  </si>
  <si>
    <t>32A</t>
  </si>
  <si>
    <t>-2018109936</t>
  </si>
  <si>
    <t>33A</t>
  </si>
  <si>
    <t>-726911957</t>
  </si>
  <si>
    <t>330429227</t>
  </si>
  <si>
    <t>B - SK - Strukturovaná kabeláž - Propojovací kabely</t>
  </si>
  <si>
    <t>C - SK - Strukturovaná kabeláž - Kabely</t>
  </si>
  <si>
    <t xml:space="preserve">D - SK - Strukturovaná kabeláž - Ostatní </t>
  </si>
  <si>
    <t>E - EPS - Elektrická požární signalizace  - Systém Bosch</t>
  </si>
  <si>
    <t>F - EPS - Elektrická požární signalizace - Ostatní</t>
  </si>
  <si>
    <t>G - KT - Kabelové trasy - Elektroinstalační materiál</t>
  </si>
  <si>
    <t>-1811894443</t>
  </si>
  <si>
    <t>249773566</t>
  </si>
  <si>
    <t>-1676845372</t>
  </si>
  <si>
    <t>-1210563407</t>
  </si>
  <si>
    <t>SK - Strukturovaná kabeláž - Propojovací kabely</t>
  </si>
  <si>
    <t>-2008712021</t>
  </si>
  <si>
    <t>-1571569718</t>
  </si>
  <si>
    <t>1214447491</t>
  </si>
  <si>
    <t>-613321494</t>
  </si>
  <si>
    <t>4.2</t>
  </si>
  <si>
    <t>336730260</t>
  </si>
  <si>
    <t>4.3</t>
  </si>
  <si>
    <t>931105479</t>
  </si>
  <si>
    <t>4.4</t>
  </si>
  <si>
    <t>1323554558</t>
  </si>
  <si>
    <t>EPS - Elektrická požární signalizace  - Systém Bosch</t>
  </si>
  <si>
    <t>-1412301229</t>
  </si>
  <si>
    <t>Termo-diferenciální hlásič s  paticí</t>
  </si>
  <si>
    <t>-87230559</t>
  </si>
  <si>
    <t>-458588210</t>
  </si>
  <si>
    <t>556210884</t>
  </si>
  <si>
    <t>1104998911</t>
  </si>
  <si>
    <t>1956980215</t>
  </si>
  <si>
    <t>2030542669</t>
  </si>
  <si>
    <t>1577955112</t>
  </si>
  <si>
    <t>-2947162</t>
  </si>
  <si>
    <t>1524841934</t>
  </si>
  <si>
    <t>1214800521</t>
  </si>
  <si>
    <t>868584400</t>
  </si>
  <si>
    <t>780809560</t>
  </si>
  <si>
    <t>1006</t>
  </si>
  <si>
    <t>-130883037</t>
  </si>
  <si>
    <t>1007</t>
  </si>
  <si>
    <t>-1672986979</t>
  </si>
  <si>
    <t>1008</t>
  </si>
  <si>
    <t>-2087302181</t>
  </si>
  <si>
    <t>1009</t>
  </si>
  <si>
    <t>-1904814313</t>
  </si>
  <si>
    <t>1010</t>
  </si>
  <si>
    <t>1680085570</t>
  </si>
  <si>
    <t>1011</t>
  </si>
  <si>
    <t>-1014908858</t>
  </si>
  <si>
    <t>1012</t>
  </si>
  <si>
    <t>-831725290</t>
  </si>
  <si>
    <t>-370983160</t>
  </si>
  <si>
    <t>-1776817433</t>
  </si>
  <si>
    <t>1866560611</t>
  </si>
  <si>
    <t>-1738820293</t>
  </si>
  <si>
    <t>5 - Ochlazování 3.NP - neuznatelné náklady</t>
  </si>
  <si>
    <t>6 - Vzduchotechnika 2. NP - neuznatelné náklady</t>
  </si>
  <si>
    <t>Ochlazování 3.NP - neuznatelné náklady</t>
  </si>
  <si>
    <t>592223517</t>
  </si>
  <si>
    <t>-956973005</t>
  </si>
  <si>
    <t>1370113315</t>
  </si>
  <si>
    <t>902208001</t>
  </si>
  <si>
    <t>501</t>
  </si>
  <si>
    <t>Venkovní jednotka - zdroj chladu - systém s proměnným průtokem chladiva, SCOP: 4,20,  součtový chladicí výjkon 52,0 kW, chladící výkon 44,8 kW, index připojení 111,1 %, 2-trubkový systém, chladivo R-410A,  U=3x400 V, přepěťová ochrana 3x40 A, ustálený pro</t>
  </si>
  <si>
    <t>-1513864363</t>
  </si>
  <si>
    <t>501a</t>
  </si>
  <si>
    <t>209651949</t>
  </si>
  <si>
    <t>502</t>
  </si>
  <si>
    <t>Vnitřní podstropní jednotka, 1590x235x690 mm, 39 kg, chladicí výkon 10,4 kW, hladina akustického tlaku 34 - 44 dB(A), P=237 W, U=230 V, I=1,7 A</t>
  </si>
  <si>
    <t>-1016640352</t>
  </si>
  <si>
    <t>503</t>
  </si>
  <si>
    <t>457322103</t>
  </si>
  <si>
    <t>504</t>
  </si>
  <si>
    <t>1987537048</t>
  </si>
  <si>
    <t>504a</t>
  </si>
  <si>
    <t>-161714661</t>
  </si>
  <si>
    <t>504b</t>
  </si>
  <si>
    <t>-1940897654</t>
  </si>
  <si>
    <t>504c</t>
  </si>
  <si>
    <t>-2035527415</t>
  </si>
  <si>
    <t>504d</t>
  </si>
  <si>
    <t>671609320</t>
  </si>
  <si>
    <t>504e</t>
  </si>
  <si>
    <t>-664660294</t>
  </si>
  <si>
    <t>504f</t>
  </si>
  <si>
    <t>-1845184333</t>
  </si>
  <si>
    <t>-1079368746</t>
  </si>
  <si>
    <t>-367957198</t>
  </si>
  <si>
    <t>-2113048808</t>
  </si>
  <si>
    <t>1581805005</t>
  </si>
  <si>
    <t>75171-1152</t>
  </si>
  <si>
    <t>Montáž vnitní podstropní jednotky</t>
  </si>
  <si>
    <t>-1973317163</t>
  </si>
  <si>
    <t>1107984733</t>
  </si>
  <si>
    <t>-1363806100</t>
  </si>
  <si>
    <t>740995061</t>
  </si>
  <si>
    <t>1492363431</t>
  </si>
  <si>
    <t>1063959580</t>
  </si>
  <si>
    <t>1064708983</t>
  </si>
  <si>
    <t>Vzduchotechnika 2. NP - neuznatelné náklady</t>
  </si>
  <si>
    <t>601</t>
  </si>
  <si>
    <t>SPIROpotrubí a tvarovky: Trouba D=160, l=3 m</t>
  </si>
  <si>
    <t>659854908</t>
  </si>
  <si>
    <t>602</t>
  </si>
  <si>
    <t>696930863</t>
  </si>
  <si>
    <t>603</t>
  </si>
  <si>
    <t>163913168</t>
  </si>
  <si>
    <t>604</t>
  </si>
  <si>
    <t>836406304</t>
  </si>
  <si>
    <t>605</t>
  </si>
  <si>
    <t>Koncové prvky: Rezidenční stropní difuzor DN 100 pro přívod vzduchu</t>
  </si>
  <si>
    <t>1896598695</t>
  </si>
  <si>
    <t>606</t>
  </si>
  <si>
    <t>-986705289</t>
  </si>
  <si>
    <t>607</t>
  </si>
  <si>
    <t>723979130</t>
  </si>
  <si>
    <t>607a</t>
  </si>
  <si>
    <t>-1433331369</t>
  </si>
  <si>
    <t>-1448853394</t>
  </si>
  <si>
    <t>1073533882</t>
  </si>
  <si>
    <t>-1275758669</t>
  </si>
  <si>
    <t>75153-7132.1</t>
  </si>
  <si>
    <t>Montáž kruhového potrubí ohebného izolovaného minerální vatou, průměru do 200 mm</t>
  </si>
  <si>
    <t>-588546242</t>
  </si>
  <si>
    <t>Pol1</t>
  </si>
  <si>
    <t>Rycloupevňovací páska se sponou, průměr 135 mm</t>
  </si>
  <si>
    <t>167114978</t>
  </si>
  <si>
    <t>VRN - Vedlejší rozpočtové náklady stavby</t>
  </si>
  <si>
    <t xml:space="preserve">    VRN1 - Průzkumné, geodetické a projektové práce</t>
  </si>
  <si>
    <t xml:space="preserve">    VRN3 - Zařízení staveniště</t>
  </si>
  <si>
    <t xml:space="preserve">    VRN4 - Inženýrská činnost</t>
  </si>
  <si>
    <t xml:space="preserve">    VRN7 - Provozní vlivy</t>
  </si>
  <si>
    <t>VRN1</t>
  </si>
  <si>
    <t>Průzkumné, geodetické a projektové práce</t>
  </si>
  <si>
    <t>013254000</t>
  </si>
  <si>
    <t>Dokumentace skutečného provedení stavby</t>
  </si>
  <si>
    <t>1024</t>
  </si>
  <si>
    <t>1255650936</t>
  </si>
  <si>
    <t>0133</t>
  </si>
  <si>
    <t>Výrobní dokumentace</t>
  </si>
  <si>
    <t>169909180</t>
  </si>
  <si>
    <t>VRN3</t>
  </si>
  <si>
    <t>030001000</t>
  </si>
  <si>
    <t>541160432</t>
  </si>
  <si>
    <t xml:space="preserve">Poznámka k položce:
Náklady zhotovitele související se zajištěním provozů nutných pro provádění díla (kanceláře řídících pracovníků, sociální objekty pro pracovníky stavby, sklady, provizorní zpevněné plochy pro skladování materiálů, oplocení zařízení staveniště, vnitrostaveništní rozvody všech potřebných energií vč. jejich poplatků)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(po ukončení díla) s kompletním odstraněním zařízení staveniště vč. uvedení dotčených ploch do původního stavu. Mimostaveništní doprava.
</t>
  </si>
  <si>
    <t>VRN4</t>
  </si>
  <si>
    <t>Inženýrská činnost</t>
  </si>
  <si>
    <t>043002000</t>
  </si>
  <si>
    <t>Zkoušky a ostatní měření</t>
  </si>
  <si>
    <t>1465616219</t>
  </si>
  <si>
    <t>Poznámka k položce:
Provedení zkoušek potřebných k provedení díla dle specifikace PD a TZ (zkoušky betonové směsy, výtažné a odtrhové zkoušky, hutnící a další) vč. vystavení příslušných protokolů</t>
  </si>
  <si>
    <t>045203000</t>
  </si>
  <si>
    <t>309940940</t>
  </si>
  <si>
    <t>Poznámka k položce:
Náklady zhotovitele související se zajištěním a provedením kompletního díla dle PD a souvisejících dokladů.</t>
  </si>
  <si>
    <t>VRN7</t>
  </si>
  <si>
    <t>070001000</t>
  </si>
  <si>
    <t>Provozní vlivy a územní vlivy</t>
  </si>
  <si>
    <t>-1555771358</t>
  </si>
  <si>
    <t>Poznámka k položce:
Náklady související se ztíženými podmínkami při provádění díla v závislosti na okolním provozu (pro práce prováděné za nepřerušeného nebo omezeného provozu v dotčených objektech nebo samotném areálu)</t>
  </si>
  <si>
    <t>8R</t>
  </si>
  <si>
    <t>Protiprašné opatření v místnosti studovny -  SDK příčka tl.72,5mm, jednostranně opláštěná, zatmelení spár vč. demontáže</t>
  </si>
  <si>
    <t>1417654900</t>
  </si>
  <si>
    <t>Poznámka k položce:
SDK příčka tl.72,5mm, jednostranně opláštěná, zatmelení spár 
vč. demontáže 
uvedení podlahy a stropu do původního stavu</t>
  </si>
  <si>
    <t>(4,85+6,375+4,60)*3,25</t>
  </si>
  <si>
    <t>SEZNAM FIGUR</t>
  </si>
  <si>
    <t>Výměra</t>
  </si>
  <si>
    <t xml:space="preserve"> A/ D.1.1</t>
  </si>
  <si>
    <t>F0001</t>
  </si>
  <si>
    <t>DEK Dlažba TE.2001A</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</si>
</sst>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sz val="10"/>
      <color rgb="FF464646"/>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2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3" fillId="0" borderId="0" xfId="0" applyNumberFormat="1" applyFont="1" applyAlignment="1">
      <alignment vertical="center"/>
    </xf>
    <xf numFmtId="0" fontId="33" fillId="0" borderId="0" xfId="0" applyFont="1" applyAlignment="1">
      <alignment horizontal="lef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4" fontId="34" fillId="0" borderId="0" xfId="0" applyNumberFormat="1" applyFont="1" applyAlignment="1" applyProtection="1">
      <alignment vertical="center"/>
      <protection/>
    </xf>
    <xf numFmtId="0" fontId="24" fillId="0" borderId="0" xfId="0" applyFont="1" applyAlignment="1">
      <alignment horizontal="center" vertical="center"/>
    </xf>
    <xf numFmtId="0" fontId="8"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xf>
    <xf numFmtId="4" fontId="8" fillId="2" borderId="0" xfId="0" applyNumberFormat="1" applyFont="1" applyFill="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25" fillId="4" borderId="0" xfId="0" applyFont="1" applyFill="1" applyAlignment="1" applyProtection="1">
      <alignment horizontal="left" vertical="center"/>
      <protection/>
    </xf>
    <xf numFmtId="4" fontId="25" fillId="4" borderId="0" xfId="0" applyNumberFormat="1" applyFont="1" applyFill="1" applyAlignment="1" applyProtection="1">
      <alignmen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22" xfId="0"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40"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2" fillId="0" borderId="0" xfId="0" applyFont="1" applyAlignment="1" applyProtection="1">
      <alignment horizontal="lef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29</v>
      </c>
      <c r="AO13" s="22"/>
      <c r="AP13" s="22"/>
      <c r="AQ13" s="22"/>
      <c r="AR13" s="20"/>
      <c r="BE13" s="31"/>
      <c r="BS13" s="17" t="s">
        <v>6</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E17" s="3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E20" s="3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37</v>
      </c>
      <c r="M28" s="45"/>
      <c r="N28" s="45"/>
      <c r="O28" s="45"/>
      <c r="P28" s="45"/>
      <c r="Q28" s="40"/>
      <c r="R28" s="40"/>
      <c r="S28" s="40"/>
      <c r="T28" s="40"/>
      <c r="U28" s="40"/>
      <c r="V28" s="40"/>
      <c r="W28" s="45" t="s">
        <v>38</v>
      </c>
      <c r="X28" s="45"/>
      <c r="Y28" s="45"/>
      <c r="Z28" s="45"/>
      <c r="AA28" s="45"/>
      <c r="AB28" s="45"/>
      <c r="AC28" s="45"/>
      <c r="AD28" s="45"/>
      <c r="AE28" s="45"/>
      <c r="AF28" s="40"/>
      <c r="AG28" s="40"/>
      <c r="AH28" s="40"/>
      <c r="AI28" s="40"/>
      <c r="AJ28" s="40"/>
      <c r="AK28" s="45" t="s">
        <v>39</v>
      </c>
      <c r="AL28" s="45"/>
      <c r="AM28" s="45"/>
      <c r="AN28" s="45"/>
      <c r="AO28" s="45"/>
      <c r="AP28" s="40"/>
      <c r="AQ28" s="40"/>
      <c r="AR28" s="44"/>
      <c r="BE28" s="31"/>
    </row>
    <row r="29" spans="1:57" s="3" customFormat="1" ht="14.4" customHeight="1">
      <c r="A29" s="3"/>
      <c r="B29" s="46"/>
      <c r="C29" s="47"/>
      <c r="D29" s="32" t="s">
        <v>40</v>
      </c>
      <c r="E29" s="47"/>
      <c r="F29" s="32" t="s">
        <v>41</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42</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43</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44</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45</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46</v>
      </c>
      <c r="E35" s="54"/>
      <c r="F35" s="54"/>
      <c r="G35" s="54"/>
      <c r="H35" s="54"/>
      <c r="I35" s="54"/>
      <c r="J35" s="54"/>
      <c r="K35" s="54"/>
      <c r="L35" s="54"/>
      <c r="M35" s="54"/>
      <c r="N35" s="54"/>
      <c r="O35" s="54"/>
      <c r="P35" s="54"/>
      <c r="Q35" s="54"/>
      <c r="R35" s="54"/>
      <c r="S35" s="54"/>
      <c r="T35" s="55" t="s">
        <v>47</v>
      </c>
      <c r="U35" s="54"/>
      <c r="V35" s="54"/>
      <c r="W35" s="54"/>
      <c r="X35" s="56" t="s">
        <v>48</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49</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50</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51</v>
      </c>
      <c r="E60" s="42"/>
      <c r="F60" s="42"/>
      <c r="G60" s="42"/>
      <c r="H60" s="42"/>
      <c r="I60" s="42"/>
      <c r="J60" s="42"/>
      <c r="K60" s="42"/>
      <c r="L60" s="42"/>
      <c r="M60" s="42"/>
      <c r="N60" s="42"/>
      <c r="O60" s="42"/>
      <c r="P60" s="42"/>
      <c r="Q60" s="42"/>
      <c r="R60" s="42"/>
      <c r="S60" s="42"/>
      <c r="T60" s="42"/>
      <c r="U60" s="42"/>
      <c r="V60" s="64" t="s">
        <v>52</v>
      </c>
      <c r="W60" s="42"/>
      <c r="X60" s="42"/>
      <c r="Y60" s="42"/>
      <c r="Z60" s="42"/>
      <c r="AA60" s="42"/>
      <c r="AB60" s="42"/>
      <c r="AC60" s="42"/>
      <c r="AD60" s="42"/>
      <c r="AE60" s="42"/>
      <c r="AF60" s="42"/>
      <c r="AG60" s="42"/>
      <c r="AH60" s="64" t="s">
        <v>51</v>
      </c>
      <c r="AI60" s="42"/>
      <c r="AJ60" s="42"/>
      <c r="AK60" s="42"/>
      <c r="AL60" s="42"/>
      <c r="AM60" s="64" t="s">
        <v>52</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53</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54</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51</v>
      </c>
      <c r="E75" s="42"/>
      <c r="F75" s="42"/>
      <c r="G75" s="42"/>
      <c r="H75" s="42"/>
      <c r="I75" s="42"/>
      <c r="J75" s="42"/>
      <c r="K75" s="42"/>
      <c r="L75" s="42"/>
      <c r="M75" s="42"/>
      <c r="N75" s="42"/>
      <c r="O75" s="42"/>
      <c r="P75" s="42"/>
      <c r="Q75" s="42"/>
      <c r="R75" s="42"/>
      <c r="S75" s="42"/>
      <c r="T75" s="42"/>
      <c r="U75" s="42"/>
      <c r="V75" s="64" t="s">
        <v>52</v>
      </c>
      <c r="W75" s="42"/>
      <c r="X75" s="42"/>
      <c r="Y75" s="42"/>
      <c r="Z75" s="42"/>
      <c r="AA75" s="42"/>
      <c r="AB75" s="42"/>
      <c r="AC75" s="42"/>
      <c r="AD75" s="42"/>
      <c r="AE75" s="42"/>
      <c r="AF75" s="42"/>
      <c r="AG75" s="42"/>
      <c r="AH75" s="64" t="s">
        <v>51</v>
      </c>
      <c r="AI75" s="42"/>
      <c r="AJ75" s="42"/>
      <c r="AK75" s="42"/>
      <c r="AL75" s="42"/>
      <c r="AM75" s="64" t="s">
        <v>52</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3835</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Stavební úpravy ve 2.NP budovy ÚK VŠB-TUO</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Ostrava</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6. 3. 2023</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VŠB-TUO</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Marpo s.r.o.</v>
      </c>
      <c r="AN89" s="71"/>
      <c r="AO89" s="71"/>
      <c r="AP89" s="71"/>
      <c r="AQ89" s="40"/>
      <c r="AR89" s="44"/>
      <c r="AS89" s="81" t="s">
        <v>56</v>
      </c>
      <c r="AT89" s="82"/>
      <c r="AU89" s="83"/>
      <c r="AV89" s="83"/>
      <c r="AW89" s="83"/>
      <c r="AX89" s="83"/>
      <c r="AY89" s="83"/>
      <c r="AZ89" s="83"/>
      <c r="BA89" s="83"/>
      <c r="BB89" s="83"/>
      <c r="BC89" s="83"/>
      <c r="BD89" s="84"/>
      <c r="BE89" s="38"/>
    </row>
    <row r="90" spans="1:57"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33</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57</v>
      </c>
      <c r="D92" s="94"/>
      <c r="E92" s="94"/>
      <c r="F92" s="94"/>
      <c r="G92" s="94"/>
      <c r="H92" s="95"/>
      <c r="I92" s="96" t="s">
        <v>58</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59</v>
      </c>
      <c r="AH92" s="94"/>
      <c r="AI92" s="94"/>
      <c r="AJ92" s="94"/>
      <c r="AK92" s="94"/>
      <c r="AL92" s="94"/>
      <c r="AM92" s="94"/>
      <c r="AN92" s="96" t="s">
        <v>60</v>
      </c>
      <c r="AO92" s="94"/>
      <c r="AP92" s="98"/>
      <c r="AQ92" s="99" t="s">
        <v>61</v>
      </c>
      <c r="AR92" s="44"/>
      <c r="AS92" s="100" t="s">
        <v>62</v>
      </c>
      <c r="AT92" s="101" t="s">
        <v>63</v>
      </c>
      <c r="AU92" s="101" t="s">
        <v>64</v>
      </c>
      <c r="AV92" s="101" t="s">
        <v>65</v>
      </c>
      <c r="AW92" s="101" t="s">
        <v>66</v>
      </c>
      <c r="AX92" s="101" t="s">
        <v>67</v>
      </c>
      <c r="AY92" s="101" t="s">
        <v>68</v>
      </c>
      <c r="AZ92" s="101" t="s">
        <v>69</v>
      </c>
      <c r="BA92" s="101" t="s">
        <v>70</v>
      </c>
      <c r="BB92" s="101" t="s">
        <v>71</v>
      </c>
      <c r="BC92" s="101" t="s">
        <v>72</v>
      </c>
      <c r="BD92" s="102" t="s">
        <v>73</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74</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ROUND(AG95+AG102+AG109,2)</f>
        <v>0</v>
      </c>
      <c r="AH94" s="109"/>
      <c r="AI94" s="109"/>
      <c r="AJ94" s="109"/>
      <c r="AK94" s="109"/>
      <c r="AL94" s="109"/>
      <c r="AM94" s="109"/>
      <c r="AN94" s="110">
        <f>SUM(AG94,AT94)</f>
        <v>0</v>
      </c>
      <c r="AO94" s="110"/>
      <c r="AP94" s="110"/>
      <c r="AQ94" s="111" t="s">
        <v>1</v>
      </c>
      <c r="AR94" s="112"/>
      <c r="AS94" s="113">
        <f>ROUND(AS95+AS102+AS109,2)</f>
        <v>0</v>
      </c>
      <c r="AT94" s="114">
        <f>ROUND(SUM(AV94:AW94),2)</f>
        <v>0</v>
      </c>
      <c r="AU94" s="115">
        <f>ROUND(AU95+AU102+AU109,5)</f>
        <v>0</v>
      </c>
      <c r="AV94" s="114">
        <f>ROUND(AZ94*L29,2)</f>
        <v>0</v>
      </c>
      <c r="AW94" s="114">
        <f>ROUND(BA94*L30,2)</f>
        <v>0</v>
      </c>
      <c r="AX94" s="114">
        <f>ROUND(BB94*L29,2)</f>
        <v>0</v>
      </c>
      <c r="AY94" s="114">
        <f>ROUND(BC94*L30,2)</f>
        <v>0</v>
      </c>
      <c r="AZ94" s="114">
        <f>ROUND(AZ95+AZ102+AZ109,2)</f>
        <v>0</v>
      </c>
      <c r="BA94" s="114">
        <f>ROUND(BA95+BA102+BA109,2)</f>
        <v>0</v>
      </c>
      <c r="BB94" s="114">
        <f>ROUND(BB95+BB102+BB109,2)</f>
        <v>0</v>
      </c>
      <c r="BC94" s="114">
        <f>ROUND(BC95+BC102+BC109,2)</f>
        <v>0</v>
      </c>
      <c r="BD94" s="116">
        <f>ROUND(BD95+BD102+BD109,2)</f>
        <v>0</v>
      </c>
      <c r="BE94" s="6"/>
      <c r="BS94" s="117" t="s">
        <v>75</v>
      </c>
      <c r="BT94" s="117" t="s">
        <v>76</v>
      </c>
      <c r="BU94" s="118" t="s">
        <v>77</v>
      </c>
      <c r="BV94" s="117" t="s">
        <v>78</v>
      </c>
      <c r="BW94" s="117" t="s">
        <v>5</v>
      </c>
      <c r="BX94" s="117" t="s">
        <v>79</v>
      </c>
      <c r="CL94" s="117" t="s">
        <v>1</v>
      </c>
    </row>
    <row r="95" spans="1:91" s="7" customFormat="1" ht="16.5" customHeight="1">
      <c r="A95" s="7"/>
      <c r="B95" s="119"/>
      <c r="C95" s="120"/>
      <c r="D95" s="121" t="s">
        <v>80</v>
      </c>
      <c r="E95" s="121"/>
      <c r="F95" s="121"/>
      <c r="G95" s="121"/>
      <c r="H95" s="121"/>
      <c r="I95" s="122"/>
      <c r="J95" s="121" t="s">
        <v>81</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ROUND(AG96+AG97,2)</f>
        <v>0</v>
      </c>
      <c r="AH95" s="122"/>
      <c r="AI95" s="122"/>
      <c r="AJ95" s="122"/>
      <c r="AK95" s="122"/>
      <c r="AL95" s="122"/>
      <c r="AM95" s="122"/>
      <c r="AN95" s="124">
        <f>SUM(AG95,AT95)</f>
        <v>0</v>
      </c>
      <c r="AO95" s="122"/>
      <c r="AP95" s="122"/>
      <c r="AQ95" s="125" t="s">
        <v>82</v>
      </c>
      <c r="AR95" s="126"/>
      <c r="AS95" s="127">
        <f>ROUND(AS96+AS97,2)</f>
        <v>0</v>
      </c>
      <c r="AT95" s="128">
        <f>ROUND(SUM(AV95:AW95),2)</f>
        <v>0</v>
      </c>
      <c r="AU95" s="129">
        <f>ROUND(AU96+AU97,5)</f>
        <v>0</v>
      </c>
      <c r="AV95" s="128">
        <f>ROUND(AZ95*L29,2)</f>
        <v>0</v>
      </c>
      <c r="AW95" s="128">
        <f>ROUND(BA95*L30,2)</f>
        <v>0</v>
      </c>
      <c r="AX95" s="128">
        <f>ROUND(BB95*L29,2)</f>
        <v>0</v>
      </c>
      <c r="AY95" s="128">
        <f>ROUND(BC95*L30,2)</f>
        <v>0</v>
      </c>
      <c r="AZ95" s="128">
        <f>ROUND(AZ96+AZ97,2)</f>
        <v>0</v>
      </c>
      <c r="BA95" s="128">
        <f>ROUND(BA96+BA97,2)</f>
        <v>0</v>
      </c>
      <c r="BB95" s="128">
        <f>ROUND(BB96+BB97,2)</f>
        <v>0</v>
      </c>
      <c r="BC95" s="128">
        <f>ROUND(BC96+BC97,2)</f>
        <v>0</v>
      </c>
      <c r="BD95" s="130">
        <f>ROUND(BD96+BD97,2)</f>
        <v>0</v>
      </c>
      <c r="BE95" s="7"/>
      <c r="BS95" s="131" t="s">
        <v>75</v>
      </c>
      <c r="BT95" s="131" t="s">
        <v>83</v>
      </c>
      <c r="BU95" s="131" t="s">
        <v>77</v>
      </c>
      <c r="BV95" s="131" t="s">
        <v>78</v>
      </c>
      <c r="BW95" s="131" t="s">
        <v>84</v>
      </c>
      <c r="BX95" s="131" t="s">
        <v>5</v>
      </c>
      <c r="CL95" s="131" t="s">
        <v>1</v>
      </c>
      <c r="CM95" s="131" t="s">
        <v>85</v>
      </c>
    </row>
    <row r="96" spans="1:90" s="4" customFormat="1" ht="16.5" customHeight="1">
      <c r="A96" s="132" t="s">
        <v>86</v>
      </c>
      <c r="B96" s="70"/>
      <c r="C96" s="133"/>
      <c r="D96" s="133"/>
      <c r="E96" s="134" t="s">
        <v>87</v>
      </c>
      <c r="F96" s="134"/>
      <c r="G96" s="134"/>
      <c r="H96" s="134"/>
      <c r="I96" s="134"/>
      <c r="J96" s="133"/>
      <c r="K96" s="134" t="s">
        <v>88</v>
      </c>
      <c r="L96" s="134"/>
      <c r="M96" s="134"/>
      <c r="N96" s="134"/>
      <c r="O96" s="134"/>
      <c r="P96" s="134"/>
      <c r="Q96" s="134"/>
      <c r="R96" s="134"/>
      <c r="S96" s="134"/>
      <c r="T96" s="134"/>
      <c r="U96" s="134"/>
      <c r="V96" s="134"/>
      <c r="W96" s="134"/>
      <c r="X96" s="134"/>
      <c r="Y96" s="134"/>
      <c r="Z96" s="134"/>
      <c r="AA96" s="134"/>
      <c r="AB96" s="134"/>
      <c r="AC96" s="134"/>
      <c r="AD96" s="134"/>
      <c r="AE96" s="134"/>
      <c r="AF96" s="134"/>
      <c r="AG96" s="135">
        <f>'D.1.1 - Architektonicko-s...'!J34</f>
        <v>0</v>
      </c>
      <c r="AH96" s="133"/>
      <c r="AI96" s="133"/>
      <c r="AJ96" s="133"/>
      <c r="AK96" s="133"/>
      <c r="AL96" s="133"/>
      <c r="AM96" s="133"/>
      <c r="AN96" s="135">
        <f>SUM(AG96,AT96)</f>
        <v>0</v>
      </c>
      <c r="AO96" s="133"/>
      <c r="AP96" s="133"/>
      <c r="AQ96" s="136" t="s">
        <v>89</v>
      </c>
      <c r="AR96" s="72"/>
      <c r="AS96" s="137">
        <v>0</v>
      </c>
      <c r="AT96" s="138">
        <f>ROUND(SUM(AV96:AW96),2)</f>
        <v>0</v>
      </c>
      <c r="AU96" s="139">
        <f>'D.1.1 - Architektonicko-s...'!P148</f>
        <v>0</v>
      </c>
      <c r="AV96" s="138">
        <f>'D.1.1 - Architektonicko-s...'!J37</f>
        <v>0</v>
      </c>
      <c r="AW96" s="138">
        <f>'D.1.1 - Architektonicko-s...'!J38</f>
        <v>0</v>
      </c>
      <c r="AX96" s="138">
        <f>'D.1.1 - Architektonicko-s...'!J39</f>
        <v>0</v>
      </c>
      <c r="AY96" s="138">
        <f>'D.1.1 - Architektonicko-s...'!J40</f>
        <v>0</v>
      </c>
      <c r="AZ96" s="138">
        <f>'D.1.1 - Architektonicko-s...'!F37</f>
        <v>0</v>
      </c>
      <c r="BA96" s="138">
        <f>'D.1.1 - Architektonicko-s...'!F38</f>
        <v>0</v>
      </c>
      <c r="BB96" s="138">
        <f>'D.1.1 - Architektonicko-s...'!F39</f>
        <v>0</v>
      </c>
      <c r="BC96" s="138">
        <f>'D.1.1 - Architektonicko-s...'!F40</f>
        <v>0</v>
      </c>
      <c r="BD96" s="140">
        <f>'D.1.1 - Architektonicko-s...'!F41</f>
        <v>0</v>
      </c>
      <c r="BE96" s="4"/>
      <c r="BT96" s="141" t="s">
        <v>85</v>
      </c>
      <c r="BV96" s="141" t="s">
        <v>78</v>
      </c>
      <c r="BW96" s="141" t="s">
        <v>90</v>
      </c>
      <c r="BX96" s="141" t="s">
        <v>84</v>
      </c>
      <c r="CL96" s="141" t="s">
        <v>1</v>
      </c>
    </row>
    <row r="97" spans="1:90" s="4" customFormat="1" ht="16.5" customHeight="1">
      <c r="A97" s="4"/>
      <c r="B97" s="70"/>
      <c r="C97" s="133"/>
      <c r="D97" s="133"/>
      <c r="E97" s="134" t="s">
        <v>91</v>
      </c>
      <c r="F97" s="134"/>
      <c r="G97" s="134"/>
      <c r="H97" s="134"/>
      <c r="I97" s="134"/>
      <c r="J97" s="133"/>
      <c r="K97" s="134" t="s">
        <v>92</v>
      </c>
      <c r="L97" s="134"/>
      <c r="M97" s="134"/>
      <c r="N97" s="134"/>
      <c r="O97" s="134"/>
      <c r="P97" s="134"/>
      <c r="Q97" s="134"/>
      <c r="R97" s="134"/>
      <c r="S97" s="134"/>
      <c r="T97" s="134"/>
      <c r="U97" s="134"/>
      <c r="V97" s="134"/>
      <c r="W97" s="134"/>
      <c r="X97" s="134"/>
      <c r="Y97" s="134"/>
      <c r="Z97" s="134"/>
      <c r="AA97" s="134"/>
      <c r="AB97" s="134"/>
      <c r="AC97" s="134"/>
      <c r="AD97" s="134"/>
      <c r="AE97" s="134"/>
      <c r="AF97" s="134"/>
      <c r="AG97" s="142">
        <f>ROUND(SUM(AG98:AG101),2)</f>
        <v>0</v>
      </c>
      <c r="AH97" s="133"/>
      <c r="AI97" s="133"/>
      <c r="AJ97" s="133"/>
      <c r="AK97" s="133"/>
      <c r="AL97" s="133"/>
      <c r="AM97" s="133"/>
      <c r="AN97" s="135">
        <f>SUM(AG97,AT97)</f>
        <v>0</v>
      </c>
      <c r="AO97" s="133"/>
      <c r="AP97" s="133"/>
      <c r="AQ97" s="136" t="s">
        <v>89</v>
      </c>
      <c r="AR97" s="72"/>
      <c r="AS97" s="137">
        <f>ROUND(SUM(AS98:AS101),2)</f>
        <v>0</v>
      </c>
      <c r="AT97" s="138">
        <f>ROUND(SUM(AV97:AW97),2)</f>
        <v>0</v>
      </c>
      <c r="AU97" s="139">
        <f>ROUND(SUM(AU98:AU101),5)</f>
        <v>0</v>
      </c>
      <c r="AV97" s="138">
        <f>ROUND(AZ97*L29,2)</f>
        <v>0</v>
      </c>
      <c r="AW97" s="138">
        <f>ROUND(BA97*L30,2)</f>
        <v>0</v>
      </c>
      <c r="AX97" s="138">
        <f>ROUND(BB97*L29,2)</f>
        <v>0</v>
      </c>
      <c r="AY97" s="138">
        <f>ROUND(BC97*L30,2)</f>
        <v>0</v>
      </c>
      <c r="AZ97" s="138">
        <f>ROUND(SUM(AZ98:AZ101),2)</f>
        <v>0</v>
      </c>
      <c r="BA97" s="138">
        <f>ROUND(SUM(BA98:BA101),2)</f>
        <v>0</v>
      </c>
      <c r="BB97" s="138">
        <f>ROUND(SUM(BB98:BB101),2)</f>
        <v>0</v>
      </c>
      <c r="BC97" s="138">
        <f>ROUND(SUM(BC98:BC101),2)</f>
        <v>0</v>
      </c>
      <c r="BD97" s="140">
        <f>ROUND(SUM(BD98:BD101),2)</f>
        <v>0</v>
      </c>
      <c r="BE97" s="4"/>
      <c r="BS97" s="141" t="s">
        <v>75</v>
      </c>
      <c r="BT97" s="141" t="s">
        <v>85</v>
      </c>
      <c r="BU97" s="141" t="s">
        <v>77</v>
      </c>
      <c r="BV97" s="141" t="s">
        <v>78</v>
      </c>
      <c r="BW97" s="141" t="s">
        <v>93</v>
      </c>
      <c r="BX97" s="141" t="s">
        <v>84</v>
      </c>
      <c r="CL97" s="141" t="s">
        <v>1</v>
      </c>
    </row>
    <row r="98" spans="1:90" s="4" customFormat="1" ht="16.5" customHeight="1">
      <c r="A98" s="132" t="s">
        <v>86</v>
      </c>
      <c r="B98" s="70"/>
      <c r="C98" s="133"/>
      <c r="D98" s="133"/>
      <c r="E98" s="133"/>
      <c r="F98" s="134" t="s">
        <v>94</v>
      </c>
      <c r="G98" s="134"/>
      <c r="H98" s="134"/>
      <c r="I98" s="134"/>
      <c r="J98" s="134"/>
      <c r="K98" s="133"/>
      <c r="L98" s="134" t="s">
        <v>95</v>
      </c>
      <c r="M98" s="134"/>
      <c r="N98" s="134"/>
      <c r="O98" s="134"/>
      <c r="P98" s="134"/>
      <c r="Q98" s="134"/>
      <c r="R98" s="134"/>
      <c r="S98" s="134"/>
      <c r="T98" s="134"/>
      <c r="U98" s="134"/>
      <c r="V98" s="134"/>
      <c r="W98" s="134"/>
      <c r="X98" s="134"/>
      <c r="Y98" s="134"/>
      <c r="Z98" s="134"/>
      <c r="AA98" s="134"/>
      <c r="AB98" s="134"/>
      <c r="AC98" s="134"/>
      <c r="AD98" s="134"/>
      <c r="AE98" s="134"/>
      <c r="AF98" s="134"/>
      <c r="AG98" s="135">
        <f>'D.1.4.2 - Zdravotně techn...'!J36</f>
        <v>0</v>
      </c>
      <c r="AH98" s="133"/>
      <c r="AI98" s="133"/>
      <c r="AJ98" s="133"/>
      <c r="AK98" s="133"/>
      <c r="AL98" s="133"/>
      <c r="AM98" s="133"/>
      <c r="AN98" s="135">
        <f>SUM(AG98,AT98)</f>
        <v>0</v>
      </c>
      <c r="AO98" s="133"/>
      <c r="AP98" s="133"/>
      <c r="AQ98" s="136" t="s">
        <v>89</v>
      </c>
      <c r="AR98" s="72"/>
      <c r="AS98" s="137">
        <v>0</v>
      </c>
      <c r="AT98" s="138">
        <f>ROUND(SUM(AV98:AW98),2)</f>
        <v>0</v>
      </c>
      <c r="AU98" s="139">
        <f>'D.1.4.2 - Zdravotně techn...'!P137</f>
        <v>0</v>
      </c>
      <c r="AV98" s="138">
        <f>'D.1.4.2 - Zdravotně techn...'!J39</f>
        <v>0</v>
      </c>
      <c r="AW98" s="138">
        <f>'D.1.4.2 - Zdravotně techn...'!J40</f>
        <v>0</v>
      </c>
      <c r="AX98" s="138">
        <f>'D.1.4.2 - Zdravotně techn...'!J41</f>
        <v>0</v>
      </c>
      <c r="AY98" s="138">
        <f>'D.1.4.2 - Zdravotně techn...'!J42</f>
        <v>0</v>
      </c>
      <c r="AZ98" s="138">
        <f>'D.1.4.2 - Zdravotně techn...'!F39</f>
        <v>0</v>
      </c>
      <c r="BA98" s="138">
        <f>'D.1.4.2 - Zdravotně techn...'!F40</f>
        <v>0</v>
      </c>
      <c r="BB98" s="138">
        <f>'D.1.4.2 - Zdravotně techn...'!F41</f>
        <v>0</v>
      </c>
      <c r="BC98" s="138">
        <f>'D.1.4.2 - Zdravotně techn...'!F42</f>
        <v>0</v>
      </c>
      <c r="BD98" s="140">
        <f>'D.1.4.2 - Zdravotně techn...'!F43</f>
        <v>0</v>
      </c>
      <c r="BE98" s="4"/>
      <c r="BT98" s="141" t="s">
        <v>96</v>
      </c>
      <c r="BV98" s="141" t="s">
        <v>78</v>
      </c>
      <c r="BW98" s="141" t="s">
        <v>97</v>
      </c>
      <c r="BX98" s="141" t="s">
        <v>93</v>
      </c>
      <c r="CL98" s="141" t="s">
        <v>1</v>
      </c>
    </row>
    <row r="99" spans="1:90" s="4" customFormat="1" ht="16.5" customHeight="1">
      <c r="A99" s="132" t="s">
        <v>86</v>
      </c>
      <c r="B99" s="70"/>
      <c r="C99" s="133"/>
      <c r="D99" s="133"/>
      <c r="E99" s="133"/>
      <c r="F99" s="134" t="s">
        <v>98</v>
      </c>
      <c r="G99" s="134"/>
      <c r="H99" s="134"/>
      <c r="I99" s="134"/>
      <c r="J99" s="134"/>
      <c r="K99" s="133"/>
      <c r="L99" s="134" t="s">
        <v>99</v>
      </c>
      <c r="M99" s="134"/>
      <c r="N99" s="134"/>
      <c r="O99" s="134"/>
      <c r="P99" s="134"/>
      <c r="Q99" s="134"/>
      <c r="R99" s="134"/>
      <c r="S99" s="134"/>
      <c r="T99" s="134"/>
      <c r="U99" s="134"/>
      <c r="V99" s="134"/>
      <c r="W99" s="134"/>
      <c r="X99" s="134"/>
      <c r="Y99" s="134"/>
      <c r="Z99" s="134"/>
      <c r="AA99" s="134"/>
      <c r="AB99" s="134"/>
      <c r="AC99" s="134"/>
      <c r="AD99" s="134"/>
      <c r="AE99" s="134"/>
      <c r="AF99" s="134"/>
      <c r="AG99" s="135">
        <f>'D.1.4.3 - Silnoproudá ele...'!J36</f>
        <v>0</v>
      </c>
      <c r="AH99" s="133"/>
      <c r="AI99" s="133"/>
      <c r="AJ99" s="133"/>
      <c r="AK99" s="133"/>
      <c r="AL99" s="133"/>
      <c r="AM99" s="133"/>
      <c r="AN99" s="135">
        <f>SUM(AG99,AT99)</f>
        <v>0</v>
      </c>
      <c r="AO99" s="133"/>
      <c r="AP99" s="133"/>
      <c r="AQ99" s="136" t="s">
        <v>89</v>
      </c>
      <c r="AR99" s="72"/>
      <c r="AS99" s="137">
        <v>0</v>
      </c>
      <c r="AT99" s="138">
        <f>ROUND(SUM(AV99:AW99),2)</f>
        <v>0</v>
      </c>
      <c r="AU99" s="139">
        <f>'D.1.4.3 - Silnoproudá ele...'!P137</f>
        <v>0</v>
      </c>
      <c r="AV99" s="138">
        <f>'D.1.4.3 - Silnoproudá ele...'!J39</f>
        <v>0</v>
      </c>
      <c r="AW99" s="138">
        <f>'D.1.4.3 - Silnoproudá ele...'!J40</f>
        <v>0</v>
      </c>
      <c r="AX99" s="138">
        <f>'D.1.4.3 - Silnoproudá ele...'!J41</f>
        <v>0</v>
      </c>
      <c r="AY99" s="138">
        <f>'D.1.4.3 - Silnoproudá ele...'!J42</f>
        <v>0</v>
      </c>
      <c r="AZ99" s="138">
        <f>'D.1.4.3 - Silnoproudá ele...'!F39</f>
        <v>0</v>
      </c>
      <c r="BA99" s="138">
        <f>'D.1.4.3 - Silnoproudá ele...'!F40</f>
        <v>0</v>
      </c>
      <c r="BB99" s="138">
        <f>'D.1.4.3 - Silnoproudá ele...'!F41</f>
        <v>0</v>
      </c>
      <c r="BC99" s="138">
        <f>'D.1.4.3 - Silnoproudá ele...'!F42</f>
        <v>0</v>
      </c>
      <c r="BD99" s="140">
        <f>'D.1.4.3 - Silnoproudá ele...'!F43</f>
        <v>0</v>
      </c>
      <c r="BE99" s="4"/>
      <c r="BT99" s="141" t="s">
        <v>96</v>
      </c>
      <c r="BV99" s="141" t="s">
        <v>78</v>
      </c>
      <c r="BW99" s="141" t="s">
        <v>100</v>
      </c>
      <c r="BX99" s="141" t="s">
        <v>93</v>
      </c>
      <c r="CL99" s="141" t="s">
        <v>1</v>
      </c>
    </row>
    <row r="100" spans="1:90" s="4" customFormat="1" ht="16.5" customHeight="1">
      <c r="A100" s="132" t="s">
        <v>86</v>
      </c>
      <c r="B100" s="70"/>
      <c r="C100" s="133"/>
      <c r="D100" s="133"/>
      <c r="E100" s="133"/>
      <c r="F100" s="134" t="s">
        <v>101</v>
      </c>
      <c r="G100" s="134"/>
      <c r="H100" s="134"/>
      <c r="I100" s="134"/>
      <c r="J100" s="134"/>
      <c r="K100" s="133"/>
      <c r="L100" s="134" t="s">
        <v>102</v>
      </c>
      <c r="M100" s="134"/>
      <c r="N100" s="134"/>
      <c r="O100" s="134"/>
      <c r="P100" s="134"/>
      <c r="Q100" s="134"/>
      <c r="R100" s="134"/>
      <c r="S100" s="134"/>
      <c r="T100" s="134"/>
      <c r="U100" s="134"/>
      <c r="V100" s="134"/>
      <c r="W100" s="134"/>
      <c r="X100" s="134"/>
      <c r="Y100" s="134"/>
      <c r="Z100" s="134"/>
      <c r="AA100" s="134"/>
      <c r="AB100" s="134"/>
      <c r="AC100" s="134"/>
      <c r="AD100" s="134"/>
      <c r="AE100" s="134"/>
      <c r="AF100" s="134"/>
      <c r="AG100" s="135">
        <f>'D.1.4.4 - Slaboproudá zař...'!J36</f>
        <v>0</v>
      </c>
      <c r="AH100" s="133"/>
      <c r="AI100" s="133"/>
      <c r="AJ100" s="133"/>
      <c r="AK100" s="133"/>
      <c r="AL100" s="133"/>
      <c r="AM100" s="133"/>
      <c r="AN100" s="135">
        <f>SUM(AG100,AT100)</f>
        <v>0</v>
      </c>
      <c r="AO100" s="133"/>
      <c r="AP100" s="133"/>
      <c r="AQ100" s="136" t="s">
        <v>89</v>
      </c>
      <c r="AR100" s="72"/>
      <c r="AS100" s="137">
        <v>0</v>
      </c>
      <c r="AT100" s="138">
        <f>ROUND(SUM(AV100:AW100),2)</f>
        <v>0</v>
      </c>
      <c r="AU100" s="139">
        <f>'D.1.4.4 - Slaboproudá zař...'!P149</f>
        <v>0</v>
      </c>
      <c r="AV100" s="138">
        <f>'D.1.4.4 - Slaboproudá zař...'!J39</f>
        <v>0</v>
      </c>
      <c r="AW100" s="138">
        <f>'D.1.4.4 - Slaboproudá zař...'!J40</f>
        <v>0</v>
      </c>
      <c r="AX100" s="138">
        <f>'D.1.4.4 - Slaboproudá zař...'!J41</f>
        <v>0</v>
      </c>
      <c r="AY100" s="138">
        <f>'D.1.4.4 - Slaboproudá zař...'!J42</f>
        <v>0</v>
      </c>
      <c r="AZ100" s="138">
        <f>'D.1.4.4 - Slaboproudá zař...'!F39</f>
        <v>0</v>
      </c>
      <c r="BA100" s="138">
        <f>'D.1.4.4 - Slaboproudá zař...'!F40</f>
        <v>0</v>
      </c>
      <c r="BB100" s="138">
        <f>'D.1.4.4 - Slaboproudá zař...'!F41</f>
        <v>0</v>
      </c>
      <c r="BC100" s="138">
        <f>'D.1.4.4 - Slaboproudá zař...'!F42</f>
        <v>0</v>
      </c>
      <c r="BD100" s="140">
        <f>'D.1.4.4 - Slaboproudá zař...'!F43</f>
        <v>0</v>
      </c>
      <c r="BE100" s="4"/>
      <c r="BT100" s="141" t="s">
        <v>96</v>
      </c>
      <c r="BV100" s="141" t="s">
        <v>78</v>
      </c>
      <c r="BW100" s="141" t="s">
        <v>103</v>
      </c>
      <c r="BX100" s="141" t="s">
        <v>93</v>
      </c>
      <c r="CL100" s="141" t="s">
        <v>1</v>
      </c>
    </row>
    <row r="101" spans="1:90" s="4" customFormat="1" ht="16.5" customHeight="1">
      <c r="A101" s="132" t="s">
        <v>86</v>
      </c>
      <c r="B101" s="70"/>
      <c r="C101" s="133"/>
      <c r="D101" s="133"/>
      <c r="E101" s="133"/>
      <c r="F101" s="134" t="s">
        <v>104</v>
      </c>
      <c r="G101" s="134"/>
      <c r="H101" s="134"/>
      <c r="I101" s="134"/>
      <c r="J101" s="134"/>
      <c r="K101" s="133"/>
      <c r="L101" s="134" t="s">
        <v>105</v>
      </c>
      <c r="M101" s="134"/>
      <c r="N101" s="134"/>
      <c r="O101" s="134"/>
      <c r="P101" s="134"/>
      <c r="Q101" s="134"/>
      <c r="R101" s="134"/>
      <c r="S101" s="134"/>
      <c r="T101" s="134"/>
      <c r="U101" s="134"/>
      <c r="V101" s="134"/>
      <c r="W101" s="134"/>
      <c r="X101" s="134"/>
      <c r="Y101" s="134"/>
      <c r="Z101" s="134"/>
      <c r="AA101" s="134"/>
      <c r="AB101" s="134"/>
      <c r="AC101" s="134"/>
      <c r="AD101" s="134"/>
      <c r="AE101" s="134"/>
      <c r="AF101" s="134"/>
      <c r="AG101" s="135">
        <f>'D.1.4.5 - Vzduchotechnika'!J36</f>
        <v>0</v>
      </c>
      <c r="AH101" s="133"/>
      <c r="AI101" s="133"/>
      <c r="AJ101" s="133"/>
      <c r="AK101" s="133"/>
      <c r="AL101" s="133"/>
      <c r="AM101" s="133"/>
      <c r="AN101" s="135">
        <f>SUM(AG101,AT101)</f>
        <v>0</v>
      </c>
      <c r="AO101" s="133"/>
      <c r="AP101" s="133"/>
      <c r="AQ101" s="136" t="s">
        <v>89</v>
      </c>
      <c r="AR101" s="72"/>
      <c r="AS101" s="137">
        <v>0</v>
      </c>
      <c r="AT101" s="138">
        <f>ROUND(SUM(AV101:AW101),2)</f>
        <v>0</v>
      </c>
      <c r="AU101" s="139">
        <f>'D.1.4.5 - Vzduchotechnika'!P138</f>
        <v>0</v>
      </c>
      <c r="AV101" s="138">
        <f>'D.1.4.5 - Vzduchotechnika'!J39</f>
        <v>0</v>
      </c>
      <c r="AW101" s="138">
        <f>'D.1.4.5 - Vzduchotechnika'!J40</f>
        <v>0</v>
      </c>
      <c r="AX101" s="138">
        <f>'D.1.4.5 - Vzduchotechnika'!J41</f>
        <v>0</v>
      </c>
      <c r="AY101" s="138">
        <f>'D.1.4.5 - Vzduchotechnika'!J42</f>
        <v>0</v>
      </c>
      <c r="AZ101" s="138">
        <f>'D.1.4.5 - Vzduchotechnika'!F39</f>
        <v>0</v>
      </c>
      <c r="BA101" s="138">
        <f>'D.1.4.5 - Vzduchotechnika'!F40</f>
        <v>0</v>
      </c>
      <c r="BB101" s="138">
        <f>'D.1.4.5 - Vzduchotechnika'!F41</f>
        <v>0</v>
      </c>
      <c r="BC101" s="138">
        <f>'D.1.4.5 - Vzduchotechnika'!F42</f>
        <v>0</v>
      </c>
      <c r="BD101" s="140">
        <f>'D.1.4.5 - Vzduchotechnika'!F43</f>
        <v>0</v>
      </c>
      <c r="BE101" s="4"/>
      <c r="BT101" s="141" t="s">
        <v>96</v>
      </c>
      <c r="BV101" s="141" t="s">
        <v>78</v>
      </c>
      <c r="BW101" s="141" t="s">
        <v>106</v>
      </c>
      <c r="BX101" s="141" t="s">
        <v>93</v>
      </c>
      <c r="CL101" s="141" t="s">
        <v>1</v>
      </c>
    </row>
    <row r="102" spans="1:91" s="7" customFormat="1" ht="16.5" customHeight="1">
      <c r="A102" s="7"/>
      <c r="B102" s="119"/>
      <c r="C102" s="120"/>
      <c r="D102" s="121" t="s">
        <v>107</v>
      </c>
      <c r="E102" s="121"/>
      <c r="F102" s="121"/>
      <c r="G102" s="121"/>
      <c r="H102" s="121"/>
      <c r="I102" s="122"/>
      <c r="J102" s="121" t="s">
        <v>108</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3">
        <f>ROUND(AG103+AG104,2)</f>
        <v>0</v>
      </c>
      <c r="AH102" s="122"/>
      <c r="AI102" s="122"/>
      <c r="AJ102" s="122"/>
      <c r="AK102" s="122"/>
      <c r="AL102" s="122"/>
      <c r="AM102" s="122"/>
      <c r="AN102" s="124">
        <f>SUM(AG102,AT102)</f>
        <v>0</v>
      </c>
      <c r="AO102" s="122"/>
      <c r="AP102" s="122"/>
      <c r="AQ102" s="125" t="s">
        <v>82</v>
      </c>
      <c r="AR102" s="126"/>
      <c r="AS102" s="127">
        <f>ROUND(AS103+AS104,2)</f>
        <v>0</v>
      </c>
      <c r="AT102" s="128">
        <f>ROUND(SUM(AV102:AW102),2)</f>
        <v>0</v>
      </c>
      <c r="AU102" s="129">
        <f>ROUND(AU103+AU104,5)</f>
        <v>0</v>
      </c>
      <c r="AV102" s="128">
        <f>ROUND(AZ102*L29,2)</f>
        <v>0</v>
      </c>
      <c r="AW102" s="128">
        <f>ROUND(BA102*L30,2)</f>
        <v>0</v>
      </c>
      <c r="AX102" s="128">
        <f>ROUND(BB102*L29,2)</f>
        <v>0</v>
      </c>
      <c r="AY102" s="128">
        <f>ROUND(BC102*L30,2)</f>
        <v>0</v>
      </c>
      <c r="AZ102" s="128">
        <f>ROUND(AZ103+AZ104,2)</f>
        <v>0</v>
      </c>
      <c r="BA102" s="128">
        <f>ROUND(BA103+BA104,2)</f>
        <v>0</v>
      </c>
      <c r="BB102" s="128">
        <f>ROUND(BB103+BB104,2)</f>
        <v>0</v>
      </c>
      <c r="BC102" s="128">
        <f>ROUND(BC103+BC104,2)</f>
        <v>0</v>
      </c>
      <c r="BD102" s="130">
        <f>ROUND(BD103+BD104,2)</f>
        <v>0</v>
      </c>
      <c r="BE102" s="7"/>
      <c r="BS102" s="131" t="s">
        <v>75</v>
      </c>
      <c r="BT102" s="131" t="s">
        <v>83</v>
      </c>
      <c r="BU102" s="131" t="s">
        <v>77</v>
      </c>
      <c r="BV102" s="131" t="s">
        <v>78</v>
      </c>
      <c r="BW102" s="131" t="s">
        <v>109</v>
      </c>
      <c r="BX102" s="131" t="s">
        <v>5</v>
      </c>
      <c r="CL102" s="131" t="s">
        <v>1</v>
      </c>
      <c r="CM102" s="131" t="s">
        <v>85</v>
      </c>
    </row>
    <row r="103" spans="1:90" s="4" customFormat="1" ht="16.5" customHeight="1">
      <c r="A103" s="132" t="s">
        <v>86</v>
      </c>
      <c r="B103" s="70"/>
      <c r="C103" s="133"/>
      <c r="D103" s="133"/>
      <c r="E103" s="134" t="s">
        <v>87</v>
      </c>
      <c r="F103" s="134"/>
      <c r="G103" s="134"/>
      <c r="H103" s="134"/>
      <c r="I103" s="134"/>
      <c r="J103" s="133"/>
      <c r="K103" s="134" t="s">
        <v>88</v>
      </c>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5">
        <f>'D.1.1 - Architektonicko-s..._01'!J34</f>
        <v>0</v>
      </c>
      <c r="AH103" s="133"/>
      <c r="AI103" s="133"/>
      <c r="AJ103" s="133"/>
      <c r="AK103" s="133"/>
      <c r="AL103" s="133"/>
      <c r="AM103" s="133"/>
      <c r="AN103" s="135">
        <f>SUM(AG103,AT103)</f>
        <v>0</v>
      </c>
      <c r="AO103" s="133"/>
      <c r="AP103" s="133"/>
      <c r="AQ103" s="136" t="s">
        <v>89</v>
      </c>
      <c r="AR103" s="72"/>
      <c r="AS103" s="137">
        <v>0</v>
      </c>
      <c r="AT103" s="138">
        <f>ROUND(SUM(AV103:AW103),2)</f>
        <v>0</v>
      </c>
      <c r="AU103" s="139">
        <f>'D.1.1 - Architektonicko-s..._01'!P144</f>
        <v>0</v>
      </c>
      <c r="AV103" s="138">
        <f>'D.1.1 - Architektonicko-s..._01'!J37</f>
        <v>0</v>
      </c>
      <c r="AW103" s="138">
        <f>'D.1.1 - Architektonicko-s..._01'!J38</f>
        <v>0</v>
      </c>
      <c r="AX103" s="138">
        <f>'D.1.1 - Architektonicko-s..._01'!J39</f>
        <v>0</v>
      </c>
      <c r="AY103" s="138">
        <f>'D.1.1 - Architektonicko-s..._01'!J40</f>
        <v>0</v>
      </c>
      <c r="AZ103" s="138">
        <f>'D.1.1 - Architektonicko-s..._01'!F37</f>
        <v>0</v>
      </c>
      <c r="BA103" s="138">
        <f>'D.1.1 - Architektonicko-s..._01'!F38</f>
        <v>0</v>
      </c>
      <c r="BB103" s="138">
        <f>'D.1.1 - Architektonicko-s..._01'!F39</f>
        <v>0</v>
      </c>
      <c r="BC103" s="138">
        <f>'D.1.1 - Architektonicko-s..._01'!F40</f>
        <v>0</v>
      </c>
      <c r="BD103" s="140">
        <f>'D.1.1 - Architektonicko-s..._01'!F41</f>
        <v>0</v>
      </c>
      <c r="BE103" s="4"/>
      <c r="BT103" s="141" t="s">
        <v>85</v>
      </c>
      <c r="BV103" s="141" t="s">
        <v>78</v>
      </c>
      <c r="BW103" s="141" t="s">
        <v>110</v>
      </c>
      <c r="BX103" s="141" t="s">
        <v>109</v>
      </c>
      <c r="CL103" s="141" t="s">
        <v>1</v>
      </c>
    </row>
    <row r="104" spans="1:90" s="4" customFormat="1" ht="16.5" customHeight="1">
      <c r="A104" s="4"/>
      <c r="B104" s="70"/>
      <c r="C104" s="133"/>
      <c r="D104" s="133"/>
      <c r="E104" s="134" t="s">
        <v>91</v>
      </c>
      <c r="F104" s="134"/>
      <c r="G104" s="134"/>
      <c r="H104" s="134"/>
      <c r="I104" s="134"/>
      <c r="J104" s="133"/>
      <c r="K104" s="134" t="s">
        <v>92</v>
      </c>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42">
        <f>ROUND(SUM(AG105:AG108),2)</f>
        <v>0</v>
      </c>
      <c r="AH104" s="133"/>
      <c r="AI104" s="133"/>
      <c r="AJ104" s="133"/>
      <c r="AK104" s="133"/>
      <c r="AL104" s="133"/>
      <c r="AM104" s="133"/>
      <c r="AN104" s="135">
        <f>SUM(AG104,AT104)</f>
        <v>0</v>
      </c>
      <c r="AO104" s="133"/>
      <c r="AP104" s="133"/>
      <c r="AQ104" s="136" t="s">
        <v>89</v>
      </c>
      <c r="AR104" s="72"/>
      <c r="AS104" s="137">
        <f>ROUND(SUM(AS105:AS108),2)</f>
        <v>0</v>
      </c>
      <c r="AT104" s="138">
        <f>ROUND(SUM(AV104:AW104),2)</f>
        <v>0</v>
      </c>
      <c r="AU104" s="139">
        <f>ROUND(SUM(AU105:AU108),5)</f>
        <v>0</v>
      </c>
      <c r="AV104" s="138">
        <f>ROUND(AZ104*L29,2)</f>
        <v>0</v>
      </c>
      <c r="AW104" s="138">
        <f>ROUND(BA104*L30,2)</f>
        <v>0</v>
      </c>
      <c r="AX104" s="138">
        <f>ROUND(BB104*L29,2)</f>
        <v>0</v>
      </c>
      <c r="AY104" s="138">
        <f>ROUND(BC104*L30,2)</f>
        <v>0</v>
      </c>
      <c r="AZ104" s="138">
        <f>ROUND(SUM(AZ105:AZ108),2)</f>
        <v>0</v>
      </c>
      <c r="BA104" s="138">
        <f>ROUND(SUM(BA105:BA108),2)</f>
        <v>0</v>
      </c>
      <c r="BB104" s="138">
        <f>ROUND(SUM(BB105:BB108),2)</f>
        <v>0</v>
      </c>
      <c r="BC104" s="138">
        <f>ROUND(SUM(BC105:BC108),2)</f>
        <v>0</v>
      </c>
      <c r="BD104" s="140">
        <f>ROUND(SUM(BD105:BD108),2)</f>
        <v>0</v>
      </c>
      <c r="BE104" s="4"/>
      <c r="BS104" s="141" t="s">
        <v>75</v>
      </c>
      <c r="BT104" s="141" t="s">
        <v>85</v>
      </c>
      <c r="BU104" s="141" t="s">
        <v>77</v>
      </c>
      <c r="BV104" s="141" t="s">
        <v>78</v>
      </c>
      <c r="BW104" s="141" t="s">
        <v>111</v>
      </c>
      <c r="BX104" s="141" t="s">
        <v>109</v>
      </c>
      <c r="CL104" s="141" t="s">
        <v>1</v>
      </c>
    </row>
    <row r="105" spans="1:90" s="4" customFormat="1" ht="16.5" customHeight="1">
      <c r="A105" s="132" t="s">
        <v>86</v>
      </c>
      <c r="B105" s="70"/>
      <c r="C105" s="133"/>
      <c r="D105" s="133"/>
      <c r="E105" s="133"/>
      <c r="F105" s="134" t="s">
        <v>94</v>
      </c>
      <c r="G105" s="134"/>
      <c r="H105" s="134"/>
      <c r="I105" s="134"/>
      <c r="J105" s="134"/>
      <c r="K105" s="133"/>
      <c r="L105" s="134" t="s">
        <v>95</v>
      </c>
      <c r="M105" s="134"/>
      <c r="N105" s="134"/>
      <c r="O105" s="134"/>
      <c r="P105" s="134"/>
      <c r="Q105" s="134"/>
      <c r="R105" s="134"/>
      <c r="S105" s="134"/>
      <c r="T105" s="134"/>
      <c r="U105" s="134"/>
      <c r="V105" s="134"/>
      <c r="W105" s="134"/>
      <c r="X105" s="134"/>
      <c r="Y105" s="134"/>
      <c r="Z105" s="134"/>
      <c r="AA105" s="134"/>
      <c r="AB105" s="134"/>
      <c r="AC105" s="134"/>
      <c r="AD105" s="134"/>
      <c r="AE105" s="134"/>
      <c r="AF105" s="134"/>
      <c r="AG105" s="135">
        <f>'D.1.4.2 - Zdravotně techn..._01'!J36</f>
        <v>0</v>
      </c>
      <c r="AH105" s="133"/>
      <c r="AI105" s="133"/>
      <c r="AJ105" s="133"/>
      <c r="AK105" s="133"/>
      <c r="AL105" s="133"/>
      <c r="AM105" s="133"/>
      <c r="AN105" s="135">
        <f>SUM(AG105,AT105)</f>
        <v>0</v>
      </c>
      <c r="AO105" s="133"/>
      <c r="AP105" s="133"/>
      <c r="AQ105" s="136" t="s">
        <v>89</v>
      </c>
      <c r="AR105" s="72"/>
      <c r="AS105" s="137">
        <v>0</v>
      </c>
      <c r="AT105" s="138">
        <f>ROUND(SUM(AV105:AW105),2)</f>
        <v>0</v>
      </c>
      <c r="AU105" s="139">
        <f>'D.1.4.2 - Zdravotně techn..._01'!P137</f>
        <v>0</v>
      </c>
      <c r="AV105" s="138">
        <f>'D.1.4.2 - Zdravotně techn..._01'!J39</f>
        <v>0</v>
      </c>
      <c r="AW105" s="138">
        <f>'D.1.4.2 - Zdravotně techn..._01'!J40</f>
        <v>0</v>
      </c>
      <c r="AX105" s="138">
        <f>'D.1.4.2 - Zdravotně techn..._01'!J41</f>
        <v>0</v>
      </c>
      <c r="AY105" s="138">
        <f>'D.1.4.2 - Zdravotně techn..._01'!J42</f>
        <v>0</v>
      </c>
      <c r="AZ105" s="138">
        <f>'D.1.4.2 - Zdravotně techn..._01'!F39</f>
        <v>0</v>
      </c>
      <c r="BA105" s="138">
        <f>'D.1.4.2 - Zdravotně techn..._01'!F40</f>
        <v>0</v>
      </c>
      <c r="BB105" s="138">
        <f>'D.1.4.2 - Zdravotně techn..._01'!F41</f>
        <v>0</v>
      </c>
      <c r="BC105" s="138">
        <f>'D.1.4.2 - Zdravotně techn..._01'!F42</f>
        <v>0</v>
      </c>
      <c r="BD105" s="140">
        <f>'D.1.4.2 - Zdravotně techn..._01'!F43</f>
        <v>0</v>
      </c>
      <c r="BE105" s="4"/>
      <c r="BT105" s="141" t="s">
        <v>96</v>
      </c>
      <c r="BV105" s="141" t="s">
        <v>78</v>
      </c>
      <c r="BW105" s="141" t="s">
        <v>112</v>
      </c>
      <c r="BX105" s="141" t="s">
        <v>111</v>
      </c>
      <c r="CL105" s="141" t="s">
        <v>1</v>
      </c>
    </row>
    <row r="106" spans="1:90" s="4" customFormat="1" ht="16.5" customHeight="1">
      <c r="A106" s="132" t="s">
        <v>86</v>
      </c>
      <c r="B106" s="70"/>
      <c r="C106" s="133"/>
      <c r="D106" s="133"/>
      <c r="E106" s="133"/>
      <c r="F106" s="134" t="s">
        <v>98</v>
      </c>
      <c r="G106" s="134"/>
      <c r="H106" s="134"/>
      <c r="I106" s="134"/>
      <c r="J106" s="134"/>
      <c r="K106" s="133"/>
      <c r="L106" s="134" t="s">
        <v>99</v>
      </c>
      <c r="M106" s="134"/>
      <c r="N106" s="134"/>
      <c r="O106" s="134"/>
      <c r="P106" s="134"/>
      <c r="Q106" s="134"/>
      <c r="R106" s="134"/>
      <c r="S106" s="134"/>
      <c r="T106" s="134"/>
      <c r="U106" s="134"/>
      <c r="V106" s="134"/>
      <c r="W106" s="134"/>
      <c r="X106" s="134"/>
      <c r="Y106" s="134"/>
      <c r="Z106" s="134"/>
      <c r="AA106" s="134"/>
      <c r="AB106" s="134"/>
      <c r="AC106" s="134"/>
      <c r="AD106" s="134"/>
      <c r="AE106" s="134"/>
      <c r="AF106" s="134"/>
      <c r="AG106" s="135">
        <f>'D.1.4.3 - Silnoproudá ele..._01'!J36</f>
        <v>0</v>
      </c>
      <c r="AH106" s="133"/>
      <c r="AI106" s="133"/>
      <c r="AJ106" s="133"/>
      <c r="AK106" s="133"/>
      <c r="AL106" s="133"/>
      <c r="AM106" s="133"/>
      <c r="AN106" s="135">
        <f>SUM(AG106,AT106)</f>
        <v>0</v>
      </c>
      <c r="AO106" s="133"/>
      <c r="AP106" s="133"/>
      <c r="AQ106" s="136" t="s">
        <v>89</v>
      </c>
      <c r="AR106" s="72"/>
      <c r="AS106" s="137">
        <v>0</v>
      </c>
      <c r="AT106" s="138">
        <f>ROUND(SUM(AV106:AW106),2)</f>
        <v>0</v>
      </c>
      <c r="AU106" s="139">
        <f>'D.1.4.3 - Silnoproudá ele..._01'!P137</f>
        <v>0</v>
      </c>
      <c r="AV106" s="138">
        <f>'D.1.4.3 - Silnoproudá ele..._01'!J39</f>
        <v>0</v>
      </c>
      <c r="AW106" s="138">
        <f>'D.1.4.3 - Silnoproudá ele..._01'!J40</f>
        <v>0</v>
      </c>
      <c r="AX106" s="138">
        <f>'D.1.4.3 - Silnoproudá ele..._01'!J41</f>
        <v>0</v>
      </c>
      <c r="AY106" s="138">
        <f>'D.1.4.3 - Silnoproudá ele..._01'!J42</f>
        <v>0</v>
      </c>
      <c r="AZ106" s="138">
        <f>'D.1.4.3 - Silnoproudá ele..._01'!F39</f>
        <v>0</v>
      </c>
      <c r="BA106" s="138">
        <f>'D.1.4.3 - Silnoproudá ele..._01'!F40</f>
        <v>0</v>
      </c>
      <c r="BB106" s="138">
        <f>'D.1.4.3 - Silnoproudá ele..._01'!F41</f>
        <v>0</v>
      </c>
      <c r="BC106" s="138">
        <f>'D.1.4.3 - Silnoproudá ele..._01'!F42</f>
        <v>0</v>
      </c>
      <c r="BD106" s="140">
        <f>'D.1.4.3 - Silnoproudá ele..._01'!F43</f>
        <v>0</v>
      </c>
      <c r="BE106" s="4"/>
      <c r="BT106" s="141" t="s">
        <v>96</v>
      </c>
      <c r="BV106" s="141" t="s">
        <v>78</v>
      </c>
      <c r="BW106" s="141" t="s">
        <v>113</v>
      </c>
      <c r="BX106" s="141" t="s">
        <v>111</v>
      </c>
      <c r="CL106" s="141" t="s">
        <v>1</v>
      </c>
    </row>
    <row r="107" spans="1:90" s="4" customFormat="1" ht="16.5" customHeight="1">
      <c r="A107" s="132" t="s">
        <v>86</v>
      </c>
      <c r="B107" s="70"/>
      <c r="C107" s="133"/>
      <c r="D107" s="133"/>
      <c r="E107" s="133"/>
      <c r="F107" s="134" t="s">
        <v>101</v>
      </c>
      <c r="G107" s="134"/>
      <c r="H107" s="134"/>
      <c r="I107" s="134"/>
      <c r="J107" s="134"/>
      <c r="K107" s="133"/>
      <c r="L107" s="134" t="s">
        <v>102</v>
      </c>
      <c r="M107" s="134"/>
      <c r="N107" s="134"/>
      <c r="O107" s="134"/>
      <c r="P107" s="134"/>
      <c r="Q107" s="134"/>
      <c r="R107" s="134"/>
      <c r="S107" s="134"/>
      <c r="T107" s="134"/>
      <c r="U107" s="134"/>
      <c r="V107" s="134"/>
      <c r="W107" s="134"/>
      <c r="X107" s="134"/>
      <c r="Y107" s="134"/>
      <c r="Z107" s="134"/>
      <c r="AA107" s="134"/>
      <c r="AB107" s="134"/>
      <c r="AC107" s="134"/>
      <c r="AD107" s="134"/>
      <c r="AE107" s="134"/>
      <c r="AF107" s="134"/>
      <c r="AG107" s="135">
        <f>'D.1.4.4 - Slaboproudá zař..._01'!J36</f>
        <v>0</v>
      </c>
      <c r="AH107" s="133"/>
      <c r="AI107" s="133"/>
      <c r="AJ107" s="133"/>
      <c r="AK107" s="133"/>
      <c r="AL107" s="133"/>
      <c r="AM107" s="133"/>
      <c r="AN107" s="135">
        <f>SUM(AG107,AT107)</f>
        <v>0</v>
      </c>
      <c r="AO107" s="133"/>
      <c r="AP107" s="133"/>
      <c r="AQ107" s="136" t="s">
        <v>89</v>
      </c>
      <c r="AR107" s="72"/>
      <c r="AS107" s="137">
        <v>0</v>
      </c>
      <c r="AT107" s="138">
        <f>ROUND(SUM(AV107:AW107),2)</f>
        <v>0</v>
      </c>
      <c r="AU107" s="139">
        <f>'D.1.4.4 - Slaboproudá zař..._01'!P142</f>
        <v>0</v>
      </c>
      <c r="AV107" s="138">
        <f>'D.1.4.4 - Slaboproudá zař..._01'!J39</f>
        <v>0</v>
      </c>
      <c r="AW107" s="138">
        <f>'D.1.4.4 - Slaboproudá zař..._01'!J40</f>
        <v>0</v>
      </c>
      <c r="AX107" s="138">
        <f>'D.1.4.4 - Slaboproudá zař..._01'!J41</f>
        <v>0</v>
      </c>
      <c r="AY107" s="138">
        <f>'D.1.4.4 - Slaboproudá zař..._01'!J42</f>
        <v>0</v>
      </c>
      <c r="AZ107" s="138">
        <f>'D.1.4.4 - Slaboproudá zař..._01'!F39</f>
        <v>0</v>
      </c>
      <c r="BA107" s="138">
        <f>'D.1.4.4 - Slaboproudá zař..._01'!F40</f>
        <v>0</v>
      </c>
      <c r="BB107" s="138">
        <f>'D.1.4.4 - Slaboproudá zař..._01'!F41</f>
        <v>0</v>
      </c>
      <c r="BC107" s="138">
        <f>'D.1.4.4 - Slaboproudá zař..._01'!F42</f>
        <v>0</v>
      </c>
      <c r="BD107" s="140">
        <f>'D.1.4.4 - Slaboproudá zař..._01'!F43</f>
        <v>0</v>
      </c>
      <c r="BE107" s="4"/>
      <c r="BT107" s="141" t="s">
        <v>96</v>
      </c>
      <c r="BV107" s="141" t="s">
        <v>78</v>
      </c>
      <c r="BW107" s="141" t="s">
        <v>114</v>
      </c>
      <c r="BX107" s="141" t="s">
        <v>111</v>
      </c>
      <c r="CL107" s="141" t="s">
        <v>1</v>
      </c>
    </row>
    <row r="108" spans="1:90" s="4" customFormat="1" ht="16.5" customHeight="1">
      <c r="A108" s="132" t="s">
        <v>86</v>
      </c>
      <c r="B108" s="70"/>
      <c r="C108" s="133"/>
      <c r="D108" s="133"/>
      <c r="E108" s="133"/>
      <c r="F108" s="134" t="s">
        <v>104</v>
      </c>
      <c r="G108" s="134"/>
      <c r="H108" s="134"/>
      <c r="I108" s="134"/>
      <c r="J108" s="134"/>
      <c r="K108" s="133"/>
      <c r="L108" s="134" t="s">
        <v>105</v>
      </c>
      <c r="M108" s="134"/>
      <c r="N108" s="134"/>
      <c r="O108" s="134"/>
      <c r="P108" s="134"/>
      <c r="Q108" s="134"/>
      <c r="R108" s="134"/>
      <c r="S108" s="134"/>
      <c r="T108" s="134"/>
      <c r="U108" s="134"/>
      <c r="V108" s="134"/>
      <c r="W108" s="134"/>
      <c r="X108" s="134"/>
      <c r="Y108" s="134"/>
      <c r="Z108" s="134"/>
      <c r="AA108" s="134"/>
      <c r="AB108" s="134"/>
      <c r="AC108" s="134"/>
      <c r="AD108" s="134"/>
      <c r="AE108" s="134"/>
      <c r="AF108" s="134"/>
      <c r="AG108" s="135">
        <f>'D.1.4.5 - Vzduchotechnika_01'!J36</f>
        <v>0</v>
      </c>
      <c r="AH108" s="133"/>
      <c r="AI108" s="133"/>
      <c r="AJ108" s="133"/>
      <c r="AK108" s="133"/>
      <c r="AL108" s="133"/>
      <c r="AM108" s="133"/>
      <c r="AN108" s="135">
        <f>SUM(AG108,AT108)</f>
        <v>0</v>
      </c>
      <c r="AO108" s="133"/>
      <c r="AP108" s="133"/>
      <c r="AQ108" s="136" t="s">
        <v>89</v>
      </c>
      <c r="AR108" s="72"/>
      <c r="AS108" s="137">
        <v>0</v>
      </c>
      <c r="AT108" s="138">
        <f>ROUND(SUM(AV108:AW108),2)</f>
        <v>0</v>
      </c>
      <c r="AU108" s="139">
        <f>'D.1.4.5 - Vzduchotechnika_01'!P136</f>
        <v>0</v>
      </c>
      <c r="AV108" s="138">
        <f>'D.1.4.5 - Vzduchotechnika_01'!J39</f>
        <v>0</v>
      </c>
      <c r="AW108" s="138">
        <f>'D.1.4.5 - Vzduchotechnika_01'!J40</f>
        <v>0</v>
      </c>
      <c r="AX108" s="138">
        <f>'D.1.4.5 - Vzduchotechnika_01'!J41</f>
        <v>0</v>
      </c>
      <c r="AY108" s="138">
        <f>'D.1.4.5 - Vzduchotechnika_01'!J42</f>
        <v>0</v>
      </c>
      <c r="AZ108" s="138">
        <f>'D.1.4.5 - Vzduchotechnika_01'!F39</f>
        <v>0</v>
      </c>
      <c r="BA108" s="138">
        <f>'D.1.4.5 - Vzduchotechnika_01'!F40</f>
        <v>0</v>
      </c>
      <c r="BB108" s="138">
        <f>'D.1.4.5 - Vzduchotechnika_01'!F41</f>
        <v>0</v>
      </c>
      <c r="BC108" s="138">
        <f>'D.1.4.5 - Vzduchotechnika_01'!F42</f>
        <v>0</v>
      </c>
      <c r="BD108" s="140">
        <f>'D.1.4.5 - Vzduchotechnika_01'!F43</f>
        <v>0</v>
      </c>
      <c r="BE108" s="4"/>
      <c r="BT108" s="141" t="s">
        <v>96</v>
      </c>
      <c r="BV108" s="141" t="s">
        <v>78</v>
      </c>
      <c r="BW108" s="141" t="s">
        <v>115</v>
      </c>
      <c r="BX108" s="141" t="s">
        <v>111</v>
      </c>
      <c r="CL108" s="141" t="s">
        <v>1</v>
      </c>
    </row>
    <row r="109" spans="1:91" s="7" customFormat="1" ht="16.5" customHeight="1">
      <c r="A109" s="132" t="s">
        <v>86</v>
      </c>
      <c r="B109" s="119"/>
      <c r="C109" s="120"/>
      <c r="D109" s="121" t="s">
        <v>116</v>
      </c>
      <c r="E109" s="121"/>
      <c r="F109" s="121"/>
      <c r="G109" s="121"/>
      <c r="H109" s="121"/>
      <c r="I109" s="122"/>
      <c r="J109" s="121" t="s">
        <v>117</v>
      </c>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4">
        <f>'VRN - Vedlejší rozpočtové...'!J32</f>
        <v>0</v>
      </c>
      <c r="AH109" s="122"/>
      <c r="AI109" s="122"/>
      <c r="AJ109" s="122"/>
      <c r="AK109" s="122"/>
      <c r="AL109" s="122"/>
      <c r="AM109" s="122"/>
      <c r="AN109" s="124">
        <f>SUM(AG109,AT109)</f>
        <v>0</v>
      </c>
      <c r="AO109" s="122"/>
      <c r="AP109" s="122"/>
      <c r="AQ109" s="125" t="s">
        <v>82</v>
      </c>
      <c r="AR109" s="126"/>
      <c r="AS109" s="143">
        <v>0</v>
      </c>
      <c r="AT109" s="144">
        <f>ROUND(SUM(AV109:AW109),2)</f>
        <v>0</v>
      </c>
      <c r="AU109" s="145">
        <f>'VRN - Vedlejší rozpočtové...'!P131</f>
        <v>0</v>
      </c>
      <c r="AV109" s="144">
        <f>'VRN - Vedlejší rozpočtové...'!J35</f>
        <v>0</v>
      </c>
      <c r="AW109" s="144">
        <f>'VRN - Vedlejší rozpočtové...'!J36</f>
        <v>0</v>
      </c>
      <c r="AX109" s="144">
        <f>'VRN - Vedlejší rozpočtové...'!J37</f>
        <v>0</v>
      </c>
      <c r="AY109" s="144">
        <f>'VRN - Vedlejší rozpočtové...'!J38</f>
        <v>0</v>
      </c>
      <c r="AZ109" s="144">
        <f>'VRN - Vedlejší rozpočtové...'!F35</f>
        <v>0</v>
      </c>
      <c r="BA109" s="144">
        <f>'VRN - Vedlejší rozpočtové...'!F36</f>
        <v>0</v>
      </c>
      <c r="BB109" s="144">
        <f>'VRN - Vedlejší rozpočtové...'!F37</f>
        <v>0</v>
      </c>
      <c r="BC109" s="144">
        <f>'VRN - Vedlejší rozpočtové...'!F38</f>
        <v>0</v>
      </c>
      <c r="BD109" s="146">
        <f>'VRN - Vedlejší rozpočtové...'!F39</f>
        <v>0</v>
      </c>
      <c r="BE109" s="7"/>
      <c r="BT109" s="131" t="s">
        <v>83</v>
      </c>
      <c r="BV109" s="131" t="s">
        <v>78</v>
      </c>
      <c r="BW109" s="131" t="s">
        <v>118</v>
      </c>
      <c r="BX109" s="131" t="s">
        <v>5</v>
      </c>
      <c r="CL109" s="131" t="s">
        <v>1</v>
      </c>
      <c r="CM109" s="131" t="s">
        <v>85</v>
      </c>
    </row>
    <row r="110" spans="1:57" s="2" customFormat="1" ht="30" customHeight="1">
      <c r="A110" s="38"/>
      <c r="B110" s="39"/>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4"/>
      <c r="AS110" s="38"/>
      <c r="AT110" s="38"/>
      <c r="AU110" s="38"/>
      <c r="AV110" s="38"/>
      <c r="AW110" s="38"/>
      <c r="AX110" s="38"/>
      <c r="AY110" s="38"/>
      <c r="AZ110" s="38"/>
      <c r="BA110" s="38"/>
      <c r="BB110" s="38"/>
      <c r="BC110" s="38"/>
      <c r="BD110" s="38"/>
      <c r="BE110" s="38"/>
    </row>
    <row r="111" spans="1:57" s="2" customFormat="1" ht="6.95" customHeight="1">
      <c r="A111" s="38"/>
      <c r="B111" s="66"/>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44"/>
      <c r="AS111" s="38"/>
      <c r="AT111" s="38"/>
      <c r="AU111" s="38"/>
      <c r="AV111" s="38"/>
      <c r="AW111" s="38"/>
      <c r="AX111" s="38"/>
      <c r="AY111" s="38"/>
      <c r="AZ111" s="38"/>
      <c r="BA111" s="38"/>
      <c r="BB111" s="38"/>
      <c r="BC111" s="38"/>
      <c r="BD111" s="38"/>
      <c r="BE111" s="38"/>
    </row>
  </sheetData>
  <sheetProtection password="E061" sheet="1" objects="1" scenarios="1" formatColumns="0" formatRows="0"/>
  <mergeCells count="98">
    <mergeCell ref="C92:G92"/>
    <mergeCell ref="D102:H102"/>
    <mergeCell ref="D95:H95"/>
    <mergeCell ref="E97:I97"/>
    <mergeCell ref="E104:I104"/>
    <mergeCell ref="E103:I103"/>
    <mergeCell ref="E96:I96"/>
    <mergeCell ref="F101:J101"/>
    <mergeCell ref="F98:J98"/>
    <mergeCell ref="F100:J100"/>
    <mergeCell ref="F99:J99"/>
    <mergeCell ref="I92:AF92"/>
    <mergeCell ref="J102:AF102"/>
    <mergeCell ref="J95:AF95"/>
    <mergeCell ref="K97:AF97"/>
    <mergeCell ref="K96:AF96"/>
    <mergeCell ref="K104:AF104"/>
    <mergeCell ref="K103:AF103"/>
    <mergeCell ref="L98:AF98"/>
    <mergeCell ref="L101:AF101"/>
    <mergeCell ref="L99:AF99"/>
    <mergeCell ref="L100:AF100"/>
    <mergeCell ref="L85:AO85"/>
    <mergeCell ref="F105:J105"/>
    <mergeCell ref="L105:AF105"/>
    <mergeCell ref="F106:J106"/>
    <mergeCell ref="L106:AF106"/>
    <mergeCell ref="F107:J107"/>
    <mergeCell ref="L107:AF107"/>
    <mergeCell ref="F108:J108"/>
    <mergeCell ref="L108:AF108"/>
    <mergeCell ref="D109:H109"/>
    <mergeCell ref="J109:AF109"/>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97:AM97"/>
    <mergeCell ref="AG103:AM103"/>
    <mergeCell ref="AG102:AM102"/>
    <mergeCell ref="AG101:AM101"/>
    <mergeCell ref="AG92:AM92"/>
    <mergeCell ref="AG100:AM100"/>
    <mergeCell ref="AG95:AM95"/>
    <mergeCell ref="AG98:AM98"/>
    <mergeCell ref="AG96:AM96"/>
    <mergeCell ref="AG104:AM104"/>
    <mergeCell ref="AG99:AM99"/>
    <mergeCell ref="AM90:AP90"/>
    <mergeCell ref="AM87:AN87"/>
    <mergeCell ref="AM89:AP89"/>
    <mergeCell ref="AN104:AP104"/>
    <mergeCell ref="AN98:AP98"/>
    <mergeCell ref="AN103:AP103"/>
    <mergeCell ref="AN102:AP102"/>
    <mergeCell ref="AN95:AP95"/>
    <mergeCell ref="AN96:AP96"/>
    <mergeCell ref="AN97:AP97"/>
    <mergeCell ref="AN99:AP99"/>
    <mergeCell ref="AN100:AP100"/>
    <mergeCell ref="AN92:AP92"/>
    <mergeCell ref="AN101:AP101"/>
    <mergeCell ref="AS89:AT91"/>
    <mergeCell ref="AN105:AP105"/>
    <mergeCell ref="AG105:AM105"/>
    <mergeCell ref="AN106:AP106"/>
    <mergeCell ref="AG106:AM106"/>
    <mergeCell ref="AN107:AP107"/>
    <mergeCell ref="AG107:AM107"/>
    <mergeCell ref="AN108:AP108"/>
    <mergeCell ref="AG108:AM108"/>
    <mergeCell ref="AN109:AP109"/>
    <mergeCell ref="AG109:AM109"/>
    <mergeCell ref="AN94:AP94"/>
  </mergeCells>
  <hyperlinks>
    <hyperlink ref="A96" location="'D.1.1 - Architektonicko-s...'!C2" display="/"/>
    <hyperlink ref="A98" location="'D.1.4.2 - Zdravotně techn...'!C2" display="/"/>
    <hyperlink ref="A99" location="'D.1.4.3 - Silnoproudá ele...'!C2" display="/"/>
    <hyperlink ref="A100" location="'D.1.4.4 - Slaboproudá zař...'!C2" display="/"/>
    <hyperlink ref="A101" location="'D.1.4.5 - Vzduchotechnika'!C2" display="/"/>
    <hyperlink ref="A103" location="'D.1.1 - Architektonicko-s..._01'!C2" display="/"/>
    <hyperlink ref="A105" location="'D.1.4.2 - Zdravotně techn..._01'!C2" display="/"/>
    <hyperlink ref="A106" location="'D.1.4.3 - Silnoproudá ele..._01'!C2" display="/"/>
    <hyperlink ref="A107" location="'D.1.4.4 - Slaboproudá zař..._01'!C2" display="/"/>
    <hyperlink ref="A108" location="'D.1.4.5 - Vzduchotechnika_01'!C2" display="/"/>
    <hyperlink ref="A109"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114</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1085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J111</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ROUND((SUM(BE111:BE118)+SUM(BE142:BE185)),2)</f>
        <v>0</v>
      </c>
      <c r="G39" s="38"/>
      <c r="H39" s="38"/>
      <c r="I39" s="167">
        <v>0.21</v>
      </c>
      <c r="J39" s="166">
        <f>ROUND(((SUM(BE111:BE118)+SUM(BE142:BE185))*I39),2)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ROUND((SUM(BF111:BF118)+SUM(BF142:BF185)),2)</f>
        <v>0</v>
      </c>
      <c r="G40" s="38"/>
      <c r="H40" s="38"/>
      <c r="I40" s="167">
        <v>0.15</v>
      </c>
      <c r="J40" s="166">
        <f>ROUND(((SUM(BF111:BF118)+SUM(BF142:BF185))*I40),2)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ROUND((SUM(BG111:BG118)+SUM(BG142:BG185)),2)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ROUND((SUM(BH111:BH118)+SUM(BH142:BH185)),2)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ROUND((SUM(BI111:BI118)+SUM(BI142:BI185)),2)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D.1.4.4 - Slaboproudá zařízení</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J142</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1086</v>
      </c>
      <c r="E101" s="194"/>
      <c r="F101" s="194"/>
      <c r="G101" s="194"/>
      <c r="H101" s="194"/>
      <c r="I101" s="194"/>
      <c r="J101" s="195">
        <f>J143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1924</v>
      </c>
      <c r="E102" s="194"/>
      <c r="F102" s="194"/>
      <c r="G102" s="194"/>
      <c r="H102" s="194"/>
      <c r="I102" s="194"/>
      <c r="J102" s="195">
        <f>J148</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1925</v>
      </c>
      <c r="E103" s="194"/>
      <c r="F103" s="194"/>
      <c r="G103" s="194"/>
      <c r="H103" s="194"/>
      <c r="I103" s="194"/>
      <c r="J103" s="195">
        <f>J151</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1926</v>
      </c>
      <c r="E104" s="194"/>
      <c r="F104" s="194"/>
      <c r="G104" s="194"/>
      <c r="H104" s="194"/>
      <c r="I104" s="194"/>
      <c r="J104" s="195">
        <f>J153</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1927</v>
      </c>
      <c r="E105" s="194"/>
      <c r="F105" s="194"/>
      <c r="G105" s="194"/>
      <c r="H105" s="194"/>
      <c r="I105" s="194"/>
      <c r="J105" s="195">
        <f>J158</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1928</v>
      </c>
      <c r="E106" s="194"/>
      <c r="F106" s="194"/>
      <c r="G106" s="194"/>
      <c r="H106" s="194"/>
      <c r="I106" s="194"/>
      <c r="J106" s="195">
        <f>J166</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1929</v>
      </c>
      <c r="E107" s="194"/>
      <c r="F107" s="194"/>
      <c r="G107" s="194"/>
      <c r="H107" s="194"/>
      <c r="I107" s="194"/>
      <c r="J107" s="195">
        <f>J168</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1100</v>
      </c>
      <c r="E108" s="194"/>
      <c r="F108" s="194"/>
      <c r="G108" s="194"/>
      <c r="H108" s="194"/>
      <c r="I108" s="194"/>
      <c r="J108" s="195">
        <f>J181</f>
        <v>0</v>
      </c>
      <c r="K108" s="192"/>
      <c r="L108" s="196"/>
      <c r="S108" s="9"/>
      <c r="T108" s="9"/>
      <c r="U108" s="9"/>
      <c r="V108" s="9"/>
      <c r="W108" s="9"/>
      <c r="X108" s="9"/>
      <c r="Y108" s="9"/>
      <c r="Z108" s="9"/>
      <c r="AA108" s="9"/>
      <c r="AB108" s="9"/>
      <c r="AC108" s="9"/>
      <c r="AD108" s="9"/>
      <c r="AE108" s="9"/>
    </row>
    <row r="109" spans="1:31" s="2" customFormat="1" ht="21.8" customHeight="1">
      <c r="A109" s="38"/>
      <c r="B109" s="39"/>
      <c r="C109" s="40"/>
      <c r="D109" s="40"/>
      <c r="E109" s="40"/>
      <c r="F109" s="40"/>
      <c r="G109" s="40"/>
      <c r="H109" s="40"/>
      <c r="I109" s="40"/>
      <c r="J109" s="40"/>
      <c r="K109" s="40"/>
      <c r="L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63"/>
      <c r="S110" s="38"/>
      <c r="T110" s="38"/>
      <c r="U110" s="38"/>
      <c r="V110" s="38"/>
      <c r="W110" s="38"/>
      <c r="X110" s="38"/>
      <c r="Y110" s="38"/>
      <c r="Z110" s="38"/>
      <c r="AA110" s="38"/>
      <c r="AB110" s="38"/>
      <c r="AC110" s="38"/>
      <c r="AD110" s="38"/>
      <c r="AE110" s="38"/>
    </row>
    <row r="111" spans="1:31" s="2" customFormat="1" ht="29.25" customHeight="1">
      <c r="A111" s="38"/>
      <c r="B111" s="39"/>
      <c r="C111" s="190" t="s">
        <v>149</v>
      </c>
      <c r="D111" s="40"/>
      <c r="E111" s="40"/>
      <c r="F111" s="40"/>
      <c r="G111" s="40"/>
      <c r="H111" s="40"/>
      <c r="I111" s="40"/>
      <c r="J111" s="202">
        <f>ROUND(J112+J113+J114+J115+J116+J117,2)</f>
        <v>0</v>
      </c>
      <c r="K111" s="40"/>
      <c r="L111" s="63"/>
      <c r="N111" s="203" t="s">
        <v>40</v>
      </c>
      <c r="S111" s="38"/>
      <c r="T111" s="38"/>
      <c r="U111" s="38"/>
      <c r="V111" s="38"/>
      <c r="W111" s="38"/>
      <c r="X111" s="38"/>
      <c r="Y111" s="38"/>
      <c r="Z111" s="38"/>
      <c r="AA111" s="38"/>
      <c r="AB111" s="38"/>
      <c r="AC111" s="38"/>
      <c r="AD111" s="38"/>
      <c r="AE111" s="38"/>
    </row>
    <row r="112" spans="1:65" s="2" customFormat="1" ht="18" customHeight="1">
      <c r="A112" s="38"/>
      <c r="B112" s="39"/>
      <c r="C112" s="40"/>
      <c r="D112" s="204" t="s">
        <v>150</v>
      </c>
      <c r="E112" s="205"/>
      <c r="F112" s="205"/>
      <c r="G112" s="40"/>
      <c r="H112" s="40"/>
      <c r="I112" s="40"/>
      <c r="J112" s="206">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116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65" s="2" customFormat="1" ht="18" customHeight="1">
      <c r="A113" s="38"/>
      <c r="B113" s="39"/>
      <c r="C113" s="40"/>
      <c r="D113" s="204" t="s">
        <v>151</v>
      </c>
      <c r="E113" s="205"/>
      <c r="F113" s="205"/>
      <c r="G113" s="40"/>
      <c r="H113" s="40"/>
      <c r="I113" s="40"/>
      <c r="J113" s="206">
        <v>0</v>
      </c>
      <c r="K113" s="40"/>
      <c r="L113" s="207"/>
      <c r="M113" s="208"/>
      <c r="N113" s="209" t="s">
        <v>41</v>
      </c>
      <c r="O113" s="208"/>
      <c r="P113" s="208"/>
      <c r="Q113" s="208"/>
      <c r="R113" s="208"/>
      <c r="S113" s="210"/>
      <c r="T113" s="210"/>
      <c r="U113" s="210"/>
      <c r="V113" s="210"/>
      <c r="W113" s="210"/>
      <c r="X113" s="210"/>
      <c r="Y113" s="210"/>
      <c r="Z113" s="210"/>
      <c r="AA113" s="210"/>
      <c r="AB113" s="210"/>
      <c r="AC113" s="210"/>
      <c r="AD113" s="210"/>
      <c r="AE113" s="210"/>
      <c r="AF113" s="208"/>
      <c r="AG113" s="208"/>
      <c r="AH113" s="208"/>
      <c r="AI113" s="208"/>
      <c r="AJ113" s="208"/>
      <c r="AK113" s="208"/>
      <c r="AL113" s="208"/>
      <c r="AM113" s="208"/>
      <c r="AN113" s="208"/>
      <c r="AO113" s="208"/>
      <c r="AP113" s="208"/>
      <c r="AQ113" s="208"/>
      <c r="AR113" s="208"/>
      <c r="AS113" s="208"/>
      <c r="AT113" s="208"/>
      <c r="AU113" s="208"/>
      <c r="AV113" s="208"/>
      <c r="AW113" s="208"/>
      <c r="AX113" s="208"/>
      <c r="AY113" s="211" t="s">
        <v>116</v>
      </c>
      <c r="AZ113" s="208"/>
      <c r="BA113" s="208"/>
      <c r="BB113" s="208"/>
      <c r="BC113" s="208"/>
      <c r="BD113" s="208"/>
      <c r="BE113" s="212">
        <f>IF(N113="základní",J113,0)</f>
        <v>0</v>
      </c>
      <c r="BF113" s="212">
        <f>IF(N113="snížená",J113,0)</f>
        <v>0</v>
      </c>
      <c r="BG113" s="212">
        <f>IF(N113="zákl. přenesená",J113,0)</f>
        <v>0</v>
      </c>
      <c r="BH113" s="212">
        <f>IF(N113="sníž. přenesená",J113,0)</f>
        <v>0</v>
      </c>
      <c r="BI113" s="212">
        <f>IF(N113="nulová",J113,0)</f>
        <v>0</v>
      </c>
      <c r="BJ113" s="211" t="s">
        <v>83</v>
      </c>
      <c r="BK113" s="208"/>
      <c r="BL113" s="208"/>
      <c r="BM113" s="208"/>
    </row>
    <row r="114" spans="1:65" s="2" customFormat="1" ht="18" customHeight="1">
      <c r="A114" s="38"/>
      <c r="B114" s="39"/>
      <c r="C114" s="40"/>
      <c r="D114" s="204" t="s">
        <v>152</v>
      </c>
      <c r="E114" s="205"/>
      <c r="F114" s="205"/>
      <c r="G114" s="40"/>
      <c r="H114" s="40"/>
      <c r="I114" s="40"/>
      <c r="J114" s="206">
        <v>0</v>
      </c>
      <c r="K114" s="40"/>
      <c r="L114" s="207"/>
      <c r="M114" s="208"/>
      <c r="N114" s="209" t="s">
        <v>41</v>
      </c>
      <c r="O114" s="208"/>
      <c r="P114" s="208"/>
      <c r="Q114" s="208"/>
      <c r="R114" s="208"/>
      <c r="S114" s="210"/>
      <c r="T114" s="210"/>
      <c r="U114" s="210"/>
      <c r="V114" s="210"/>
      <c r="W114" s="210"/>
      <c r="X114" s="210"/>
      <c r="Y114" s="210"/>
      <c r="Z114" s="210"/>
      <c r="AA114" s="210"/>
      <c r="AB114" s="210"/>
      <c r="AC114" s="210"/>
      <c r="AD114" s="210"/>
      <c r="AE114" s="210"/>
      <c r="AF114" s="208"/>
      <c r="AG114" s="208"/>
      <c r="AH114" s="208"/>
      <c r="AI114" s="208"/>
      <c r="AJ114" s="208"/>
      <c r="AK114" s="208"/>
      <c r="AL114" s="208"/>
      <c r="AM114" s="208"/>
      <c r="AN114" s="208"/>
      <c r="AO114" s="208"/>
      <c r="AP114" s="208"/>
      <c r="AQ114" s="208"/>
      <c r="AR114" s="208"/>
      <c r="AS114" s="208"/>
      <c r="AT114" s="208"/>
      <c r="AU114" s="208"/>
      <c r="AV114" s="208"/>
      <c r="AW114" s="208"/>
      <c r="AX114" s="208"/>
      <c r="AY114" s="211" t="s">
        <v>116</v>
      </c>
      <c r="AZ114" s="208"/>
      <c r="BA114" s="208"/>
      <c r="BB114" s="208"/>
      <c r="BC114" s="208"/>
      <c r="BD114" s="208"/>
      <c r="BE114" s="212">
        <f>IF(N114="základní",J114,0)</f>
        <v>0</v>
      </c>
      <c r="BF114" s="212">
        <f>IF(N114="snížená",J114,0)</f>
        <v>0</v>
      </c>
      <c r="BG114" s="212">
        <f>IF(N114="zákl. přenesená",J114,0)</f>
        <v>0</v>
      </c>
      <c r="BH114" s="212">
        <f>IF(N114="sníž. přenesená",J114,0)</f>
        <v>0</v>
      </c>
      <c r="BI114" s="212">
        <f>IF(N114="nulová",J114,0)</f>
        <v>0</v>
      </c>
      <c r="BJ114" s="211" t="s">
        <v>83</v>
      </c>
      <c r="BK114" s="208"/>
      <c r="BL114" s="208"/>
      <c r="BM114" s="208"/>
    </row>
    <row r="115" spans="1:65" s="2" customFormat="1" ht="18" customHeight="1">
      <c r="A115" s="38"/>
      <c r="B115" s="39"/>
      <c r="C115" s="40"/>
      <c r="D115" s="204" t="s">
        <v>153</v>
      </c>
      <c r="E115" s="205"/>
      <c r="F115" s="205"/>
      <c r="G115" s="40"/>
      <c r="H115" s="40"/>
      <c r="I115" s="40"/>
      <c r="J115" s="206">
        <v>0</v>
      </c>
      <c r="K115" s="40"/>
      <c r="L115" s="207"/>
      <c r="M115" s="208"/>
      <c r="N115" s="209" t="s">
        <v>41</v>
      </c>
      <c r="O115" s="208"/>
      <c r="P115" s="208"/>
      <c r="Q115" s="208"/>
      <c r="R115" s="208"/>
      <c r="S115" s="210"/>
      <c r="T115" s="210"/>
      <c r="U115" s="210"/>
      <c r="V115" s="210"/>
      <c r="W115" s="210"/>
      <c r="X115" s="210"/>
      <c r="Y115" s="210"/>
      <c r="Z115" s="210"/>
      <c r="AA115" s="210"/>
      <c r="AB115" s="210"/>
      <c r="AC115" s="210"/>
      <c r="AD115" s="210"/>
      <c r="AE115" s="210"/>
      <c r="AF115" s="208"/>
      <c r="AG115" s="208"/>
      <c r="AH115" s="208"/>
      <c r="AI115" s="208"/>
      <c r="AJ115" s="208"/>
      <c r="AK115" s="208"/>
      <c r="AL115" s="208"/>
      <c r="AM115" s="208"/>
      <c r="AN115" s="208"/>
      <c r="AO115" s="208"/>
      <c r="AP115" s="208"/>
      <c r="AQ115" s="208"/>
      <c r="AR115" s="208"/>
      <c r="AS115" s="208"/>
      <c r="AT115" s="208"/>
      <c r="AU115" s="208"/>
      <c r="AV115" s="208"/>
      <c r="AW115" s="208"/>
      <c r="AX115" s="208"/>
      <c r="AY115" s="211" t="s">
        <v>116</v>
      </c>
      <c r="AZ115" s="208"/>
      <c r="BA115" s="208"/>
      <c r="BB115" s="208"/>
      <c r="BC115" s="208"/>
      <c r="BD115" s="208"/>
      <c r="BE115" s="212">
        <f>IF(N115="základní",J115,0)</f>
        <v>0</v>
      </c>
      <c r="BF115" s="212">
        <f>IF(N115="snížená",J115,0)</f>
        <v>0</v>
      </c>
      <c r="BG115" s="212">
        <f>IF(N115="zákl. přenesená",J115,0)</f>
        <v>0</v>
      </c>
      <c r="BH115" s="212">
        <f>IF(N115="sníž. přenesená",J115,0)</f>
        <v>0</v>
      </c>
      <c r="BI115" s="212">
        <f>IF(N115="nulová",J115,0)</f>
        <v>0</v>
      </c>
      <c r="BJ115" s="211" t="s">
        <v>83</v>
      </c>
      <c r="BK115" s="208"/>
      <c r="BL115" s="208"/>
      <c r="BM115" s="208"/>
    </row>
    <row r="116" spans="1:65" s="2" customFormat="1" ht="18" customHeight="1">
      <c r="A116" s="38"/>
      <c r="B116" s="39"/>
      <c r="C116" s="40"/>
      <c r="D116" s="204" t="s">
        <v>154</v>
      </c>
      <c r="E116" s="205"/>
      <c r="F116" s="205"/>
      <c r="G116" s="40"/>
      <c r="H116" s="40"/>
      <c r="I116" s="40"/>
      <c r="J116" s="206">
        <v>0</v>
      </c>
      <c r="K116" s="40"/>
      <c r="L116" s="207"/>
      <c r="M116" s="208"/>
      <c r="N116" s="209" t="s">
        <v>41</v>
      </c>
      <c r="O116" s="208"/>
      <c r="P116" s="208"/>
      <c r="Q116" s="208"/>
      <c r="R116" s="208"/>
      <c r="S116" s="210"/>
      <c r="T116" s="210"/>
      <c r="U116" s="210"/>
      <c r="V116" s="210"/>
      <c r="W116" s="210"/>
      <c r="X116" s="210"/>
      <c r="Y116" s="210"/>
      <c r="Z116" s="210"/>
      <c r="AA116" s="210"/>
      <c r="AB116" s="210"/>
      <c r="AC116" s="210"/>
      <c r="AD116" s="210"/>
      <c r="AE116" s="210"/>
      <c r="AF116" s="208"/>
      <c r="AG116" s="208"/>
      <c r="AH116" s="208"/>
      <c r="AI116" s="208"/>
      <c r="AJ116" s="208"/>
      <c r="AK116" s="208"/>
      <c r="AL116" s="208"/>
      <c r="AM116" s="208"/>
      <c r="AN116" s="208"/>
      <c r="AO116" s="208"/>
      <c r="AP116" s="208"/>
      <c r="AQ116" s="208"/>
      <c r="AR116" s="208"/>
      <c r="AS116" s="208"/>
      <c r="AT116" s="208"/>
      <c r="AU116" s="208"/>
      <c r="AV116" s="208"/>
      <c r="AW116" s="208"/>
      <c r="AX116" s="208"/>
      <c r="AY116" s="211" t="s">
        <v>116</v>
      </c>
      <c r="AZ116" s="208"/>
      <c r="BA116" s="208"/>
      <c r="BB116" s="208"/>
      <c r="BC116" s="208"/>
      <c r="BD116" s="208"/>
      <c r="BE116" s="212">
        <f>IF(N116="základní",J116,0)</f>
        <v>0</v>
      </c>
      <c r="BF116" s="212">
        <f>IF(N116="snížená",J116,0)</f>
        <v>0</v>
      </c>
      <c r="BG116" s="212">
        <f>IF(N116="zákl. přenesená",J116,0)</f>
        <v>0</v>
      </c>
      <c r="BH116" s="212">
        <f>IF(N116="sníž. přenesená",J116,0)</f>
        <v>0</v>
      </c>
      <c r="BI116" s="212">
        <f>IF(N116="nulová",J116,0)</f>
        <v>0</v>
      </c>
      <c r="BJ116" s="211" t="s">
        <v>83</v>
      </c>
      <c r="BK116" s="208"/>
      <c r="BL116" s="208"/>
      <c r="BM116" s="208"/>
    </row>
    <row r="117" spans="1:65" s="2" customFormat="1" ht="18" customHeight="1">
      <c r="A117" s="38"/>
      <c r="B117" s="39"/>
      <c r="C117" s="40"/>
      <c r="D117" s="205" t="s">
        <v>155</v>
      </c>
      <c r="E117" s="40"/>
      <c r="F117" s="40"/>
      <c r="G117" s="40"/>
      <c r="H117" s="40"/>
      <c r="I117" s="40"/>
      <c r="J117" s="206">
        <f>ROUND(J34*T117,2)</f>
        <v>0</v>
      </c>
      <c r="K117" s="40"/>
      <c r="L117" s="207"/>
      <c r="M117" s="208"/>
      <c r="N117" s="209" t="s">
        <v>41</v>
      </c>
      <c r="O117" s="208"/>
      <c r="P117" s="208"/>
      <c r="Q117" s="208"/>
      <c r="R117" s="208"/>
      <c r="S117" s="210"/>
      <c r="T117" s="210"/>
      <c r="U117" s="210"/>
      <c r="V117" s="210"/>
      <c r="W117" s="210"/>
      <c r="X117" s="210"/>
      <c r="Y117" s="210"/>
      <c r="Z117" s="210"/>
      <c r="AA117" s="210"/>
      <c r="AB117" s="210"/>
      <c r="AC117" s="210"/>
      <c r="AD117" s="210"/>
      <c r="AE117" s="210"/>
      <c r="AF117" s="208"/>
      <c r="AG117" s="208"/>
      <c r="AH117" s="208"/>
      <c r="AI117" s="208"/>
      <c r="AJ117" s="208"/>
      <c r="AK117" s="208"/>
      <c r="AL117" s="208"/>
      <c r="AM117" s="208"/>
      <c r="AN117" s="208"/>
      <c r="AO117" s="208"/>
      <c r="AP117" s="208"/>
      <c r="AQ117" s="208"/>
      <c r="AR117" s="208"/>
      <c r="AS117" s="208"/>
      <c r="AT117" s="208"/>
      <c r="AU117" s="208"/>
      <c r="AV117" s="208"/>
      <c r="AW117" s="208"/>
      <c r="AX117" s="208"/>
      <c r="AY117" s="211" t="s">
        <v>156</v>
      </c>
      <c r="AZ117" s="208"/>
      <c r="BA117" s="208"/>
      <c r="BB117" s="208"/>
      <c r="BC117" s="208"/>
      <c r="BD117" s="208"/>
      <c r="BE117" s="212">
        <f>IF(N117="základní",J117,0)</f>
        <v>0</v>
      </c>
      <c r="BF117" s="212">
        <f>IF(N117="snížená",J117,0)</f>
        <v>0</v>
      </c>
      <c r="BG117" s="212">
        <f>IF(N117="zákl. přenesená",J117,0)</f>
        <v>0</v>
      </c>
      <c r="BH117" s="212">
        <f>IF(N117="sníž. přenesená",J117,0)</f>
        <v>0</v>
      </c>
      <c r="BI117" s="212">
        <f>IF(N117="nulová",J117,0)</f>
        <v>0</v>
      </c>
      <c r="BJ117" s="211" t="s">
        <v>83</v>
      </c>
      <c r="BK117" s="208"/>
      <c r="BL117" s="208"/>
      <c r="BM117" s="208"/>
    </row>
    <row r="118" spans="1:31" s="2" customFormat="1" ht="12">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29.25" customHeight="1">
      <c r="A119" s="38"/>
      <c r="B119" s="39"/>
      <c r="C119" s="213" t="s">
        <v>157</v>
      </c>
      <c r="D119" s="188"/>
      <c r="E119" s="188"/>
      <c r="F119" s="188"/>
      <c r="G119" s="188"/>
      <c r="H119" s="188"/>
      <c r="I119" s="188"/>
      <c r="J119" s="214">
        <f>ROUND(J100+J111,2)</f>
        <v>0</v>
      </c>
      <c r="K119" s="188"/>
      <c r="L119" s="63"/>
      <c r="S119" s="38"/>
      <c r="T119" s="38"/>
      <c r="U119" s="38"/>
      <c r="V119" s="38"/>
      <c r="W119" s="38"/>
      <c r="X119" s="38"/>
      <c r="Y119" s="38"/>
      <c r="Z119" s="38"/>
      <c r="AA119" s="38"/>
      <c r="AB119" s="38"/>
      <c r="AC119" s="38"/>
      <c r="AD119" s="38"/>
      <c r="AE119" s="38"/>
    </row>
    <row r="120" spans="1:31" s="2" customFormat="1" ht="6.95" customHeight="1">
      <c r="A120" s="38"/>
      <c r="B120" s="66"/>
      <c r="C120" s="67"/>
      <c r="D120" s="67"/>
      <c r="E120" s="67"/>
      <c r="F120" s="67"/>
      <c r="G120" s="67"/>
      <c r="H120" s="67"/>
      <c r="I120" s="67"/>
      <c r="J120" s="67"/>
      <c r="K120" s="67"/>
      <c r="L120" s="63"/>
      <c r="S120" s="38"/>
      <c r="T120" s="38"/>
      <c r="U120" s="38"/>
      <c r="V120" s="38"/>
      <c r="W120" s="38"/>
      <c r="X120" s="38"/>
      <c r="Y120" s="38"/>
      <c r="Z120" s="38"/>
      <c r="AA120" s="38"/>
      <c r="AB120" s="38"/>
      <c r="AC120" s="38"/>
      <c r="AD120" s="38"/>
      <c r="AE120" s="38"/>
    </row>
    <row r="124" spans="1:31" s="2" customFormat="1" ht="6.95" customHeight="1">
      <c r="A124" s="38"/>
      <c r="B124" s="68"/>
      <c r="C124" s="69"/>
      <c r="D124" s="69"/>
      <c r="E124" s="69"/>
      <c r="F124" s="69"/>
      <c r="G124" s="69"/>
      <c r="H124" s="69"/>
      <c r="I124" s="69"/>
      <c r="J124" s="69"/>
      <c r="K124" s="69"/>
      <c r="L124" s="63"/>
      <c r="S124" s="38"/>
      <c r="T124" s="38"/>
      <c r="U124" s="38"/>
      <c r="V124" s="38"/>
      <c r="W124" s="38"/>
      <c r="X124" s="38"/>
      <c r="Y124" s="38"/>
      <c r="Z124" s="38"/>
      <c r="AA124" s="38"/>
      <c r="AB124" s="38"/>
      <c r="AC124" s="38"/>
      <c r="AD124" s="38"/>
      <c r="AE124" s="38"/>
    </row>
    <row r="125" spans="1:31" s="2" customFormat="1" ht="24.95" customHeight="1">
      <c r="A125" s="38"/>
      <c r="B125" s="39"/>
      <c r="C125" s="23" t="s">
        <v>158</v>
      </c>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2" customHeight="1">
      <c r="A127" s="38"/>
      <c r="B127" s="39"/>
      <c r="C127" s="32" t="s">
        <v>16</v>
      </c>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6.5" customHeight="1">
      <c r="A128" s="38"/>
      <c r="B128" s="39"/>
      <c r="C128" s="40"/>
      <c r="D128" s="40"/>
      <c r="E128" s="186" t="str">
        <f>E7</f>
        <v>Stavební úpravy ve 2.NP budovy ÚK VŠB-TUO</v>
      </c>
      <c r="F128" s="32"/>
      <c r="G128" s="32"/>
      <c r="H128" s="32"/>
      <c r="I128" s="40"/>
      <c r="J128" s="40"/>
      <c r="K128" s="40"/>
      <c r="L128" s="63"/>
      <c r="S128" s="38"/>
      <c r="T128" s="38"/>
      <c r="U128" s="38"/>
      <c r="V128" s="38"/>
      <c r="W128" s="38"/>
      <c r="X128" s="38"/>
      <c r="Y128" s="38"/>
      <c r="Z128" s="38"/>
      <c r="AA128" s="38"/>
      <c r="AB128" s="38"/>
      <c r="AC128" s="38"/>
      <c r="AD128" s="38"/>
      <c r="AE128" s="38"/>
    </row>
    <row r="129" spans="2:12" s="1" customFormat="1" ht="12" customHeight="1">
      <c r="B129" s="21"/>
      <c r="C129" s="32" t="s">
        <v>120</v>
      </c>
      <c r="D129" s="22"/>
      <c r="E129" s="22"/>
      <c r="F129" s="22"/>
      <c r="G129" s="22"/>
      <c r="H129" s="22"/>
      <c r="I129" s="22"/>
      <c r="J129" s="22"/>
      <c r="K129" s="22"/>
      <c r="L129" s="20"/>
    </row>
    <row r="130" spans="2:12" s="1" customFormat="1" ht="16.5" customHeight="1">
      <c r="B130" s="21"/>
      <c r="C130" s="22"/>
      <c r="D130" s="22"/>
      <c r="E130" s="186" t="s">
        <v>1672</v>
      </c>
      <c r="F130" s="22"/>
      <c r="G130" s="22"/>
      <c r="H130" s="22"/>
      <c r="I130" s="22"/>
      <c r="J130" s="22"/>
      <c r="K130" s="22"/>
      <c r="L130" s="20"/>
    </row>
    <row r="131" spans="2:12" s="1" customFormat="1" ht="12" customHeight="1">
      <c r="B131" s="21"/>
      <c r="C131" s="32" t="s">
        <v>122</v>
      </c>
      <c r="D131" s="22"/>
      <c r="E131" s="22"/>
      <c r="F131" s="22"/>
      <c r="G131" s="22"/>
      <c r="H131" s="22"/>
      <c r="I131" s="22"/>
      <c r="J131" s="22"/>
      <c r="K131" s="22"/>
      <c r="L131" s="20"/>
    </row>
    <row r="132" spans="1:31" s="2" customFormat="1" ht="16.5" customHeight="1">
      <c r="A132" s="38"/>
      <c r="B132" s="39"/>
      <c r="C132" s="40"/>
      <c r="D132" s="40"/>
      <c r="E132" s="310" t="s">
        <v>901</v>
      </c>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2" customHeight="1">
      <c r="A133" s="38"/>
      <c r="B133" s="39"/>
      <c r="C133" s="32" t="s">
        <v>902</v>
      </c>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16.5" customHeight="1">
      <c r="A134" s="38"/>
      <c r="B134" s="39"/>
      <c r="C134" s="40"/>
      <c r="D134" s="40"/>
      <c r="E134" s="76" t="str">
        <f>E13</f>
        <v>D.1.4.4 - Slaboproudá zařízení</v>
      </c>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6.95"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2" customFormat="1" ht="12" customHeight="1">
      <c r="A136" s="38"/>
      <c r="B136" s="39"/>
      <c r="C136" s="32" t="s">
        <v>20</v>
      </c>
      <c r="D136" s="40"/>
      <c r="E136" s="40"/>
      <c r="F136" s="27" t="str">
        <f>F16</f>
        <v>Ostrava</v>
      </c>
      <c r="G136" s="40"/>
      <c r="H136" s="40"/>
      <c r="I136" s="32" t="s">
        <v>22</v>
      </c>
      <c r="J136" s="79" t="str">
        <f>IF(J16="","",J16)</f>
        <v>6. 3. 2023</v>
      </c>
      <c r="K136" s="40"/>
      <c r="L136" s="63"/>
      <c r="S136" s="38"/>
      <c r="T136" s="38"/>
      <c r="U136" s="38"/>
      <c r="V136" s="38"/>
      <c r="W136" s="38"/>
      <c r="X136" s="38"/>
      <c r="Y136" s="38"/>
      <c r="Z136" s="38"/>
      <c r="AA136" s="38"/>
      <c r="AB136" s="38"/>
      <c r="AC136" s="38"/>
      <c r="AD136" s="38"/>
      <c r="AE136" s="38"/>
    </row>
    <row r="137" spans="1:31" s="2" customFormat="1" ht="6.95" customHeight="1">
      <c r="A137" s="38"/>
      <c r="B137" s="39"/>
      <c r="C137" s="40"/>
      <c r="D137" s="40"/>
      <c r="E137" s="40"/>
      <c r="F137" s="40"/>
      <c r="G137" s="40"/>
      <c r="H137" s="40"/>
      <c r="I137" s="40"/>
      <c r="J137" s="40"/>
      <c r="K137" s="40"/>
      <c r="L137" s="63"/>
      <c r="S137" s="38"/>
      <c r="T137" s="38"/>
      <c r="U137" s="38"/>
      <c r="V137" s="38"/>
      <c r="W137" s="38"/>
      <c r="X137" s="38"/>
      <c r="Y137" s="38"/>
      <c r="Z137" s="38"/>
      <c r="AA137" s="38"/>
      <c r="AB137" s="38"/>
      <c r="AC137" s="38"/>
      <c r="AD137" s="38"/>
      <c r="AE137" s="38"/>
    </row>
    <row r="138" spans="1:31" s="2" customFormat="1" ht="15.15" customHeight="1">
      <c r="A138" s="38"/>
      <c r="B138" s="39"/>
      <c r="C138" s="32" t="s">
        <v>24</v>
      </c>
      <c r="D138" s="40"/>
      <c r="E138" s="40"/>
      <c r="F138" s="27" t="str">
        <f>E19</f>
        <v>VŠB-TUO</v>
      </c>
      <c r="G138" s="40"/>
      <c r="H138" s="40"/>
      <c r="I138" s="32" t="s">
        <v>30</v>
      </c>
      <c r="J138" s="36" t="str">
        <f>E25</f>
        <v>Marpo s.r.o.</v>
      </c>
      <c r="K138" s="40"/>
      <c r="L138" s="63"/>
      <c r="S138" s="38"/>
      <c r="T138" s="38"/>
      <c r="U138" s="38"/>
      <c r="V138" s="38"/>
      <c r="W138" s="38"/>
      <c r="X138" s="38"/>
      <c r="Y138" s="38"/>
      <c r="Z138" s="38"/>
      <c r="AA138" s="38"/>
      <c r="AB138" s="38"/>
      <c r="AC138" s="38"/>
      <c r="AD138" s="38"/>
      <c r="AE138" s="38"/>
    </row>
    <row r="139" spans="1:31" s="2" customFormat="1" ht="15.15" customHeight="1">
      <c r="A139" s="38"/>
      <c r="B139" s="39"/>
      <c r="C139" s="32" t="s">
        <v>28</v>
      </c>
      <c r="D139" s="40"/>
      <c r="E139" s="40"/>
      <c r="F139" s="27" t="str">
        <f>IF(E22="","",E22)</f>
        <v>Vyplň údaj</v>
      </c>
      <c r="G139" s="40"/>
      <c r="H139" s="40"/>
      <c r="I139" s="32" t="s">
        <v>33</v>
      </c>
      <c r="J139" s="36" t="str">
        <f>E28</f>
        <v xml:space="preserve"> </v>
      </c>
      <c r="K139" s="40"/>
      <c r="L139" s="63"/>
      <c r="S139" s="38"/>
      <c r="T139" s="38"/>
      <c r="U139" s="38"/>
      <c r="V139" s="38"/>
      <c r="W139" s="38"/>
      <c r="X139" s="38"/>
      <c r="Y139" s="38"/>
      <c r="Z139" s="38"/>
      <c r="AA139" s="38"/>
      <c r="AB139" s="38"/>
      <c r="AC139" s="38"/>
      <c r="AD139" s="38"/>
      <c r="AE139" s="38"/>
    </row>
    <row r="140" spans="1:31" s="2" customFormat="1" ht="10.3" customHeight="1">
      <c r="A140" s="38"/>
      <c r="B140" s="39"/>
      <c r="C140" s="40"/>
      <c r="D140" s="40"/>
      <c r="E140" s="40"/>
      <c r="F140" s="40"/>
      <c r="G140" s="40"/>
      <c r="H140" s="40"/>
      <c r="I140" s="40"/>
      <c r="J140" s="40"/>
      <c r="K140" s="40"/>
      <c r="L140" s="63"/>
      <c r="S140" s="38"/>
      <c r="T140" s="38"/>
      <c r="U140" s="38"/>
      <c r="V140" s="38"/>
      <c r="W140" s="38"/>
      <c r="X140" s="38"/>
      <c r="Y140" s="38"/>
      <c r="Z140" s="38"/>
      <c r="AA140" s="38"/>
      <c r="AB140" s="38"/>
      <c r="AC140" s="38"/>
      <c r="AD140" s="38"/>
      <c r="AE140" s="38"/>
    </row>
    <row r="141" spans="1:31" s="11" customFormat="1" ht="29.25" customHeight="1">
      <c r="A141" s="215"/>
      <c r="B141" s="216"/>
      <c r="C141" s="217" t="s">
        <v>159</v>
      </c>
      <c r="D141" s="218" t="s">
        <v>61</v>
      </c>
      <c r="E141" s="218" t="s">
        <v>57</v>
      </c>
      <c r="F141" s="218" t="s">
        <v>58</v>
      </c>
      <c r="G141" s="218" t="s">
        <v>160</v>
      </c>
      <c r="H141" s="218" t="s">
        <v>161</v>
      </c>
      <c r="I141" s="218" t="s">
        <v>162</v>
      </c>
      <c r="J141" s="219" t="s">
        <v>128</v>
      </c>
      <c r="K141" s="220" t="s">
        <v>163</v>
      </c>
      <c r="L141" s="221"/>
      <c r="M141" s="100" t="s">
        <v>1</v>
      </c>
      <c r="N141" s="101" t="s">
        <v>40</v>
      </c>
      <c r="O141" s="101" t="s">
        <v>164</v>
      </c>
      <c r="P141" s="101" t="s">
        <v>165</v>
      </c>
      <c r="Q141" s="101" t="s">
        <v>166</v>
      </c>
      <c r="R141" s="101" t="s">
        <v>167</v>
      </c>
      <c r="S141" s="101" t="s">
        <v>168</v>
      </c>
      <c r="T141" s="102" t="s">
        <v>169</v>
      </c>
      <c r="U141" s="215"/>
      <c r="V141" s="215"/>
      <c r="W141" s="215"/>
      <c r="X141" s="215"/>
      <c r="Y141" s="215"/>
      <c r="Z141" s="215"/>
      <c r="AA141" s="215"/>
      <c r="AB141" s="215"/>
      <c r="AC141" s="215"/>
      <c r="AD141" s="215"/>
      <c r="AE141" s="215"/>
    </row>
    <row r="142" spans="1:63" s="2" customFormat="1" ht="22.8" customHeight="1">
      <c r="A142" s="38"/>
      <c r="B142" s="39"/>
      <c r="C142" s="107" t="s">
        <v>170</v>
      </c>
      <c r="D142" s="40"/>
      <c r="E142" s="40"/>
      <c r="F142" s="40"/>
      <c r="G142" s="40"/>
      <c r="H142" s="40"/>
      <c r="I142" s="40"/>
      <c r="J142" s="222">
        <f>BK142</f>
        <v>0</v>
      </c>
      <c r="K142" s="40"/>
      <c r="L142" s="44"/>
      <c r="M142" s="103"/>
      <c r="N142" s="223"/>
      <c r="O142" s="104"/>
      <c r="P142" s="224">
        <f>P143+P148+P151+P153+P158+P166+P168+P181</f>
        <v>0</v>
      </c>
      <c r="Q142" s="104"/>
      <c r="R142" s="224">
        <f>R143+R148+R151+R153+R158+R166+R168+R181</f>
        <v>0</v>
      </c>
      <c r="S142" s="104"/>
      <c r="T142" s="225">
        <f>T143+T148+T151+T153+T158+T166+T168+T181</f>
        <v>0</v>
      </c>
      <c r="U142" s="38"/>
      <c r="V142" s="38"/>
      <c r="W142" s="38"/>
      <c r="X142" s="38"/>
      <c r="Y142" s="38"/>
      <c r="Z142" s="38"/>
      <c r="AA142" s="38"/>
      <c r="AB142" s="38"/>
      <c r="AC142" s="38"/>
      <c r="AD142" s="38"/>
      <c r="AE142" s="38"/>
      <c r="AT142" s="17" t="s">
        <v>75</v>
      </c>
      <c r="AU142" s="17" t="s">
        <v>130</v>
      </c>
      <c r="BK142" s="226">
        <f>BK143+BK148+BK151+BK153+BK158+BK166+BK168+BK181</f>
        <v>0</v>
      </c>
    </row>
    <row r="143" spans="1:63" s="12" customFormat="1" ht="25.9" customHeight="1">
      <c r="A143" s="12"/>
      <c r="B143" s="227"/>
      <c r="C143" s="228"/>
      <c r="D143" s="229" t="s">
        <v>75</v>
      </c>
      <c r="E143" s="230" t="s">
        <v>80</v>
      </c>
      <c r="F143" s="230" t="s">
        <v>1101</v>
      </c>
      <c r="G143" s="228"/>
      <c r="H143" s="228"/>
      <c r="I143" s="231"/>
      <c r="J143" s="232">
        <f>BK143</f>
        <v>0</v>
      </c>
      <c r="K143" s="228"/>
      <c r="L143" s="233"/>
      <c r="M143" s="234"/>
      <c r="N143" s="235"/>
      <c r="O143" s="235"/>
      <c r="P143" s="236">
        <f>SUM(P144:P147)</f>
        <v>0</v>
      </c>
      <c r="Q143" s="235"/>
      <c r="R143" s="236">
        <f>SUM(R144:R147)</f>
        <v>0</v>
      </c>
      <c r="S143" s="235"/>
      <c r="T143" s="237">
        <f>SUM(T144:T147)</f>
        <v>0</v>
      </c>
      <c r="U143" s="12"/>
      <c r="V143" s="12"/>
      <c r="W143" s="12"/>
      <c r="X143" s="12"/>
      <c r="Y143" s="12"/>
      <c r="Z143" s="12"/>
      <c r="AA143" s="12"/>
      <c r="AB143" s="12"/>
      <c r="AC143" s="12"/>
      <c r="AD143" s="12"/>
      <c r="AE143" s="12"/>
      <c r="AR143" s="238" t="s">
        <v>83</v>
      </c>
      <c r="AT143" s="239" t="s">
        <v>75</v>
      </c>
      <c r="AU143" s="239" t="s">
        <v>76</v>
      </c>
      <c r="AY143" s="238" t="s">
        <v>173</v>
      </c>
      <c r="BK143" s="240">
        <f>SUM(BK144:BK147)</f>
        <v>0</v>
      </c>
    </row>
    <row r="144" spans="1:65" s="2" customFormat="1" ht="16.5" customHeight="1">
      <c r="A144" s="38"/>
      <c r="B144" s="39"/>
      <c r="C144" s="243" t="s">
        <v>83</v>
      </c>
      <c r="D144" s="243" t="s">
        <v>175</v>
      </c>
      <c r="E144" s="244" t="s">
        <v>1102</v>
      </c>
      <c r="F144" s="245" t="s">
        <v>1103</v>
      </c>
      <c r="G144" s="246" t="s">
        <v>956</v>
      </c>
      <c r="H144" s="247">
        <v>4</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1930</v>
      </c>
    </row>
    <row r="145" spans="1:65" s="2" customFormat="1" ht="16.5" customHeight="1">
      <c r="A145" s="38"/>
      <c r="B145" s="39"/>
      <c r="C145" s="243" t="s">
        <v>85</v>
      </c>
      <c r="D145" s="243" t="s">
        <v>175</v>
      </c>
      <c r="E145" s="244" t="s">
        <v>1105</v>
      </c>
      <c r="F145" s="245" t="s">
        <v>1106</v>
      </c>
      <c r="G145" s="246" t="s">
        <v>956</v>
      </c>
      <c r="H145" s="247">
        <v>2</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1931</v>
      </c>
    </row>
    <row r="146" spans="1:65" s="2" customFormat="1" ht="16.5" customHeight="1">
      <c r="A146" s="38"/>
      <c r="B146" s="39"/>
      <c r="C146" s="243" t="s">
        <v>96</v>
      </c>
      <c r="D146" s="243" t="s">
        <v>175</v>
      </c>
      <c r="E146" s="244" t="s">
        <v>1108</v>
      </c>
      <c r="F146" s="245" t="s">
        <v>1109</v>
      </c>
      <c r="G146" s="246" t="s">
        <v>956</v>
      </c>
      <c r="H146" s="247">
        <v>2</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1932</v>
      </c>
    </row>
    <row r="147" spans="1:65" s="2" customFormat="1" ht="16.5" customHeight="1">
      <c r="A147" s="38"/>
      <c r="B147" s="39"/>
      <c r="C147" s="243" t="s">
        <v>183</v>
      </c>
      <c r="D147" s="243" t="s">
        <v>175</v>
      </c>
      <c r="E147" s="244" t="s">
        <v>1111</v>
      </c>
      <c r="F147" s="245" t="s">
        <v>1112</v>
      </c>
      <c r="G147" s="246" t="s">
        <v>956</v>
      </c>
      <c r="H147" s="247">
        <v>2</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1933</v>
      </c>
    </row>
    <row r="148" spans="1:63" s="12" customFormat="1" ht="25.9" customHeight="1">
      <c r="A148" s="12"/>
      <c r="B148" s="227"/>
      <c r="C148" s="228"/>
      <c r="D148" s="229" t="s">
        <v>75</v>
      </c>
      <c r="E148" s="230" t="s">
        <v>107</v>
      </c>
      <c r="F148" s="230" t="s">
        <v>1934</v>
      </c>
      <c r="G148" s="228"/>
      <c r="H148" s="228"/>
      <c r="I148" s="231"/>
      <c r="J148" s="232">
        <f>BK148</f>
        <v>0</v>
      </c>
      <c r="K148" s="228"/>
      <c r="L148" s="233"/>
      <c r="M148" s="234"/>
      <c r="N148" s="235"/>
      <c r="O148" s="235"/>
      <c r="P148" s="236">
        <f>SUM(P149:P150)</f>
        <v>0</v>
      </c>
      <c r="Q148" s="235"/>
      <c r="R148" s="236">
        <f>SUM(R149:R150)</f>
        <v>0</v>
      </c>
      <c r="S148" s="235"/>
      <c r="T148" s="237">
        <f>SUM(T149:T150)</f>
        <v>0</v>
      </c>
      <c r="U148" s="12"/>
      <c r="V148" s="12"/>
      <c r="W148" s="12"/>
      <c r="X148" s="12"/>
      <c r="Y148" s="12"/>
      <c r="Z148" s="12"/>
      <c r="AA148" s="12"/>
      <c r="AB148" s="12"/>
      <c r="AC148" s="12"/>
      <c r="AD148" s="12"/>
      <c r="AE148" s="12"/>
      <c r="AR148" s="238" t="s">
        <v>83</v>
      </c>
      <c r="AT148" s="239" t="s">
        <v>75</v>
      </c>
      <c r="AU148" s="239" t="s">
        <v>76</v>
      </c>
      <c r="AY148" s="238" t="s">
        <v>173</v>
      </c>
      <c r="BK148" s="240">
        <f>SUM(BK149:BK150)</f>
        <v>0</v>
      </c>
    </row>
    <row r="149" spans="1:65" s="2" customFormat="1" ht="21.75" customHeight="1">
      <c r="A149" s="38"/>
      <c r="B149" s="39"/>
      <c r="C149" s="243" t="s">
        <v>201</v>
      </c>
      <c r="D149" s="243" t="s">
        <v>175</v>
      </c>
      <c r="E149" s="244" t="s">
        <v>1118</v>
      </c>
      <c r="F149" s="245" t="s">
        <v>1133</v>
      </c>
      <c r="G149" s="246" t="s">
        <v>956</v>
      </c>
      <c r="H149" s="247">
        <v>2</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1935</v>
      </c>
    </row>
    <row r="150" spans="1:65" s="2" customFormat="1" ht="21.75" customHeight="1">
      <c r="A150" s="38"/>
      <c r="B150" s="39"/>
      <c r="C150" s="243" t="s">
        <v>208</v>
      </c>
      <c r="D150" s="243" t="s">
        <v>175</v>
      </c>
      <c r="E150" s="244" t="s">
        <v>1121</v>
      </c>
      <c r="F150" s="245" t="s">
        <v>1136</v>
      </c>
      <c r="G150" s="246" t="s">
        <v>956</v>
      </c>
      <c r="H150" s="247">
        <v>2</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1936</v>
      </c>
    </row>
    <row r="151" spans="1:63" s="12" customFormat="1" ht="25.9" customHeight="1">
      <c r="A151" s="12"/>
      <c r="B151" s="227"/>
      <c r="C151" s="228"/>
      <c r="D151" s="229" t="s">
        <v>75</v>
      </c>
      <c r="E151" s="230" t="s">
        <v>1130</v>
      </c>
      <c r="F151" s="230" t="s">
        <v>1144</v>
      </c>
      <c r="G151" s="228"/>
      <c r="H151" s="228"/>
      <c r="I151" s="231"/>
      <c r="J151" s="232">
        <f>BK151</f>
        <v>0</v>
      </c>
      <c r="K151" s="228"/>
      <c r="L151" s="233"/>
      <c r="M151" s="234"/>
      <c r="N151" s="235"/>
      <c r="O151" s="235"/>
      <c r="P151" s="236">
        <f>P152</f>
        <v>0</v>
      </c>
      <c r="Q151" s="235"/>
      <c r="R151" s="236">
        <f>R152</f>
        <v>0</v>
      </c>
      <c r="S151" s="235"/>
      <c r="T151" s="237">
        <f>T152</f>
        <v>0</v>
      </c>
      <c r="U151" s="12"/>
      <c r="V151" s="12"/>
      <c r="W151" s="12"/>
      <c r="X151" s="12"/>
      <c r="Y151" s="12"/>
      <c r="Z151" s="12"/>
      <c r="AA151" s="12"/>
      <c r="AB151" s="12"/>
      <c r="AC151" s="12"/>
      <c r="AD151" s="12"/>
      <c r="AE151" s="12"/>
      <c r="AR151" s="238" t="s">
        <v>83</v>
      </c>
      <c r="AT151" s="239" t="s">
        <v>75</v>
      </c>
      <c r="AU151" s="239" t="s">
        <v>76</v>
      </c>
      <c r="AY151" s="238" t="s">
        <v>173</v>
      </c>
      <c r="BK151" s="240">
        <f>BK152</f>
        <v>0</v>
      </c>
    </row>
    <row r="152" spans="1:65" s="2" customFormat="1" ht="16.5" customHeight="1">
      <c r="A152" s="38"/>
      <c r="B152" s="39"/>
      <c r="C152" s="243" t="s">
        <v>215</v>
      </c>
      <c r="D152" s="243" t="s">
        <v>175</v>
      </c>
      <c r="E152" s="244" t="s">
        <v>1132</v>
      </c>
      <c r="F152" s="245" t="s">
        <v>1146</v>
      </c>
      <c r="G152" s="246" t="s">
        <v>211</v>
      </c>
      <c r="H152" s="247">
        <v>320</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1937</v>
      </c>
    </row>
    <row r="153" spans="1:63" s="12" customFormat="1" ht="25.9" customHeight="1">
      <c r="A153" s="12"/>
      <c r="B153" s="227"/>
      <c r="C153" s="228"/>
      <c r="D153" s="229" t="s">
        <v>75</v>
      </c>
      <c r="E153" s="230" t="s">
        <v>75</v>
      </c>
      <c r="F153" s="230" t="s">
        <v>1160</v>
      </c>
      <c r="G153" s="228"/>
      <c r="H153" s="228"/>
      <c r="I153" s="231"/>
      <c r="J153" s="232">
        <f>BK153</f>
        <v>0</v>
      </c>
      <c r="K153" s="228"/>
      <c r="L153" s="233"/>
      <c r="M153" s="234"/>
      <c r="N153" s="235"/>
      <c r="O153" s="235"/>
      <c r="P153" s="236">
        <f>SUM(P154:P157)</f>
        <v>0</v>
      </c>
      <c r="Q153" s="235"/>
      <c r="R153" s="236">
        <f>SUM(R154:R157)</f>
        <v>0</v>
      </c>
      <c r="S153" s="235"/>
      <c r="T153" s="237">
        <f>SUM(T154:T157)</f>
        <v>0</v>
      </c>
      <c r="U153" s="12"/>
      <c r="V153" s="12"/>
      <c r="W153" s="12"/>
      <c r="X153" s="12"/>
      <c r="Y153" s="12"/>
      <c r="Z153" s="12"/>
      <c r="AA153" s="12"/>
      <c r="AB153" s="12"/>
      <c r="AC153" s="12"/>
      <c r="AD153" s="12"/>
      <c r="AE153" s="12"/>
      <c r="AR153" s="238" t="s">
        <v>83</v>
      </c>
      <c r="AT153" s="239" t="s">
        <v>75</v>
      </c>
      <c r="AU153" s="239" t="s">
        <v>76</v>
      </c>
      <c r="AY153" s="238" t="s">
        <v>173</v>
      </c>
      <c r="BK153" s="240">
        <f>SUM(BK154:BK157)</f>
        <v>0</v>
      </c>
    </row>
    <row r="154" spans="1:65" s="2" customFormat="1" ht="16.5" customHeight="1">
      <c r="A154" s="38"/>
      <c r="B154" s="39"/>
      <c r="C154" s="243" t="s">
        <v>198</v>
      </c>
      <c r="D154" s="243" t="s">
        <v>175</v>
      </c>
      <c r="E154" s="244" t="s">
        <v>1145</v>
      </c>
      <c r="F154" s="245" t="s">
        <v>1162</v>
      </c>
      <c r="G154" s="246" t="s">
        <v>956</v>
      </c>
      <c r="H154" s="247">
        <v>4</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1938</v>
      </c>
    </row>
    <row r="155" spans="1:65" s="2" customFormat="1" ht="24.15" customHeight="1">
      <c r="A155" s="38"/>
      <c r="B155" s="39"/>
      <c r="C155" s="243" t="s">
        <v>222</v>
      </c>
      <c r="D155" s="243" t="s">
        <v>175</v>
      </c>
      <c r="E155" s="244" t="s">
        <v>1939</v>
      </c>
      <c r="F155" s="245" t="s">
        <v>1171</v>
      </c>
      <c r="G155" s="246" t="s">
        <v>355</v>
      </c>
      <c r="H155" s="247">
        <v>2</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1940</v>
      </c>
    </row>
    <row r="156" spans="1:65" s="2" customFormat="1" ht="16.5" customHeight="1">
      <c r="A156" s="38"/>
      <c r="B156" s="39"/>
      <c r="C156" s="243" t="s">
        <v>231</v>
      </c>
      <c r="D156" s="243" t="s">
        <v>175</v>
      </c>
      <c r="E156" s="244" t="s">
        <v>1941</v>
      </c>
      <c r="F156" s="245" t="s">
        <v>1174</v>
      </c>
      <c r="G156" s="246" t="s">
        <v>355</v>
      </c>
      <c r="H156" s="247">
        <v>2</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1942</v>
      </c>
    </row>
    <row r="157" spans="1:65" s="2" customFormat="1" ht="16.5" customHeight="1">
      <c r="A157" s="38"/>
      <c r="B157" s="39"/>
      <c r="C157" s="243" t="s">
        <v>236</v>
      </c>
      <c r="D157" s="243" t="s">
        <v>175</v>
      </c>
      <c r="E157" s="244" t="s">
        <v>1943</v>
      </c>
      <c r="F157" s="245" t="s">
        <v>1177</v>
      </c>
      <c r="G157" s="246" t="s">
        <v>355</v>
      </c>
      <c r="H157" s="247">
        <v>2</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1944</v>
      </c>
    </row>
    <row r="158" spans="1:63" s="12" customFormat="1" ht="25.9" customHeight="1">
      <c r="A158" s="12"/>
      <c r="B158" s="227"/>
      <c r="C158" s="228"/>
      <c r="D158" s="229" t="s">
        <v>75</v>
      </c>
      <c r="E158" s="230" t="s">
        <v>1148</v>
      </c>
      <c r="F158" s="230" t="s">
        <v>1945</v>
      </c>
      <c r="G158" s="228"/>
      <c r="H158" s="228"/>
      <c r="I158" s="231"/>
      <c r="J158" s="232">
        <f>BK158</f>
        <v>0</v>
      </c>
      <c r="K158" s="228"/>
      <c r="L158" s="233"/>
      <c r="M158" s="234"/>
      <c r="N158" s="235"/>
      <c r="O158" s="235"/>
      <c r="P158" s="236">
        <f>SUM(P159:P165)</f>
        <v>0</v>
      </c>
      <c r="Q158" s="235"/>
      <c r="R158" s="236">
        <f>SUM(R159:R165)</f>
        <v>0</v>
      </c>
      <c r="S158" s="235"/>
      <c r="T158" s="237">
        <f>SUM(T159:T165)</f>
        <v>0</v>
      </c>
      <c r="U158" s="12"/>
      <c r="V158" s="12"/>
      <c r="W158" s="12"/>
      <c r="X158" s="12"/>
      <c r="Y158" s="12"/>
      <c r="Z158" s="12"/>
      <c r="AA158" s="12"/>
      <c r="AB158" s="12"/>
      <c r="AC158" s="12"/>
      <c r="AD158" s="12"/>
      <c r="AE158" s="12"/>
      <c r="AR158" s="238" t="s">
        <v>83</v>
      </c>
      <c r="AT158" s="239" t="s">
        <v>75</v>
      </c>
      <c r="AU158" s="239" t="s">
        <v>76</v>
      </c>
      <c r="AY158" s="238" t="s">
        <v>173</v>
      </c>
      <c r="BK158" s="240">
        <f>SUM(BK159:BK165)</f>
        <v>0</v>
      </c>
    </row>
    <row r="159" spans="1:65" s="2" customFormat="1" ht="16.5" customHeight="1">
      <c r="A159" s="38"/>
      <c r="B159" s="39"/>
      <c r="C159" s="243" t="s">
        <v>241</v>
      </c>
      <c r="D159" s="243" t="s">
        <v>175</v>
      </c>
      <c r="E159" s="244" t="s">
        <v>783</v>
      </c>
      <c r="F159" s="245" t="s">
        <v>1217</v>
      </c>
      <c r="G159" s="246" t="s">
        <v>956</v>
      </c>
      <c r="H159" s="247">
        <v>2</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1946</v>
      </c>
    </row>
    <row r="160" spans="1:65" s="2" customFormat="1" ht="16.5" customHeight="1">
      <c r="A160" s="38"/>
      <c r="B160" s="39"/>
      <c r="C160" s="243" t="s">
        <v>252</v>
      </c>
      <c r="D160" s="243" t="s">
        <v>175</v>
      </c>
      <c r="E160" s="244" t="s">
        <v>787</v>
      </c>
      <c r="F160" s="245" t="s">
        <v>1947</v>
      </c>
      <c r="G160" s="246" t="s">
        <v>956</v>
      </c>
      <c r="H160" s="247">
        <v>1</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1948</v>
      </c>
    </row>
    <row r="161" spans="1:65" s="2" customFormat="1" ht="21.75" customHeight="1">
      <c r="A161" s="38"/>
      <c r="B161" s="39"/>
      <c r="C161" s="243" t="s">
        <v>259</v>
      </c>
      <c r="D161" s="243" t="s">
        <v>175</v>
      </c>
      <c r="E161" s="244" t="s">
        <v>793</v>
      </c>
      <c r="F161" s="245" t="s">
        <v>1219</v>
      </c>
      <c r="G161" s="246" t="s">
        <v>956</v>
      </c>
      <c r="H161" s="247">
        <v>1</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1949</v>
      </c>
    </row>
    <row r="162" spans="1:65" s="2" customFormat="1" ht="16.5" customHeight="1">
      <c r="A162" s="38"/>
      <c r="B162" s="39"/>
      <c r="C162" s="243" t="s">
        <v>8</v>
      </c>
      <c r="D162" s="243" t="s">
        <v>175</v>
      </c>
      <c r="E162" s="244" t="s">
        <v>797</v>
      </c>
      <c r="F162" s="245" t="s">
        <v>1223</v>
      </c>
      <c r="G162" s="246" t="s">
        <v>211</v>
      </c>
      <c r="H162" s="247">
        <v>30</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1950</v>
      </c>
    </row>
    <row r="163" spans="1:65" s="2" customFormat="1" ht="16.5" customHeight="1">
      <c r="A163" s="38"/>
      <c r="B163" s="39"/>
      <c r="C163" s="243" t="s">
        <v>179</v>
      </c>
      <c r="D163" s="243" t="s">
        <v>175</v>
      </c>
      <c r="E163" s="244" t="s">
        <v>801</v>
      </c>
      <c r="F163" s="245" t="s">
        <v>1225</v>
      </c>
      <c r="G163" s="246" t="s">
        <v>956</v>
      </c>
      <c r="H163" s="247">
        <v>4</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1951</v>
      </c>
    </row>
    <row r="164" spans="1:65" s="2" customFormat="1" ht="16.5" customHeight="1">
      <c r="A164" s="38"/>
      <c r="B164" s="39"/>
      <c r="C164" s="243" t="s">
        <v>272</v>
      </c>
      <c r="D164" s="243" t="s">
        <v>175</v>
      </c>
      <c r="E164" s="244" t="s">
        <v>805</v>
      </c>
      <c r="F164" s="245" t="s">
        <v>1227</v>
      </c>
      <c r="G164" s="246" t="s">
        <v>355</v>
      </c>
      <c r="H164" s="247">
        <v>1</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1952</v>
      </c>
    </row>
    <row r="165" spans="1:65" s="2" customFormat="1" ht="24.15" customHeight="1">
      <c r="A165" s="38"/>
      <c r="B165" s="39"/>
      <c r="C165" s="243" t="s">
        <v>278</v>
      </c>
      <c r="D165" s="243" t="s">
        <v>175</v>
      </c>
      <c r="E165" s="244" t="s">
        <v>810</v>
      </c>
      <c r="F165" s="245" t="s">
        <v>1231</v>
      </c>
      <c r="G165" s="246" t="s">
        <v>355</v>
      </c>
      <c r="H165" s="247">
        <v>2</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1953</v>
      </c>
    </row>
    <row r="166" spans="1:63" s="12" customFormat="1" ht="25.9" customHeight="1">
      <c r="A166" s="12"/>
      <c r="B166" s="227"/>
      <c r="C166" s="228"/>
      <c r="D166" s="229" t="s">
        <v>75</v>
      </c>
      <c r="E166" s="230" t="s">
        <v>1159</v>
      </c>
      <c r="F166" s="230" t="s">
        <v>1234</v>
      </c>
      <c r="G166" s="228"/>
      <c r="H166" s="228"/>
      <c r="I166" s="231"/>
      <c r="J166" s="232">
        <f>BK166</f>
        <v>0</v>
      </c>
      <c r="K166" s="228"/>
      <c r="L166" s="233"/>
      <c r="M166" s="234"/>
      <c r="N166" s="235"/>
      <c r="O166" s="235"/>
      <c r="P166" s="236">
        <f>P167</f>
        <v>0</v>
      </c>
      <c r="Q166" s="235"/>
      <c r="R166" s="236">
        <f>R167</f>
        <v>0</v>
      </c>
      <c r="S166" s="235"/>
      <c r="T166" s="237">
        <f>T167</f>
        <v>0</v>
      </c>
      <c r="U166" s="12"/>
      <c r="V166" s="12"/>
      <c r="W166" s="12"/>
      <c r="X166" s="12"/>
      <c r="Y166" s="12"/>
      <c r="Z166" s="12"/>
      <c r="AA166" s="12"/>
      <c r="AB166" s="12"/>
      <c r="AC166" s="12"/>
      <c r="AD166" s="12"/>
      <c r="AE166" s="12"/>
      <c r="AR166" s="238" t="s">
        <v>83</v>
      </c>
      <c r="AT166" s="239" t="s">
        <v>75</v>
      </c>
      <c r="AU166" s="239" t="s">
        <v>76</v>
      </c>
      <c r="AY166" s="238" t="s">
        <v>173</v>
      </c>
      <c r="BK166" s="240">
        <f>BK167</f>
        <v>0</v>
      </c>
    </row>
    <row r="167" spans="1:65" s="2" customFormat="1" ht="21.75" customHeight="1">
      <c r="A167" s="38"/>
      <c r="B167" s="39"/>
      <c r="C167" s="243" t="s">
        <v>285</v>
      </c>
      <c r="D167" s="243" t="s">
        <v>175</v>
      </c>
      <c r="E167" s="244" t="s">
        <v>1235</v>
      </c>
      <c r="F167" s="245" t="s">
        <v>1211</v>
      </c>
      <c r="G167" s="246" t="s">
        <v>355</v>
      </c>
      <c r="H167" s="247">
        <v>2</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1954</v>
      </c>
    </row>
    <row r="168" spans="1:63" s="12" customFormat="1" ht="25.9" customHeight="1">
      <c r="A168" s="12"/>
      <c r="B168" s="227"/>
      <c r="C168" s="228"/>
      <c r="D168" s="229" t="s">
        <v>75</v>
      </c>
      <c r="E168" s="230" t="s">
        <v>1179</v>
      </c>
      <c r="F168" s="230" t="s">
        <v>1288</v>
      </c>
      <c r="G168" s="228"/>
      <c r="H168" s="228"/>
      <c r="I168" s="231"/>
      <c r="J168" s="232">
        <f>BK168</f>
        <v>0</v>
      </c>
      <c r="K168" s="228"/>
      <c r="L168" s="233"/>
      <c r="M168" s="234"/>
      <c r="N168" s="235"/>
      <c r="O168" s="235"/>
      <c r="P168" s="236">
        <f>SUM(P169:P180)</f>
        <v>0</v>
      </c>
      <c r="Q168" s="235"/>
      <c r="R168" s="236">
        <f>SUM(R169:R180)</f>
        <v>0</v>
      </c>
      <c r="S168" s="235"/>
      <c r="T168" s="237">
        <f>SUM(T169:T180)</f>
        <v>0</v>
      </c>
      <c r="U168" s="12"/>
      <c r="V168" s="12"/>
      <c r="W168" s="12"/>
      <c r="X168" s="12"/>
      <c r="Y168" s="12"/>
      <c r="Z168" s="12"/>
      <c r="AA168" s="12"/>
      <c r="AB168" s="12"/>
      <c r="AC168" s="12"/>
      <c r="AD168" s="12"/>
      <c r="AE168" s="12"/>
      <c r="AR168" s="238" t="s">
        <v>83</v>
      </c>
      <c r="AT168" s="239" t="s">
        <v>75</v>
      </c>
      <c r="AU168" s="239" t="s">
        <v>76</v>
      </c>
      <c r="AY168" s="238" t="s">
        <v>173</v>
      </c>
      <c r="BK168" s="240">
        <f>SUM(BK169:BK180)</f>
        <v>0</v>
      </c>
    </row>
    <row r="169" spans="1:65" s="2" customFormat="1" ht="21.75" customHeight="1">
      <c r="A169" s="38"/>
      <c r="B169" s="39"/>
      <c r="C169" s="243" t="s">
        <v>290</v>
      </c>
      <c r="D169" s="243" t="s">
        <v>175</v>
      </c>
      <c r="E169" s="244" t="s">
        <v>1240</v>
      </c>
      <c r="F169" s="245" t="s">
        <v>1290</v>
      </c>
      <c r="G169" s="246" t="s">
        <v>211</v>
      </c>
      <c r="H169" s="247">
        <v>10</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1955</v>
      </c>
    </row>
    <row r="170" spans="1:65" s="2" customFormat="1" ht="21.75" customHeight="1">
      <c r="A170" s="38"/>
      <c r="B170" s="39"/>
      <c r="C170" s="243" t="s">
        <v>7</v>
      </c>
      <c r="D170" s="243" t="s">
        <v>175</v>
      </c>
      <c r="E170" s="244" t="s">
        <v>1243</v>
      </c>
      <c r="F170" s="245" t="s">
        <v>1324</v>
      </c>
      <c r="G170" s="246" t="s">
        <v>211</v>
      </c>
      <c r="H170" s="247">
        <v>40</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1956</v>
      </c>
    </row>
    <row r="171" spans="1:65" s="2" customFormat="1" ht="16.5" customHeight="1">
      <c r="A171" s="38"/>
      <c r="B171" s="39"/>
      <c r="C171" s="243" t="s">
        <v>300</v>
      </c>
      <c r="D171" s="243" t="s">
        <v>175</v>
      </c>
      <c r="E171" s="244" t="s">
        <v>1246</v>
      </c>
      <c r="F171" s="245" t="s">
        <v>1371</v>
      </c>
      <c r="G171" s="246" t="s">
        <v>956</v>
      </c>
      <c r="H171" s="247">
        <v>2</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1957</v>
      </c>
    </row>
    <row r="172" spans="1:65" s="2" customFormat="1" ht="24.15" customHeight="1">
      <c r="A172" s="38"/>
      <c r="B172" s="39"/>
      <c r="C172" s="243" t="s">
        <v>308</v>
      </c>
      <c r="D172" s="243" t="s">
        <v>175</v>
      </c>
      <c r="E172" s="244" t="s">
        <v>1249</v>
      </c>
      <c r="F172" s="245" t="s">
        <v>1377</v>
      </c>
      <c r="G172" s="246" t="s">
        <v>956</v>
      </c>
      <c r="H172" s="247">
        <v>20</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1958</v>
      </c>
    </row>
    <row r="173" spans="1:65" s="2" customFormat="1" ht="16.5" customHeight="1">
      <c r="A173" s="38"/>
      <c r="B173" s="39"/>
      <c r="C173" s="243" t="s">
        <v>312</v>
      </c>
      <c r="D173" s="243" t="s">
        <v>175</v>
      </c>
      <c r="E173" s="244" t="s">
        <v>1252</v>
      </c>
      <c r="F173" s="245" t="s">
        <v>1297</v>
      </c>
      <c r="G173" s="246" t="s">
        <v>956</v>
      </c>
      <c r="H173" s="247">
        <v>8</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1959</v>
      </c>
    </row>
    <row r="174" spans="1:65" s="2" customFormat="1" ht="16.5" customHeight="1">
      <c r="A174" s="38"/>
      <c r="B174" s="39"/>
      <c r="C174" s="243" t="s">
        <v>317</v>
      </c>
      <c r="D174" s="243" t="s">
        <v>175</v>
      </c>
      <c r="E174" s="244" t="s">
        <v>1960</v>
      </c>
      <c r="F174" s="245" t="s">
        <v>1300</v>
      </c>
      <c r="G174" s="246" t="s">
        <v>956</v>
      </c>
      <c r="H174" s="247">
        <v>16</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1961</v>
      </c>
    </row>
    <row r="175" spans="1:65" s="2" customFormat="1" ht="16.5" customHeight="1">
      <c r="A175" s="38"/>
      <c r="B175" s="39"/>
      <c r="C175" s="243" t="s">
        <v>322</v>
      </c>
      <c r="D175" s="243" t="s">
        <v>175</v>
      </c>
      <c r="E175" s="244" t="s">
        <v>1962</v>
      </c>
      <c r="F175" s="245" t="s">
        <v>1303</v>
      </c>
      <c r="G175" s="246" t="s">
        <v>956</v>
      </c>
      <c r="H175" s="247">
        <v>3</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1963</v>
      </c>
    </row>
    <row r="176" spans="1:65" s="2" customFormat="1" ht="16.5" customHeight="1">
      <c r="A176" s="38"/>
      <c r="B176" s="39"/>
      <c r="C176" s="243" t="s">
        <v>327</v>
      </c>
      <c r="D176" s="243" t="s">
        <v>175</v>
      </c>
      <c r="E176" s="244" t="s">
        <v>1964</v>
      </c>
      <c r="F176" s="245" t="s">
        <v>1312</v>
      </c>
      <c r="G176" s="246" t="s">
        <v>956</v>
      </c>
      <c r="H176" s="247">
        <v>3</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1965</v>
      </c>
    </row>
    <row r="177" spans="1:65" s="2" customFormat="1" ht="16.5" customHeight="1">
      <c r="A177" s="38"/>
      <c r="B177" s="39"/>
      <c r="C177" s="243" t="s">
        <v>332</v>
      </c>
      <c r="D177" s="243" t="s">
        <v>175</v>
      </c>
      <c r="E177" s="244" t="s">
        <v>1966</v>
      </c>
      <c r="F177" s="245" t="s">
        <v>1315</v>
      </c>
      <c r="G177" s="246" t="s">
        <v>211</v>
      </c>
      <c r="H177" s="247">
        <v>50</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1967</v>
      </c>
    </row>
    <row r="178" spans="1:65" s="2" customFormat="1" ht="21.75" customHeight="1">
      <c r="A178" s="38"/>
      <c r="B178" s="39"/>
      <c r="C178" s="243" t="s">
        <v>341</v>
      </c>
      <c r="D178" s="243" t="s">
        <v>175</v>
      </c>
      <c r="E178" s="244" t="s">
        <v>1968</v>
      </c>
      <c r="F178" s="245" t="s">
        <v>1321</v>
      </c>
      <c r="G178" s="246" t="s">
        <v>956</v>
      </c>
      <c r="H178" s="247">
        <v>2</v>
      </c>
      <c r="I178" s="248"/>
      <c r="J178" s="249">
        <f>ROUND(I178*H178,2)</f>
        <v>0</v>
      </c>
      <c r="K178" s="250"/>
      <c r="L178" s="44"/>
      <c r="M178" s="251" t="s">
        <v>1</v>
      </c>
      <c r="N178" s="252" t="s">
        <v>41</v>
      </c>
      <c r="O178" s="91"/>
      <c r="P178" s="253">
        <f>O178*H178</f>
        <v>0</v>
      </c>
      <c r="Q178" s="253">
        <v>0</v>
      </c>
      <c r="R178" s="253">
        <f>Q178*H178</f>
        <v>0</v>
      </c>
      <c r="S178" s="253">
        <v>0</v>
      </c>
      <c r="T178" s="254">
        <f>S178*H178</f>
        <v>0</v>
      </c>
      <c r="U178" s="38"/>
      <c r="V178" s="38"/>
      <c r="W178" s="38"/>
      <c r="X178" s="38"/>
      <c r="Y178" s="38"/>
      <c r="Z178" s="38"/>
      <c r="AA178" s="38"/>
      <c r="AB178" s="38"/>
      <c r="AC178" s="38"/>
      <c r="AD178" s="38"/>
      <c r="AE178" s="38"/>
      <c r="AR178" s="255" t="s">
        <v>183</v>
      </c>
      <c r="AT178" s="255" t="s">
        <v>175</v>
      </c>
      <c r="AU178" s="255" t="s">
        <v>83</v>
      </c>
      <c r="AY178" s="17" t="s">
        <v>173</v>
      </c>
      <c r="BE178" s="256">
        <f>IF(N178="základní",J178,0)</f>
        <v>0</v>
      </c>
      <c r="BF178" s="256">
        <f>IF(N178="snížená",J178,0)</f>
        <v>0</v>
      </c>
      <c r="BG178" s="256">
        <f>IF(N178="zákl. přenesená",J178,0)</f>
        <v>0</v>
      </c>
      <c r="BH178" s="256">
        <f>IF(N178="sníž. přenesená",J178,0)</f>
        <v>0</v>
      </c>
      <c r="BI178" s="256">
        <f>IF(N178="nulová",J178,0)</f>
        <v>0</v>
      </c>
      <c r="BJ178" s="17" t="s">
        <v>83</v>
      </c>
      <c r="BK178" s="256">
        <f>ROUND(I178*H178,2)</f>
        <v>0</v>
      </c>
      <c r="BL178" s="17" t="s">
        <v>183</v>
      </c>
      <c r="BM178" s="255" t="s">
        <v>1969</v>
      </c>
    </row>
    <row r="179" spans="1:65" s="2" customFormat="1" ht="21.75" customHeight="1">
      <c r="A179" s="38"/>
      <c r="B179" s="39"/>
      <c r="C179" s="243" t="s">
        <v>345</v>
      </c>
      <c r="D179" s="243" t="s">
        <v>175</v>
      </c>
      <c r="E179" s="244" t="s">
        <v>1970</v>
      </c>
      <c r="F179" s="245" t="s">
        <v>1335</v>
      </c>
      <c r="G179" s="246" t="s">
        <v>211</v>
      </c>
      <c r="H179" s="247">
        <v>1</v>
      </c>
      <c r="I179" s="248"/>
      <c r="J179" s="249">
        <f>ROUND(I179*H179,2)</f>
        <v>0</v>
      </c>
      <c r="K179" s="250"/>
      <c r="L179" s="44"/>
      <c r="M179" s="251" t="s">
        <v>1</v>
      </c>
      <c r="N179" s="252" t="s">
        <v>41</v>
      </c>
      <c r="O179" s="91"/>
      <c r="P179" s="253">
        <f>O179*H179</f>
        <v>0</v>
      </c>
      <c r="Q179" s="253">
        <v>0</v>
      </c>
      <c r="R179" s="253">
        <f>Q179*H179</f>
        <v>0</v>
      </c>
      <c r="S179" s="253">
        <v>0</v>
      </c>
      <c r="T179" s="254">
        <f>S179*H179</f>
        <v>0</v>
      </c>
      <c r="U179" s="38"/>
      <c r="V179" s="38"/>
      <c r="W179" s="38"/>
      <c r="X179" s="38"/>
      <c r="Y179" s="38"/>
      <c r="Z179" s="38"/>
      <c r="AA179" s="38"/>
      <c r="AB179" s="38"/>
      <c r="AC179" s="38"/>
      <c r="AD179" s="38"/>
      <c r="AE179" s="38"/>
      <c r="AR179" s="255" t="s">
        <v>183</v>
      </c>
      <c r="AT179" s="255" t="s">
        <v>175</v>
      </c>
      <c r="AU179" s="255" t="s">
        <v>83</v>
      </c>
      <c r="AY179" s="17" t="s">
        <v>173</v>
      </c>
      <c r="BE179" s="256">
        <f>IF(N179="základní",J179,0)</f>
        <v>0</v>
      </c>
      <c r="BF179" s="256">
        <f>IF(N179="snížená",J179,0)</f>
        <v>0</v>
      </c>
      <c r="BG179" s="256">
        <f>IF(N179="zákl. přenesená",J179,0)</f>
        <v>0</v>
      </c>
      <c r="BH179" s="256">
        <f>IF(N179="sníž. přenesená",J179,0)</f>
        <v>0</v>
      </c>
      <c r="BI179" s="256">
        <f>IF(N179="nulová",J179,0)</f>
        <v>0</v>
      </c>
      <c r="BJ179" s="17" t="s">
        <v>83</v>
      </c>
      <c r="BK179" s="256">
        <f>ROUND(I179*H179,2)</f>
        <v>0</v>
      </c>
      <c r="BL179" s="17" t="s">
        <v>183</v>
      </c>
      <c r="BM179" s="255" t="s">
        <v>1971</v>
      </c>
    </row>
    <row r="180" spans="1:65" s="2" customFormat="1" ht="16.5" customHeight="1">
      <c r="A180" s="38"/>
      <c r="B180" s="39"/>
      <c r="C180" s="243" t="s">
        <v>352</v>
      </c>
      <c r="D180" s="243" t="s">
        <v>175</v>
      </c>
      <c r="E180" s="244" t="s">
        <v>1972</v>
      </c>
      <c r="F180" s="245" t="s">
        <v>1338</v>
      </c>
      <c r="G180" s="246" t="s">
        <v>355</v>
      </c>
      <c r="H180" s="247">
        <v>2</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1973</v>
      </c>
    </row>
    <row r="181" spans="1:63" s="12" customFormat="1" ht="25.9" customHeight="1">
      <c r="A181" s="12"/>
      <c r="B181" s="227"/>
      <c r="C181" s="228"/>
      <c r="D181" s="229" t="s">
        <v>75</v>
      </c>
      <c r="E181" s="230" t="s">
        <v>116</v>
      </c>
      <c r="F181" s="230" t="s">
        <v>1382</v>
      </c>
      <c r="G181" s="228"/>
      <c r="H181" s="228"/>
      <c r="I181" s="231"/>
      <c r="J181" s="232">
        <f>BK181</f>
        <v>0</v>
      </c>
      <c r="K181" s="228"/>
      <c r="L181" s="233"/>
      <c r="M181" s="234"/>
      <c r="N181" s="235"/>
      <c r="O181" s="235"/>
      <c r="P181" s="236">
        <f>SUM(P182:P185)</f>
        <v>0</v>
      </c>
      <c r="Q181" s="235"/>
      <c r="R181" s="236">
        <f>SUM(R182:R185)</f>
        <v>0</v>
      </c>
      <c r="S181" s="235"/>
      <c r="T181" s="237">
        <f>SUM(T182:T185)</f>
        <v>0</v>
      </c>
      <c r="U181" s="12"/>
      <c r="V181" s="12"/>
      <c r="W181" s="12"/>
      <c r="X181" s="12"/>
      <c r="Y181" s="12"/>
      <c r="Z181" s="12"/>
      <c r="AA181" s="12"/>
      <c r="AB181" s="12"/>
      <c r="AC181" s="12"/>
      <c r="AD181" s="12"/>
      <c r="AE181" s="12"/>
      <c r="AR181" s="238" t="s">
        <v>201</v>
      </c>
      <c r="AT181" s="239" t="s">
        <v>75</v>
      </c>
      <c r="AU181" s="239" t="s">
        <v>76</v>
      </c>
      <c r="AY181" s="238" t="s">
        <v>173</v>
      </c>
      <c r="BK181" s="240">
        <f>SUM(BK182:BK185)</f>
        <v>0</v>
      </c>
    </row>
    <row r="182" spans="1:65" s="2" customFormat="1" ht="16.5" customHeight="1">
      <c r="A182" s="38"/>
      <c r="B182" s="39"/>
      <c r="C182" s="243" t="s">
        <v>363</v>
      </c>
      <c r="D182" s="243" t="s">
        <v>175</v>
      </c>
      <c r="E182" s="244" t="s">
        <v>1383</v>
      </c>
      <c r="F182" s="245" t="s">
        <v>1384</v>
      </c>
      <c r="G182" s="246" t="s">
        <v>561</v>
      </c>
      <c r="H182" s="247">
        <v>1</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1974</v>
      </c>
    </row>
    <row r="183" spans="1:65" s="2" customFormat="1" ht="16.5" customHeight="1">
      <c r="A183" s="38"/>
      <c r="B183" s="39"/>
      <c r="C183" s="243" t="s">
        <v>367</v>
      </c>
      <c r="D183" s="243" t="s">
        <v>175</v>
      </c>
      <c r="E183" s="244" t="s">
        <v>1386</v>
      </c>
      <c r="F183" s="245" t="s">
        <v>1387</v>
      </c>
      <c r="G183" s="246" t="s">
        <v>561</v>
      </c>
      <c r="H183" s="247">
        <v>1</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1975</v>
      </c>
    </row>
    <row r="184" spans="1:65" s="2" customFormat="1" ht="16.5" customHeight="1">
      <c r="A184" s="38"/>
      <c r="B184" s="39"/>
      <c r="C184" s="243" t="s">
        <v>371</v>
      </c>
      <c r="D184" s="243" t="s">
        <v>175</v>
      </c>
      <c r="E184" s="244" t="s">
        <v>1389</v>
      </c>
      <c r="F184" s="245" t="s">
        <v>1390</v>
      </c>
      <c r="G184" s="246" t="s">
        <v>561</v>
      </c>
      <c r="H184" s="247">
        <v>1</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1976</v>
      </c>
    </row>
    <row r="185" spans="1:65" s="2" customFormat="1" ht="16.5" customHeight="1">
      <c r="A185" s="38"/>
      <c r="B185" s="39"/>
      <c r="C185" s="243" t="s">
        <v>376</v>
      </c>
      <c r="D185" s="243" t="s">
        <v>175</v>
      </c>
      <c r="E185" s="244" t="s">
        <v>1392</v>
      </c>
      <c r="F185" s="245" t="s">
        <v>1393</v>
      </c>
      <c r="G185" s="246" t="s">
        <v>561</v>
      </c>
      <c r="H185" s="247">
        <v>1</v>
      </c>
      <c r="I185" s="248"/>
      <c r="J185" s="249">
        <f>ROUND(I185*H185,2)</f>
        <v>0</v>
      </c>
      <c r="K185" s="250"/>
      <c r="L185" s="44"/>
      <c r="M185" s="305" t="s">
        <v>1</v>
      </c>
      <c r="N185" s="306" t="s">
        <v>41</v>
      </c>
      <c r="O185" s="307"/>
      <c r="P185" s="308">
        <f>O185*H185</f>
        <v>0</v>
      </c>
      <c r="Q185" s="308">
        <v>0</v>
      </c>
      <c r="R185" s="308">
        <f>Q185*H185</f>
        <v>0</v>
      </c>
      <c r="S185" s="308">
        <v>0</v>
      </c>
      <c r="T185" s="309">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1977</v>
      </c>
    </row>
    <row r="186" spans="1:31" s="2" customFormat="1" ht="6.95" customHeight="1">
      <c r="A186" s="38"/>
      <c r="B186" s="66"/>
      <c r="C186" s="67"/>
      <c r="D186" s="67"/>
      <c r="E186" s="67"/>
      <c r="F186" s="67"/>
      <c r="G186" s="67"/>
      <c r="H186" s="67"/>
      <c r="I186" s="67"/>
      <c r="J186" s="67"/>
      <c r="K186" s="67"/>
      <c r="L186" s="44"/>
      <c r="M186" s="38"/>
      <c r="O186" s="38"/>
      <c r="P186" s="38"/>
      <c r="Q186" s="38"/>
      <c r="R186" s="38"/>
      <c r="S186" s="38"/>
      <c r="T186" s="38"/>
      <c r="U186" s="38"/>
      <c r="V186" s="38"/>
      <c r="W186" s="38"/>
      <c r="X186" s="38"/>
      <c r="Y186" s="38"/>
      <c r="Z186" s="38"/>
      <c r="AA186" s="38"/>
      <c r="AB186" s="38"/>
      <c r="AC186" s="38"/>
      <c r="AD186" s="38"/>
      <c r="AE186" s="38"/>
    </row>
  </sheetData>
  <sheetProtection password="E061" sheet="1" objects="1" scenarios="1" formatColumns="0" formatRows="0" autoFilter="0"/>
  <autoFilter ref="C141:K185"/>
  <mergeCells count="20">
    <mergeCell ref="E7:H7"/>
    <mergeCell ref="E11:H11"/>
    <mergeCell ref="E9:H9"/>
    <mergeCell ref="E13:H13"/>
    <mergeCell ref="E22:H22"/>
    <mergeCell ref="E31:H31"/>
    <mergeCell ref="E85:H85"/>
    <mergeCell ref="E89:H89"/>
    <mergeCell ref="E87:H87"/>
    <mergeCell ref="E91:H91"/>
    <mergeCell ref="D112:F112"/>
    <mergeCell ref="D113:F113"/>
    <mergeCell ref="D114:F114"/>
    <mergeCell ref="D115:F115"/>
    <mergeCell ref="D116:F116"/>
    <mergeCell ref="E128:H128"/>
    <mergeCell ref="E132:H132"/>
    <mergeCell ref="E130:H130"/>
    <mergeCell ref="E134:H13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115</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1395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J105</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ROUND((SUM(BE105:BE112)+SUM(BE136:BE177)),2)</f>
        <v>0</v>
      </c>
      <c r="G39" s="38"/>
      <c r="H39" s="38"/>
      <c r="I39" s="167">
        <v>0.21</v>
      </c>
      <c r="J39" s="166">
        <f>ROUND(((SUM(BE105:BE112)+SUM(BE136:BE177))*I39),2)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ROUND((SUM(BF105:BF112)+SUM(BF136:BF177)),2)</f>
        <v>0</v>
      </c>
      <c r="G40" s="38"/>
      <c r="H40" s="38"/>
      <c r="I40" s="167">
        <v>0.15</v>
      </c>
      <c r="J40" s="166">
        <f>ROUND(((SUM(BF105:BF112)+SUM(BF136:BF177))*I40),2)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ROUND((SUM(BG105:BG112)+SUM(BG136:BG177)),2)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ROUND((SUM(BH105:BH112)+SUM(BH136:BH177)),2)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ROUND((SUM(BI105:BI112)+SUM(BI136:BI177)),2)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D.1.4.5 - Vzduchotechnika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J136</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1978</v>
      </c>
      <c r="E101" s="194"/>
      <c r="F101" s="194"/>
      <c r="G101" s="194"/>
      <c r="H101" s="194"/>
      <c r="I101" s="194"/>
      <c r="J101" s="195">
        <f>J137</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1979</v>
      </c>
      <c r="E102" s="194"/>
      <c r="F102" s="194"/>
      <c r="G102" s="194"/>
      <c r="H102" s="194"/>
      <c r="I102" s="194"/>
      <c r="J102" s="195">
        <f>J164</f>
        <v>0</v>
      </c>
      <c r="K102" s="192"/>
      <c r="L102" s="196"/>
      <c r="S102" s="9"/>
      <c r="T102" s="9"/>
      <c r="U102" s="9"/>
      <c r="V102" s="9"/>
      <c r="W102" s="9"/>
      <c r="X102" s="9"/>
      <c r="Y102" s="9"/>
      <c r="Z102" s="9"/>
      <c r="AA102" s="9"/>
      <c r="AB102" s="9"/>
      <c r="AC102" s="9"/>
      <c r="AD102" s="9"/>
      <c r="AE102" s="9"/>
    </row>
    <row r="103" spans="1:31" s="2" customFormat="1" ht="21.8"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spans="1:31" s="2" customFormat="1" ht="6.95"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29.25" customHeight="1">
      <c r="A105" s="38"/>
      <c r="B105" s="39"/>
      <c r="C105" s="190" t="s">
        <v>149</v>
      </c>
      <c r="D105" s="40"/>
      <c r="E105" s="40"/>
      <c r="F105" s="40"/>
      <c r="G105" s="40"/>
      <c r="H105" s="40"/>
      <c r="I105" s="40"/>
      <c r="J105" s="202">
        <f>ROUND(J106+J107+J108+J109+J110+J111,2)</f>
        <v>0</v>
      </c>
      <c r="K105" s="40"/>
      <c r="L105" s="63"/>
      <c r="N105" s="203" t="s">
        <v>40</v>
      </c>
      <c r="S105" s="38"/>
      <c r="T105" s="38"/>
      <c r="U105" s="38"/>
      <c r="V105" s="38"/>
      <c r="W105" s="38"/>
      <c r="X105" s="38"/>
      <c r="Y105" s="38"/>
      <c r="Z105" s="38"/>
      <c r="AA105" s="38"/>
      <c r="AB105" s="38"/>
      <c r="AC105" s="38"/>
      <c r="AD105" s="38"/>
      <c r="AE105" s="38"/>
    </row>
    <row r="106" spans="1:65" s="2" customFormat="1" ht="18" customHeight="1">
      <c r="A106" s="38"/>
      <c r="B106" s="39"/>
      <c r="C106" s="40"/>
      <c r="D106" s="204" t="s">
        <v>150</v>
      </c>
      <c r="E106" s="205"/>
      <c r="F106" s="205"/>
      <c r="G106" s="40"/>
      <c r="H106" s="40"/>
      <c r="I106" s="40"/>
      <c r="J106" s="206">
        <v>0</v>
      </c>
      <c r="K106" s="40"/>
      <c r="L106" s="207"/>
      <c r="M106" s="208"/>
      <c r="N106" s="209" t="s">
        <v>41</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116</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8"/>
      <c r="B107" s="39"/>
      <c r="C107" s="40"/>
      <c r="D107" s="204" t="s">
        <v>151</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152</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153</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154</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5" t="s">
        <v>155</v>
      </c>
      <c r="E111" s="40"/>
      <c r="F111" s="40"/>
      <c r="G111" s="40"/>
      <c r="H111" s="40"/>
      <c r="I111" s="40"/>
      <c r="J111" s="206">
        <f>ROUND(J34*T111,2)</f>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156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31" s="2" customFormat="1" ht="12">
      <c r="A112" s="38"/>
      <c r="B112" s="39"/>
      <c r="C112" s="40"/>
      <c r="D112" s="40"/>
      <c r="E112" s="40"/>
      <c r="F112" s="40"/>
      <c r="G112" s="40"/>
      <c r="H112" s="40"/>
      <c r="I112" s="40"/>
      <c r="J112" s="40"/>
      <c r="K112" s="40"/>
      <c r="L112" s="63"/>
      <c r="S112" s="38"/>
      <c r="T112" s="38"/>
      <c r="U112" s="38"/>
      <c r="V112" s="38"/>
      <c r="W112" s="38"/>
      <c r="X112" s="38"/>
      <c r="Y112" s="38"/>
      <c r="Z112" s="38"/>
      <c r="AA112" s="38"/>
      <c r="AB112" s="38"/>
      <c r="AC112" s="38"/>
      <c r="AD112" s="38"/>
      <c r="AE112" s="38"/>
    </row>
    <row r="113" spans="1:31" s="2" customFormat="1" ht="29.25" customHeight="1">
      <c r="A113" s="38"/>
      <c r="B113" s="39"/>
      <c r="C113" s="213" t="s">
        <v>157</v>
      </c>
      <c r="D113" s="188"/>
      <c r="E113" s="188"/>
      <c r="F113" s="188"/>
      <c r="G113" s="188"/>
      <c r="H113" s="188"/>
      <c r="I113" s="188"/>
      <c r="J113" s="214">
        <f>ROUND(J100+J105,2)</f>
        <v>0</v>
      </c>
      <c r="K113" s="188"/>
      <c r="L113" s="63"/>
      <c r="S113" s="38"/>
      <c r="T113" s="38"/>
      <c r="U113" s="38"/>
      <c r="V113" s="38"/>
      <c r="W113" s="38"/>
      <c r="X113" s="38"/>
      <c r="Y113" s="38"/>
      <c r="Z113" s="38"/>
      <c r="AA113" s="38"/>
      <c r="AB113" s="38"/>
      <c r="AC113" s="38"/>
      <c r="AD113" s="38"/>
      <c r="AE113" s="38"/>
    </row>
    <row r="114" spans="1:31" s="2" customFormat="1" ht="6.95" customHeight="1">
      <c r="A114" s="38"/>
      <c r="B114" s="66"/>
      <c r="C114" s="67"/>
      <c r="D114" s="67"/>
      <c r="E114" s="67"/>
      <c r="F114" s="67"/>
      <c r="G114" s="67"/>
      <c r="H114" s="67"/>
      <c r="I114" s="67"/>
      <c r="J114" s="67"/>
      <c r="K114" s="67"/>
      <c r="L114" s="63"/>
      <c r="S114" s="38"/>
      <c r="T114" s="38"/>
      <c r="U114" s="38"/>
      <c r="V114" s="38"/>
      <c r="W114" s="38"/>
      <c r="X114" s="38"/>
      <c r="Y114" s="38"/>
      <c r="Z114" s="38"/>
      <c r="AA114" s="38"/>
      <c r="AB114" s="38"/>
      <c r="AC114" s="38"/>
      <c r="AD114" s="38"/>
      <c r="AE114" s="38"/>
    </row>
    <row r="118" spans="1:31" s="2" customFormat="1" ht="6.95" customHeight="1">
      <c r="A118" s="38"/>
      <c r="B118" s="68"/>
      <c r="C118" s="69"/>
      <c r="D118" s="69"/>
      <c r="E118" s="69"/>
      <c r="F118" s="69"/>
      <c r="G118" s="69"/>
      <c r="H118" s="69"/>
      <c r="I118" s="69"/>
      <c r="J118" s="69"/>
      <c r="K118" s="69"/>
      <c r="L118" s="63"/>
      <c r="S118" s="38"/>
      <c r="T118" s="38"/>
      <c r="U118" s="38"/>
      <c r="V118" s="38"/>
      <c r="W118" s="38"/>
      <c r="X118" s="38"/>
      <c r="Y118" s="38"/>
      <c r="Z118" s="38"/>
      <c r="AA118" s="38"/>
      <c r="AB118" s="38"/>
      <c r="AC118" s="38"/>
      <c r="AD118" s="38"/>
      <c r="AE118" s="38"/>
    </row>
    <row r="119" spans="1:31" s="2" customFormat="1" ht="24.95" customHeight="1">
      <c r="A119" s="38"/>
      <c r="B119" s="39"/>
      <c r="C119" s="23" t="s">
        <v>158</v>
      </c>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2" customHeight="1">
      <c r="A121" s="38"/>
      <c r="B121" s="39"/>
      <c r="C121" s="32" t="s">
        <v>16</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6.5" customHeight="1">
      <c r="A122" s="38"/>
      <c r="B122" s="39"/>
      <c r="C122" s="40"/>
      <c r="D122" s="40"/>
      <c r="E122" s="186" t="str">
        <f>E7</f>
        <v>Stavební úpravy ve 2.NP budovy ÚK VŠB-TUO</v>
      </c>
      <c r="F122" s="32"/>
      <c r="G122" s="32"/>
      <c r="H122" s="32"/>
      <c r="I122" s="40"/>
      <c r="J122" s="40"/>
      <c r="K122" s="40"/>
      <c r="L122" s="63"/>
      <c r="S122" s="38"/>
      <c r="T122" s="38"/>
      <c r="U122" s="38"/>
      <c r="V122" s="38"/>
      <c r="W122" s="38"/>
      <c r="X122" s="38"/>
      <c r="Y122" s="38"/>
      <c r="Z122" s="38"/>
      <c r="AA122" s="38"/>
      <c r="AB122" s="38"/>
      <c r="AC122" s="38"/>
      <c r="AD122" s="38"/>
      <c r="AE122" s="38"/>
    </row>
    <row r="123" spans="2:12" s="1" customFormat="1" ht="12" customHeight="1">
      <c r="B123" s="21"/>
      <c r="C123" s="32" t="s">
        <v>120</v>
      </c>
      <c r="D123" s="22"/>
      <c r="E123" s="22"/>
      <c r="F123" s="22"/>
      <c r="G123" s="22"/>
      <c r="H123" s="22"/>
      <c r="I123" s="22"/>
      <c r="J123" s="22"/>
      <c r="K123" s="22"/>
      <c r="L123" s="20"/>
    </row>
    <row r="124" spans="2:12" s="1" customFormat="1" ht="16.5" customHeight="1">
      <c r="B124" s="21"/>
      <c r="C124" s="22"/>
      <c r="D124" s="22"/>
      <c r="E124" s="186" t="s">
        <v>1672</v>
      </c>
      <c r="F124" s="22"/>
      <c r="G124" s="22"/>
      <c r="H124" s="22"/>
      <c r="I124" s="22"/>
      <c r="J124" s="22"/>
      <c r="K124" s="22"/>
      <c r="L124" s="20"/>
    </row>
    <row r="125" spans="2:12" s="1" customFormat="1" ht="12" customHeight="1">
      <c r="B125" s="21"/>
      <c r="C125" s="32" t="s">
        <v>122</v>
      </c>
      <c r="D125" s="22"/>
      <c r="E125" s="22"/>
      <c r="F125" s="22"/>
      <c r="G125" s="22"/>
      <c r="H125" s="22"/>
      <c r="I125" s="22"/>
      <c r="J125" s="22"/>
      <c r="K125" s="22"/>
      <c r="L125" s="20"/>
    </row>
    <row r="126" spans="1:31" s="2" customFormat="1" ht="16.5" customHeight="1">
      <c r="A126" s="38"/>
      <c r="B126" s="39"/>
      <c r="C126" s="40"/>
      <c r="D126" s="40"/>
      <c r="E126" s="310" t="s">
        <v>901</v>
      </c>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2" customHeight="1">
      <c r="A127" s="38"/>
      <c r="B127" s="39"/>
      <c r="C127" s="32" t="s">
        <v>902</v>
      </c>
      <c r="D127" s="40"/>
      <c r="E127" s="40"/>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6.5" customHeight="1">
      <c r="A128" s="38"/>
      <c r="B128" s="39"/>
      <c r="C128" s="40"/>
      <c r="D128" s="40"/>
      <c r="E128" s="76" t="str">
        <f>E13</f>
        <v>D.1.4.5 - Vzduchotechnika</v>
      </c>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6.95"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12" customHeight="1">
      <c r="A130" s="38"/>
      <c r="B130" s="39"/>
      <c r="C130" s="32" t="s">
        <v>20</v>
      </c>
      <c r="D130" s="40"/>
      <c r="E130" s="40"/>
      <c r="F130" s="27" t="str">
        <f>F16</f>
        <v>Ostrava</v>
      </c>
      <c r="G130" s="40"/>
      <c r="H130" s="40"/>
      <c r="I130" s="32" t="s">
        <v>22</v>
      </c>
      <c r="J130" s="79" t="str">
        <f>IF(J16="","",J16)</f>
        <v>6. 3. 2023</v>
      </c>
      <c r="K130" s="40"/>
      <c r="L130" s="63"/>
      <c r="S130" s="38"/>
      <c r="T130" s="38"/>
      <c r="U130" s="38"/>
      <c r="V130" s="38"/>
      <c r="W130" s="38"/>
      <c r="X130" s="38"/>
      <c r="Y130" s="38"/>
      <c r="Z130" s="38"/>
      <c r="AA130" s="38"/>
      <c r="AB130" s="38"/>
      <c r="AC130" s="38"/>
      <c r="AD130" s="38"/>
      <c r="AE130" s="38"/>
    </row>
    <row r="131" spans="1:31" s="2" customFormat="1" ht="6.95"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pans="1:31" s="2" customFormat="1" ht="15.15" customHeight="1">
      <c r="A132" s="38"/>
      <c r="B132" s="39"/>
      <c r="C132" s="32" t="s">
        <v>24</v>
      </c>
      <c r="D132" s="40"/>
      <c r="E132" s="40"/>
      <c r="F132" s="27" t="str">
        <f>E19</f>
        <v>VŠB-TUO</v>
      </c>
      <c r="G132" s="40"/>
      <c r="H132" s="40"/>
      <c r="I132" s="32" t="s">
        <v>30</v>
      </c>
      <c r="J132" s="36" t="str">
        <f>E25</f>
        <v>Marpo s.r.o.</v>
      </c>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28</v>
      </c>
      <c r="D133" s="40"/>
      <c r="E133" s="40"/>
      <c r="F133" s="27" t="str">
        <f>IF(E22="","",E22)</f>
        <v>Vyplň údaj</v>
      </c>
      <c r="G133" s="40"/>
      <c r="H133" s="40"/>
      <c r="I133" s="32" t="s">
        <v>33</v>
      </c>
      <c r="J133" s="36" t="str">
        <f>E28</f>
        <v xml:space="preserve"> </v>
      </c>
      <c r="K133" s="40"/>
      <c r="L133" s="63"/>
      <c r="S133" s="38"/>
      <c r="T133" s="38"/>
      <c r="U133" s="38"/>
      <c r="V133" s="38"/>
      <c r="W133" s="38"/>
      <c r="X133" s="38"/>
      <c r="Y133" s="38"/>
      <c r="Z133" s="38"/>
      <c r="AA133" s="38"/>
      <c r="AB133" s="38"/>
      <c r="AC133" s="38"/>
      <c r="AD133" s="38"/>
      <c r="AE133" s="38"/>
    </row>
    <row r="134" spans="1:31" s="2" customFormat="1" ht="10.3" customHeight="1">
      <c r="A134" s="38"/>
      <c r="B134" s="39"/>
      <c r="C134" s="40"/>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pans="1:31" s="11" customFormat="1" ht="29.25" customHeight="1">
      <c r="A135" s="215"/>
      <c r="B135" s="216"/>
      <c r="C135" s="217" t="s">
        <v>159</v>
      </c>
      <c r="D135" s="218" t="s">
        <v>61</v>
      </c>
      <c r="E135" s="218" t="s">
        <v>57</v>
      </c>
      <c r="F135" s="218" t="s">
        <v>58</v>
      </c>
      <c r="G135" s="218" t="s">
        <v>160</v>
      </c>
      <c r="H135" s="218" t="s">
        <v>161</v>
      </c>
      <c r="I135" s="218" t="s">
        <v>162</v>
      </c>
      <c r="J135" s="219" t="s">
        <v>128</v>
      </c>
      <c r="K135" s="220" t="s">
        <v>163</v>
      </c>
      <c r="L135" s="221"/>
      <c r="M135" s="100" t="s">
        <v>1</v>
      </c>
      <c r="N135" s="101" t="s">
        <v>40</v>
      </c>
      <c r="O135" s="101" t="s">
        <v>164</v>
      </c>
      <c r="P135" s="101" t="s">
        <v>165</v>
      </c>
      <c r="Q135" s="101" t="s">
        <v>166</v>
      </c>
      <c r="R135" s="101" t="s">
        <v>167</v>
      </c>
      <c r="S135" s="101" t="s">
        <v>168</v>
      </c>
      <c r="T135" s="102" t="s">
        <v>169</v>
      </c>
      <c r="U135" s="215"/>
      <c r="V135" s="215"/>
      <c r="W135" s="215"/>
      <c r="X135" s="215"/>
      <c r="Y135" s="215"/>
      <c r="Z135" s="215"/>
      <c r="AA135" s="215"/>
      <c r="AB135" s="215"/>
      <c r="AC135" s="215"/>
      <c r="AD135" s="215"/>
      <c r="AE135" s="215"/>
    </row>
    <row r="136" spans="1:63" s="2" customFormat="1" ht="22.8" customHeight="1">
      <c r="A136" s="38"/>
      <c r="B136" s="39"/>
      <c r="C136" s="107" t="s">
        <v>170</v>
      </c>
      <c r="D136" s="40"/>
      <c r="E136" s="40"/>
      <c r="F136" s="40"/>
      <c r="G136" s="40"/>
      <c r="H136" s="40"/>
      <c r="I136" s="40"/>
      <c r="J136" s="222">
        <f>BK136</f>
        <v>0</v>
      </c>
      <c r="K136" s="40"/>
      <c r="L136" s="44"/>
      <c r="M136" s="103"/>
      <c r="N136" s="223"/>
      <c r="O136" s="104"/>
      <c r="P136" s="224">
        <f>P137+P164</f>
        <v>0</v>
      </c>
      <c r="Q136" s="104"/>
      <c r="R136" s="224">
        <f>R137+R164</f>
        <v>0</v>
      </c>
      <c r="S136" s="104"/>
      <c r="T136" s="225">
        <f>T137+T164</f>
        <v>0</v>
      </c>
      <c r="U136" s="38"/>
      <c r="V136" s="38"/>
      <c r="W136" s="38"/>
      <c r="X136" s="38"/>
      <c r="Y136" s="38"/>
      <c r="Z136" s="38"/>
      <c r="AA136" s="38"/>
      <c r="AB136" s="38"/>
      <c r="AC136" s="38"/>
      <c r="AD136" s="38"/>
      <c r="AE136" s="38"/>
      <c r="AT136" s="17" t="s">
        <v>75</v>
      </c>
      <c r="AU136" s="17" t="s">
        <v>130</v>
      </c>
      <c r="BK136" s="226">
        <f>BK137+BK164</f>
        <v>0</v>
      </c>
    </row>
    <row r="137" spans="1:63" s="12" customFormat="1" ht="25.9" customHeight="1">
      <c r="A137" s="12"/>
      <c r="B137" s="227"/>
      <c r="C137" s="228"/>
      <c r="D137" s="229" t="s">
        <v>75</v>
      </c>
      <c r="E137" s="230" t="s">
        <v>201</v>
      </c>
      <c r="F137" s="230" t="s">
        <v>1980</v>
      </c>
      <c r="G137" s="228"/>
      <c r="H137" s="228"/>
      <c r="I137" s="231"/>
      <c r="J137" s="232">
        <f>BK137</f>
        <v>0</v>
      </c>
      <c r="K137" s="228"/>
      <c r="L137" s="233"/>
      <c r="M137" s="234"/>
      <c r="N137" s="235"/>
      <c r="O137" s="235"/>
      <c r="P137" s="236">
        <f>SUM(P138:P163)</f>
        <v>0</v>
      </c>
      <c r="Q137" s="235"/>
      <c r="R137" s="236">
        <f>SUM(R138:R163)</f>
        <v>0</v>
      </c>
      <c r="S137" s="235"/>
      <c r="T137" s="237">
        <f>SUM(T138:T163)</f>
        <v>0</v>
      </c>
      <c r="U137" s="12"/>
      <c r="V137" s="12"/>
      <c r="W137" s="12"/>
      <c r="X137" s="12"/>
      <c r="Y137" s="12"/>
      <c r="Z137" s="12"/>
      <c r="AA137" s="12"/>
      <c r="AB137" s="12"/>
      <c r="AC137" s="12"/>
      <c r="AD137" s="12"/>
      <c r="AE137" s="12"/>
      <c r="AR137" s="238" t="s">
        <v>83</v>
      </c>
      <c r="AT137" s="239" t="s">
        <v>75</v>
      </c>
      <c r="AU137" s="239" t="s">
        <v>76</v>
      </c>
      <c r="AY137" s="238" t="s">
        <v>173</v>
      </c>
      <c r="BK137" s="240">
        <f>SUM(BK138:BK163)</f>
        <v>0</v>
      </c>
    </row>
    <row r="138" spans="1:65" s="2" customFormat="1" ht="16.5" customHeight="1">
      <c r="A138" s="38"/>
      <c r="B138" s="39"/>
      <c r="C138" s="243" t="s">
        <v>83</v>
      </c>
      <c r="D138" s="243" t="s">
        <v>175</v>
      </c>
      <c r="E138" s="244" t="s">
        <v>1437</v>
      </c>
      <c r="F138" s="245" t="s">
        <v>1438</v>
      </c>
      <c r="G138" s="246" t="s">
        <v>211</v>
      </c>
      <c r="H138" s="247">
        <v>148</v>
      </c>
      <c r="I138" s="248"/>
      <c r="J138" s="249">
        <f>ROUND(I138*H138,2)</f>
        <v>0</v>
      </c>
      <c r="K138" s="250"/>
      <c r="L138" s="44"/>
      <c r="M138" s="251" t="s">
        <v>1</v>
      </c>
      <c r="N138" s="252" t="s">
        <v>41</v>
      </c>
      <c r="O138" s="91"/>
      <c r="P138" s="253">
        <f>O138*H138</f>
        <v>0</v>
      </c>
      <c r="Q138" s="253">
        <v>0</v>
      </c>
      <c r="R138" s="253">
        <f>Q138*H138</f>
        <v>0</v>
      </c>
      <c r="S138" s="253">
        <v>0</v>
      </c>
      <c r="T138" s="254">
        <f>S138*H138</f>
        <v>0</v>
      </c>
      <c r="U138" s="38"/>
      <c r="V138" s="38"/>
      <c r="W138" s="38"/>
      <c r="X138" s="38"/>
      <c r="Y138" s="38"/>
      <c r="Z138" s="38"/>
      <c r="AA138" s="38"/>
      <c r="AB138" s="38"/>
      <c r="AC138" s="38"/>
      <c r="AD138" s="38"/>
      <c r="AE138" s="38"/>
      <c r="AR138" s="255" t="s">
        <v>183</v>
      </c>
      <c r="AT138" s="255" t="s">
        <v>175</v>
      </c>
      <c r="AU138" s="255" t="s">
        <v>83</v>
      </c>
      <c r="AY138" s="17" t="s">
        <v>173</v>
      </c>
      <c r="BE138" s="256">
        <f>IF(N138="základní",J138,0)</f>
        <v>0</v>
      </c>
      <c r="BF138" s="256">
        <f>IF(N138="snížená",J138,0)</f>
        <v>0</v>
      </c>
      <c r="BG138" s="256">
        <f>IF(N138="zákl. přenesená",J138,0)</f>
        <v>0</v>
      </c>
      <c r="BH138" s="256">
        <f>IF(N138="sníž. přenesená",J138,0)</f>
        <v>0</v>
      </c>
      <c r="BI138" s="256">
        <f>IF(N138="nulová",J138,0)</f>
        <v>0</v>
      </c>
      <c r="BJ138" s="17" t="s">
        <v>83</v>
      </c>
      <c r="BK138" s="256">
        <f>ROUND(I138*H138,2)</f>
        <v>0</v>
      </c>
      <c r="BL138" s="17" t="s">
        <v>183</v>
      </c>
      <c r="BM138" s="255" t="s">
        <v>1981</v>
      </c>
    </row>
    <row r="139" spans="1:65" s="2" customFormat="1" ht="16.5" customHeight="1">
      <c r="A139" s="38"/>
      <c r="B139" s="39"/>
      <c r="C139" s="243" t="s">
        <v>85</v>
      </c>
      <c r="D139" s="243" t="s">
        <v>175</v>
      </c>
      <c r="E139" s="244" t="s">
        <v>1440</v>
      </c>
      <c r="F139" s="245" t="s">
        <v>1441</v>
      </c>
      <c r="G139" s="246" t="s">
        <v>1442</v>
      </c>
      <c r="H139" s="247">
        <v>1</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1982</v>
      </c>
    </row>
    <row r="140" spans="1:65" s="2" customFormat="1" ht="24.15" customHeight="1">
      <c r="A140" s="38"/>
      <c r="B140" s="39"/>
      <c r="C140" s="243" t="s">
        <v>96</v>
      </c>
      <c r="D140" s="243" t="s">
        <v>175</v>
      </c>
      <c r="E140" s="244" t="s">
        <v>1444</v>
      </c>
      <c r="F140" s="245" t="s">
        <v>1445</v>
      </c>
      <c r="G140" s="246" t="s">
        <v>355</v>
      </c>
      <c r="H140" s="247">
        <v>2</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1983</v>
      </c>
    </row>
    <row r="141" spans="1:65" s="2" customFormat="1" ht="16.5" customHeight="1">
      <c r="A141" s="38"/>
      <c r="B141" s="39"/>
      <c r="C141" s="243" t="s">
        <v>183</v>
      </c>
      <c r="D141" s="243" t="s">
        <v>175</v>
      </c>
      <c r="E141" s="244" t="s">
        <v>1447</v>
      </c>
      <c r="F141" s="245" t="s">
        <v>1448</v>
      </c>
      <c r="G141" s="246" t="s">
        <v>691</v>
      </c>
      <c r="H141" s="247">
        <v>12.8</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1984</v>
      </c>
    </row>
    <row r="142" spans="1:65" s="2" customFormat="1" ht="66.75" customHeight="1">
      <c r="A142" s="38"/>
      <c r="B142" s="39"/>
      <c r="C142" s="243" t="s">
        <v>201</v>
      </c>
      <c r="D142" s="243" t="s">
        <v>175</v>
      </c>
      <c r="E142" s="244" t="s">
        <v>1985</v>
      </c>
      <c r="F142" s="245" t="s">
        <v>1986</v>
      </c>
      <c r="G142" s="246" t="s">
        <v>956</v>
      </c>
      <c r="H142" s="247">
        <v>1</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1987</v>
      </c>
    </row>
    <row r="143" spans="1:65" s="2" customFormat="1" ht="24.15" customHeight="1">
      <c r="A143" s="38"/>
      <c r="B143" s="39"/>
      <c r="C143" s="243" t="s">
        <v>208</v>
      </c>
      <c r="D143" s="243" t="s">
        <v>175</v>
      </c>
      <c r="E143" s="244" t="s">
        <v>1988</v>
      </c>
      <c r="F143" s="245" t="s">
        <v>1404</v>
      </c>
      <c r="G143" s="246" t="s">
        <v>561</v>
      </c>
      <c r="H143" s="247">
        <v>1</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1989</v>
      </c>
    </row>
    <row r="144" spans="1:65" s="2" customFormat="1" ht="44.25" customHeight="1">
      <c r="A144" s="38"/>
      <c r="B144" s="39"/>
      <c r="C144" s="243" t="s">
        <v>215</v>
      </c>
      <c r="D144" s="243" t="s">
        <v>175</v>
      </c>
      <c r="E144" s="244" t="s">
        <v>1990</v>
      </c>
      <c r="F144" s="245" t="s">
        <v>1991</v>
      </c>
      <c r="G144" s="246" t="s">
        <v>956</v>
      </c>
      <c r="H144" s="247">
        <v>5</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1992</v>
      </c>
    </row>
    <row r="145" spans="1:65" s="2" customFormat="1" ht="16.5" customHeight="1">
      <c r="A145" s="38"/>
      <c r="B145" s="39"/>
      <c r="C145" s="243" t="s">
        <v>198</v>
      </c>
      <c r="D145" s="243" t="s">
        <v>175</v>
      </c>
      <c r="E145" s="244" t="s">
        <v>1993</v>
      </c>
      <c r="F145" s="245" t="s">
        <v>1410</v>
      </c>
      <c r="G145" s="246" t="s">
        <v>956</v>
      </c>
      <c r="H145" s="247">
        <v>2</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1994</v>
      </c>
    </row>
    <row r="146" spans="1:65" s="2" customFormat="1" ht="16.5" customHeight="1">
      <c r="A146" s="38"/>
      <c r="B146" s="39"/>
      <c r="C146" s="243" t="s">
        <v>222</v>
      </c>
      <c r="D146" s="243" t="s">
        <v>175</v>
      </c>
      <c r="E146" s="244" t="s">
        <v>1995</v>
      </c>
      <c r="F146" s="245" t="s">
        <v>1412</v>
      </c>
      <c r="G146" s="246" t="s">
        <v>956</v>
      </c>
      <c r="H146" s="247">
        <v>2</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1996</v>
      </c>
    </row>
    <row r="147" spans="1:65" s="2" customFormat="1" ht="16.5" customHeight="1">
      <c r="A147" s="38"/>
      <c r="B147" s="39"/>
      <c r="C147" s="243" t="s">
        <v>231</v>
      </c>
      <c r="D147" s="243" t="s">
        <v>175</v>
      </c>
      <c r="E147" s="244" t="s">
        <v>1997</v>
      </c>
      <c r="F147" s="245" t="s">
        <v>1417</v>
      </c>
      <c r="G147" s="246" t="s">
        <v>956</v>
      </c>
      <c r="H147" s="247">
        <v>5</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1998</v>
      </c>
    </row>
    <row r="148" spans="1:65" s="2" customFormat="1" ht="24.15" customHeight="1">
      <c r="A148" s="38"/>
      <c r="B148" s="39"/>
      <c r="C148" s="243" t="s">
        <v>236</v>
      </c>
      <c r="D148" s="243" t="s">
        <v>175</v>
      </c>
      <c r="E148" s="244" t="s">
        <v>1999</v>
      </c>
      <c r="F148" s="245" t="s">
        <v>1423</v>
      </c>
      <c r="G148" s="246" t="s">
        <v>211</v>
      </c>
      <c r="H148" s="247">
        <v>29</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2000</v>
      </c>
    </row>
    <row r="149" spans="1:65" s="2" customFormat="1" ht="16.5" customHeight="1">
      <c r="A149" s="38"/>
      <c r="B149" s="39"/>
      <c r="C149" s="243" t="s">
        <v>241</v>
      </c>
      <c r="D149" s="243" t="s">
        <v>175</v>
      </c>
      <c r="E149" s="244" t="s">
        <v>2001</v>
      </c>
      <c r="F149" s="245" t="s">
        <v>1426</v>
      </c>
      <c r="G149" s="246" t="s">
        <v>956</v>
      </c>
      <c r="H149" s="247">
        <v>4</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2002</v>
      </c>
    </row>
    <row r="150" spans="1:65" s="2" customFormat="1" ht="33" customHeight="1">
      <c r="A150" s="38"/>
      <c r="B150" s="39"/>
      <c r="C150" s="243" t="s">
        <v>252</v>
      </c>
      <c r="D150" s="243" t="s">
        <v>175</v>
      </c>
      <c r="E150" s="244" t="s">
        <v>2003</v>
      </c>
      <c r="F150" s="245" t="s">
        <v>1429</v>
      </c>
      <c r="G150" s="246" t="s">
        <v>956</v>
      </c>
      <c r="H150" s="247">
        <v>1</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2004</v>
      </c>
    </row>
    <row r="151" spans="1:65" s="2" customFormat="1" ht="16.5" customHeight="1">
      <c r="A151" s="38"/>
      <c r="B151" s="39"/>
      <c r="C151" s="243" t="s">
        <v>259</v>
      </c>
      <c r="D151" s="243" t="s">
        <v>175</v>
      </c>
      <c r="E151" s="244" t="s">
        <v>2005</v>
      </c>
      <c r="F151" s="245" t="s">
        <v>1432</v>
      </c>
      <c r="G151" s="246" t="s">
        <v>691</v>
      </c>
      <c r="H151" s="247">
        <v>90</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2006</v>
      </c>
    </row>
    <row r="152" spans="1:65" s="2" customFormat="1" ht="16.5" customHeight="1">
      <c r="A152" s="38"/>
      <c r="B152" s="39"/>
      <c r="C152" s="243" t="s">
        <v>8</v>
      </c>
      <c r="D152" s="243" t="s">
        <v>175</v>
      </c>
      <c r="E152" s="244" t="s">
        <v>2007</v>
      </c>
      <c r="F152" s="245" t="s">
        <v>1435</v>
      </c>
      <c r="G152" s="246" t="s">
        <v>691</v>
      </c>
      <c r="H152" s="247">
        <v>90</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2008</v>
      </c>
    </row>
    <row r="153" spans="1:65" s="2" customFormat="1" ht="24.15" customHeight="1">
      <c r="A153" s="38"/>
      <c r="B153" s="39"/>
      <c r="C153" s="243" t="s">
        <v>179</v>
      </c>
      <c r="D153" s="243" t="s">
        <v>175</v>
      </c>
      <c r="E153" s="244" t="s">
        <v>1450</v>
      </c>
      <c r="F153" s="245" t="s">
        <v>1451</v>
      </c>
      <c r="G153" s="246" t="s">
        <v>1452</v>
      </c>
      <c r="H153" s="247">
        <v>0.5</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2009</v>
      </c>
    </row>
    <row r="154" spans="1:65" s="2" customFormat="1" ht="16.5" customHeight="1">
      <c r="A154" s="38"/>
      <c r="B154" s="39"/>
      <c r="C154" s="243" t="s">
        <v>272</v>
      </c>
      <c r="D154" s="243" t="s">
        <v>175</v>
      </c>
      <c r="E154" s="244" t="s">
        <v>1454</v>
      </c>
      <c r="F154" s="245" t="s">
        <v>1455</v>
      </c>
      <c r="G154" s="246" t="s">
        <v>211</v>
      </c>
      <c r="H154" s="247">
        <v>29</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2010</v>
      </c>
    </row>
    <row r="155" spans="1:65" s="2" customFormat="1" ht="16.5" customHeight="1">
      <c r="A155" s="38"/>
      <c r="B155" s="39"/>
      <c r="C155" s="243" t="s">
        <v>278</v>
      </c>
      <c r="D155" s="243" t="s">
        <v>175</v>
      </c>
      <c r="E155" s="244" t="s">
        <v>1457</v>
      </c>
      <c r="F155" s="245" t="s">
        <v>1458</v>
      </c>
      <c r="G155" s="246" t="s">
        <v>211</v>
      </c>
      <c r="H155" s="247">
        <v>29</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2011</v>
      </c>
    </row>
    <row r="156" spans="1:65" s="2" customFormat="1" ht="24.15" customHeight="1">
      <c r="A156" s="38"/>
      <c r="B156" s="39"/>
      <c r="C156" s="243" t="s">
        <v>285</v>
      </c>
      <c r="D156" s="243" t="s">
        <v>175</v>
      </c>
      <c r="E156" s="244" t="s">
        <v>1460</v>
      </c>
      <c r="F156" s="245" t="s">
        <v>1461</v>
      </c>
      <c r="G156" s="246" t="s">
        <v>211</v>
      </c>
      <c r="H156" s="247">
        <v>148</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2012</v>
      </c>
    </row>
    <row r="157" spans="1:65" s="2" customFormat="1" ht="16.5" customHeight="1">
      <c r="A157" s="38"/>
      <c r="B157" s="39"/>
      <c r="C157" s="243" t="s">
        <v>290</v>
      </c>
      <c r="D157" s="243" t="s">
        <v>175</v>
      </c>
      <c r="E157" s="244" t="s">
        <v>2013</v>
      </c>
      <c r="F157" s="245" t="s">
        <v>2014</v>
      </c>
      <c r="G157" s="246" t="s">
        <v>956</v>
      </c>
      <c r="H157" s="247">
        <v>5</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2015</v>
      </c>
    </row>
    <row r="158" spans="1:65" s="2" customFormat="1" ht="24.15" customHeight="1">
      <c r="A158" s="38"/>
      <c r="B158" s="39"/>
      <c r="C158" s="243" t="s">
        <v>7</v>
      </c>
      <c r="D158" s="243" t="s">
        <v>175</v>
      </c>
      <c r="E158" s="244" t="s">
        <v>1466</v>
      </c>
      <c r="F158" s="245" t="s">
        <v>1467</v>
      </c>
      <c r="G158" s="246" t="s">
        <v>956</v>
      </c>
      <c r="H158" s="247">
        <v>1</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2016</v>
      </c>
    </row>
    <row r="159" spans="1:65" s="2" customFormat="1" ht="24.15" customHeight="1">
      <c r="A159" s="38"/>
      <c r="B159" s="39"/>
      <c r="C159" s="243" t="s">
        <v>300</v>
      </c>
      <c r="D159" s="243" t="s">
        <v>175</v>
      </c>
      <c r="E159" s="244" t="s">
        <v>1472</v>
      </c>
      <c r="F159" s="245" t="s">
        <v>1473</v>
      </c>
      <c r="G159" s="246" t="s">
        <v>211</v>
      </c>
      <c r="H159" s="247">
        <v>44</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2017</v>
      </c>
    </row>
    <row r="160" spans="1:65" s="2" customFormat="1" ht="24.15" customHeight="1">
      <c r="A160" s="38"/>
      <c r="B160" s="39"/>
      <c r="C160" s="243" t="s">
        <v>308</v>
      </c>
      <c r="D160" s="243" t="s">
        <v>175</v>
      </c>
      <c r="E160" s="244" t="s">
        <v>1475</v>
      </c>
      <c r="F160" s="245" t="s">
        <v>1476</v>
      </c>
      <c r="G160" s="246" t="s">
        <v>211</v>
      </c>
      <c r="H160" s="247">
        <v>2</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2018</v>
      </c>
    </row>
    <row r="161" spans="1:65" s="2" customFormat="1" ht="24.15" customHeight="1">
      <c r="A161" s="38"/>
      <c r="B161" s="39"/>
      <c r="C161" s="243" t="s">
        <v>312</v>
      </c>
      <c r="D161" s="243" t="s">
        <v>175</v>
      </c>
      <c r="E161" s="244" t="s">
        <v>1478</v>
      </c>
      <c r="F161" s="245" t="s">
        <v>1479</v>
      </c>
      <c r="G161" s="246" t="s">
        <v>211</v>
      </c>
      <c r="H161" s="247">
        <v>51</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2019</v>
      </c>
    </row>
    <row r="162" spans="1:65" s="2" customFormat="1" ht="24.15" customHeight="1">
      <c r="A162" s="38"/>
      <c r="B162" s="39"/>
      <c r="C162" s="243" t="s">
        <v>317</v>
      </c>
      <c r="D162" s="243" t="s">
        <v>175</v>
      </c>
      <c r="E162" s="244" t="s">
        <v>1481</v>
      </c>
      <c r="F162" s="245" t="s">
        <v>1482</v>
      </c>
      <c r="G162" s="246" t="s">
        <v>211</v>
      </c>
      <c r="H162" s="247">
        <v>22</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2020</v>
      </c>
    </row>
    <row r="163" spans="1:65" s="2" customFormat="1" ht="76.35" customHeight="1">
      <c r="A163" s="38"/>
      <c r="B163" s="39"/>
      <c r="C163" s="243" t="s">
        <v>322</v>
      </c>
      <c r="D163" s="243" t="s">
        <v>175</v>
      </c>
      <c r="E163" s="244" t="s">
        <v>1484</v>
      </c>
      <c r="F163" s="245" t="s">
        <v>1485</v>
      </c>
      <c r="G163" s="246" t="s">
        <v>561</v>
      </c>
      <c r="H163" s="247">
        <v>3</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2021</v>
      </c>
    </row>
    <row r="164" spans="1:63" s="12" customFormat="1" ht="25.9" customHeight="1">
      <c r="A164" s="12"/>
      <c r="B164" s="227"/>
      <c r="C164" s="228"/>
      <c r="D164" s="229" t="s">
        <v>75</v>
      </c>
      <c r="E164" s="230" t="s">
        <v>208</v>
      </c>
      <c r="F164" s="230" t="s">
        <v>2022</v>
      </c>
      <c r="G164" s="228"/>
      <c r="H164" s="228"/>
      <c r="I164" s="231"/>
      <c r="J164" s="232">
        <f>BK164</f>
        <v>0</v>
      </c>
      <c r="K164" s="228"/>
      <c r="L164" s="233"/>
      <c r="M164" s="234"/>
      <c r="N164" s="235"/>
      <c r="O164" s="235"/>
      <c r="P164" s="236">
        <f>SUM(P165:P177)</f>
        <v>0</v>
      </c>
      <c r="Q164" s="235"/>
      <c r="R164" s="236">
        <f>SUM(R165:R177)</f>
        <v>0</v>
      </c>
      <c r="S164" s="235"/>
      <c r="T164" s="237">
        <f>SUM(T165:T177)</f>
        <v>0</v>
      </c>
      <c r="U164" s="12"/>
      <c r="V164" s="12"/>
      <c r="W164" s="12"/>
      <c r="X164" s="12"/>
      <c r="Y164" s="12"/>
      <c r="Z164" s="12"/>
      <c r="AA164" s="12"/>
      <c r="AB164" s="12"/>
      <c r="AC164" s="12"/>
      <c r="AD164" s="12"/>
      <c r="AE164" s="12"/>
      <c r="AR164" s="238" t="s">
        <v>83</v>
      </c>
      <c r="AT164" s="239" t="s">
        <v>75</v>
      </c>
      <c r="AU164" s="239" t="s">
        <v>76</v>
      </c>
      <c r="AY164" s="238" t="s">
        <v>173</v>
      </c>
      <c r="BK164" s="240">
        <f>SUM(BK165:BK177)</f>
        <v>0</v>
      </c>
    </row>
    <row r="165" spans="1:65" s="2" customFormat="1" ht="16.5" customHeight="1">
      <c r="A165" s="38"/>
      <c r="B165" s="39"/>
      <c r="C165" s="243" t="s">
        <v>327</v>
      </c>
      <c r="D165" s="243" t="s">
        <v>175</v>
      </c>
      <c r="E165" s="244" t="s">
        <v>2023</v>
      </c>
      <c r="F165" s="245" t="s">
        <v>2024</v>
      </c>
      <c r="G165" s="246" t="s">
        <v>956</v>
      </c>
      <c r="H165" s="247">
        <v>1</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2025</v>
      </c>
    </row>
    <row r="166" spans="1:65" s="2" customFormat="1" ht="16.5" customHeight="1">
      <c r="A166" s="38"/>
      <c r="B166" s="39"/>
      <c r="C166" s="243" t="s">
        <v>332</v>
      </c>
      <c r="D166" s="243" t="s">
        <v>175</v>
      </c>
      <c r="E166" s="244" t="s">
        <v>2026</v>
      </c>
      <c r="F166" s="245" t="s">
        <v>1514</v>
      </c>
      <c r="G166" s="246" t="s">
        <v>956</v>
      </c>
      <c r="H166" s="247">
        <v>2</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2027</v>
      </c>
    </row>
    <row r="167" spans="1:65" s="2" customFormat="1" ht="16.5" customHeight="1">
      <c r="A167" s="38"/>
      <c r="B167" s="39"/>
      <c r="C167" s="243" t="s">
        <v>341</v>
      </c>
      <c r="D167" s="243" t="s">
        <v>175</v>
      </c>
      <c r="E167" s="244" t="s">
        <v>2028</v>
      </c>
      <c r="F167" s="245" t="s">
        <v>1529</v>
      </c>
      <c r="G167" s="246" t="s">
        <v>956</v>
      </c>
      <c r="H167" s="247">
        <v>3</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2029</v>
      </c>
    </row>
    <row r="168" spans="1:65" s="2" customFormat="1" ht="21.75" customHeight="1">
      <c r="A168" s="38"/>
      <c r="B168" s="39"/>
      <c r="C168" s="243" t="s">
        <v>345</v>
      </c>
      <c r="D168" s="243" t="s">
        <v>175</v>
      </c>
      <c r="E168" s="244" t="s">
        <v>2030</v>
      </c>
      <c r="F168" s="245" t="s">
        <v>1535</v>
      </c>
      <c r="G168" s="246" t="s">
        <v>956</v>
      </c>
      <c r="H168" s="247">
        <v>1</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2031</v>
      </c>
    </row>
    <row r="169" spans="1:65" s="2" customFormat="1" ht="24.15" customHeight="1">
      <c r="A169" s="38"/>
      <c r="B169" s="39"/>
      <c r="C169" s="243" t="s">
        <v>352</v>
      </c>
      <c r="D169" s="243" t="s">
        <v>175</v>
      </c>
      <c r="E169" s="244" t="s">
        <v>2032</v>
      </c>
      <c r="F169" s="245" t="s">
        <v>2033</v>
      </c>
      <c r="G169" s="246" t="s">
        <v>956</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2034</v>
      </c>
    </row>
    <row r="170" spans="1:65" s="2" customFormat="1" ht="24.15" customHeight="1">
      <c r="A170" s="38"/>
      <c r="B170" s="39"/>
      <c r="C170" s="243" t="s">
        <v>363</v>
      </c>
      <c r="D170" s="243" t="s">
        <v>175</v>
      </c>
      <c r="E170" s="244" t="s">
        <v>2035</v>
      </c>
      <c r="F170" s="245" t="s">
        <v>1592</v>
      </c>
      <c r="G170" s="246" t="s">
        <v>956</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2036</v>
      </c>
    </row>
    <row r="171" spans="1:65" s="2" customFormat="1" ht="37.8" customHeight="1">
      <c r="A171" s="38"/>
      <c r="B171" s="39"/>
      <c r="C171" s="243" t="s">
        <v>367</v>
      </c>
      <c r="D171" s="243" t="s">
        <v>175</v>
      </c>
      <c r="E171" s="244" t="s">
        <v>2037</v>
      </c>
      <c r="F171" s="245" t="s">
        <v>1607</v>
      </c>
      <c r="G171" s="246" t="s">
        <v>956</v>
      </c>
      <c r="H171" s="247">
        <v>2</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2038</v>
      </c>
    </row>
    <row r="172" spans="1:65" s="2" customFormat="1" ht="21.75" customHeight="1">
      <c r="A172" s="38"/>
      <c r="B172" s="39"/>
      <c r="C172" s="243" t="s">
        <v>371</v>
      </c>
      <c r="D172" s="243" t="s">
        <v>175</v>
      </c>
      <c r="E172" s="244" t="s">
        <v>2039</v>
      </c>
      <c r="F172" s="245" t="s">
        <v>1613</v>
      </c>
      <c r="G172" s="246" t="s">
        <v>956</v>
      </c>
      <c r="H172" s="247">
        <v>1</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2040</v>
      </c>
    </row>
    <row r="173" spans="1:65" s="2" customFormat="1" ht="24.15" customHeight="1">
      <c r="A173" s="38"/>
      <c r="B173" s="39"/>
      <c r="C173" s="243" t="s">
        <v>376</v>
      </c>
      <c r="D173" s="243" t="s">
        <v>175</v>
      </c>
      <c r="E173" s="244" t="s">
        <v>1618</v>
      </c>
      <c r="F173" s="245" t="s">
        <v>1619</v>
      </c>
      <c r="G173" s="246" t="s">
        <v>956</v>
      </c>
      <c r="H173" s="247">
        <v>1</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2041</v>
      </c>
    </row>
    <row r="174" spans="1:65" s="2" customFormat="1" ht="24.15" customHeight="1">
      <c r="A174" s="38"/>
      <c r="B174" s="39"/>
      <c r="C174" s="243" t="s">
        <v>382</v>
      </c>
      <c r="D174" s="243" t="s">
        <v>175</v>
      </c>
      <c r="E174" s="244" t="s">
        <v>1627</v>
      </c>
      <c r="F174" s="245" t="s">
        <v>1628</v>
      </c>
      <c r="G174" s="246" t="s">
        <v>211</v>
      </c>
      <c r="H174" s="247">
        <v>3</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2042</v>
      </c>
    </row>
    <row r="175" spans="1:65" s="2" customFormat="1" ht="24.15" customHeight="1">
      <c r="A175" s="38"/>
      <c r="B175" s="39"/>
      <c r="C175" s="243" t="s">
        <v>390</v>
      </c>
      <c r="D175" s="243" t="s">
        <v>175</v>
      </c>
      <c r="E175" s="244" t="s">
        <v>1633</v>
      </c>
      <c r="F175" s="245" t="s">
        <v>1634</v>
      </c>
      <c r="G175" s="246" t="s">
        <v>956</v>
      </c>
      <c r="H175" s="247">
        <v>2</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2043</v>
      </c>
    </row>
    <row r="176" spans="1:65" s="2" customFormat="1" ht="24.15" customHeight="1">
      <c r="A176" s="38"/>
      <c r="B176" s="39"/>
      <c r="C176" s="243" t="s">
        <v>395</v>
      </c>
      <c r="D176" s="243" t="s">
        <v>175</v>
      </c>
      <c r="E176" s="244" t="s">
        <v>2044</v>
      </c>
      <c r="F176" s="245" t="s">
        <v>2045</v>
      </c>
      <c r="G176" s="246" t="s">
        <v>211</v>
      </c>
      <c r="H176" s="247">
        <v>1</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2046</v>
      </c>
    </row>
    <row r="177" spans="1:65" s="2" customFormat="1" ht="21.75" customHeight="1">
      <c r="A177" s="38"/>
      <c r="B177" s="39"/>
      <c r="C177" s="243" t="s">
        <v>402</v>
      </c>
      <c r="D177" s="243" t="s">
        <v>175</v>
      </c>
      <c r="E177" s="244" t="s">
        <v>2047</v>
      </c>
      <c r="F177" s="245" t="s">
        <v>2048</v>
      </c>
      <c r="G177" s="246" t="s">
        <v>956</v>
      </c>
      <c r="H177" s="247">
        <v>2</v>
      </c>
      <c r="I177" s="248"/>
      <c r="J177" s="249">
        <f>ROUND(I177*H177,2)</f>
        <v>0</v>
      </c>
      <c r="K177" s="250"/>
      <c r="L177" s="44"/>
      <c r="M177" s="305" t="s">
        <v>1</v>
      </c>
      <c r="N177" s="306" t="s">
        <v>41</v>
      </c>
      <c r="O177" s="307"/>
      <c r="P177" s="308">
        <f>O177*H177</f>
        <v>0</v>
      </c>
      <c r="Q177" s="308">
        <v>0</v>
      </c>
      <c r="R177" s="308">
        <f>Q177*H177</f>
        <v>0</v>
      </c>
      <c r="S177" s="308">
        <v>0</v>
      </c>
      <c r="T177" s="309">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2049</v>
      </c>
    </row>
    <row r="178" spans="1:31" s="2" customFormat="1" ht="6.95" customHeight="1">
      <c r="A178" s="38"/>
      <c r="B178" s="66"/>
      <c r="C178" s="67"/>
      <c r="D178" s="67"/>
      <c r="E178" s="67"/>
      <c r="F178" s="67"/>
      <c r="G178" s="67"/>
      <c r="H178" s="67"/>
      <c r="I178" s="67"/>
      <c r="J178" s="67"/>
      <c r="K178" s="67"/>
      <c r="L178" s="44"/>
      <c r="M178" s="38"/>
      <c r="O178" s="38"/>
      <c r="P178" s="38"/>
      <c r="Q178" s="38"/>
      <c r="R178" s="38"/>
      <c r="S178" s="38"/>
      <c r="T178" s="38"/>
      <c r="U178" s="38"/>
      <c r="V178" s="38"/>
      <c r="W178" s="38"/>
      <c r="X178" s="38"/>
      <c r="Y178" s="38"/>
      <c r="Z178" s="38"/>
      <c r="AA178" s="38"/>
      <c r="AB178" s="38"/>
      <c r="AC178" s="38"/>
      <c r="AD178" s="38"/>
      <c r="AE178" s="38"/>
    </row>
  </sheetData>
  <sheetProtection password="E061" sheet="1" objects="1" scenarios="1" formatColumns="0" formatRows="0" autoFilter="0"/>
  <autoFilter ref="C135:K177"/>
  <mergeCells count="20">
    <mergeCell ref="E7:H7"/>
    <mergeCell ref="E11:H11"/>
    <mergeCell ref="E9:H9"/>
    <mergeCell ref="E13:H13"/>
    <mergeCell ref="E22:H22"/>
    <mergeCell ref="E31:H31"/>
    <mergeCell ref="E85:H85"/>
    <mergeCell ref="E89:H89"/>
    <mergeCell ref="E87:H87"/>
    <mergeCell ref="E91:H91"/>
    <mergeCell ref="D106:F106"/>
    <mergeCell ref="D107:F107"/>
    <mergeCell ref="D108:F108"/>
    <mergeCell ref="D109:F109"/>
    <mergeCell ref="D110:F110"/>
    <mergeCell ref="E122:H122"/>
    <mergeCell ref="E126:H126"/>
    <mergeCell ref="E124:H124"/>
    <mergeCell ref="E128:H12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118</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1:31" s="2" customFormat="1" ht="12" customHeight="1">
      <c r="A8" s="38"/>
      <c r="B8" s="44"/>
      <c r="C8" s="38"/>
      <c r="D8" s="151" t="s">
        <v>120</v>
      </c>
      <c r="E8" s="38"/>
      <c r="F8" s="38"/>
      <c r="G8" s="38"/>
      <c r="H8" s="38"/>
      <c r="I8" s="38"/>
      <c r="J8" s="38"/>
      <c r="K8" s="38"/>
      <c r="L8" s="63"/>
      <c r="S8" s="38"/>
      <c r="T8" s="38"/>
      <c r="U8" s="38"/>
      <c r="V8" s="38"/>
      <c r="W8" s="38"/>
      <c r="X8" s="38"/>
      <c r="Y8" s="38"/>
      <c r="Z8" s="38"/>
      <c r="AA8" s="38"/>
      <c r="AB8" s="38"/>
      <c r="AC8" s="38"/>
      <c r="AD8" s="38"/>
      <c r="AE8" s="38"/>
    </row>
    <row r="9" spans="1:31" s="2" customFormat="1" ht="16.5" customHeight="1">
      <c r="A9" s="38"/>
      <c r="B9" s="44"/>
      <c r="C9" s="38"/>
      <c r="D9" s="38"/>
      <c r="E9" s="153" t="s">
        <v>2050</v>
      </c>
      <c r="F9" s="38"/>
      <c r="G9" s="38"/>
      <c r="H9" s="38"/>
      <c r="I9" s="38"/>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51" t="s">
        <v>18</v>
      </c>
      <c r="E11" s="38"/>
      <c r="F11" s="141" t="s">
        <v>1</v>
      </c>
      <c r="G11" s="38"/>
      <c r="H11" s="38"/>
      <c r="I11" s="151" t="s">
        <v>19</v>
      </c>
      <c r="J11" s="141" t="s">
        <v>1</v>
      </c>
      <c r="K11" s="38"/>
      <c r="L11" s="63"/>
      <c r="S11" s="38"/>
      <c r="T11" s="38"/>
      <c r="U11" s="38"/>
      <c r="V11" s="38"/>
      <c r="W11" s="38"/>
      <c r="X11" s="38"/>
      <c r="Y11" s="38"/>
      <c r="Z11" s="38"/>
      <c r="AA11" s="38"/>
      <c r="AB11" s="38"/>
      <c r="AC11" s="38"/>
      <c r="AD11" s="38"/>
      <c r="AE11" s="38"/>
    </row>
    <row r="12" spans="1:31" s="2" customFormat="1" ht="12" customHeight="1">
      <c r="A12" s="38"/>
      <c r="B12" s="44"/>
      <c r="C12" s="38"/>
      <c r="D12" s="151" t="s">
        <v>20</v>
      </c>
      <c r="E12" s="38"/>
      <c r="F12" s="141" t="s">
        <v>21</v>
      </c>
      <c r="G12" s="38"/>
      <c r="H12" s="38"/>
      <c r="I12" s="151" t="s">
        <v>22</v>
      </c>
      <c r="J12" s="154" t="str">
        <f>'Rekapitulace stavby'!AN8</f>
        <v>6. 3. 2023</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51" t="s">
        <v>24</v>
      </c>
      <c r="E14" s="38"/>
      <c r="F14" s="38"/>
      <c r="G14" s="38"/>
      <c r="H14" s="38"/>
      <c r="I14" s="151" t="s">
        <v>25</v>
      </c>
      <c r="J14" s="141"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1" t="s">
        <v>26</v>
      </c>
      <c r="F15" s="38"/>
      <c r="G15" s="38"/>
      <c r="H15" s="38"/>
      <c r="I15" s="151" t="s">
        <v>27</v>
      </c>
      <c r="J15" s="141"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51" t="s">
        <v>28</v>
      </c>
      <c r="E17" s="38"/>
      <c r="F17" s="38"/>
      <c r="G17" s="38"/>
      <c r="H17" s="38"/>
      <c r="I17" s="151"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1"/>
      <c r="G18" s="141"/>
      <c r="H18" s="141"/>
      <c r="I18" s="151" t="s">
        <v>27</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51" t="s">
        <v>30</v>
      </c>
      <c r="E20" s="38"/>
      <c r="F20" s="38"/>
      <c r="G20" s="38"/>
      <c r="H20" s="38"/>
      <c r="I20" s="151" t="s">
        <v>25</v>
      </c>
      <c r="J20" s="141"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1" t="s">
        <v>31</v>
      </c>
      <c r="F21" s="38"/>
      <c r="G21" s="38"/>
      <c r="H21" s="38"/>
      <c r="I21" s="151" t="s">
        <v>27</v>
      </c>
      <c r="J21" s="141"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51" t="s">
        <v>33</v>
      </c>
      <c r="E23" s="38"/>
      <c r="F23" s="38"/>
      <c r="G23" s="38"/>
      <c r="H23" s="38"/>
      <c r="I23" s="151" t="s">
        <v>25</v>
      </c>
      <c r="J23" s="141"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1" t="str">
        <f>IF('Rekapitulace stavby'!E20="","",'Rekapitulace stavby'!E20)</f>
        <v xml:space="preserve"> </v>
      </c>
      <c r="F24" s="38"/>
      <c r="G24" s="38"/>
      <c r="H24" s="38"/>
      <c r="I24" s="151" t="s">
        <v>27</v>
      </c>
      <c r="J24" s="141"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51" t="s">
        <v>35</v>
      </c>
      <c r="E26" s="38"/>
      <c r="F26" s="38"/>
      <c r="G26" s="38"/>
      <c r="H26" s="38"/>
      <c r="I26" s="38"/>
      <c r="J26" s="38"/>
      <c r="K26" s="38"/>
      <c r="L26" s="63"/>
      <c r="S26" s="38"/>
      <c r="T26" s="38"/>
      <c r="U26" s="38"/>
      <c r="V26" s="38"/>
      <c r="W26" s="38"/>
      <c r="X26" s="38"/>
      <c r="Y26" s="38"/>
      <c r="Z26" s="38"/>
      <c r="AA26" s="38"/>
      <c r="AB26" s="38"/>
      <c r="AC26" s="38"/>
      <c r="AD26" s="38"/>
      <c r="AE26" s="38"/>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8"/>
      <c r="B28" s="44"/>
      <c r="C28" s="38"/>
      <c r="D28" s="38"/>
      <c r="E28" s="38"/>
      <c r="F28" s="38"/>
      <c r="G28" s="38"/>
      <c r="H28" s="38"/>
      <c r="I28" s="38"/>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9"/>
      <c r="E29" s="159"/>
      <c r="F29" s="159"/>
      <c r="G29" s="159"/>
      <c r="H29" s="159"/>
      <c r="I29" s="159"/>
      <c r="J29" s="159"/>
      <c r="K29" s="159"/>
      <c r="L29" s="63"/>
      <c r="S29" s="38"/>
      <c r="T29" s="38"/>
      <c r="U29" s="38"/>
      <c r="V29" s="38"/>
      <c r="W29" s="38"/>
      <c r="X29" s="38"/>
      <c r="Y29" s="38"/>
      <c r="Z29" s="38"/>
      <c r="AA29" s="38"/>
      <c r="AB29" s="38"/>
      <c r="AC29" s="38"/>
      <c r="AD29" s="38"/>
      <c r="AE29" s="38"/>
    </row>
    <row r="30" spans="1:31" s="2" customFormat="1" ht="14.4" customHeight="1">
      <c r="A30" s="38"/>
      <c r="B30" s="44"/>
      <c r="C30" s="38"/>
      <c r="D30" s="141" t="s">
        <v>124</v>
      </c>
      <c r="E30" s="38"/>
      <c r="F30" s="38"/>
      <c r="G30" s="38"/>
      <c r="H30" s="38"/>
      <c r="I30" s="38"/>
      <c r="J30" s="160">
        <f>J96</f>
        <v>0</v>
      </c>
      <c r="K30" s="38"/>
      <c r="L30" s="63"/>
      <c r="S30" s="38"/>
      <c r="T30" s="38"/>
      <c r="U30" s="38"/>
      <c r="V30" s="38"/>
      <c r="W30" s="38"/>
      <c r="X30" s="38"/>
      <c r="Y30" s="38"/>
      <c r="Z30" s="38"/>
      <c r="AA30" s="38"/>
      <c r="AB30" s="38"/>
      <c r="AC30" s="38"/>
      <c r="AD30" s="38"/>
      <c r="AE30" s="38"/>
    </row>
    <row r="31" spans="1:31" s="2" customFormat="1" ht="14.4" customHeight="1">
      <c r="A31" s="38"/>
      <c r="B31" s="44"/>
      <c r="C31" s="38"/>
      <c r="D31" s="161" t="s">
        <v>125</v>
      </c>
      <c r="E31" s="38"/>
      <c r="F31" s="38"/>
      <c r="G31" s="38"/>
      <c r="H31" s="38"/>
      <c r="I31" s="38"/>
      <c r="J31" s="160">
        <f>J104</f>
        <v>0</v>
      </c>
      <c r="K31" s="38"/>
      <c r="L31" s="63"/>
      <c r="S31" s="38"/>
      <c r="T31" s="38"/>
      <c r="U31" s="38"/>
      <c r="V31" s="38"/>
      <c r="W31" s="38"/>
      <c r="X31" s="38"/>
      <c r="Y31" s="38"/>
      <c r="Z31" s="38"/>
      <c r="AA31" s="38"/>
      <c r="AB31" s="38"/>
      <c r="AC31" s="38"/>
      <c r="AD31" s="38"/>
      <c r="AE31" s="38"/>
    </row>
    <row r="32" spans="1:31" s="2" customFormat="1" ht="25.4" customHeight="1">
      <c r="A32" s="38"/>
      <c r="B32" s="44"/>
      <c r="C32" s="38"/>
      <c r="D32" s="162" t="s">
        <v>36</v>
      </c>
      <c r="E32" s="38"/>
      <c r="F32" s="38"/>
      <c r="G32" s="38"/>
      <c r="H32" s="38"/>
      <c r="I32" s="38"/>
      <c r="J32" s="163">
        <f>ROUND(J30+J31,2)</f>
        <v>0</v>
      </c>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38"/>
      <c r="E34" s="38"/>
      <c r="F34" s="164" t="s">
        <v>38</v>
      </c>
      <c r="G34" s="38"/>
      <c r="H34" s="38"/>
      <c r="I34" s="164" t="s">
        <v>37</v>
      </c>
      <c r="J34" s="164" t="s">
        <v>39</v>
      </c>
      <c r="K34" s="38"/>
      <c r="L34" s="63"/>
      <c r="S34" s="38"/>
      <c r="T34" s="38"/>
      <c r="U34" s="38"/>
      <c r="V34" s="38"/>
      <c r="W34" s="38"/>
      <c r="X34" s="38"/>
      <c r="Y34" s="38"/>
      <c r="Z34" s="38"/>
      <c r="AA34" s="38"/>
      <c r="AB34" s="38"/>
      <c r="AC34" s="38"/>
      <c r="AD34" s="38"/>
      <c r="AE34" s="38"/>
    </row>
    <row r="35" spans="1:31" s="2" customFormat="1" ht="14.4" customHeight="1">
      <c r="A35" s="38"/>
      <c r="B35" s="44"/>
      <c r="C35" s="38"/>
      <c r="D35" s="165" t="s">
        <v>40</v>
      </c>
      <c r="E35" s="151" t="s">
        <v>41</v>
      </c>
      <c r="F35" s="166">
        <f>ROUND((SUM(BE104:BE111)+SUM(BE131:BE151)),2)</f>
        <v>0</v>
      </c>
      <c r="G35" s="38"/>
      <c r="H35" s="38"/>
      <c r="I35" s="167">
        <v>0.21</v>
      </c>
      <c r="J35" s="166">
        <f>ROUND(((SUM(BE104:BE111)+SUM(BE131:BE151))*I35),2)</f>
        <v>0</v>
      </c>
      <c r="K35" s="38"/>
      <c r="L35" s="63"/>
      <c r="S35" s="38"/>
      <c r="T35" s="38"/>
      <c r="U35" s="38"/>
      <c r="V35" s="38"/>
      <c r="W35" s="38"/>
      <c r="X35" s="38"/>
      <c r="Y35" s="38"/>
      <c r="Z35" s="38"/>
      <c r="AA35" s="38"/>
      <c r="AB35" s="38"/>
      <c r="AC35" s="38"/>
      <c r="AD35" s="38"/>
      <c r="AE35" s="38"/>
    </row>
    <row r="36" spans="1:31" s="2" customFormat="1" ht="14.4" customHeight="1">
      <c r="A36" s="38"/>
      <c r="B36" s="44"/>
      <c r="C36" s="38"/>
      <c r="D36" s="38"/>
      <c r="E36" s="151" t="s">
        <v>42</v>
      </c>
      <c r="F36" s="166">
        <f>ROUND((SUM(BF104:BF111)+SUM(BF131:BF151)),2)</f>
        <v>0</v>
      </c>
      <c r="G36" s="38"/>
      <c r="H36" s="38"/>
      <c r="I36" s="167">
        <v>0.15</v>
      </c>
      <c r="J36" s="166">
        <f>ROUND(((SUM(BF104:BF111)+SUM(BF131:BF151))*I36),2)</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51" t="s">
        <v>43</v>
      </c>
      <c r="F37" s="166">
        <f>ROUND((SUM(BG104:BG111)+SUM(BG131:BG151)),2)</f>
        <v>0</v>
      </c>
      <c r="G37" s="38"/>
      <c r="H37" s="38"/>
      <c r="I37" s="167">
        <v>0.21</v>
      </c>
      <c r="J37" s="166">
        <f>0</f>
        <v>0</v>
      </c>
      <c r="K37" s="38"/>
      <c r="L37" s="63"/>
      <c r="S37" s="38"/>
      <c r="T37" s="38"/>
      <c r="U37" s="38"/>
      <c r="V37" s="38"/>
      <c r="W37" s="38"/>
      <c r="X37" s="38"/>
      <c r="Y37" s="38"/>
      <c r="Z37" s="38"/>
      <c r="AA37" s="38"/>
      <c r="AB37" s="38"/>
      <c r="AC37" s="38"/>
      <c r="AD37" s="38"/>
      <c r="AE37" s="38"/>
    </row>
    <row r="38" spans="1:31" s="2" customFormat="1" ht="14.4" customHeight="1" hidden="1">
      <c r="A38" s="38"/>
      <c r="B38" s="44"/>
      <c r="C38" s="38"/>
      <c r="D38" s="38"/>
      <c r="E38" s="151" t="s">
        <v>44</v>
      </c>
      <c r="F38" s="166">
        <f>ROUND((SUM(BH104:BH111)+SUM(BH131:BH151)),2)</f>
        <v>0</v>
      </c>
      <c r="G38" s="38"/>
      <c r="H38" s="38"/>
      <c r="I38" s="167">
        <v>0.15</v>
      </c>
      <c r="J38" s="166">
        <f>0</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45</v>
      </c>
      <c r="F39" s="166">
        <f>ROUND((SUM(BI104:BI111)+SUM(BI131:BI151)),2)</f>
        <v>0</v>
      </c>
      <c r="G39" s="38"/>
      <c r="H39" s="38"/>
      <c r="I39" s="167">
        <v>0</v>
      </c>
      <c r="J39" s="166">
        <f>0</f>
        <v>0</v>
      </c>
      <c r="K39" s="38"/>
      <c r="L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63"/>
      <c r="S40" s="38"/>
      <c r="T40" s="38"/>
      <c r="U40" s="38"/>
      <c r="V40" s="38"/>
      <c r="W40" s="38"/>
      <c r="X40" s="38"/>
      <c r="Y40" s="38"/>
      <c r="Z40" s="38"/>
      <c r="AA40" s="38"/>
      <c r="AB40" s="38"/>
      <c r="AC40" s="38"/>
      <c r="AD40" s="38"/>
      <c r="AE40" s="38"/>
    </row>
    <row r="41" spans="1:31" s="2" customFormat="1" ht="25.4" customHeight="1">
      <c r="A41" s="38"/>
      <c r="B41" s="44"/>
      <c r="C41" s="168"/>
      <c r="D41" s="169" t="s">
        <v>46</v>
      </c>
      <c r="E41" s="170"/>
      <c r="F41" s="170"/>
      <c r="G41" s="171" t="s">
        <v>47</v>
      </c>
      <c r="H41" s="172" t="s">
        <v>48</v>
      </c>
      <c r="I41" s="170"/>
      <c r="J41" s="173">
        <f>SUM(J32:J39)</f>
        <v>0</v>
      </c>
      <c r="K41" s="174"/>
      <c r="L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2:12" s="1" customFormat="1" ht="14.4" customHeight="1">
      <c r="B43" s="20"/>
      <c r="L43" s="20"/>
    </row>
    <row r="44" spans="2:12" s="1" customFormat="1" ht="14.4" customHeight="1">
      <c r="B44" s="20"/>
      <c r="L44" s="20"/>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1:31" s="2" customFormat="1" ht="12" customHeight="1">
      <c r="A86" s="38"/>
      <c r="B86" s="39"/>
      <c r="C86" s="32" t="s">
        <v>120</v>
      </c>
      <c r="D86" s="40"/>
      <c r="E86" s="40"/>
      <c r="F86" s="40"/>
      <c r="G86" s="40"/>
      <c r="H86" s="40"/>
      <c r="I86" s="40"/>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VRN - Vedlejší rozpočtové náklady stavby</v>
      </c>
      <c r="F87" s="40"/>
      <c r="G87" s="40"/>
      <c r="H87" s="40"/>
      <c r="I87" s="40"/>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Ostrava</v>
      </c>
      <c r="G89" s="40"/>
      <c r="H89" s="40"/>
      <c r="I89" s="32" t="s">
        <v>22</v>
      </c>
      <c r="J89" s="79" t="str">
        <f>IF(J12="","",J12)</f>
        <v>6. 3. 2023</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VŠB-TUO</v>
      </c>
      <c r="G91" s="40"/>
      <c r="H91" s="40"/>
      <c r="I91" s="32" t="s">
        <v>30</v>
      </c>
      <c r="J91" s="36" t="str">
        <f>E21</f>
        <v>Marpo s.r.o.</v>
      </c>
      <c r="K91" s="40"/>
      <c r="L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33</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63"/>
      <c r="S93" s="38"/>
      <c r="T93" s="38"/>
      <c r="U93" s="38"/>
      <c r="V93" s="38"/>
      <c r="W93" s="38"/>
      <c r="X93" s="38"/>
      <c r="Y93" s="38"/>
      <c r="Z93" s="38"/>
      <c r="AA93" s="38"/>
      <c r="AB93" s="38"/>
      <c r="AC93" s="38"/>
      <c r="AD93" s="38"/>
      <c r="AE93" s="38"/>
    </row>
    <row r="94" spans="1:31" s="2" customFormat="1" ht="29.25" customHeight="1">
      <c r="A94" s="38"/>
      <c r="B94" s="39"/>
      <c r="C94" s="187" t="s">
        <v>127</v>
      </c>
      <c r="D94" s="188"/>
      <c r="E94" s="188"/>
      <c r="F94" s="188"/>
      <c r="G94" s="188"/>
      <c r="H94" s="188"/>
      <c r="I94" s="188"/>
      <c r="J94" s="189" t="s">
        <v>128</v>
      </c>
      <c r="K94" s="188"/>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47" s="2" customFormat="1" ht="22.8" customHeight="1">
      <c r="A96" s="38"/>
      <c r="B96" s="39"/>
      <c r="C96" s="190" t="s">
        <v>129</v>
      </c>
      <c r="D96" s="40"/>
      <c r="E96" s="40"/>
      <c r="F96" s="40"/>
      <c r="G96" s="40"/>
      <c r="H96" s="40"/>
      <c r="I96" s="40"/>
      <c r="J96" s="110">
        <f>J131</f>
        <v>0</v>
      </c>
      <c r="K96" s="40"/>
      <c r="L96" s="63"/>
      <c r="S96" s="38"/>
      <c r="T96" s="38"/>
      <c r="U96" s="38"/>
      <c r="V96" s="38"/>
      <c r="W96" s="38"/>
      <c r="X96" s="38"/>
      <c r="Y96" s="38"/>
      <c r="Z96" s="38"/>
      <c r="AA96" s="38"/>
      <c r="AB96" s="38"/>
      <c r="AC96" s="38"/>
      <c r="AD96" s="38"/>
      <c r="AE96" s="38"/>
      <c r="AU96" s="17" t="s">
        <v>130</v>
      </c>
    </row>
    <row r="97" spans="1:31" s="9" customFormat="1" ht="24.95" customHeight="1">
      <c r="A97" s="9"/>
      <c r="B97" s="191"/>
      <c r="C97" s="192"/>
      <c r="D97" s="193" t="s">
        <v>1100</v>
      </c>
      <c r="E97" s="194"/>
      <c r="F97" s="194"/>
      <c r="G97" s="194"/>
      <c r="H97" s="194"/>
      <c r="I97" s="194"/>
      <c r="J97" s="195">
        <f>J132</f>
        <v>0</v>
      </c>
      <c r="K97" s="192"/>
      <c r="L97" s="196"/>
      <c r="S97" s="9"/>
      <c r="T97" s="9"/>
      <c r="U97" s="9"/>
      <c r="V97" s="9"/>
      <c r="W97" s="9"/>
      <c r="X97" s="9"/>
      <c r="Y97" s="9"/>
      <c r="Z97" s="9"/>
      <c r="AA97" s="9"/>
      <c r="AB97" s="9"/>
      <c r="AC97" s="9"/>
      <c r="AD97" s="9"/>
      <c r="AE97" s="9"/>
    </row>
    <row r="98" spans="1:31" s="10" customFormat="1" ht="19.9" customHeight="1">
      <c r="A98" s="10"/>
      <c r="B98" s="197"/>
      <c r="C98" s="133"/>
      <c r="D98" s="198" t="s">
        <v>2051</v>
      </c>
      <c r="E98" s="199"/>
      <c r="F98" s="199"/>
      <c r="G98" s="199"/>
      <c r="H98" s="199"/>
      <c r="I98" s="199"/>
      <c r="J98" s="200">
        <f>J133</f>
        <v>0</v>
      </c>
      <c r="K98" s="133"/>
      <c r="L98" s="201"/>
      <c r="S98" s="10"/>
      <c r="T98" s="10"/>
      <c r="U98" s="10"/>
      <c r="V98" s="10"/>
      <c r="W98" s="10"/>
      <c r="X98" s="10"/>
      <c r="Y98" s="10"/>
      <c r="Z98" s="10"/>
      <c r="AA98" s="10"/>
      <c r="AB98" s="10"/>
      <c r="AC98" s="10"/>
      <c r="AD98" s="10"/>
      <c r="AE98" s="10"/>
    </row>
    <row r="99" spans="1:31" s="10" customFormat="1" ht="19.9" customHeight="1">
      <c r="A99" s="10"/>
      <c r="B99" s="197"/>
      <c r="C99" s="133"/>
      <c r="D99" s="198" t="s">
        <v>2052</v>
      </c>
      <c r="E99" s="199"/>
      <c r="F99" s="199"/>
      <c r="G99" s="199"/>
      <c r="H99" s="199"/>
      <c r="I99" s="199"/>
      <c r="J99" s="200">
        <f>J136</f>
        <v>0</v>
      </c>
      <c r="K99" s="133"/>
      <c r="L99" s="201"/>
      <c r="S99" s="10"/>
      <c r="T99" s="10"/>
      <c r="U99" s="10"/>
      <c r="V99" s="10"/>
      <c r="W99" s="10"/>
      <c r="X99" s="10"/>
      <c r="Y99" s="10"/>
      <c r="Z99" s="10"/>
      <c r="AA99" s="10"/>
      <c r="AB99" s="10"/>
      <c r="AC99" s="10"/>
      <c r="AD99" s="10"/>
      <c r="AE99" s="10"/>
    </row>
    <row r="100" spans="1:31" s="10" customFormat="1" ht="19.9" customHeight="1">
      <c r="A100" s="10"/>
      <c r="B100" s="197"/>
      <c r="C100" s="133"/>
      <c r="D100" s="198" t="s">
        <v>2053</v>
      </c>
      <c r="E100" s="199"/>
      <c r="F100" s="199"/>
      <c r="G100" s="199"/>
      <c r="H100" s="199"/>
      <c r="I100" s="199"/>
      <c r="J100" s="200">
        <f>J139</f>
        <v>0</v>
      </c>
      <c r="K100" s="133"/>
      <c r="L100" s="201"/>
      <c r="S100" s="10"/>
      <c r="T100" s="10"/>
      <c r="U100" s="10"/>
      <c r="V100" s="10"/>
      <c r="W100" s="10"/>
      <c r="X100" s="10"/>
      <c r="Y100" s="10"/>
      <c r="Z100" s="10"/>
      <c r="AA100" s="10"/>
      <c r="AB100" s="10"/>
      <c r="AC100" s="10"/>
      <c r="AD100" s="10"/>
      <c r="AE100" s="10"/>
    </row>
    <row r="101" spans="1:31" s="10" customFormat="1" ht="19.9" customHeight="1">
      <c r="A101" s="10"/>
      <c r="B101" s="197"/>
      <c r="C101" s="133"/>
      <c r="D101" s="198" t="s">
        <v>2054</v>
      </c>
      <c r="E101" s="199"/>
      <c r="F101" s="199"/>
      <c r="G101" s="199"/>
      <c r="H101" s="199"/>
      <c r="I101" s="199"/>
      <c r="J101" s="200">
        <f>J144</f>
        <v>0</v>
      </c>
      <c r="K101" s="133"/>
      <c r="L101" s="201"/>
      <c r="S101" s="10"/>
      <c r="T101" s="10"/>
      <c r="U101" s="10"/>
      <c r="V101" s="10"/>
      <c r="W101" s="10"/>
      <c r="X101" s="10"/>
      <c r="Y101" s="10"/>
      <c r="Z101" s="10"/>
      <c r="AA101" s="10"/>
      <c r="AB101" s="10"/>
      <c r="AC101" s="10"/>
      <c r="AD101" s="10"/>
      <c r="AE101" s="10"/>
    </row>
    <row r="102" spans="1:31" s="2" customFormat="1" ht="21.8" customHeight="1">
      <c r="A102" s="38"/>
      <c r="B102" s="39"/>
      <c r="C102" s="40"/>
      <c r="D102" s="40"/>
      <c r="E102" s="40"/>
      <c r="F102" s="40"/>
      <c r="G102" s="40"/>
      <c r="H102" s="40"/>
      <c r="I102" s="40"/>
      <c r="J102" s="40"/>
      <c r="K102" s="40"/>
      <c r="L102" s="63"/>
      <c r="S102" s="38"/>
      <c r="T102" s="38"/>
      <c r="U102" s="38"/>
      <c r="V102" s="38"/>
      <c r="W102" s="38"/>
      <c r="X102" s="38"/>
      <c r="Y102" s="38"/>
      <c r="Z102" s="38"/>
      <c r="AA102" s="38"/>
      <c r="AB102" s="38"/>
      <c r="AC102" s="38"/>
      <c r="AD102" s="38"/>
      <c r="AE102" s="38"/>
    </row>
    <row r="103" spans="1:31" s="2" customFormat="1" ht="6.95" customHeight="1">
      <c r="A103" s="38"/>
      <c r="B103" s="39"/>
      <c r="C103" s="40"/>
      <c r="D103" s="40"/>
      <c r="E103" s="40"/>
      <c r="F103" s="40"/>
      <c r="G103" s="40"/>
      <c r="H103" s="40"/>
      <c r="I103" s="40"/>
      <c r="J103" s="40"/>
      <c r="K103" s="40"/>
      <c r="L103" s="63"/>
      <c r="S103" s="38"/>
      <c r="T103" s="38"/>
      <c r="U103" s="38"/>
      <c r="V103" s="38"/>
      <c r="W103" s="38"/>
      <c r="X103" s="38"/>
      <c r="Y103" s="38"/>
      <c r="Z103" s="38"/>
      <c r="AA103" s="38"/>
      <c r="AB103" s="38"/>
      <c r="AC103" s="38"/>
      <c r="AD103" s="38"/>
      <c r="AE103" s="38"/>
    </row>
    <row r="104" spans="1:31" s="2" customFormat="1" ht="29.25" customHeight="1">
      <c r="A104" s="38"/>
      <c r="B104" s="39"/>
      <c r="C104" s="190" t="s">
        <v>149</v>
      </c>
      <c r="D104" s="40"/>
      <c r="E104" s="40"/>
      <c r="F104" s="40"/>
      <c r="G104" s="40"/>
      <c r="H104" s="40"/>
      <c r="I104" s="40"/>
      <c r="J104" s="202">
        <f>ROUND(J105+J106+J107+J108+J109+J110,2)</f>
        <v>0</v>
      </c>
      <c r="K104" s="40"/>
      <c r="L104" s="63"/>
      <c r="N104" s="203" t="s">
        <v>40</v>
      </c>
      <c r="S104" s="38"/>
      <c r="T104" s="38"/>
      <c r="U104" s="38"/>
      <c r="V104" s="38"/>
      <c r="W104" s="38"/>
      <c r="X104" s="38"/>
      <c r="Y104" s="38"/>
      <c r="Z104" s="38"/>
      <c r="AA104" s="38"/>
      <c r="AB104" s="38"/>
      <c r="AC104" s="38"/>
      <c r="AD104" s="38"/>
      <c r="AE104" s="38"/>
    </row>
    <row r="105" spans="1:65" s="2" customFormat="1" ht="18" customHeight="1">
      <c r="A105" s="38"/>
      <c r="B105" s="39"/>
      <c r="C105" s="40"/>
      <c r="D105" s="204" t="s">
        <v>150</v>
      </c>
      <c r="E105" s="205"/>
      <c r="F105" s="205"/>
      <c r="G105" s="40"/>
      <c r="H105" s="40"/>
      <c r="I105" s="40"/>
      <c r="J105" s="206">
        <v>0</v>
      </c>
      <c r="K105" s="40"/>
      <c r="L105" s="207"/>
      <c r="M105" s="208"/>
      <c r="N105" s="209" t="s">
        <v>41</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116</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8"/>
      <c r="B106" s="39"/>
      <c r="C106" s="40"/>
      <c r="D106" s="204" t="s">
        <v>151</v>
      </c>
      <c r="E106" s="205"/>
      <c r="F106" s="205"/>
      <c r="G106" s="40"/>
      <c r="H106" s="40"/>
      <c r="I106" s="40"/>
      <c r="J106" s="206">
        <v>0</v>
      </c>
      <c r="K106" s="40"/>
      <c r="L106" s="207"/>
      <c r="M106" s="208"/>
      <c r="N106" s="209" t="s">
        <v>41</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116</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8"/>
      <c r="B107" s="39"/>
      <c r="C107" s="40"/>
      <c r="D107" s="204" t="s">
        <v>152</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153</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154</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5" t="s">
        <v>155</v>
      </c>
      <c r="E110" s="40"/>
      <c r="F110" s="40"/>
      <c r="G110" s="40"/>
      <c r="H110" s="40"/>
      <c r="I110" s="40"/>
      <c r="J110" s="206">
        <f>ROUND(J30*T110,2)</f>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156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31" s="2" customFormat="1" ht="12">
      <c r="A111" s="38"/>
      <c r="B111" s="39"/>
      <c r="C111" s="40"/>
      <c r="D111" s="40"/>
      <c r="E111" s="40"/>
      <c r="F111" s="40"/>
      <c r="G111" s="40"/>
      <c r="H111" s="40"/>
      <c r="I111" s="40"/>
      <c r="J111" s="40"/>
      <c r="K111" s="40"/>
      <c r="L111" s="63"/>
      <c r="S111" s="38"/>
      <c r="T111" s="38"/>
      <c r="U111" s="38"/>
      <c r="V111" s="38"/>
      <c r="W111" s="38"/>
      <c r="X111" s="38"/>
      <c r="Y111" s="38"/>
      <c r="Z111" s="38"/>
      <c r="AA111" s="38"/>
      <c r="AB111" s="38"/>
      <c r="AC111" s="38"/>
      <c r="AD111" s="38"/>
      <c r="AE111" s="38"/>
    </row>
    <row r="112" spans="1:31" s="2" customFormat="1" ht="29.25" customHeight="1">
      <c r="A112" s="38"/>
      <c r="B112" s="39"/>
      <c r="C112" s="213" t="s">
        <v>157</v>
      </c>
      <c r="D112" s="188"/>
      <c r="E112" s="188"/>
      <c r="F112" s="188"/>
      <c r="G112" s="188"/>
      <c r="H112" s="188"/>
      <c r="I112" s="188"/>
      <c r="J112" s="214">
        <f>ROUND(J96+J104,2)</f>
        <v>0</v>
      </c>
      <c r="K112" s="188"/>
      <c r="L112" s="63"/>
      <c r="S112" s="38"/>
      <c r="T112" s="38"/>
      <c r="U112" s="38"/>
      <c r="V112" s="38"/>
      <c r="W112" s="38"/>
      <c r="X112" s="38"/>
      <c r="Y112" s="38"/>
      <c r="Z112" s="38"/>
      <c r="AA112" s="38"/>
      <c r="AB112" s="38"/>
      <c r="AC112" s="38"/>
      <c r="AD112" s="38"/>
      <c r="AE112" s="38"/>
    </row>
    <row r="113" spans="1:31" s="2" customFormat="1" ht="6.95" customHeight="1">
      <c r="A113" s="38"/>
      <c r="B113" s="66"/>
      <c r="C113" s="67"/>
      <c r="D113" s="67"/>
      <c r="E113" s="67"/>
      <c r="F113" s="67"/>
      <c r="G113" s="67"/>
      <c r="H113" s="67"/>
      <c r="I113" s="67"/>
      <c r="J113" s="67"/>
      <c r="K113" s="67"/>
      <c r="L113" s="63"/>
      <c r="S113" s="38"/>
      <c r="T113" s="38"/>
      <c r="U113" s="38"/>
      <c r="V113" s="38"/>
      <c r="W113" s="38"/>
      <c r="X113" s="38"/>
      <c r="Y113" s="38"/>
      <c r="Z113" s="38"/>
      <c r="AA113" s="38"/>
      <c r="AB113" s="38"/>
      <c r="AC113" s="38"/>
      <c r="AD113" s="38"/>
      <c r="AE113" s="38"/>
    </row>
    <row r="117" spans="1:31" s="2" customFormat="1" ht="6.95" customHeight="1">
      <c r="A117" s="38"/>
      <c r="B117" s="68"/>
      <c r="C117" s="69"/>
      <c r="D117" s="69"/>
      <c r="E117" s="69"/>
      <c r="F117" s="69"/>
      <c r="G117" s="69"/>
      <c r="H117" s="69"/>
      <c r="I117" s="69"/>
      <c r="J117" s="69"/>
      <c r="K117" s="69"/>
      <c r="L117" s="63"/>
      <c r="S117" s="38"/>
      <c r="T117" s="38"/>
      <c r="U117" s="38"/>
      <c r="V117" s="38"/>
      <c r="W117" s="38"/>
      <c r="X117" s="38"/>
      <c r="Y117" s="38"/>
      <c r="Z117" s="38"/>
      <c r="AA117" s="38"/>
      <c r="AB117" s="38"/>
      <c r="AC117" s="38"/>
      <c r="AD117" s="38"/>
      <c r="AE117" s="38"/>
    </row>
    <row r="118" spans="1:31" s="2" customFormat="1" ht="24.95" customHeight="1">
      <c r="A118" s="38"/>
      <c r="B118" s="39"/>
      <c r="C118" s="23" t="s">
        <v>158</v>
      </c>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40"/>
      <c r="J119" s="40"/>
      <c r="K119" s="40"/>
      <c r="L119" s="63"/>
      <c r="S119" s="38"/>
      <c r="T119" s="38"/>
      <c r="U119" s="38"/>
      <c r="V119" s="38"/>
      <c r="W119" s="38"/>
      <c r="X119" s="38"/>
      <c r="Y119" s="38"/>
      <c r="Z119" s="38"/>
      <c r="AA119" s="38"/>
      <c r="AB119" s="38"/>
      <c r="AC119" s="38"/>
      <c r="AD119" s="38"/>
      <c r="AE119" s="38"/>
    </row>
    <row r="120" spans="1:31" s="2" customFormat="1" ht="12" customHeight="1">
      <c r="A120" s="38"/>
      <c r="B120" s="39"/>
      <c r="C120" s="32" t="s">
        <v>16</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16.5" customHeight="1">
      <c r="A121" s="38"/>
      <c r="B121" s="39"/>
      <c r="C121" s="40"/>
      <c r="D121" s="40"/>
      <c r="E121" s="186" t="str">
        <f>E7</f>
        <v>Stavební úpravy ve 2.NP budovy ÚK VŠB-TUO</v>
      </c>
      <c r="F121" s="32"/>
      <c r="G121" s="32"/>
      <c r="H121" s="32"/>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120</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76" t="str">
        <f>E9</f>
        <v>VRN - Vedlejší rozpočtové náklady stavby</v>
      </c>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6.95" customHeight="1">
      <c r="A124" s="38"/>
      <c r="B124" s="39"/>
      <c r="C124" s="40"/>
      <c r="D124" s="40"/>
      <c r="E124" s="40"/>
      <c r="F124" s="40"/>
      <c r="G124" s="40"/>
      <c r="H124" s="40"/>
      <c r="I124" s="40"/>
      <c r="J124" s="40"/>
      <c r="K124" s="40"/>
      <c r="L124" s="63"/>
      <c r="S124" s="38"/>
      <c r="T124" s="38"/>
      <c r="U124" s="38"/>
      <c r="V124" s="38"/>
      <c r="W124" s="38"/>
      <c r="X124" s="38"/>
      <c r="Y124" s="38"/>
      <c r="Z124" s="38"/>
      <c r="AA124" s="38"/>
      <c r="AB124" s="38"/>
      <c r="AC124" s="38"/>
      <c r="AD124" s="38"/>
      <c r="AE124" s="38"/>
    </row>
    <row r="125" spans="1:31" s="2" customFormat="1" ht="12" customHeight="1">
      <c r="A125" s="38"/>
      <c r="B125" s="39"/>
      <c r="C125" s="32" t="s">
        <v>20</v>
      </c>
      <c r="D125" s="40"/>
      <c r="E125" s="40"/>
      <c r="F125" s="27" t="str">
        <f>F12</f>
        <v>Ostrava</v>
      </c>
      <c r="G125" s="40"/>
      <c r="H125" s="40"/>
      <c r="I125" s="32" t="s">
        <v>22</v>
      </c>
      <c r="J125" s="79" t="str">
        <f>IF(J12="","",J12)</f>
        <v>6. 3. 2023</v>
      </c>
      <c r="K125" s="40"/>
      <c r="L125" s="63"/>
      <c r="S125" s="38"/>
      <c r="T125" s="38"/>
      <c r="U125" s="38"/>
      <c r="V125" s="38"/>
      <c r="W125" s="38"/>
      <c r="X125" s="38"/>
      <c r="Y125" s="38"/>
      <c r="Z125" s="38"/>
      <c r="AA125" s="38"/>
      <c r="AB125" s="38"/>
      <c r="AC125" s="38"/>
      <c r="AD125" s="38"/>
      <c r="AE125" s="38"/>
    </row>
    <row r="126" spans="1:31" s="2" customFormat="1" ht="6.95" customHeight="1">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15.15" customHeight="1">
      <c r="A127" s="38"/>
      <c r="B127" s="39"/>
      <c r="C127" s="32" t="s">
        <v>24</v>
      </c>
      <c r="D127" s="40"/>
      <c r="E127" s="40"/>
      <c r="F127" s="27" t="str">
        <f>E15</f>
        <v>VŠB-TUO</v>
      </c>
      <c r="G127" s="40"/>
      <c r="H127" s="40"/>
      <c r="I127" s="32" t="s">
        <v>30</v>
      </c>
      <c r="J127" s="36" t="str">
        <f>E21</f>
        <v>Marpo s.r.o.</v>
      </c>
      <c r="K127" s="40"/>
      <c r="L127" s="63"/>
      <c r="S127" s="38"/>
      <c r="T127" s="38"/>
      <c r="U127" s="38"/>
      <c r="V127" s="38"/>
      <c r="W127" s="38"/>
      <c r="X127" s="38"/>
      <c r="Y127" s="38"/>
      <c r="Z127" s="38"/>
      <c r="AA127" s="38"/>
      <c r="AB127" s="38"/>
      <c r="AC127" s="38"/>
      <c r="AD127" s="38"/>
      <c r="AE127" s="38"/>
    </row>
    <row r="128" spans="1:31" s="2" customFormat="1" ht="15.15" customHeight="1">
      <c r="A128" s="38"/>
      <c r="B128" s="39"/>
      <c r="C128" s="32" t="s">
        <v>28</v>
      </c>
      <c r="D128" s="40"/>
      <c r="E128" s="40"/>
      <c r="F128" s="27" t="str">
        <f>IF(E18="","",E18)</f>
        <v>Vyplň údaj</v>
      </c>
      <c r="G128" s="40"/>
      <c r="H128" s="40"/>
      <c r="I128" s="32" t="s">
        <v>33</v>
      </c>
      <c r="J128" s="36" t="str">
        <f>E24</f>
        <v xml:space="preserve"> </v>
      </c>
      <c r="K128" s="40"/>
      <c r="L128" s="63"/>
      <c r="S128" s="38"/>
      <c r="T128" s="38"/>
      <c r="U128" s="38"/>
      <c r="V128" s="38"/>
      <c r="W128" s="38"/>
      <c r="X128" s="38"/>
      <c r="Y128" s="38"/>
      <c r="Z128" s="38"/>
      <c r="AA128" s="38"/>
      <c r="AB128" s="38"/>
      <c r="AC128" s="38"/>
      <c r="AD128" s="38"/>
      <c r="AE128" s="38"/>
    </row>
    <row r="129" spans="1:31" s="2" customFormat="1" ht="10.3" customHeight="1">
      <c r="A129" s="38"/>
      <c r="B129" s="39"/>
      <c r="C129" s="40"/>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11" customFormat="1" ht="29.25" customHeight="1">
      <c r="A130" s="215"/>
      <c r="B130" s="216"/>
      <c r="C130" s="217" t="s">
        <v>159</v>
      </c>
      <c r="D130" s="218" t="s">
        <v>61</v>
      </c>
      <c r="E130" s="218" t="s">
        <v>57</v>
      </c>
      <c r="F130" s="218" t="s">
        <v>58</v>
      </c>
      <c r="G130" s="218" t="s">
        <v>160</v>
      </c>
      <c r="H130" s="218" t="s">
        <v>161</v>
      </c>
      <c r="I130" s="218" t="s">
        <v>162</v>
      </c>
      <c r="J130" s="219" t="s">
        <v>128</v>
      </c>
      <c r="K130" s="220" t="s">
        <v>163</v>
      </c>
      <c r="L130" s="221"/>
      <c r="M130" s="100" t="s">
        <v>1</v>
      </c>
      <c r="N130" s="101" t="s">
        <v>40</v>
      </c>
      <c r="O130" s="101" t="s">
        <v>164</v>
      </c>
      <c r="P130" s="101" t="s">
        <v>165</v>
      </c>
      <c r="Q130" s="101" t="s">
        <v>166</v>
      </c>
      <c r="R130" s="101" t="s">
        <v>167</v>
      </c>
      <c r="S130" s="101" t="s">
        <v>168</v>
      </c>
      <c r="T130" s="102" t="s">
        <v>169</v>
      </c>
      <c r="U130" s="215"/>
      <c r="V130" s="215"/>
      <c r="W130" s="215"/>
      <c r="X130" s="215"/>
      <c r="Y130" s="215"/>
      <c r="Z130" s="215"/>
      <c r="AA130" s="215"/>
      <c r="AB130" s="215"/>
      <c r="AC130" s="215"/>
      <c r="AD130" s="215"/>
      <c r="AE130" s="215"/>
    </row>
    <row r="131" spans="1:63" s="2" customFormat="1" ht="22.8" customHeight="1">
      <c r="A131" s="38"/>
      <c r="B131" s="39"/>
      <c r="C131" s="107" t="s">
        <v>170</v>
      </c>
      <c r="D131" s="40"/>
      <c r="E131" s="40"/>
      <c r="F131" s="40"/>
      <c r="G131" s="40"/>
      <c r="H131" s="40"/>
      <c r="I131" s="40"/>
      <c r="J131" s="222">
        <f>BK131</f>
        <v>0</v>
      </c>
      <c r="K131" s="40"/>
      <c r="L131" s="44"/>
      <c r="M131" s="103"/>
      <c r="N131" s="223"/>
      <c r="O131" s="104"/>
      <c r="P131" s="224">
        <f>P132</f>
        <v>0</v>
      </c>
      <c r="Q131" s="104"/>
      <c r="R131" s="224">
        <f>R132</f>
        <v>0</v>
      </c>
      <c r="S131" s="104"/>
      <c r="T131" s="225">
        <f>T132</f>
        <v>0</v>
      </c>
      <c r="U131" s="38"/>
      <c r="V131" s="38"/>
      <c r="W131" s="38"/>
      <c r="X131" s="38"/>
      <c r="Y131" s="38"/>
      <c r="Z131" s="38"/>
      <c r="AA131" s="38"/>
      <c r="AB131" s="38"/>
      <c r="AC131" s="38"/>
      <c r="AD131" s="38"/>
      <c r="AE131" s="38"/>
      <c r="AT131" s="17" t="s">
        <v>75</v>
      </c>
      <c r="AU131" s="17" t="s">
        <v>130</v>
      </c>
      <c r="BK131" s="226">
        <f>BK132</f>
        <v>0</v>
      </c>
    </row>
    <row r="132" spans="1:63" s="12" customFormat="1" ht="25.9" customHeight="1">
      <c r="A132" s="12"/>
      <c r="B132" s="227"/>
      <c r="C132" s="228"/>
      <c r="D132" s="229" t="s">
        <v>75</v>
      </c>
      <c r="E132" s="230" t="s">
        <v>116</v>
      </c>
      <c r="F132" s="230" t="s">
        <v>1382</v>
      </c>
      <c r="G132" s="228"/>
      <c r="H132" s="228"/>
      <c r="I132" s="231"/>
      <c r="J132" s="232">
        <f>BK132</f>
        <v>0</v>
      </c>
      <c r="K132" s="228"/>
      <c r="L132" s="233"/>
      <c r="M132" s="234"/>
      <c r="N132" s="235"/>
      <c r="O132" s="235"/>
      <c r="P132" s="236">
        <f>P133+P136+P139+P144</f>
        <v>0</v>
      </c>
      <c r="Q132" s="235"/>
      <c r="R132" s="236">
        <f>R133+R136+R139+R144</f>
        <v>0</v>
      </c>
      <c r="S132" s="235"/>
      <c r="T132" s="237">
        <f>T133+T136+T139+T144</f>
        <v>0</v>
      </c>
      <c r="U132" s="12"/>
      <c r="V132" s="12"/>
      <c r="W132" s="12"/>
      <c r="X132" s="12"/>
      <c r="Y132" s="12"/>
      <c r="Z132" s="12"/>
      <c r="AA132" s="12"/>
      <c r="AB132" s="12"/>
      <c r="AC132" s="12"/>
      <c r="AD132" s="12"/>
      <c r="AE132" s="12"/>
      <c r="AR132" s="238" t="s">
        <v>201</v>
      </c>
      <c r="AT132" s="239" t="s">
        <v>75</v>
      </c>
      <c r="AU132" s="239" t="s">
        <v>76</v>
      </c>
      <c r="AY132" s="238" t="s">
        <v>173</v>
      </c>
      <c r="BK132" s="240">
        <f>BK133+BK136+BK139+BK144</f>
        <v>0</v>
      </c>
    </row>
    <row r="133" spans="1:63" s="12" customFormat="1" ht="22.8" customHeight="1">
      <c r="A133" s="12"/>
      <c r="B133" s="227"/>
      <c r="C133" s="228"/>
      <c r="D133" s="229" t="s">
        <v>75</v>
      </c>
      <c r="E133" s="241" t="s">
        <v>2055</v>
      </c>
      <c r="F133" s="241" t="s">
        <v>2056</v>
      </c>
      <c r="G133" s="228"/>
      <c r="H133" s="228"/>
      <c r="I133" s="231"/>
      <c r="J133" s="242">
        <f>BK133</f>
        <v>0</v>
      </c>
      <c r="K133" s="228"/>
      <c r="L133" s="233"/>
      <c r="M133" s="234"/>
      <c r="N133" s="235"/>
      <c r="O133" s="235"/>
      <c r="P133" s="236">
        <f>SUM(P134:P135)</f>
        <v>0</v>
      </c>
      <c r="Q133" s="235"/>
      <c r="R133" s="236">
        <f>SUM(R134:R135)</f>
        <v>0</v>
      </c>
      <c r="S133" s="235"/>
      <c r="T133" s="237">
        <f>SUM(T134:T135)</f>
        <v>0</v>
      </c>
      <c r="U133" s="12"/>
      <c r="V133" s="12"/>
      <c r="W133" s="12"/>
      <c r="X133" s="12"/>
      <c r="Y133" s="12"/>
      <c r="Z133" s="12"/>
      <c r="AA133" s="12"/>
      <c r="AB133" s="12"/>
      <c r="AC133" s="12"/>
      <c r="AD133" s="12"/>
      <c r="AE133" s="12"/>
      <c r="AR133" s="238" t="s">
        <v>201</v>
      </c>
      <c r="AT133" s="239" t="s">
        <v>75</v>
      </c>
      <c r="AU133" s="239" t="s">
        <v>83</v>
      </c>
      <c r="AY133" s="238" t="s">
        <v>173</v>
      </c>
      <c r="BK133" s="240">
        <f>SUM(BK134:BK135)</f>
        <v>0</v>
      </c>
    </row>
    <row r="134" spans="1:65" s="2" customFormat="1" ht="16.5" customHeight="1">
      <c r="A134" s="38"/>
      <c r="B134" s="39"/>
      <c r="C134" s="243" t="s">
        <v>83</v>
      </c>
      <c r="D134" s="243" t="s">
        <v>175</v>
      </c>
      <c r="E134" s="244" t="s">
        <v>2057</v>
      </c>
      <c r="F134" s="245" t="s">
        <v>2058</v>
      </c>
      <c r="G134" s="246" t="s">
        <v>561</v>
      </c>
      <c r="H134" s="247">
        <v>1</v>
      </c>
      <c r="I134" s="248"/>
      <c r="J134" s="249">
        <f>ROUND(I134*H134,2)</f>
        <v>0</v>
      </c>
      <c r="K134" s="250"/>
      <c r="L134" s="44"/>
      <c r="M134" s="251" t="s">
        <v>1</v>
      </c>
      <c r="N134" s="252" t="s">
        <v>41</v>
      </c>
      <c r="O134" s="91"/>
      <c r="P134" s="253">
        <f>O134*H134</f>
        <v>0</v>
      </c>
      <c r="Q134" s="253">
        <v>0</v>
      </c>
      <c r="R134" s="253">
        <f>Q134*H134</f>
        <v>0</v>
      </c>
      <c r="S134" s="253">
        <v>0</v>
      </c>
      <c r="T134" s="254">
        <f>S134*H134</f>
        <v>0</v>
      </c>
      <c r="U134" s="38"/>
      <c r="V134" s="38"/>
      <c r="W134" s="38"/>
      <c r="X134" s="38"/>
      <c r="Y134" s="38"/>
      <c r="Z134" s="38"/>
      <c r="AA134" s="38"/>
      <c r="AB134" s="38"/>
      <c r="AC134" s="38"/>
      <c r="AD134" s="38"/>
      <c r="AE134" s="38"/>
      <c r="AR134" s="255" t="s">
        <v>2059</v>
      </c>
      <c r="AT134" s="255" t="s">
        <v>175</v>
      </c>
      <c r="AU134" s="255" t="s">
        <v>85</v>
      </c>
      <c r="AY134" s="17" t="s">
        <v>173</v>
      </c>
      <c r="BE134" s="256">
        <f>IF(N134="základní",J134,0)</f>
        <v>0</v>
      </c>
      <c r="BF134" s="256">
        <f>IF(N134="snížená",J134,0)</f>
        <v>0</v>
      </c>
      <c r="BG134" s="256">
        <f>IF(N134="zákl. přenesená",J134,0)</f>
        <v>0</v>
      </c>
      <c r="BH134" s="256">
        <f>IF(N134="sníž. přenesená",J134,0)</f>
        <v>0</v>
      </c>
      <c r="BI134" s="256">
        <f>IF(N134="nulová",J134,0)</f>
        <v>0</v>
      </c>
      <c r="BJ134" s="17" t="s">
        <v>83</v>
      </c>
      <c r="BK134" s="256">
        <f>ROUND(I134*H134,2)</f>
        <v>0</v>
      </c>
      <c r="BL134" s="17" t="s">
        <v>2059</v>
      </c>
      <c r="BM134" s="255" t="s">
        <v>2060</v>
      </c>
    </row>
    <row r="135" spans="1:65" s="2" customFormat="1" ht="16.5" customHeight="1">
      <c r="A135" s="38"/>
      <c r="B135" s="39"/>
      <c r="C135" s="243" t="s">
        <v>85</v>
      </c>
      <c r="D135" s="243" t="s">
        <v>175</v>
      </c>
      <c r="E135" s="244" t="s">
        <v>2061</v>
      </c>
      <c r="F135" s="245" t="s">
        <v>2062</v>
      </c>
      <c r="G135" s="246" t="s">
        <v>561</v>
      </c>
      <c r="H135" s="247">
        <v>1</v>
      </c>
      <c r="I135" s="248"/>
      <c r="J135" s="249">
        <f>ROUND(I135*H135,2)</f>
        <v>0</v>
      </c>
      <c r="K135" s="250"/>
      <c r="L135" s="44"/>
      <c r="M135" s="251" t="s">
        <v>1</v>
      </c>
      <c r="N135" s="252" t="s">
        <v>41</v>
      </c>
      <c r="O135" s="91"/>
      <c r="P135" s="253">
        <f>O135*H135</f>
        <v>0</v>
      </c>
      <c r="Q135" s="253">
        <v>0</v>
      </c>
      <c r="R135" s="253">
        <f>Q135*H135</f>
        <v>0</v>
      </c>
      <c r="S135" s="253">
        <v>0</v>
      </c>
      <c r="T135" s="254">
        <f>S135*H135</f>
        <v>0</v>
      </c>
      <c r="U135" s="38"/>
      <c r="V135" s="38"/>
      <c r="W135" s="38"/>
      <c r="X135" s="38"/>
      <c r="Y135" s="38"/>
      <c r="Z135" s="38"/>
      <c r="AA135" s="38"/>
      <c r="AB135" s="38"/>
      <c r="AC135" s="38"/>
      <c r="AD135" s="38"/>
      <c r="AE135" s="38"/>
      <c r="AR135" s="255" t="s">
        <v>2059</v>
      </c>
      <c r="AT135" s="255" t="s">
        <v>175</v>
      </c>
      <c r="AU135" s="255" t="s">
        <v>85</v>
      </c>
      <c r="AY135" s="17" t="s">
        <v>173</v>
      </c>
      <c r="BE135" s="256">
        <f>IF(N135="základní",J135,0)</f>
        <v>0</v>
      </c>
      <c r="BF135" s="256">
        <f>IF(N135="snížená",J135,0)</f>
        <v>0</v>
      </c>
      <c r="BG135" s="256">
        <f>IF(N135="zákl. přenesená",J135,0)</f>
        <v>0</v>
      </c>
      <c r="BH135" s="256">
        <f>IF(N135="sníž. přenesená",J135,0)</f>
        <v>0</v>
      </c>
      <c r="BI135" s="256">
        <f>IF(N135="nulová",J135,0)</f>
        <v>0</v>
      </c>
      <c r="BJ135" s="17" t="s">
        <v>83</v>
      </c>
      <c r="BK135" s="256">
        <f>ROUND(I135*H135,2)</f>
        <v>0</v>
      </c>
      <c r="BL135" s="17" t="s">
        <v>2059</v>
      </c>
      <c r="BM135" s="255" t="s">
        <v>2063</v>
      </c>
    </row>
    <row r="136" spans="1:63" s="12" customFormat="1" ht="22.8" customHeight="1">
      <c r="A136" s="12"/>
      <c r="B136" s="227"/>
      <c r="C136" s="228"/>
      <c r="D136" s="229" t="s">
        <v>75</v>
      </c>
      <c r="E136" s="241" t="s">
        <v>2064</v>
      </c>
      <c r="F136" s="241" t="s">
        <v>150</v>
      </c>
      <c r="G136" s="228"/>
      <c r="H136" s="228"/>
      <c r="I136" s="231"/>
      <c r="J136" s="242">
        <f>BK136</f>
        <v>0</v>
      </c>
      <c r="K136" s="228"/>
      <c r="L136" s="233"/>
      <c r="M136" s="234"/>
      <c r="N136" s="235"/>
      <c r="O136" s="235"/>
      <c r="P136" s="236">
        <f>SUM(P137:P138)</f>
        <v>0</v>
      </c>
      <c r="Q136" s="235"/>
      <c r="R136" s="236">
        <f>SUM(R137:R138)</f>
        <v>0</v>
      </c>
      <c r="S136" s="235"/>
      <c r="T136" s="237">
        <f>SUM(T137:T138)</f>
        <v>0</v>
      </c>
      <c r="U136" s="12"/>
      <c r="V136" s="12"/>
      <c r="W136" s="12"/>
      <c r="X136" s="12"/>
      <c r="Y136" s="12"/>
      <c r="Z136" s="12"/>
      <c r="AA136" s="12"/>
      <c r="AB136" s="12"/>
      <c r="AC136" s="12"/>
      <c r="AD136" s="12"/>
      <c r="AE136" s="12"/>
      <c r="AR136" s="238" t="s">
        <v>201</v>
      </c>
      <c r="AT136" s="239" t="s">
        <v>75</v>
      </c>
      <c r="AU136" s="239" t="s">
        <v>83</v>
      </c>
      <c r="AY136" s="238" t="s">
        <v>173</v>
      </c>
      <c r="BK136" s="240">
        <f>SUM(BK137:BK138)</f>
        <v>0</v>
      </c>
    </row>
    <row r="137" spans="1:65" s="2" customFormat="1" ht="16.5" customHeight="1">
      <c r="A137" s="38"/>
      <c r="B137" s="39"/>
      <c r="C137" s="243" t="s">
        <v>96</v>
      </c>
      <c r="D137" s="243" t="s">
        <v>175</v>
      </c>
      <c r="E137" s="244" t="s">
        <v>2065</v>
      </c>
      <c r="F137" s="245" t="s">
        <v>150</v>
      </c>
      <c r="G137" s="246" t="s">
        <v>561</v>
      </c>
      <c r="H137" s="247">
        <v>1</v>
      </c>
      <c r="I137" s="248"/>
      <c r="J137" s="249">
        <f>ROUND(I137*H137,2)</f>
        <v>0</v>
      </c>
      <c r="K137" s="250"/>
      <c r="L137" s="44"/>
      <c r="M137" s="251" t="s">
        <v>1</v>
      </c>
      <c r="N137" s="252" t="s">
        <v>41</v>
      </c>
      <c r="O137" s="91"/>
      <c r="P137" s="253">
        <f>O137*H137</f>
        <v>0</v>
      </c>
      <c r="Q137" s="253">
        <v>0</v>
      </c>
      <c r="R137" s="253">
        <f>Q137*H137</f>
        <v>0</v>
      </c>
      <c r="S137" s="253">
        <v>0</v>
      </c>
      <c r="T137" s="254">
        <f>S137*H137</f>
        <v>0</v>
      </c>
      <c r="U137" s="38"/>
      <c r="V137" s="38"/>
      <c r="W137" s="38"/>
      <c r="X137" s="38"/>
      <c r="Y137" s="38"/>
      <c r="Z137" s="38"/>
      <c r="AA137" s="38"/>
      <c r="AB137" s="38"/>
      <c r="AC137" s="38"/>
      <c r="AD137" s="38"/>
      <c r="AE137" s="38"/>
      <c r="AR137" s="255" t="s">
        <v>2059</v>
      </c>
      <c r="AT137" s="255" t="s">
        <v>175</v>
      </c>
      <c r="AU137" s="255" t="s">
        <v>85</v>
      </c>
      <c r="AY137" s="17" t="s">
        <v>173</v>
      </c>
      <c r="BE137" s="256">
        <f>IF(N137="základní",J137,0)</f>
        <v>0</v>
      </c>
      <c r="BF137" s="256">
        <f>IF(N137="snížená",J137,0)</f>
        <v>0</v>
      </c>
      <c r="BG137" s="256">
        <f>IF(N137="zákl. přenesená",J137,0)</f>
        <v>0</v>
      </c>
      <c r="BH137" s="256">
        <f>IF(N137="sníž. přenesená",J137,0)</f>
        <v>0</v>
      </c>
      <c r="BI137" s="256">
        <f>IF(N137="nulová",J137,0)</f>
        <v>0</v>
      </c>
      <c r="BJ137" s="17" t="s">
        <v>83</v>
      </c>
      <c r="BK137" s="256">
        <f>ROUND(I137*H137,2)</f>
        <v>0</v>
      </c>
      <c r="BL137" s="17" t="s">
        <v>2059</v>
      </c>
      <c r="BM137" s="255" t="s">
        <v>2066</v>
      </c>
    </row>
    <row r="138" spans="1:47" s="2" customFormat="1" ht="12">
      <c r="A138" s="38"/>
      <c r="B138" s="39"/>
      <c r="C138" s="40"/>
      <c r="D138" s="259" t="s">
        <v>541</v>
      </c>
      <c r="E138" s="40"/>
      <c r="F138" s="302" t="s">
        <v>2067</v>
      </c>
      <c r="G138" s="40"/>
      <c r="H138" s="40"/>
      <c r="I138" s="210"/>
      <c r="J138" s="40"/>
      <c r="K138" s="40"/>
      <c r="L138" s="44"/>
      <c r="M138" s="303"/>
      <c r="N138" s="304"/>
      <c r="O138" s="91"/>
      <c r="P138" s="91"/>
      <c r="Q138" s="91"/>
      <c r="R138" s="91"/>
      <c r="S138" s="91"/>
      <c r="T138" s="92"/>
      <c r="U138" s="38"/>
      <c r="V138" s="38"/>
      <c r="W138" s="38"/>
      <c r="X138" s="38"/>
      <c r="Y138" s="38"/>
      <c r="Z138" s="38"/>
      <c r="AA138" s="38"/>
      <c r="AB138" s="38"/>
      <c r="AC138" s="38"/>
      <c r="AD138" s="38"/>
      <c r="AE138" s="38"/>
      <c r="AT138" s="17" t="s">
        <v>541</v>
      </c>
      <c r="AU138" s="17" t="s">
        <v>85</v>
      </c>
    </row>
    <row r="139" spans="1:63" s="12" customFormat="1" ht="22.8" customHeight="1">
      <c r="A139" s="12"/>
      <c r="B139" s="227"/>
      <c r="C139" s="228"/>
      <c r="D139" s="229" t="s">
        <v>75</v>
      </c>
      <c r="E139" s="241" t="s">
        <v>2068</v>
      </c>
      <c r="F139" s="241" t="s">
        <v>2069</v>
      </c>
      <c r="G139" s="228"/>
      <c r="H139" s="228"/>
      <c r="I139" s="231"/>
      <c r="J139" s="242">
        <f>BK139</f>
        <v>0</v>
      </c>
      <c r="K139" s="228"/>
      <c r="L139" s="233"/>
      <c r="M139" s="234"/>
      <c r="N139" s="235"/>
      <c r="O139" s="235"/>
      <c r="P139" s="236">
        <f>SUM(P140:P143)</f>
        <v>0</v>
      </c>
      <c r="Q139" s="235"/>
      <c r="R139" s="236">
        <f>SUM(R140:R143)</f>
        <v>0</v>
      </c>
      <c r="S139" s="235"/>
      <c r="T139" s="237">
        <f>SUM(T140:T143)</f>
        <v>0</v>
      </c>
      <c r="U139" s="12"/>
      <c r="V139" s="12"/>
      <c r="W139" s="12"/>
      <c r="X139" s="12"/>
      <c r="Y139" s="12"/>
      <c r="Z139" s="12"/>
      <c r="AA139" s="12"/>
      <c r="AB139" s="12"/>
      <c r="AC139" s="12"/>
      <c r="AD139" s="12"/>
      <c r="AE139" s="12"/>
      <c r="AR139" s="238" t="s">
        <v>201</v>
      </c>
      <c r="AT139" s="239" t="s">
        <v>75</v>
      </c>
      <c r="AU139" s="239" t="s">
        <v>83</v>
      </c>
      <c r="AY139" s="238" t="s">
        <v>173</v>
      </c>
      <c r="BK139" s="240">
        <f>SUM(BK140:BK143)</f>
        <v>0</v>
      </c>
    </row>
    <row r="140" spans="1:65" s="2" customFormat="1" ht="16.5" customHeight="1">
      <c r="A140" s="38"/>
      <c r="B140" s="39"/>
      <c r="C140" s="243" t="s">
        <v>183</v>
      </c>
      <c r="D140" s="243" t="s">
        <v>175</v>
      </c>
      <c r="E140" s="244" t="s">
        <v>2070</v>
      </c>
      <c r="F140" s="245" t="s">
        <v>2071</v>
      </c>
      <c r="G140" s="246" t="s">
        <v>561</v>
      </c>
      <c r="H140" s="247">
        <v>1</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2059</v>
      </c>
      <c r="AT140" s="255" t="s">
        <v>175</v>
      </c>
      <c r="AU140" s="255" t="s">
        <v>85</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2059</v>
      </c>
      <c r="BM140" s="255" t="s">
        <v>2072</v>
      </c>
    </row>
    <row r="141" spans="1:47" s="2" customFormat="1" ht="12">
      <c r="A141" s="38"/>
      <c r="B141" s="39"/>
      <c r="C141" s="40"/>
      <c r="D141" s="259" t="s">
        <v>541</v>
      </c>
      <c r="E141" s="40"/>
      <c r="F141" s="302" t="s">
        <v>2073</v>
      </c>
      <c r="G141" s="40"/>
      <c r="H141" s="40"/>
      <c r="I141" s="210"/>
      <c r="J141" s="40"/>
      <c r="K141" s="40"/>
      <c r="L141" s="44"/>
      <c r="M141" s="303"/>
      <c r="N141" s="304"/>
      <c r="O141" s="91"/>
      <c r="P141" s="91"/>
      <c r="Q141" s="91"/>
      <c r="R141" s="91"/>
      <c r="S141" s="91"/>
      <c r="T141" s="92"/>
      <c r="U141" s="38"/>
      <c r="V141" s="38"/>
      <c r="W141" s="38"/>
      <c r="X141" s="38"/>
      <c r="Y141" s="38"/>
      <c r="Z141" s="38"/>
      <c r="AA141" s="38"/>
      <c r="AB141" s="38"/>
      <c r="AC141" s="38"/>
      <c r="AD141" s="38"/>
      <c r="AE141" s="38"/>
      <c r="AT141" s="17" t="s">
        <v>541</v>
      </c>
      <c r="AU141" s="17" t="s">
        <v>85</v>
      </c>
    </row>
    <row r="142" spans="1:65" s="2" customFormat="1" ht="16.5" customHeight="1">
      <c r="A142" s="38"/>
      <c r="B142" s="39"/>
      <c r="C142" s="243" t="s">
        <v>201</v>
      </c>
      <c r="D142" s="243" t="s">
        <v>175</v>
      </c>
      <c r="E142" s="244" t="s">
        <v>2074</v>
      </c>
      <c r="F142" s="245" t="s">
        <v>155</v>
      </c>
      <c r="G142" s="246" t="s">
        <v>561</v>
      </c>
      <c r="H142" s="247">
        <v>1</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2059</v>
      </c>
      <c r="AT142" s="255" t="s">
        <v>175</v>
      </c>
      <c r="AU142" s="255" t="s">
        <v>85</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2059</v>
      </c>
      <c r="BM142" s="255" t="s">
        <v>2075</v>
      </c>
    </row>
    <row r="143" spans="1:47" s="2" customFormat="1" ht="12">
      <c r="A143" s="38"/>
      <c r="B143" s="39"/>
      <c r="C143" s="40"/>
      <c r="D143" s="259" t="s">
        <v>541</v>
      </c>
      <c r="E143" s="40"/>
      <c r="F143" s="302" t="s">
        <v>2076</v>
      </c>
      <c r="G143" s="40"/>
      <c r="H143" s="40"/>
      <c r="I143" s="210"/>
      <c r="J143" s="40"/>
      <c r="K143" s="40"/>
      <c r="L143" s="44"/>
      <c r="M143" s="303"/>
      <c r="N143" s="304"/>
      <c r="O143" s="91"/>
      <c r="P143" s="91"/>
      <c r="Q143" s="91"/>
      <c r="R143" s="91"/>
      <c r="S143" s="91"/>
      <c r="T143" s="92"/>
      <c r="U143" s="38"/>
      <c r="V143" s="38"/>
      <c r="W143" s="38"/>
      <c r="X143" s="38"/>
      <c r="Y143" s="38"/>
      <c r="Z143" s="38"/>
      <c r="AA143" s="38"/>
      <c r="AB143" s="38"/>
      <c r="AC143" s="38"/>
      <c r="AD143" s="38"/>
      <c r="AE143" s="38"/>
      <c r="AT143" s="17" t="s">
        <v>541</v>
      </c>
      <c r="AU143" s="17" t="s">
        <v>85</v>
      </c>
    </row>
    <row r="144" spans="1:63" s="12" customFormat="1" ht="22.8" customHeight="1">
      <c r="A144" s="12"/>
      <c r="B144" s="227"/>
      <c r="C144" s="228"/>
      <c r="D144" s="229" t="s">
        <v>75</v>
      </c>
      <c r="E144" s="241" t="s">
        <v>2077</v>
      </c>
      <c r="F144" s="241" t="s">
        <v>153</v>
      </c>
      <c r="G144" s="228"/>
      <c r="H144" s="228"/>
      <c r="I144" s="231"/>
      <c r="J144" s="242">
        <f>BK144</f>
        <v>0</v>
      </c>
      <c r="K144" s="228"/>
      <c r="L144" s="233"/>
      <c r="M144" s="234"/>
      <c r="N144" s="235"/>
      <c r="O144" s="235"/>
      <c r="P144" s="236">
        <f>SUM(P145:P151)</f>
        <v>0</v>
      </c>
      <c r="Q144" s="235"/>
      <c r="R144" s="236">
        <f>SUM(R145:R151)</f>
        <v>0</v>
      </c>
      <c r="S144" s="235"/>
      <c r="T144" s="237">
        <f>SUM(T145:T151)</f>
        <v>0</v>
      </c>
      <c r="U144" s="12"/>
      <c r="V144" s="12"/>
      <c r="W144" s="12"/>
      <c r="X144" s="12"/>
      <c r="Y144" s="12"/>
      <c r="Z144" s="12"/>
      <c r="AA144" s="12"/>
      <c r="AB144" s="12"/>
      <c r="AC144" s="12"/>
      <c r="AD144" s="12"/>
      <c r="AE144" s="12"/>
      <c r="AR144" s="238" t="s">
        <v>201</v>
      </c>
      <c r="AT144" s="239" t="s">
        <v>75</v>
      </c>
      <c r="AU144" s="239" t="s">
        <v>83</v>
      </c>
      <c r="AY144" s="238" t="s">
        <v>173</v>
      </c>
      <c r="BK144" s="240">
        <f>SUM(BK145:BK151)</f>
        <v>0</v>
      </c>
    </row>
    <row r="145" spans="1:65" s="2" customFormat="1" ht="16.5" customHeight="1">
      <c r="A145" s="38"/>
      <c r="B145" s="39"/>
      <c r="C145" s="243" t="s">
        <v>208</v>
      </c>
      <c r="D145" s="243" t="s">
        <v>175</v>
      </c>
      <c r="E145" s="244" t="s">
        <v>2078</v>
      </c>
      <c r="F145" s="245" t="s">
        <v>2079</v>
      </c>
      <c r="G145" s="246" t="s">
        <v>561</v>
      </c>
      <c r="H145" s="247">
        <v>1</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2059</v>
      </c>
      <c r="AT145" s="255" t="s">
        <v>175</v>
      </c>
      <c r="AU145" s="255" t="s">
        <v>85</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2059</v>
      </c>
      <c r="BM145" s="255" t="s">
        <v>2080</v>
      </c>
    </row>
    <row r="146" spans="1:47" s="2" customFormat="1" ht="12">
      <c r="A146" s="38"/>
      <c r="B146" s="39"/>
      <c r="C146" s="40"/>
      <c r="D146" s="259" t="s">
        <v>541</v>
      </c>
      <c r="E146" s="40"/>
      <c r="F146" s="302" t="s">
        <v>2081</v>
      </c>
      <c r="G146" s="40"/>
      <c r="H146" s="40"/>
      <c r="I146" s="210"/>
      <c r="J146" s="40"/>
      <c r="K146" s="40"/>
      <c r="L146" s="44"/>
      <c r="M146" s="303"/>
      <c r="N146" s="304"/>
      <c r="O146" s="91"/>
      <c r="P146" s="91"/>
      <c r="Q146" s="91"/>
      <c r="R146" s="91"/>
      <c r="S146" s="91"/>
      <c r="T146" s="92"/>
      <c r="U146" s="38"/>
      <c r="V146" s="38"/>
      <c r="W146" s="38"/>
      <c r="X146" s="38"/>
      <c r="Y146" s="38"/>
      <c r="Z146" s="38"/>
      <c r="AA146" s="38"/>
      <c r="AB146" s="38"/>
      <c r="AC146" s="38"/>
      <c r="AD146" s="38"/>
      <c r="AE146" s="38"/>
      <c r="AT146" s="17" t="s">
        <v>541</v>
      </c>
      <c r="AU146" s="17" t="s">
        <v>85</v>
      </c>
    </row>
    <row r="147" spans="1:65" s="2" customFormat="1" ht="37.8" customHeight="1">
      <c r="A147" s="38"/>
      <c r="B147" s="39"/>
      <c r="C147" s="243" t="s">
        <v>215</v>
      </c>
      <c r="D147" s="243" t="s">
        <v>175</v>
      </c>
      <c r="E147" s="244" t="s">
        <v>2082</v>
      </c>
      <c r="F147" s="245" t="s">
        <v>2083</v>
      </c>
      <c r="G147" s="246" t="s">
        <v>204</v>
      </c>
      <c r="H147" s="247">
        <v>51.431</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85</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2084</v>
      </c>
    </row>
    <row r="148" spans="1:47" s="2" customFormat="1" ht="12">
      <c r="A148" s="38"/>
      <c r="B148" s="39"/>
      <c r="C148" s="40"/>
      <c r="D148" s="259" t="s">
        <v>541</v>
      </c>
      <c r="E148" s="40"/>
      <c r="F148" s="302" t="s">
        <v>2085</v>
      </c>
      <c r="G148" s="40"/>
      <c r="H148" s="40"/>
      <c r="I148" s="210"/>
      <c r="J148" s="40"/>
      <c r="K148" s="40"/>
      <c r="L148" s="44"/>
      <c r="M148" s="303"/>
      <c r="N148" s="304"/>
      <c r="O148" s="91"/>
      <c r="P148" s="91"/>
      <c r="Q148" s="91"/>
      <c r="R148" s="91"/>
      <c r="S148" s="91"/>
      <c r="T148" s="92"/>
      <c r="U148" s="38"/>
      <c r="V148" s="38"/>
      <c r="W148" s="38"/>
      <c r="X148" s="38"/>
      <c r="Y148" s="38"/>
      <c r="Z148" s="38"/>
      <c r="AA148" s="38"/>
      <c r="AB148" s="38"/>
      <c r="AC148" s="38"/>
      <c r="AD148" s="38"/>
      <c r="AE148" s="38"/>
      <c r="AT148" s="17" t="s">
        <v>541</v>
      </c>
      <c r="AU148" s="17" t="s">
        <v>85</v>
      </c>
    </row>
    <row r="149" spans="1:51" s="13" customFormat="1" ht="12">
      <c r="A149" s="13"/>
      <c r="B149" s="257"/>
      <c r="C149" s="258"/>
      <c r="D149" s="259" t="s">
        <v>189</v>
      </c>
      <c r="E149" s="260" t="s">
        <v>1</v>
      </c>
      <c r="F149" s="261" t="s">
        <v>190</v>
      </c>
      <c r="G149" s="258"/>
      <c r="H149" s="260" t="s">
        <v>1</v>
      </c>
      <c r="I149" s="262"/>
      <c r="J149" s="258"/>
      <c r="K149" s="258"/>
      <c r="L149" s="263"/>
      <c r="M149" s="264"/>
      <c r="N149" s="265"/>
      <c r="O149" s="265"/>
      <c r="P149" s="265"/>
      <c r="Q149" s="265"/>
      <c r="R149" s="265"/>
      <c r="S149" s="265"/>
      <c r="T149" s="266"/>
      <c r="U149" s="13"/>
      <c r="V149" s="13"/>
      <c r="W149" s="13"/>
      <c r="X149" s="13"/>
      <c r="Y149" s="13"/>
      <c r="Z149" s="13"/>
      <c r="AA149" s="13"/>
      <c r="AB149" s="13"/>
      <c r="AC149" s="13"/>
      <c r="AD149" s="13"/>
      <c r="AE149" s="13"/>
      <c r="AT149" s="267" t="s">
        <v>189</v>
      </c>
      <c r="AU149" s="267" t="s">
        <v>85</v>
      </c>
      <c r="AV149" s="13" t="s">
        <v>83</v>
      </c>
      <c r="AW149" s="13" t="s">
        <v>32</v>
      </c>
      <c r="AX149" s="13" t="s">
        <v>76</v>
      </c>
      <c r="AY149" s="267" t="s">
        <v>173</v>
      </c>
    </row>
    <row r="150" spans="1:51" s="14" customFormat="1" ht="12">
      <c r="A150" s="14"/>
      <c r="B150" s="268"/>
      <c r="C150" s="269"/>
      <c r="D150" s="259" t="s">
        <v>189</v>
      </c>
      <c r="E150" s="270" t="s">
        <v>1</v>
      </c>
      <c r="F150" s="271" t="s">
        <v>2086</v>
      </c>
      <c r="G150" s="269"/>
      <c r="H150" s="272">
        <v>51.431</v>
      </c>
      <c r="I150" s="273"/>
      <c r="J150" s="269"/>
      <c r="K150" s="269"/>
      <c r="L150" s="274"/>
      <c r="M150" s="275"/>
      <c r="N150" s="276"/>
      <c r="O150" s="276"/>
      <c r="P150" s="276"/>
      <c r="Q150" s="276"/>
      <c r="R150" s="276"/>
      <c r="S150" s="276"/>
      <c r="T150" s="277"/>
      <c r="U150" s="14"/>
      <c r="V150" s="14"/>
      <c r="W150" s="14"/>
      <c r="X150" s="14"/>
      <c r="Y150" s="14"/>
      <c r="Z150" s="14"/>
      <c r="AA150" s="14"/>
      <c r="AB150" s="14"/>
      <c r="AC150" s="14"/>
      <c r="AD150" s="14"/>
      <c r="AE150" s="14"/>
      <c r="AT150" s="278" t="s">
        <v>189</v>
      </c>
      <c r="AU150" s="278" t="s">
        <v>85</v>
      </c>
      <c r="AV150" s="14" t="s">
        <v>85</v>
      </c>
      <c r="AW150" s="14" t="s">
        <v>32</v>
      </c>
      <c r="AX150" s="14" t="s">
        <v>76</v>
      </c>
      <c r="AY150" s="278" t="s">
        <v>173</v>
      </c>
    </row>
    <row r="151" spans="1:51" s="15" customFormat="1" ht="12">
      <c r="A151" s="15"/>
      <c r="B151" s="279"/>
      <c r="C151" s="280"/>
      <c r="D151" s="259" t="s">
        <v>189</v>
      </c>
      <c r="E151" s="281" t="s">
        <v>1</v>
      </c>
      <c r="F151" s="282" t="s">
        <v>194</v>
      </c>
      <c r="G151" s="280"/>
      <c r="H151" s="283">
        <v>51.431</v>
      </c>
      <c r="I151" s="284"/>
      <c r="J151" s="280"/>
      <c r="K151" s="280"/>
      <c r="L151" s="285"/>
      <c r="M151" s="311"/>
      <c r="N151" s="312"/>
      <c r="O151" s="312"/>
      <c r="P151" s="312"/>
      <c r="Q151" s="312"/>
      <c r="R151" s="312"/>
      <c r="S151" s="312"/>
      <c r="T151" s="313"/>
      <c r="U151" s="15"/>
      <c r="V151" s="15"/>
      <c r="W151" s="15"/>
      <c r="X151" s="15"/>
      <c r="Y151" s="15"/>
      <c r="Z151" s="15"/>
      <c r="AA151" s="15"/>
      <c r="AB151" s="15"/>
      <c r="AC151" s="15"/>
      <c r="AD151" s="15"/>
      <c r="AE151" s="15"/>
      <c r="AT151" s="289" t="s">
        <v>189</v>
      </c>
      <c r="AU151" s="289" t="s">
        <v>85</v>
      </c>
      <c r="AV151" s="15" t="s">
        <v>183</v>
      </c>
      <c r="AW151" s="15" t="s">
        <v>32</v>
      </c>
      <c r="AX151" s="15" t="s">
        <v>83</v>
      </c>
      <c r="AY151" s="289" t="s">
        <v>173</v>
      </c>
    </row>
    <row r="152" spans="1:31" s="2" customFormat="1" ht="6.95" customHeight="1">
      <c r="A152" s="38"/>
      <c r="B152" s="66"/>
      <c r="C152" s="67"/>
      <c r="D152" s="67"/>
      <c r="E152" s="67"/>
      <c r="F152" s="67"/>
      <c r="G152" s="67"/>
      <c r="H152" s="67"/>
      <c r="I152" s="67"/>
      <c r="J152" s="67"/>
      <c r="K152" s="67"/>
      <c r="L152" s="44"/>
      <c r="M152" s="38"/>
      <c r="O152" s="38"/>
      <c r="P152" s="38"/>
      <c r="Q152" s="38"/>
      <c r="R152" s="38"/>
      <c r="S152" s="38"/>
      <c r="T152" s="38"/>
      <c r="U152" s="38"/>
      <c r="V152" s="38"/>
      <c r="W152" s="38"/>
      <c r="X152" s="38"/>
      <c r="Y152" s="38"/>
      <c r="Z152" s="38"/>
      <c r="AA152" s="38"/>
      <c r="AB152" s="38"/>
      <c r="AC152" s="38"/>
      <c r="AD152" s="38"/>
      <c r="AE152" s="38"/>
    </row>
  </sheetData>
  <sheetProtection password="E061" sheet="1" objects="1" scenarios="1" formatColumns="0" formatRows="0" autoFilter="0"/>
  <autoFilter ref="C130:K151"/>
  <mergeCells count="14">
    <mergeCell ref="E7:H7"/>
    <mergeCell ref="E9:H9"/>
    <mergeCell ref="E18:H18"/>
    <mergeCell ref="E27:H27"/>
    <mergeCell ref="E85:H85"/>
    <mergeCell ref="E87:H87"/>
    <mergeCell ref="D105:F105"/>
    <mergeCell ref="D106:F106"/>
    <mergeCell ref="D107:F107"/>
    <mergeCell ref="D108:F108"/>
    <mergeCell ref="D109:F109"/>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3:H14"/>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7"/>
      <c r="C3" s="148"/>
      <c r="D3" s="148"/>
      <c r="E3" s="148"/>
      <c r="F3" s="148"/>
      <c r="G3" s="148"/>
      <c r="H3" s="20"/>
    </row>
    <row r="4" spans="2:8" s="1" customFormat="1" ht="24.95" customHeight="1">
      <c r="B4" s="20"/>
      <c r="C4" s="149" t="s">
        <v>2087</v>
      </c>
      <c r="H4" s="20"/>
    </row>
    <row r="5" spans="2:8" s="1" customFormat="1" ht="12" customHeight="1">
      <c r="B5" s="20"/>
      <c r="C5" s="314" t="s">
        <v>13</v>
      </c>
      <c r="D5" s="157" t="s">
        <v>14</v>
      </c>
      <c r="E5" s="1"/>
      <c r="F5" s="1"/>
      <c r="H5" s="20"/>
    </row>
    <row r="6" spans="2:8" s="1" customFormat="1" ht="36.95" customHeight="1">
      <c r="B6" s="20"/>
      <c r="C6" s="315" t="s">
        <v>16</v>
      </c>
      <c r="D6" s="316" t="s">
        <v>17</v>
      </c>
      <c r="E6" s="1"/>
      <c r="F6" s="1"/>
      <c r="H6" s="20"/>
    </row>
    <row r="7" spans="2:8" s="1" customFormat="1" ht="16.5" customHeight="1">
      <c r="B7" s="20"/>
      <c r="C7" s="151" t="s">
        <v>22</v>
      </c>
      <c r="D7" s="154" t="str">
        <f>'Rekapitulace stavby'!AN8</f>
        <v>6. 3. 2023</v>
      </c>
      <c r="H7" s="20"/>
    </row>
    <row r="8" spans="1:8" s="2" customFormat="1" ht="10.8" customHeight="1">
      <c r="A8" s="38"/>
      <c r="B8" s="44"/>
      <c r="C8" s="38"/>
      <c r="D8" s="38"/>
      <c r="E8" s="38"/>
      <c r="F8" s="38"/>
      <c r="G8" s="38"/>
      <c r="H8" s="44"/>
    </row>
    <row r="9" spans="1:8" s="11" customFormat="1" ht="29.25" customHeight="1">
      <c r="A9" s="215"/>
      <c r="B9" s="317"/>
      <c r="C9" s="318" t="s">
        <v>57</v>
      </c>
      <c r="D9" s="319" t="s">
        <v>58</v>
      </c>
      <c r="E9" s="319" t="s">
        <v>160</v>
      </c>
      <c r="F9" s="320" t="s">
        <v>2088</v>
      </c>
      <c r="G9" s="215"/>
      <c r="H9" s="317"/>
    </row>
    <row r="10" spans="1:8" s="2" customFormat="1" ht="26.4" customHeight="1">
      <c r="A10" s="38"/>
      <c r="B10" s="44"/>
      <c r="C10" s="321" t="s">
        <v>2089</v>
      </c>
      <c r="D10" s="321" t="s">
        <v>88</v>
      </c>
      <c r="E10" s="38"/>
      <c r="F10" s="38"/>
      <c r="G10" s="38"/>
      <c r="H10" s="44"/>
    </row>
    <row r="11" spans="1:8" s="2" customFormat="1" ht="16.8" customHeight="1">
      <c r="A11" s="38"/>
      <c r="B11" s="44"/>
      <c r="C11" s="322" t="s">
        <v>2090</v>
      </c>
      <c r="D11" s="323" t="s">
        <v>2091</v>
      </c>
      <c r="E11" s="324" t="s">
        <v>204</v>
      </c>
      <c r="F11" s="325">
        <v>0</v>
      </c>
      <c r="G11" s="38"/>
      <c r="H11" s="44"/>
    </row>
    <row r="12" spans="1:8" s="2" customFormat="1" ht="16.8" customHeight="1">
      <c r="A12" s="38"/>
      <c r="B12" s="44"/>
      <c r="C12" s="326" t="s">
        <v>1</v>
      </c>
      <c r="D12" s="326" t="s">
        <v>76</v>
      </c>
      <c r="E12" s="17" t="s">
        <v>1</v>
      </c>
      <c r="F12" s="327">
        <v>0</v>
      </c>
      <c r="G12" s="38"/>
      <c r="H12" s="44"/>
    </row>
    <row r="13" spans="1:8" s="2" customFormat="1" ht="7.4" customHeight="1">
      <c r="A13" s="38"/>
      <c r="B13" s="182"/>
      <c r="C13" s="183"/>
      <c r="D13" s="183"/>
      <c r="E13" s="183"/>
      <c r="F13" s="183"/>
      <c r="G13" s="183"/>
      <c r="H13" s="44"/>
    </row>
    <row r="14" spans="1:8" s="2" customFormat="1" ht="12">
      <c r="A14" s="38"/>
      <c r="B14" s="38"/>
      <c r="C14" s="38"/>
      <c r="D14" s="38"/>
      <c r="E14" s="38"/>
      <c r="F14" s="38"/>
      <c r="G14" s="38"/>
      <c r="H14" s="38"/>
    </row>
  </sheetData>
  <sheetProtection password="E061"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90</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s="1" customFormat="1" ht="12" customHeight="1">
      <c r="B8" s="20"/>
      <c r="D8" s="151" t="s">
        <v>120</v>
      </c>
      <c r="L8" s="20"/>
    </row>
    <row r="9" spans="1:31" s="2" customFormat="1" ht="16.5" customHeight="1">
      <c r="A9" s="38"/>
      <c r="B9" s="44"/>
      <c r="C9" s="38"/>
      <c r="D9" s="38"/>
      <c r="E9" s="152" t="s">
        <v>121</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122</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123</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6. 3. 2023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
        <v>1</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
        <v>26</v>
      </c>
      <c r="F17" s="38"/>
      <c r="G17" s="38"/>
      <c r="H17" s="38"/>
      <c r="I17" s="151" t="s">
        <v>27</v>
      </c>
      <c r="J17" s="141" t="s">
        <v>1</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
        <v>1</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
        <v>31</v>
      </c>
      <c r="F23" s="38"/>
      <c r="G23" s="38"/>
      <c r="H23" s="38"/>
      <c r="I23" s="151" t="s">
        <v>27</v>
      </c>
      <c r="J23" s="141" t="s">
        <v>1</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33</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35</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14.4" customHeight="1">
      <c r="A32" s="38"/>
      <c r="B32" s="44"/>
      <c r="C32" s="38"/>
      <c r="D32" s="141" t="s">
        <v>124</v>
      </c>
      <c r="E32" s="38"/>
      <c r="F32" s="38"/>
      <c r="G32" s="38"/>
      <c r="H32" s="38"/>
      <c r="I32" s="38"/>
      <c r="J32" s="160">
        <f>J98</f>
        <v>0</v>
      </c>
      <c r="K32" s="38"/>
      <c r="L32" s="63"/>
      <c r="S32" s="38"/>
      <c r="T32" s="38"/>
      <c r="U32" s="38"/>
      <c r="V32" s="38"/>
      <c r="W32" s="38"/>
      <c r="X32" s="38"/>
      <c r="Y32" s="38"/>
      <c r="Z32" s="38"/>
      <c r="AA32" s="38"/>
      <c r="AB32" s="38"/>
      <c r="AC32" s="38"/>
      <c r="AD32" s="38"/>
      <c r="AE32" s="38"/>
    </row>
    <row r="33" spans="1:31" s="2" customFormat="1" ht="14.4" customHeight="1">
      <c r="A33" s="38"/>
      <c r="B33" s="44"/>
      <c r="C33" s="38"/>
      <c r="D33" s="161" t="s">
        <v>125</v>
      </c>
      <c r="E33" s="38"/>
      <c r="F33" s="38"/>
      <c r="G33" s="38"/>
      <c r="H33" s="38"/>
      <c r="I33" s="38"/>
      <c r="J33" s="160">
        <f>J119</f>
        <v>0</v>
      </c>
      <c r="K33" s="38"/>
      <c r="L33" s="63"/>
      <c r="S33" s="38"/>
      <c r="T33" s="38"/>
      <c r="U33" s="38"/>
      <c r="V33" s="38"/>
      <c r="W33" s="38"/>
      <c r="X33" s="38"/>
      <c r="Y33" s="38"/>
      <c r="Z33" s="38"/>
      <c r="AA33" s="38"/>
      <c r="AB33" s="38"/>
      <c r="AC33" s="38"/>
      <c r="AD33" s="38"/>
      <c r="AE33" s="38"/>
    </row>
    <row r="34" spans="1:31" s="2" customFormat="1" ht="25.4" customHeight="1">
      <c r="A34" s="38"/>
      <c r="B34" s="44"/>
      <c r="C34" s="38"/>
      <c r="D34" s="162" t="s">
        <v>36</v>
      </c>
      <c r="E34" s="38"/>
      <c r="F34" s="38"/>
      <c r="G34" s="38"/>
      <c r="H34" s="38"/>
      <c r="I34" s="38"/>
      <c r="J34" s="163">
        <f>ROUND(J32+J33,2)</f>
        <v>0</v>
      </c>
      <c r="K34" s="38"/>
      <c r="L34" s="63"/>
      <c r="S34" s="38"/>
      <c r="T34" s="38"/>
      <c r="U34" s="38"/>
      <c r="V34" s="38"/>
      <c r="W34" s="38"/>
      <c r="X34" s="38"/>
      <c r="Y34" s="38"/>
      <c r="Z34" s="38"/>
      <c r="AA34" s="38"/>
      <c r="AB34" s="38"/>
      <c r="AC34" s="38"/>
      <c r="AD34" s="38"/>
      <c r="AE34" s="38"/>
    </row>
    <row r="35" spans="1:31" s="2" customFormat="1" ht="6.95" customHeight="1">
      <c r="A35" s="38"/>
      <c r="B35" s="44"/>
      <c r="C35" s="38"/>
      <c r="D35" s="159"/>
      <c r="E35" s="159"/>
      <c r="F35" s="159"/>
      <c r="G35" s="159"/>
      <c r="H35" s="159"/>
      <c r="I35" s="159"/>
      <c r="J35" s="159"/>
      <c r="K35" s="159"/>
      <c r="L35" s="63"/>
      <c r="S35" s="38"/>
      <c r="T35" s="38"/>
      <c r="U35" s="38"/>
      <c r="V35" s="38"/>
      <c r="W35" s="38"/>
      <c r="X35" s="38"/>
      <c r="Y35" s="38"/>
      <c r="Z35" s="38"/>
      <c r="AA35" s="38"/>
      <c r="AB35" s="38"/>
      <c r="AC35" s="38"/>
      <c r="AD35" s="38"/>
      <c r="AE35" s="38"/>
    </row>
    <row r="36" spans="1:31" s="2" customFormat="1" ht="14.4" customHeight="1">
      <c r="A36" s="38"/>
      <c r="B36" s="44"/>
      <c r="C36" s="38"/>
      <c r="D36" s="38"/>
      <c r="E36" s="38"/>
      <c r="F36" s="164" t="s">
        <v>38</v>
      </c>
      <c r="G36" s="38"/>
      <c r="H36" s="38"/>
      <c r="I36" s="164" t="s">
        <v>37</v>
      </c>
      <c r="J36" s="164" t="s">
        <v>39</v>
      </c>
      <c r="K36" s="38"/>
      <c r="L36" s="63"/>
      <c r="S36" s="38"/>
      <c r="T36" s="38"/>
      <c r="U36" s="38"/>
      <c r="V36" s="38"/>
      <c r="W36" s="38"/>
      <c r="X36" s="38"/>
      <c r="Y36" s="38"/>
      <c r="Z36" s="38"/>
      <c r="AA36" s="38"/>
      <c r="AB36" s="38"/>
      <c r="AC36" s="38"/>
      <c r="AD36" s="38"/>
      <c r="AE36" s="38"/>
    </row>
    <row r="37" spans="1:31" s="2" customFormat="1" ht="14.4" customHeight="1">
      <c r="A37" s="38"/>
      <c r="B37" s="44"/>
      <c r="C37" s="38"/>
      <c r="D37" s="165" t="s">
        <v>40</v>
      </c>
      <c r="E37" s="151" t="s">
        <v>41</v>
      </c>
      <c r="F37" s="166">
        <f>ROUND((SUM(BE119:BE126)+SUM(BE148:BE691)),2)</f>
        <v>0</v>
      </c>
      <c r="G37" s="38"/>
      <c r="H37" s="38"/>
      <c r="I37" s="167">
        <v>0.21</v>
      </c>
      <c r="J37" s="166">
        <f>ROUND(((SUM(BE119:BE126)+SUM(BE148:BE691))*I37),2)</f>
        <v>0</v>
      </c>
      <c r="K37" s="38"/>
      <c r="L37" s="63"/>
      <c r="S37" s="38"/>
      <c r="T37" s="38"/>
      <c r="U37" s="38"/>
      <c r="V37" s="38"/>
      <c r="W37" s="38"/>
      <c r="X37" s="38"/>
      <c r="Y37" s="38"/>
      <c r="Z37" s="38"/>
      <c r="AA37" s="38"/>
      <c r="AB37" s="38"/>
      <c r="AC37" s="38"/>
      <c r="AD37" s="38"/>
      <c r="AE37" s="38"/>
    </row>
    <row r="38" spans="1:31" s="2" customFormat="1" ht="14.4" customHeight="1">
      <c r="A38" s="38"/>
      <c r="B38" s="44"/>
      <c r="C38" s="38"/>
      <c r="D38" s="38"/>
      <c r="E38" s="151" t="s">
        <v>42</v>
      </c>
      <c r="F38" s="166">
        <f>ROUND((SUM(BF119:BF126)+SUM(BF148:BF691)),2)</f>
        <v>0</v>
      </c>
      <c r="G38" s="38"/>
      <c r="H38" s="38"/>
      <c r="I38" s="167">
        <v>0.15</v>
      </c>
      <c r="J38" s="166">
        <f>ROUND(((SUM(BF119:BF126)+SUM(BF148:BF691))*I38),2)</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6">
        <f>ROUND((SUM(BG119:BG126)+SUM(BG148:BG691)),2)</f>
        <v>0</v>
      </c>
      <c r="G39" s="38"/>
      <c r="H39" s="38"/>
      <c r="I39" s="167">
        <v>0.21</v>
      </c>
      <c r="J39" s="166">
        <f>0</f>
        <v>0</v>
      </c>
      <c r="K39" s="38"/>
      <c r="L39" s="63"/>
      <c r="S39" s="38"/>
      <c r="T39" s="38"/>
      <c r="U39" s="38"/>
      <c r="V39" s="38"/>
      <c r="W39" s="38"/>
      <c r="X39" s="38"/>
      <c r="Y39" s="38"/>
      <c r="Z39" s="38"/>
      <c r="AA39" s="38"/>
      <c r="AB39" s="38"/>
      <c r="AC39" s="38"/>
      <c r="AD39" s="38"/>
      <c r="AE39" s="38"/>
    </row>
    <row r="40" spans="1:31" s="2" customFormat="1" ht="14.4" customHeight="1" hidden="1">
      <c r="A40" s="38"/>
      <c r="B40" s="44"/>
      <c r="C40" s="38"/>
      <c r="D40" s="38"/>
      <c r="E40" s="151" t="s">
        <v>44</v>
      </c>
      <c r="F40" s="166">
        <f>ROUND((SUM(BH119:BH126)+SUM(BH148:BH691)),2)</f>
        <v>0</v>
      </c>
      <c r="G40" s="38"/>
      <c r="H40" s="38"/>
      <c r="I40" s="167">
        <v>0.15</v>
      </c>
      <c r="J40" s="166">
        <f>0</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45</v>
      </c>
      <c r="F41" s="166">
        <f>ROUND((SUM(BI119:BI126)+SUM(BI148:BI691)),2)</f>
        <v>0</v>
      </c>
      <c r="G41" s="38"/>
      <c r="H41" s="38"/>
      <c r="I41" s="167">
        <v>0</v>
      </c>
      <c r="J41" s="166">
        <f>0</f>
        <v>0</v>
      </c>
      <c r="K41" s="38"/>
      <c r="L41" s="63"/>
      <c r="S41" s="38"/>
      <c r="T41" s="38"/>
      <c r="U41" s="38"/>
      <c r="V41" s="38"/>
      <c r="W41" s="38"/>
      <c r="X41" s="38"/>
      <c r="Y41" s="38"/>
      <c r="Z41" s="38"/>
      <c r="AA41" s="38"/>
      <c r="AB41" s="38"/>
      <c r="AC41" s="38"/>
      <c r="AD41" s="38"/>
      <c r="AE41" s="38"/>
    </row>
    <row r="42" spans="1:31" s="2" customFormat="1" ht="6.95"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1:31" s="2" customFormat="1" ht="25.4" customHeight="1">
      <c r="A43" s="38"/>
      <c r="B43" s="44"/>
      <c r="C43" s="168"/>
      <c r="D43" s="169" t="s">
        <v>46</v>
      </c>
      <c r="E43" s="170"/>
      <c r="F43" s="170"/>
      <c r="G43" s="171" t="s">
        <v>47</v>
      </c>
      <c r="H43" s="172" t="s">
        <v>48</v>
      </c>
      <c r="I43" s="170"/>
      <c r="J43" s="173">
        <f>SUM(J34:J41)</f>
        <v>0</v>
      </c>
      <c r="K43" s="174"/>
      <c r="L43" s="63"/>
      <c r="S43" s="38"/>
      <c r="T43" s="38"/>
      <c r="U43" s="38"/>
      <c r="V43" s="38"/>
      <c r="W43" s="38"/>
      <c r="X43" s="38"/>
      <c r="Y43" s="38"/>
      <c r="Z43" s="38"/>
      <c r="AA43" s="38"/>
      <c r="AB43" s="38"/>
      <c r="AC43" s="38"/>
      <c r="AD43" s="38"/>
      <c r="AE43" s="38"/>
    </row>
    <row r="44" spans="1:31"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1:31" s="2" customFormat="1" ht="16.5" customHeight="1">
      <c r="A87" s="38"/>
      <c r="B87" s="39"/>
      <c r="C87" s="40"/>
      <c r="D87" s="40"/>
      <c r="E87" s="186" t="s">
        <v>121</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122</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D.1.1 - Architektonicko-stavební řešení</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Ostrava</v>
      </c>
      <c r="G91" s="40"/>
      <c r="H91" s="40"/>
      <c r="I91" s="32" t="s">
        <v>22</v>
      </c>
      <c r="J91" s="79" t="str">
        <f>IF(J14="","",J14)</f>
        <v>6. 3. 2023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VŠB-TUO</v>
      </c>
      <c r="G93" s="40"/>
      <c r="H93" s="40"/>
      <c r="I93" s="32" t="s">
        <v>30</v>
      </c>
      <c r="J93" s="36" t="str">
        <f>E23</f>
        <v>Marpo s.r.o.</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33</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7" t="s">
        <v>127</v>
      </c>
      <c r="D96" s="188"/>
      <c r="E96" s="188"/>
      <c r="F96" s="188"/>
      <c r="G96" s="188"/>
      <c r="H96" s="188"/>
      <c r="I96" s="188"/>
      <c r="J96" s="189" t="s">
        <v>128</v>
      </c>
      <c r="K96" s="188"/>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90" t="s">
        <v>129</v>
      </c>
      <c r="D98" s="40"/>
      <c r="E98" s="40"/>
      <c r="F98" s="40"/>
      <c r="G98" s="40"/>
      <c r="H98" s="40"/>
      <c r="I98" s="40"/>
      <c r="J98" s="110">
        <f>J148</f>
        <v>0</v>
      </c>
      <c r="K98" s="40"/>
      <c r="L98" s="63"/>
      <c r="S98" s="38"/>
      <c r="T98" s="38"/>
      <c r="U98" s="38"/>
      <c r="V98" s="38"/>
      <c r="W98" s="38"/>
      <c r="X98" s="38"/>
      <c r="Y98" s="38"/>
      <c r="Z98" s="38"/>
      <c r="AA98" s="38"/>
      <c r="AB98" s="38"/>
      <c r="AC98" s="38"/>
      <c r="AD98" s="38"/>
      <c r="AE98" s="38"/>
      <c r="AU98" s="17" t="s">
        <v>130</v>
      </c>
    </row>
    <row r="99" spans="1:31" s="9" customFormat="1" ht="24.95" customHeight="1">
      <c r="A99" s="9"/>
      <c r="B99" s="191"/>
      <c r="C99" s="192"/>
      <c r="D99" s="193" t="s">
        <v>131</v>
      </c>
      <c r="E99" s="194"/>
      <c r="F99" s="194"/>
      <c r="G99" s="194"/>
      <c r="H99" s="194"/>
      <c r="I99" s="194"/>
      <c r="J99" s="195">
        <f>J149</f>
        <v>0</v>
      </c>
      <c r="K99" s="192"/>
      <c r="L99" s="196"/>
      <c r="S99" s="9"/>
      <c r="T99" s="9"/>
      <c r="U99" s="9"/>
      <c r="V99" s="9"/>
      <c r="W99" s="9"/>
      <c r="X99" s="9"/>
      <c r="Y99" s="9"/>
      <c r="Z99" s="9"/>
      <c r="AA99" s="9"/>
      <c r="AB99" s="9"/>
      <c r="AC99" s="9"/>
      <c r="AD99" s="9"/>
      <c r="AE99" s="9"/>
    </row>
    <row r="100" spans="1:31" s="10" customFormat="1" ht="19.9" customHeight="1">
      <c r="A100" s="10"/>
      <c r="B100" s="197"/>
      <c r="C100" s="133"/>
      <c r="D100" s="198" t="s">
        <v>132</v>
      </c>
      <c r="E100" s="199"/>
      <c r="F100" s="199"/>
      <c r="G100" s="199"/>
      <c r="H100" s="199"/>
      <c r="I100" s="199"/>
      <c r="J100" s="200">
        <f>J150</f>
        <v>0</v>
      </c>
      <c r="K100" s="133"/>
      <c r="L100" s="201"/>
      <c r="S100" s="10"/>
      <c r="T100" s="10"/>
      <c r="U100" s="10"/>
      <c r="V100" s="10"/>
      <c r="W100" s="10"/>
      <c r="X100" s="10"/>
      <c r="Y100" s="10"/>
      <c r="Z100" s="10"/>
      <c r="AA100" s="10"/>
      <c r="AB100" s="10"/>
      <c r="AC100" s="10"/>
      <c r="AD100" s="10"/>
      <c r="AE100" s="10"/>
    </row>
    <row r="101" spans="1:31" s="10" customFormat="1" ht="19.9" customHeight="1">
      <c r="A101" s="10"/>
      <c r="B101" s="197"/>
      <c r="C101" s="133"/>
      <c r="D101" s="198" t="s">
        <v>133</v>
      </c>
      <c r="E101" s="199"/>
      <c r="F101" s="199"/>
      <c r="G101" s="199"/>
      <c r="H101" s="199"/>
      <c r="I101" s="199"/>
      <c r="J101" s="200">
        <f>J170</f>
        <v>0</v>
      </c>
      <c r="K101" s="133"/>
      <c r="L101" s="201"/>
      <c r="S101" s="10"/>
      <c r="T101" s="10"/>
      <c r="U101" s="10"/>
      <c r="V101" s="10"/>
      <c r="W101" s="10"/>
      <c r="X101" s="10"/>
      <c r="Y101" s="10"/>
      <c r="Z101" s="10"/>
      <c r="AA101" s="10"/>
      <c r="AB101" s="10"/>
      <c r="AC101" s="10"/>
      <c r="AD101" s="10"/>
      <c r="AE101" s="10"/>
    </row>
    <row r="102" spans="1:31" s="10" customFormat="1" ht="19.9" customHeight="1">
      <c r="A102" s="10"/>
      <c r="B102" s="197"/>
      <c r="C102" s="133"/>
      <c r="D102" s="198" t="s">
        <v>134</v>
      </c>
      <c r="E102" s="199"/>
      <c r="F102" s="199"/>
      <c r="G102" s="199"/>
      <c r="H102" s="199"/>
      <c r="I102" s="199"/>
      <c r="J102" s="200">
        <f>J214</f>
        <v>0</v>
      </c>
      <c r="K102" s="133"/>
      <c r="L102" s="201"/>
      <c r="S102" s="10"/>
      <c r="T102" s="10"/>
      <c r="U102" s="10"/>
      <c r="V102" s="10"/>
      <c r="W102" s="10"/>
      <c r="X102" s="10"/>
      <c r="Y102" s="10"/>
      <c r="Z102" s="10"/>
      <c r="AA102" s="10"/>
      <c r="AB102" s="10"/>
      <c r="AC102" s="10"/>
      <c r="AD102" s="10"/>
      <c r="AE102" s="10"/>
    </row>
    <row r="103" spans="1:31" s="10" customFormat="1" ht="14.85" customHeight="1">
      <c r="A103" s="10"/>
      <c r="B103" s="197"/>
      <c r="C103" s="133"/>
      <c r="D103" s="198" t="s">
        <v>135</v>
      </c>
      <c r="E103" s="199"/>
      <c r="F103" s="199"/>
      <c r="G103" s="199"/>
      <c r="H103" s="199"/>
      <c r="I103" s="199"/>
      <c r="J103" s="200">
        <f>J281</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136</v>
      </c>
      <c r="E104" s="199"/>
      <c r="F104" s="199"/>
      <c r="G104" s="199"/>
      <c r="H104" s="199"/>
      <c r="I104" s="199"/>
      <c r="J104" s="200">
        <f>J288</f>
        <v>0</v>
      </c>
      <c r="K104" s="133"/>
      <c r="L104" s="201"/>
      <c r="S104" s="10"/>
      <c r="T104" s="10"/>
      <c r="U104" s="10"/>
      <c r="V104" s="10"/>
      <c r="W104" s="10"/>
      <c r="X104" s="10"/>
      <c r="Y104" s="10"/>
      <c r="Z104" s="10"/>
      <c r="AA104" s="10"/>
      <c r="AB104" s="10"/>
      <c r="AC104" s="10"/>
      <c r="AD104" s="10"/>
      <c r="AE104" s="10"/>
    </row>
    <row r="105" spans="1:31" s="10" customFormat="1" ht="19.9" customHeight="1">
      <c r="A105" s="10"/>
      <c r="B105" s="197"/>
      <c r="C105" s="133"/>
      <c r="D105" s="198" t="s">
        <v>137</v>
      </c>
      <c r="E105" s="199"/>
      <c r="F105" s="199"/>
      <c r="G105" s="199"/>
      <c r="H105" s="199"/>
      <c r="I105" s="199"/>
      <c r="J105" s="200">
        <f>J294</f>
        <v>0</v>
      </c>
      <c r="K105" s="133"/>
      <c r="L105" s="201"/>
      <c r="S105" s="10"/>
      <c r="T105" s="10"/>
      <c r="U105" s="10"/>
      <c r="V105" s="10"/>
      <c r="W105" s="10"/>
      <c r="X105" s="10"/>
      <c r="Y105" s="10"/>
      <c r="Z105" s="10"/>
      <c r="AA105" s="10"/>
      <c r="AB105" s="10"/>
      <c r="AC105" s="10"/>
      <c r="AD105" s="10"/>
      <c r="AE105" s="10"/>
    </row>
    <row r="106" spans="1:31" s="9" customFormat="1" ht="24.95" customHeight="1">
      <c r="A106" s="9"/>
      <c r="B106" s="191"/>
      <c r="C106" s="192"/>
      <c r="D106" s="193" t="s">
        <v>138</v>
      </c>
      <c r="E106" s="194"/>
      <c r="F106" s="194"/>
      <c r="G106" s="194"/>
      <c r="H106" s="194"/>
      <c r="I106" s="194"/>
      <c r="J106" s="195">
        <f>J296</f>
        <v>0</v>
      </c>
      <c r="K106" s="192"/>
      <c r="L106" s="196"/>
      <c r="S106" s="9"/>
      <c r="T106" s="9"/>
      <c r="U106" s="9"/>
      <c r="V106" s="9"/>
      <c r="W106" s="9"/>
      <c r="X106" s="9"/>
      <c r="Y106" s="9"/>
      <c r="Z106" s="9"/>
      <c r="AA106" s="9"/>
      <c r="AB106" s="9"/>
      <c r="AC106" s="9"/>
      <c r="AD106" s="9"/>
      <c r="AE106" s="9"/>
    </row>
    <row r="107" spans="1:31" s="10" customFormat="1" ht="19.9" customHeight="1">
      <c r="A107" s="10"/>
      <c r="B107" s="197"/>
      <c r="C107" s="133"/>
      <c r="D107" s="198" t="s">
        <v>139</v>
      </c>
      <c r="E107" s="199"/>
      <c r="F107" s="199"/>
      <c r="G107" s="199"/>
      <c r="H107" s="199"/>
      <c r="I107" s="199"/>
      <c r="J107" s="200">
        <f>J297</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140</v>
      </c>
      <c r="E108" s="199"/>
      <c r="F108" s="199"/>
      <c r="G108" s="199"/>
      <c r="H108" s="199"/>
      <c r="I108" s="199"/>
      <c r="J108" s="200">
        <f>J306</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141</v>
      </c>
      <c r="E109" s="199"/>
      <c r="F109" s="199"/>
      <c r="G109" s="199"/>
      <c r="H109" s="199"/>
      <c r="I109" s="199"/>
      <c r="J109" s="200">
        <f>J323</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142</v>
      </c>
      <c r="E110" s="199"/>
      <c r="F110" s="199"/>
      <c r="G110" s="199"/>
      <c r="H110" s="199"/>
      <c r="I110" s="199"/>
      <c r="J110" s="200">
        <f>J346</f>
        <v>0</v>
      </c>
      <c r="K110" s="133"/>
      <c r="L110" s="201"/>
      <c r="S110" s="10"/>
      <c r="T110" s="10"/>
      <c r="U110" s="10"/>
      <c r="V110" s="10"/>
      <c r="W110" s="10"/>
      <c r="X110" s="10"/>
      <c r="Y110" s="10"/>
      <c r="Z110" s="10"/>
      <c r="AA110" s="10"/>
      <c r="AB110" s="10"/>
      <c r="AC110" s="10"/>
      <c r="AD110" s="10"/>
      <c r="AE110" s="10"/>
    </row>
    <row r="111" spans="1:31" s="10" customFormat="1" ht="19.9" customHeight="1">
      <c r="A111" s="10"/>
      <c r="B111" s="197"/>
      <c r="C111" s="133"/>
      <c r="D111" s="198" t="s">
        <v>143</v>
      </c>
      <c r="E111" s="199"/>
      <c r="F111" s="199"/>
      <c r="G111" s="199"/>
      <c r="H111" s="199"/>
      <c r="I111" s="199"/>
      <c r="J111" s="200">
        <f>J406</f>
        <v>0</v>
      </c>
      <c r="K111" s="133"/>
      <c r="L111" s="201"/>
      <c r="S111" s="10"/>
      <c r="T111" s="10"/>
      <c r="U111" s="10"/>
      <c r="V111" s="10"/>
      <c r="W111" s="10"/>
      <c r="X111" s="10"/>
      <c r="Y111" s="10"/>
      <c r="Z111" s="10"/>
      <c r="AA111" s="10"/>
      <c r="AB111" s="10"/>
      <c r="AC111" s="10"/>
      <c r="AD111" s="10"/>
      <c r="AE111" s="10"/>
    </row>
    <row r="112" spans="1:31" s="10" customFormat="1" ht="19.9" customHeight="1">
      <c r="A112" s="10"/>
      <c r="B112" s="197"/>
      <c r="C112" s="133"/>
      <c r="D112" s="198" t="s">
        <v>144</v>
      </c>
      <c r="E112" s="199"/>
      <c r="F112" s="199"/>
      <c r="G112" s="199"/>
      <c r="H112" s="199"/>
      <c r="I112" s="199"/>
      <c r="J112" s="200">
        <f>J496</f>
        <v>0</v>
      </c>
      <c r="K112" s="133"/>
      <c r="L112" s="201"/>
      <c r="S112" s="10"/>
      <c r="T112" s="10"/>
      <c r="U112" s="10"/>
      <c r="V112" s="10"/>
      <c r="W112" s="10"/>
      <c r="X112" s="10"/>
      <c r="Y112" s="10"/>
      <c r="Z112" s="10"/>
      <c r="AA112" s="10"/>
      <c r="AB112" s="10"/>
      <c r="AC112" s="10"/>
      <c r="AD112" s="10"/>
      <c r="AE112" s="10"/>
    </row>
    <row r="113" spans="1:31" s="10" customFormat="1" ht="19.9" customHeight="1">
      <c r="A113" s="10"/>
      <c r="B113" s="197"/>
      <c r="C113" s="133"/>
      <c r="D113" s="198" t="s">
        <v>145</v>
      </c>
      <c r="E113" s="199"/>
      <c r="F113" s="199"/>
      <c r="G113" s="199"/>
      <c r="H113" s="199"/>
      <c r="I113" s="199"/>
      <c r="J113" s="200">
        <f>J569</f>
        <v>0</v>
      </c>
      <c r="K113" s="133"/>
      <c r="L113" s="201"/>
      <c r="S113" s="10"/>
      <c r="T113" s="10"/>
      <c r="U113" s="10"/>
      <c r="V113" s="10"/>
      <c r="W113" s="10"/>
      <c r="X113" s="10"/>
      <c r="Y113" s="10"/>
      <c r="Z113" s="10"/>
      <c r="AA113" s="10"/>
      <c r="AB113" s="10"/>
      <c r="AC113" s="10"/>
      <c r="AD113" s="10"/>
      <c r="AE113" s="10"/>
    </row>
    <row r="114" spans="1:31" s="10" customFormat="1" ht="19.9" customHeight="1">
      <c r="A114" s="10"/>
      <c r="B114" s="197"/>
      <c r="C114" s="133"/>
      <c r="D114" s="198" t="s">
        <v>146</v>
      </c>
      <c r="E114" s="199"/>
      <c r="F114" s="199"/>
      <c r="G114" s="199"/>
      <c r="H114" s="199"/>
      <c r="I114" s="199"/>
      <c r="J114" s="200">
        <f>J605</f>
        <v>0</v>
      </c>
      <c r="K114" s="133"/>
      <c r="L114" s="201"/>
      <c r="S114" s="10"/>
      <c r="T114" s="10"/>
      <c r="U114" s="10"/>
      <c r="V114" s="10"/>
      <c r="W114" s="10"/>
      <c r="X114" s="10"/>
      <c r="Y114" s="10"/>
      <c r="Z114" s="10"/>
      <c r="AA114" s="10"/>
      <c r="AB114" s="10"/>
      <c r="AC114" s="10"/>
      <c r="AD114" s="10"/>
      <c r="AE114" s="10"/>
    </row>
    <row r="115" spans="1:31" s="10" customFormat="1" ht="19.9" customHeight="1">
      <c r="A115" s="10"/>
      <c r="B115" s="197"/>
      <c r="C115" s="133"/>
      <c r="D115" s="198" t="s">
        <v>147</v>
      </c>
      <c r="E115" s="199"/>
      <c r="F115" s="199"/>
      <c r="G115" s="199"/>
      <c r="H115" s="199"/>
      <c r="I115" s="199"/>
      <c r="J115" s="200">
        <f>J666</f>
        <v>0</v>
      </c>
      <c r="K115" s="133"/>
      <c r="L115" s="201"/>
      <c r="S115" s="10"/>
      <c r="T115" s="10"/>
      <c r="U115" s="10"/>
      <c r="V115" s="10"/>
      <c r="W115" s="10"/>
      <c r="X115" s="10"/>
      <c r="Y115" s="10"/>
      <c r="Z115" s="10"/>
      <c r="AA115" s="10"/>
      <c r="AB115" s="10"/>
      <c r="AC115" s="10"/>
      <c r="AD115" s="10"/>
      <c r="AE115" s="10"/>
    </row>
    <row r="116" spans="1:31" s="10" customFormat="1" ht="19.9" customHeight="1">
      <c r="A116" s="10"/>
      <c r="B116" s="197"/>
      <c r="C116" s="133"/>
      <c r="D116" s="198" t="s">
        <v>148</v>
      </c>
      <c r="E116" s="199"/>
      <c r="F116" s="199"/>
      <c r="G116" s="199"/>
      <c r="H116" s="199"/>
      <c r="I116" s="199"/>
      <c r="J116" s="200">
        <f>J679</f>
        <v>0</v>
      </c>
      <c r="K116" s="133"/>
      <c r="L116" s="201"/>
      <c r="S116" s="10"/>
      <c r="T116" s="10"/>
      <c r="U116" s="10"/>
      <c r="V116" s="10"/>
      <c r="W116" s="10"/>
      <c r="X116" s="10"/>
      <c r="Y116" s="10"/>
      <c r="Z116" s="10"/>
      <c r="AA116" s="10"/>
      <c r="AB116" s="10"/>
      <c r="AC116" s="10"/>
      <c r="AD116" s="10"/>
      <c r="AE116" s="10"/>
    </row>
    <row r="117" spans="1:31" s="2" customFormat="1" ht="21.8"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63"/>
      <c r="S118" s="38"/>
      <c r="T118" s="38"/>
      <c r="U118" s="38"/>
      <c r="V118" s="38"/>
      <c r="W118" s="38"/>
      <c r="X118" s="38"/>
      <c r="Y118" s="38"/>
      <c r="Z118" s="38"/>
      <c r="AA118" s="38"/>
      <c r="AB118" s="38"/>
      <c r="AC118" s="38"/>
      <c r="AD118" s="38"/>
      <c r="AE118" s="38"/>
    </row>
    <row r="119" spans="1:31" s="2" customFormat="1" ht="29.25" customHeight="1">
      <c r="A119" s="38"/>
      <c r="B119" s="39"/>
      <c r="C119" s="190" t="s">
        <v>149</v>
      </c>
      <c r="D119" s="40"/>
      <c r="E119" s="40"/>
      <c r="F119" s="40"/>
      <c r="G119" s="40"/>
      <c r="H119" s="40"/>
      <c r="I119" s="40"/>
      <c r="J119" s="202">
        <f>ROUND(J120+J121+J122+J123+J124+J125,2)</f>
        <v>0</v>
      </c>
      <c r="K119" s="40"/>
      <c r="L119" s="63"/>
      <c r="N119" s="203" t="s">
        <v>40</v>
      </c>
      <c r="S119" s="38"/>
      <c r="T119" s="38"/>
      <c r="U119" s="38"/>
      <c r="V119" s="38"/>
      <c r="W119" s="38"/>
      <c r="X119" s="38"/>
      <c r="Y119" s="38"/>
      <c r="Z119" s="38"/>
      <c r="AA119" s="38"/>
      <c r="AB119" s="38"/>
      <c r="AC119" s="38"/>
      <c r="AD119" s="38"/>
      <c r="AE119" s="38"/>
    </row>
    <row r="120" spans="1:65" s="2" customFormat="1" ht="18" customHeight="1">
      <c r="A120" s="38"/>
      <c r="B120" s="39"/>
      <c r="C120" s="40"/>
      <c r="D120" s="204" t="s">
        <v>150</v>
      </c>
      <c r="E120" s="205"/>
      <c r="F120" s="205"/>
      <c r="G120" s="40"/>
      <c r="H120" s="40"/>
      <c r="I120" s="40"/>
      <c r="J120" s="206">
        <v>0</v>
      </c>
      <c r="K120" s="40"/>
      <c r="L120" s="207"/>
      <c r="M120" s="208"/>
      <c r="N120" s="209" t="s">
        <v>41</v>
      </c>
      <c r="O120" s="208"/>
      <c r="P120" s="208"/>
      <c r="Q120" s="208"/>
      <c r="R120" s="208"/>
      <c r="S120" s="210"/>
      <c r="T120" s="210"/>
      <c r="U120" s="210"/>
      <c r="V120" s="210"/>
      <c r="W120" s="210"/>
      <c r="X120" s="210"/>
      <c r="Y120" s="210"/>
      <c r="Z120" s="210"/>
      <c r="AA120" s="210"/>
      <c r="AB120" s="210"/>
      <c r="AC120" s="210"/>
      <c r="AD120" s="210"/>
      <c r="AE120" s="210"/>
      <c r="AF120" s="208"/>
      <c r="AG120" s="208"/>
      <c r="AH120" s="208"/>
      <c r="AI120" s="208"/>
      <c r="AJ120" s="208"/>
      <c r="AK120" s="208"/>
      <c r="AL120" s="208"/>
      <c r="AM120" s="208"/>
      <c r="AN120" s="208"/>
      <c r="AO120" s="208"/>
      <c r="AP120" s="208"/>
      <c r="AQ120" s="208"/>
      <c r="AR120" s="208"/>
      <c r="AS120" s="208"/>
      <c r="AT120" s="208"/>
      <c r="AU120" s="208"/>
      <c r="AV120" s="208"/>
      <c r="AW120" s="208"/>
      <c r="AX120" s="208"/>
      <c r="AY120" s="211" t="s">
        <v>116</v>
      </c>
      <c r="AZ120" s="208"/>
      <c r="BA120" s="208"/>
      <c r="BB120" s="208"/>
      <c r="BC120" s="208"/>
      <c r="BD120" s="208"/>
      <c r="BE120" s="212">
        <f>IF(N120="základní",J120,0)</f>
        <v>0</v>
      </c>
      <c r="BF120" s="212">
        <f>IF(N120="snížená",J120,0)</f>
        <v>0</v>
      </c>
      <c r="BG120" s="212">
        <f>IF(N120="zákl. přenesená",J120,0)</f>
        <v>0</v>
      </c>
      <c r="BH120" s="212">
        <f>IF(N120="sníž. přenesená",J120,0)</f>
        <v>0</v>
      </c>
      <c r="BI120" s="212">
        <f>IF(N120="nulová",J120,0)</f>
        <v>0</v>
      </c>
      <c r="BJ120" s="211" t="s">
        <v>83</v>
      </c>
      <c r="BK120" s="208"/>
      <c r="BL120" s="208"/>
      <c r="BM120" s="208"/>
    </row>
    <row r="121" spans="1:65" s="2" customFormat="1" ht="18" customHeight="1">
      <c r="A121" s="38"/>
      <c r="B121" s="39"/>
      <c r="C121" s="40"/>
      <c r="D121" s="204" t="s">
        <v>151</v>
      </c>
      <c r="E121" s="205"/>
      <c r="F121" s="205"/>
      <c r="G121" s="40"/>
      <c r="H121" s="40"/>
      <c r="I121" s="40"/>
      <c r="J121" s="206">
        <v>0</v>
      </c>
      <c r="K121" s="40"/>
      <c r="L121" s="207"/>
      <c r="M121" s="208"/>
      <c r="N121" s="209" t="s">
        <v>41</v>
      </c>
      <c r="O121" s="208"/>
      <c r="P121" s="208"/>
      <c r="Q121" s="208"/>
      <c r="R121" s="208"/>
      <c r="S121" s="210"/>
      <c r="T121" s="210"/>
      <c r="U121" s="210"/>
      <c r="V121" s="210"/>
      <c r="W121" s="210"/>
      <c r="X121" s="210"/>
      <c r="Y121" s="210"/>
      <c r="Z121" s="210"/>
      <c r="AA121" s="210"/>
      <c r="AB121" s="210"/>
      <c r="AC121" s="210"/>
      <c r="AD121" s="210"/>
      <c r="AE121" s="210"/>
      <c r="AF121" s="208"/>
      <c r="AG121" s="208"/>
      <c r="AH121" s="208"/>
      <c r="AI121" s="208"/>
      <c r="AJ121" s="208"/>
      <c r="AK121" s="208"/>
      <c r="AL121" s="208"/>
      <c r="AM121" s="208"/>
      <c r="AN121" s="208"/>
      <c r="AO121" s="208"/>
      <c r="AP121" s="208"/>
      <c r="AQ121" s="208"/>
      <c r="AR121" s="208"/>
      <c r="AS121" s="208"/>
      <c r="AT121" s="208"/>
      <c r="AU121" s="208"/>
      <c r="AV121" s="208"/>
      <c r="AW121" s="208"/>
      <c r="AX121" s="208"/>
      <c r="AY121" s="211" t="s">
        <v>116</v>
      </c>
      <c r="AZ121" s="208"/>
      <c r="BA121" s="208"/>
      <c r="BB121" s="208"/>
      <c r="BC121" s="208"/>
      <c r="BD121" s="208"/>
      <c r="BE121" s="212">
        <f>IF(N121="základní",J121,0)</f>
        <v>0</v>
      </c>
      <c r="BF121" s="212">
        <f>IF(N121="snížená",J121,0)</f>
        <v>0</v>
      </c>
      <c r="BG121" s="212">
        <f>IF(N121="zákl. přenesená",J121,0)</f>
        <v>0</v>
      </c>
      <c r="BH121" s="212">
        <f>IF(N121="sníž. přenesená",J121,0)</f>
        <v>0</v>
      </c>
      <c r="BI121" s="212">
        <f>IF(N121="nulová",J121,0)</f>
        <v>0</v>
      </c>
      <c r="BJ121" s="211" t="s">
        <v>83</v>
      </c>
      <c r="BK121" s="208"/>
      <c r="BL121" s="208"/>
      <c r="BM121" s="208"/>
    </row>
    <row r="122" spans="1:65" s="2" customFormat="1" ht="18" customHeight="1">
      <c r="A122" s="38"/>
      <c r="B122" s="39"/>
      <c r="C122" s="40"/>
      <c r="D122" s="204" t="s">
        <v>152</v>
      </c>
      <c r="E122" s="205"/>
      <c r="F122" s="205"/>
      <c r="G122" s="40"/>
      <c r="H122" s="40"/>
      <c r="I122" s="40"/>
      <c r="J122" s="206">
        <v>0</v>
      </c>
      <c r="K122" s="40"/>
      <c r="L122" s="207"/>
      <c r="M122" s="208"/>
      <c r="N122" s="209" t="s">
        <v>41</v>
      </c>
      <c r="O122" s="208"/>
      <c r="P122" s="208"/>
      <c r="Q122" s="208"/>
      <c r="R122" s="208"/>
      <c r="S122" s="210"/>
      <c r="T122" s="210"/>
      <c r="U122" s="210"/>
      <c r="V122" s="210"/>
      <c r="W122" s="210"/>
      <c r="X122" s="210"/>
      <c r="Y122" s="210"/>
      <c r="Z122" s="210"/>
      <c r="AA122" s="210"/>
      <c r="AB122" s="210"/>
      <c r="AC122" s="210"/>
      <c r="AD122" s="210"/>
      <c r="AE122" s="210"/>
      <c r="AF122" s="208"/>
      <c r="AG122" s="208"/>
      <c r="AH122" s="208"/>
      <c r="AI122" s="208"/>
      <c r="AJ122" s="208"/>
      <c r="AK122" s="208"/>
      <c r="AL122" s="208"/>
      <c r="AM122" s="208"/>
      <c r="AN122" s="208"/>
      <c r="AO122" s="208"/>
      <c r="AP122" s="208"/>
      <c r="AQ122" s="208"/>
      <c r="AR122" s="208"/>
      <c r="AS122" s="208"/>
      <c r="AT122" s="208"/>
      <c r="AU122" s="208"/>
      <c r="AV122" s="208"/>
      <c r="AW122" s="208"/>
      <c r="AX122" s="208"/>
      <c r="AY122" s="211" t="s">
        <v>116</v>
      </c>
      <c r="AZ122" s="208"/>
      <c r="BA122" s="208"/>
      <c r="BB122" s="208"/>
      <c r="BC122" s="208"/>
      <c r="BD122" s="208"/>
      <c r="BE122" s="212">
        <f>IF(N122="základní",J122,0)</f>
        <v>0</v>
      </c>
      <c r="BF122" s="212">
        <f>IF(N122="snížená",J122,0)</f>
        <v>0</v>
      </c>
      <c r="BG122" s="212">
        <f>IF(N122="zákl. přenesená",J122,0)</f>
        <v>0</v>
      </c>
      <c r="BH122" s="212">
        <f>IF(N122="sníž. přenesená",J122,0)</f>
        <v>0</v>
      </c>
      <c r="BI122" s="212">
        <f>IF(N122="nulová",J122,0)</f>
        <v>0</v>
      </c>
      <c r="BJ122" s="211" t="s">
        <v>83</v>
      </c>
      <c r="BK122" s="208"/>
      <c r="BL122" s="208"/>
      <c r="BM122" s="208"/>
    </row>
    <row r="123" spans="1:65" s="2" customFormat="1" ht="18" customHeight="1">
      <c r="A123" s="38"/>
      <c r="B123" s="39"/>
      <c r="C123" s="40"/>
      <c r="D123" s="204" t="s">
        <v>153</v>
      </c>
      <c r="E123" s="205"/>
      <c r="F123" s="205"/>
      <c r="G123" s="40"/>
      <c r="H123" s="40"/>
      <c r="I123" s="40"/>
      <c r="J123" s="206">
        <v>0</v>
      </c>
      <c r="K123" s="40"/>
      <c r="L123" s="207"/>
      <c r="M123" s="208"/>
      <c r="N123" s="209" t="s">
        <v>41</v>
      </c>
      <c r="O123" s="208"/>
      <c r="P123" s="208"/>
      <c r="Q123" s="208"/>
      <c r="R123" s="208"/>
      <c r="S123" s="210"/>
      <c r="T123" s="210"/>
      <c r="U123" s="210"/>
      <c r="V123" s="210"/>
      <c r="W123" s="210"/>
      <c r="X123" s="210"/>
      <c r="Y123" s="210"/>
      <c r="Z123" s="210"/>
      <c r="AA123" s="210"/>
      <c r="AB123" s="210"/>
      <c r="AC123" s="210"/>
      <c r="AD123" s="210"/>
      <c r="AE123" s="210"/>
      <c r="AF123" s="208"/>
      <c r="AG123" s="208"/>
      <c r="AH123" s="208"/>
      <c r="AI123" s="208"/>
      <c r="AJ123" s="208"/>
      <c r="AK123" s="208"/>
      <c r="AL123" s="208"/>
      <c r="AM123" s="208"/>
      <c r="AN123" s="208"/>
      <c r="AO123" s="208"/>
      <c r="AP123" s="208"/>
      <c r="AQ123" s="208"/>
      <c r="AR123" s="208"/>
      <c r="AS123" s="208"/>
      <c r="AT123" s="208"/>
      <c r="AU123" s="208"/>
      <c r="AV123" s="208"/>
      <c r="AW123" s="208"/>
      <c r="AX123" s="208"/>
      <c r="AY123" s="211" t="s">
        <v>116</v>
      </c>
      <c r="AZ123" s="208"/>
      <c r="BA123" s="208"/>
      <c r="BB123" s="208"/>
      <c r="BC123" s="208"/>
      <c r="BD123" s="208"/>
      <c r="BE123" s="212">
        <f>IF(N123="základní",J123,0)</f>
        <v>0</v>
      </c>
      <c r="BF123" s="212">
        <f>IF(N123="snížená",J123,0)</f>
        <v>0</v>
      </c>
      <c r="BG123" s="212">
        <f>IF(N123="zákl. přenesená",J123,0)</f>
        <v>0</v>
      </c>
      <c r="BH123" s="212">
        <f>IF(N123="sníž. přenesená",J123,0)</f>
        <v>0</v>
      </c>
      <c r="BI123" s="212">
        <f>IF(N123="nulová",J123,0)</f>
        <v>0</v>
      </c>
      <c r="BJ123" s="211" t="s">
        <v>83</v>
      </c>
      <c r="BK123" s="208"/>
      <c r="BL123" s="208"/>
      <c r="BM123" s="208"/>
    </row>
    <row r="124" spans="1:65" s="2" customFormat="1" ht="18" customHeight="1">
      <c r="A124" s="38"/>
      <c r="B124" s="39"/>
      <c r="C124" s="40"/>
      <c r="D124" s="204" t="s">
        <v>154</v>
      </c>
      <c r="E124" s="205"/>
      <c r="F124" s="205"/>
      <c r="G124" s="40"/>
      <c r="H124" s="40"/>
      <c r="I124" s="40"/>
      <c r="J124" s="206">
        <v>0</v>
      </c>
      <c r="K124" s="40"/>
      <c r="L124" s="207"/>
      <c r="M124" s="208"/>
      <c r="N124" s="209" t="s">
        <v>41</v>
      </c>
      <c r="O124" s="208"/>
      <c r="P124" s="208"/>
      <c r="Q124" s="208"/>
      <c r="R124" s="208"/>
      <c r="S124" s="210"/>
      <c r="T124" s="210"/>
      <c r="U124" s="210"/>
      <c r="V124" s="210"/>
      <c r="W124" s="210"/>
      <c r="X124" s="210"/>
      <c r="Y124" s="210"/>
      <c r="Z124" s="210"/>
      <c r="AA124" s="210"/>
      <c r="AB124" s="210"/>
      <c r="AC124" s="210"/>
      <c r="AD124" s="210"/>
      <c r="AE124" s="210"/>
      <c r="AF124" s="208"/>
      <c r="AG124" s="208"/>
      <c r="AH124" s="208"/>
      <c r="AI124" s="208"/>
      <c r="AJ124" s="208"/>
      <c r="AK124" s="208"/>
      <c r="AL124" s="208"/>
      <c r="AM124" s="208"/>
      <c r="AN124" s="208"/>
      <c r="AO124" s="208"/>
      <c r="AP124" s="208"/>
      <c r="AQ124" s="208"/>
      <c r="AR124" s="208"/>
      <c r="AS124" s="208"/>
      <c r="AT124" s="208"/>
      <c r="AU124" s="208"/>
      <c r="AV124" s="208"/>
      <c r="AW124" s="208"/>
      <c r="AX124" s="208"/>
      <c r="AY124" s="211" t="s">
        <v>116</v>
      </c>
      <c r="AZ124" s="208"/>
      <c r="BA124" s="208"/>
      <c r="BB124" s="208"/>
      <c r="BC124" s="208"/>
      <c r="BD124" s="208"/>
      <c r="BE124" s="212">
        <f>IF(N124="základní",J124,0)</f>
        <v>0</v>
      </c>
      <c r="BF124" s="212">
        <f>IF(N124="snížená",J124,0)</f>
        <v>0</v>
      </c>
      <c r="BG124" s="212">
        <f>IF(N124="zákl. přenesená",J124,0)</f>
        <v>0</v>
      </c>
      <c r="BH124" s="212">
        <f>IF(N124="sníž. přenesená",J124,0)</f>
        <v>0</v>
      </c>
      <c r="BI124" s="212">
        <f>IF(N124="nulová",J124,0)</f>
        <v>0</v>
      </c>
      <c r="BJ124" s="211" t="s">
        <v>83</v>
      </c>
      <c r="BK124" s="208"/>
      <c r="BL124" s="208"/>
      <c r="BM124" s="208"/>
    </row>
    <row r="125" spans="1:65" s="2" customFormat="1" ht="18" customHeight="1">
      <c r="A125" s="38"/>
      <c r="B125" s="39"/>
      <c r="C125" s="40"/>
      <c r="D125" s="205" t="s">
        <v>155</v>
      </c>
      <c r="E125" s="40"/>
      <c r="F125" s="40"/>
      <c r="G125" s="40"/>
      <c r="H125" s="40"/>
      <c r="I125" s="40"/>
      <c r="J125" s="206">
        <f>ROUND(J32*T125,2)</f>
        <v>0</v>
      </c>
      <c r="K125" s="40"/>
      <c r="L125" s="207"/>
      <c r="M125" s="208"/>
      <c r="N125" s="209" t="s">
        <v>41</v>
      </c>
      <c r="O125" s="208"/>
      <c r="P125" s="208"/>
      <c r="Q125" s="208"/>
      <c r="R125" s="208"/>
      <c r="S125" s="210"/>
      <c r="T125" s="210"/>
      <c r="U125" s="210"/>
      <c r="V125" s="210"/>
      <c r="W125" s="210"/>
      <c r="X125" s="210"/>
      <c r="Y125" s="210"/>
      <c r="Z125" s="210"/>
      <c r="AA125" s="210"/>
      <c r="AB125" s="210"/>
      <c r="AC125" s="210"/>
      <c r="AD125" s="210"/>
      <c r="AE125" s="210"/>
      <c r="AF125" s="208"/>
      <c r="AG125" s="208"/>
      <c r="AH125" s="208"/>
      <c r="AI125" s="208"/>
      <c r="AJ125" s="208"/>
      <c r="AK125" s="208"/>
      <c r="AL125" s="208"/>
      <c r="AM125" s="208"/>
      <c r="AN125" s="208"/>
      <c r="AO125" s="208"/>
      <c r="AP125" s="208"/>
      <c r="AQ125" s="208"/>
      <c r="AR125" s="208"/>
      <c r="AS125" s="208"/>
      <c r="AT125" s="208"/>
      <c r="AU125" s="208"/>
      <c r="AV125" s="208"/>
      <c r="AW125" s="208"/>
      <c r="AX125" s="208"/>
      <c r="AY125" s="211" t="s">
        <v>156</v>
      </c>
      <c r="AZ125" s="208"/>
      <c r="BA125" s="208"/>
      <c r="BB125" s="208"/>
      <c r="BC125" s="208"/>
      <c r="BD125" s="208"/>
      <c r="BE125" s="212">
        <f>IF(N125="základní",J125,0)</f>
        <v>0</v>
      </c>
      <c r="BF125" s="212">
        <f>IF(N125="snížená",J125,0)</f>
        <v>0</v>
      </c>
      <c r="BG125" s="212">
        <f>IF(N125="zákl. přenesená",J125,0)</f>
        <v>0</v>
      </c>
      <c r="BH125" s="212">
        <f>IF(N125="sníž. přenesená",J125,0)</f>
        <v>0</v>
      </c>
      <c r="BI125" s="212">
        <f>IF(N125="nulová",J125,0)</f>
        <v>0</v>
      </c>
      <c r="BJ125" s="211" t="s">
        <v>83</v>
      </c>
      <c r="BK125" s="208"/>
      <c r="BL125" s="208"/>
      <c r="BM125" s="208"/>
    </row>
    <row r="126" spans="1:31" s="2" customFormat="1" ht="12">
      <c r="A126" s="38"/>
      <c r="B126" s="39"/>
      <c r="C126" s="40"/>
      <c r="D126" s="40"/>
      <c r="E126" s="40"/>
      <c r="F126" s="40"/>
      <c r="G126" s="40"/>
      <c r="H126" s="40"/>
      <c r="I126" s="40"/>
      <c r="J126" s="40"/>
      <c r="K126" s="40"/>
      <c r="L126" s="63"/>
      <c r="S126" s="38"/>
      <c r="T126" s="38"/>
      <c r="U126" s="38"/>
      <c r="V126" s="38"/>
      <c r="W126" s="38"/>
      <c r="X126" s="38"/>
      <c r="Y126" s="38"/>
      <c r="Z126" s="38"/>
      <c r="AA126" s="38"/>
      <c r="AB126" s="38"/>
      <c r="AC126" s="38"/>
      <c r="AD126" s="38"/>
      <c r="AE126" s="38"/>
    </row>
    <row r="127" spans="1:31" s="2" customFormat="1" ht="29.25" customHeight="1">
      <c r="A127" s="38"/>
      <c r="B127" s="39"/>
      <c r="C127" s="213" t="s">
        <v>157</v>
      </c>
      <c r="D127" s="188"/>
      <c r="E127" s="188"/>
      <c r="F127" s="188"/>
      <c r="G127" s="188"/>
      <c r="H127" s="188"/>
      <c r="I127" s="188"/>
      <c r="J127" s="214">
        <f>ROUND(J98+J119,2)</f>
        <v>0</v>
      </c>
      <c r="K127" s="188"/>
      <c r="L127" s="63"/>
      <c r="S127" s="38"/>
      <c r="T127" s="38"/>
      <c r="U127" s="38"/>
      <c r="V127" s="38"/>
      <c r="W127" s="38"/>
      <c r="X127" s="38"/>
      <c r="Y127" s="38"/>
      <c r="Z127" s="38"/>
      <c r="AA127" s="38"/>
      <c r="AB127" s="38"/>
      <c r="AC127" s="38"/>
      <c r="AD127" s="38"/>
      <c r="AE127" s="38"/>
    </row>
    <row r="128" spans="1:31" s="2" customFormat="1" ht="6.95" customHeight="1">
      <c r="A128" s="38"/>
      <c r="B128" s="66"/>
      <c r="C128" s="67"/>
      <c r="D128" s="67"/>
      <c r="E128" s="67"/>
      <c r="F128" s="67"/>
      <c r="G128" s="67"/>
      <c r="H128" s="67"/>
      <c r="I128" s="67"/>
      <c r="J128" s="67"/>
      <c r="K128" s="67"/>
      <c r="L128" s="63"/>
      <c r="S128" s="38"/>
      <c r="T128" s="38"/>
      <c r="U128" s="38"/>
      <c r="V128" s="38"/>
      <c r="W128" s="38"/>
      <c r="X128" s="38"/>
      <c r="Y128" s="38"/>
      <c r="Z128" s="38"/>
      <c r="AA128" s="38"/>
      <c r="AB128" s="38"/>
      <c r="AC128" s="38"/>
      <c r="AD128" s="38"/>
      <c r="AE128" s="38"/>
    </row>
    <row r="132" spans="1:31" s="2" customFormat="1" ht="6.95" customHeight="1">
      <c r="A132" s="38"/>
      <c r="B132" s="68"/>
      <c r="C132" s="69"/>
      <c r="D132" s="69"/>
      <c r="E132" s="69"/>
      <c r="F132" s="69"/>
      <c r="G132" s="69"/>
      <c r="H132" s="69"/>
      <c r="I132" s="69"/>
      <c r="J132" s="69"/>
      <c r="K132" s="69"/>
      <c r="L132" s="63"/>
      <c r="S132" s="38"/>
      <c r="T132" s="38"/>
      <c r="U132" s="38"/>
      <c r="V132" s="38"/>
      <c r="W132" s="38"/>
      <c r="X132" s="38"/>
      <c r="Y132" s="38"/>
      <c r="Z132" s="38"/>
      <c r="AA132" s="38"/>
      <c r="AB132" s="38"/>
      <c r="AC132" s="38"/>
      <c r="AD132" s="38"/>
      <c r="AE132" s="38"/>
    </row>
    <row r="133" spans="1:31" s="2" customFormat="1" ht="24.95" customHeight="1">
      <c r="A133" s="38"/>
      <c r="B133" s="39"/>
      <c r="C133" s="23" t="s">
        <v>158</v>
      </c>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6.95" customHeight="1">
      <c r="A134" s="38"/>
      <c r="B134" s="39"/>
      <c r="C134" s="40"/>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12" customHeight="1">
      <c r="A135" s="38"/>
      <c r="B135" s="39"/>
      <c r="C135" s="32" t="s">
        <v>16</v>
      </c>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2" customFormat="1" ht="16.5" customHeight="1">
      <c r="A136" s="38"/>
      <c r="B136" s="39"/>
      <c r="C136" s="40"/>
      <c r="D136" s="40"/>
      <c r="E136" s="186" t="str">
        <f>E7</f>
        <v>Stavební úpravy ve 2.NP budovy ÚK VŠB-TUO</v>
      </c>
      <c r="F136" s="32"/>
      <c r="G136" s="32"/>
      <c r="H136" s="32"/>
      <c r="I136" s="40"/>
      <c r="J136" s="40"/>
      <c r="K136" s="40"/>
      <c r="L136" s="63"/>
      <c r="S136" s="38"/>
      <c r="T136" s="38"/>
      <c r="U136" s="38"/>
      <c r="V136" s="38"/>
      <c r="W136" s="38"/>
      <c r="X136" s="38"/>
      <c r="Y136" s="38"/>
      <c r="Z136" s="38"/>
      <c r="AA136" s="38"/>
      <c r="AB136" s="38"/>
      <c r="AC136" s="38"/>
      <c r="AD136" s="38"/>
      <c r="AE136" s="38"/>
    </row>
    <row r="137" spans="2:12" s="1" customFormat="1" ht="12" customHeight="1">
      <c r="B137" s="21"/>
      <c r="C137" s="32" t="s">
        <v>120</v>
      </c>
      <c r="D137" s="22"/>
      <c r="E137" s="22"/>
      <c r="F137" s="22"/>
      <c r="G137" s="22"/>
      <c r="H137" s="22"/>
      <c r="I137" s="22"/>
      <c r="J137" s="22"/>
      <c r="K137" s="22"/>
      <c r="L137" s="20"/>
    </row>
    <row r="138" spans="1:31" s="2" customFormat="1" ht="16.5" customHeight="1">
      <c r="A138" s="38"/>
      <c r="B138" s="39"/>
      <c r="C138" s="40"/>
      <c r="D138" s="40"/>
      <c r="E138" s="186" t="s">
        <v>121</v>
      </c>
      <c r="F138" s="40"/>
      <c r="G138" s="40"/>
      <c r="H138" s="40"/>
      <c r="I138" s="40"/>
      <c r="J138" s="40"/>
      <c r="K138" s="40"/>
      <c r="L138" s="63"/>
      <c r="S138" s="38"/>
      <c r="T138" s="38"/>
      <c r="U138" s="38"/>
      <c r="V138" s="38"/>
      <c r="W138" s="38"/>
      <c r="X138" s="38"/>
      <c r="Y138" s="38"/>
      <c r="Z138" s="38"/>
      <c r="AA138" s="38"/>
      <c r="AB138" s="38"/>
      <c r="AC138" s="38"/>
      <c r="AD138" s="38"/>
      <c r="AE138" s="38"/>
    </row>
    <row r="139" spans="1:31" s="2" customFormat="1" ht="12" customHeight="1">
      <c r="A139" s="38"/>
      <c r="B139" s="39"/>
      <c r="C139" s="32" t="s">
        <v>122</v>
      </c>
      <c r="D139" s="40"/>
      <c r="E139" s="40"/>
      <c r="F139" s="40"/>
      <c r="G139" s="40"/>
      <c r="H139" s="40"/>
      <c r="I139" s="40"/>
      <c r="J139" s="40"/>
      <c r="K139" s="40"/>
      <c r="L139" s="63"/>
      <c r="S139" s="38"/>
      <c r="T139" s="38"/>
      <c r="U139" s="38"/>
      <c r="V139" s="38"/>
      <c r="W139" s="38"/>
      <c r="X139" s="38"/>
      <c r="Y139" s="38"/>
      <c r="Z139" s="38"/>
      <c r="AA139" s="38"/>
      <c r="AB139" s="38"/>
      <c r="AC139" s="38"/>
      <c r="AD139" s="38"/>
      <c r="AE139" s="38"/>
    </row>
    <row r="140" spans="1:31" s="2" customFormat="1" ht="16.5" customHeight="1">
      <c r="A140" s="38"/>
      <c r="B140" s="39"/>
      <c r="C140" s="40"/>
      <c r="D140" s="40"/>
      <c r="E140" s="76" t="str">
        <f>E11</f>
        <v>D.1.1 - Architektonicko-stavební řešení</v>
      </c>
      <c r="F140" s="40"/>
      <c r="G140" s="40"/>
      <c r="H140" s="40"/>
      <c r="I140" s="40"/>
      <c r="J140" s="40"/>
      <c r="K140" s="40"/>
      <c r="L140" s="63"/>
      <c r="S140" s="38"/>
      <c r="T140" s="38"/>
      <c r="U140" s="38"/>
      <c r="V140" s="38"/>
      <c r="W140" s="38"/>
      <c r="X140" s="38"/>
      <c r="Y140" s="38"/>
      <c r="Z140" s="38"/>
      <c r="AA140" s="38"/>
      <c r="AB140" s="38"/>
      <c r="AC140" s="38"/>
      <c r="AD140" s="38"/>
      <c r="AE140" s="38"/>
    </row>
    <row r="141" spans="1:31" s="2" customFormat="1" ht="6.95" customHeight="1">
      <c r="A141" s="38"/>
      <c r="B141" s="39"/>
      <c r="C141" s="40"/>
      <c r="D141" s="40"/>
      <c r="E141" s="40"/>
      <c r="F141" s="40"/>
      <c r="G141" s="40"/>
      <c r="H141" s="40"/>
      <c r="I141" s="40"/>
      <c r="J141" s="40"/>
      <c r="K141" s="40"/>
      <c r="L141" s="63"/>
      <c r="S141" s="38"/>
      <c r="T141" s="38"/>
      <c r="U141" s="38"/>
      <c r="V141" s="38"/>
      <c r="W141" s="38"/>
      <c r="X141" s="38"/>
      <c r="Y141" s="38"/>
      <c r="Z141" s="38"/>
      <c r="AA141" s="38"/>
      <c r="AB141" s="38"/>
      <c r="AC141" s="38"/>
      <c r="AD141" s="38"/>
      <c r="AE141" s="38"/>
    </row>
    <row r="142" spans="1:31" s="2" customFormat="1" ht="12" customHeight="1">
      <c r="A142" s="38"/>
      <c r="B142" s="39"/>
      <c r="C142" s="32" t="s">
        <v>20</v>
      </c>
      <c r="D142" s="40"/>
      <c r="E142" s="40"/>
      <c r="F142" s="27" t="str">
        <f>F14</f>
        <v>Ostrava</v>
      </c>
      <c r="G142" s="40"/>
      <c r="H142" s="40"/>
      <c r="I142" s="32" t="s">
        <v>22</v>
      </c>
      <c r="J142" s="79" t="str">
        <f>IF(J14="","",J14)</f>
        <v>6. 3. 2023</v>
      </c>
      <c r="K142" s="40"/>
      <c r="L142" s="63"/>
      <c r="S142" s="38"/>
      <c r="T142" s="38"/>
      <c r="U142" s="38"/>
      <c r="V142" s="38"/>
      <c r="W142" s="38"/>
      <c r="X142" s="38"/>
      <c r="Y142" s="38"/>
      <c r="Z142" s="38"/>
      <c r="AA142" s="38"/>
      <c r="AB142" s="38"/>
      <c r="AC142" s="38"/>
      <c r="AD142" s="38"/>
      <c r="AE142" s="38"/>
    </row>
    <row r="143" spans="1:31" s="2" customFormat="1" ht="6.95" customHeight="1">
      <c r="A143" s="38"/>
      <c r="B143" s="39"/>
      <c r="C143" s="40"/>
      <c r="D143" s="40"/>
      <c r="E143" s="40"/>
      <c r="F143" s="40"/>
      <c r="G143" s="40"/>
      <c r="H143" s="40"/>
      <c r="I143" s="40"/>
      <c r="J143" s="40"/>
      <c r="K143" s="40"/>
      <c r="L143" s="63"/>
      <c r="S143" s="38"/>
      <c r="T143" s="38"/>
      <c r="U143" s="38"/>
      <c r="V143" s="38"/>
      <c r="W143" s="38"/>
      <c r="X143" s="38"/>
      <c r="Y143" s="38"/>
      <c r="Z143" s="38"/>
      <c r="AA143" s="38"/>
      <c r="AB143" s="38"/>
      <c r="AC143" s="38"/>
      <c r="AD143" s="38"/>
      <c r="AE143" s="38"/>
    </row>
    <row r="144" spans="1:31" s="2" customFormat="1" ht="15.15" customHeight="1">
      <c r="A144" s="38"/>
      <c r="B144" s="39"/>
      <c r="C144" s="32" t="s">
        <v>24</v>
      </c>
      <c r="D144" s="40"/>
      <c r="E144" s="40"/>
      <c r="F144" s="27" t="str">
        <f>E17</f>
        <v>VŠB-TUO</v>
      </c>
      <c r="G144" s="40"/>
      <c r="H144" s="40"/>
      <c r="I144" s="32" t="s">
        <v>30</v>
      </c>
      <c r="J144" s="36" t="str">
        <f>E23</f>
        <v>Marpo s.r.o.</v>
      </c>
      <c r="K144" s="40"/>
      <c r="L144" s="63"/>
      <c r="S144" s="38"/>
      <c r="T144" s="38"/>
      <c r="U144" s="38"/>
      <c r="V144" s="38"/>
      <c r="W144" s="38"/>
      <c r="X144" s="38"/>
      <c r="Y144" s="38"/>
      <c r="Z144" s="38"/>
      <c r="AA144" s="38"/>
      <c r="AB144" s="38"/>
      <c r="AC144" s="38"/>
      <c r="AD144" s="38"/>
      <c r="AE144" s="38"/>
    </row>
    <row r="145" spans="1:31" s="2" customFormat="1" ht="15.15" customHeight="1">
      <c r="A145" s="38"/>
      <c r="B145" s="39"/>
      <c r="C145" s="32" t="s">
        <v>28</v>
      </c>
      <c r="D145" s="40"/>
      <c r="E145" s="40"/>
      <c r="F145" s="27" t="str">
        <f>IF(E20="","",E20)</f>
        <v>Vyplň údaj</v>
      </c>
      <c r="G145" s="40"/>
      <c r="H145" s="40"/>
      <c r="I145" s="32" t="s">
        <v>33</v>
      </c>
      <c r="J145" s="36" t="str">
        <f>E26</f>
        <v xml:space="preserve"> </v>
      </c>
      <c r="K145" s="40"/>
      <c r="L145" s="63"/>
      <c r="S145" s="38"/>
      <c r="T145" s="38"/>
      <c r="U145" s="38"/>
      <c r="V145" s="38"/>
      <c r="W145" s="38"/>
      <c r="X145" s="38"/>
      <c r="Y145" s="38"/>
      <c r="Z145" s="38"/>
      <c r="AA145" s="38"/>
      <c r="AB145" s="38"/>
      <c r="AC145" s="38"/>
      <c r="AD145" s="38"/>
      <c r="AE145" s="38"/>
    </row>
    <row r="146" spans="1:31" s="2" customFormat="1" ht="10.3" customHeight="1">
      <c r="A146" s="38"/>
      <c r="B146" s="39"/>
      <c r="C146" s="40"/>
      <c r="D146" s="40"/>
      <c r="E146" s="40"/>
      <c r="F146" s="40"/>
      <c r="G146" s="40"/>
      <c r="H146" s="40"/>
      <c r="I146" s="40"/>
      <c r="J146" s="40"/>
      <c r="K146" s="40"/>
      <c r="L146" s="63"/>
      <c r="S146" s="38"/>
      <c r="T146" s="38"/>
      <c r="U146" s="38"/>
      <c r="V146" s="38"/>
      <c r="W146" s="38"/>
      <c r="X146" s="38"/>
      <c r="Y146" s="38"/>
      <c r="Z146" s="38"/>
      <c r="AA146" s="38"/>
      <c r="AB146" s="38"/>
      <c r="AC146" s="38"/>
      <c r="AD146" s="38"/>
      <c r="AE146" s="38"/>
    </row>
    <row r="147" spans="1:31" s="11" customFormat="1" ht="29.25" customHeight="1">
      <c r="A147" s="215"/>
      <c r="B147" s="216"/>
      <c r="C147" s="217" t="s">
        <v>159</v>
      </c>
      <c r="D147" s="218" t="s">
        <v>61</v>
      </c>
      <c r="E147" s="218" t="s">
        <v>57</v>
      </c>
      <c r="F147" s="218" t="s">
        <v>58</v>
      </c>
      <c r="G147" s="218" t="s">
        <v>160</v>
      </c>
      <c r="H147" s="218" t="s">
        <v>161</v>
      </c>
      <c r="I147" s="218" t="s">
        <v>162</v>
      </c>
      <c r="J147" s="219" t="s">
        <v>128</v>
      </c>
      <c r="K147" s="220" t="s">
        <v>163</v>
      </c>
      <c r="L147" s="221"/>
      <c r="M147" s="100" t="s">
        <v>1</v>
      </c>
      <c r="N147" s="101" t="s">
        <v>40</v>
      </c>
      <c r="O147" s="101" t="s">
        <v>164</v>
      </c>
      <c r="P147" s="101" t="s">
        <v>165</v>
      </c>
      <c r="Q147" s="101" t="s">
        <v>166</v>
      </c>
      <c r="R147" s="101" t="s">
        <v>167</v>
      </c>
      <c r="S147" s="101" t="s">
        <v>168</v>
      </c>
      <c r="T147" s="102" t="s">
        <v>169</v>
      </c>
      <c r="U147" s="215"/>
      <c r="V147" s="215"/>
      <c r="W147" s="215"/>
      <c r="X147" s="215"/>
      <c r="Y147" s="215"/>
      <c r="Z147" s="215"/>
      <c r="AA147" s="215"/>
      <c r="AB147" s="215"/>
      <c r="AC147" s="215"/>
      <c r="AD147" s="215"/>
      <c r="AE147" s="215"/>
    </row>
    <row r="148" spans="1:63" s="2" customFormat="1" ht="22.8" customHeight="1">
      <c r="A148" s="38"/>
      <c r="B148" s="39"/>
      <c r="C148" s="107" t="s">
        <v>170</v>
      </c>
      <c r="D148" s="40"/>
      <c r="E148" s="40"/>
      <c r="F148" s="40"/>
      <c r="G148" s="40"/>
      <c r="H148" s="40"/>
      <c r="I148" s="40"/>
      <c r="J148" s="222">
        <f>BK148</f>
        <v>0</v>
      </c>
      <c r="K148" s="40"/>
      <c r="L148" s="44"/>
      <c r="M148" s="103"/>
      <c r="N148" s="223"/>
      <c r="O148" s="104"/>
      <c r="P148" s="224">
        <f>P149+P296</f>
        <v>0</v>
      </c>
      <c r="Q148" s="104"/>
      <c r="R148" s="224">
        <f>R149+R296</f>
        <v>85.69285833999999</v>
      </c>
      <c r="S148" s="104"/>
      <c r="T148" s="225">
        <f>T149+T296</f>
        <v>106.04600476000002</v>
      </c>
      <c r="U148" s="38"/>
      <c r="V148" s="38"/>
      <c r="W148" s="38"/>
      <c r="X148" s="38"/>
      <c r="Y148" s="38"/>
      <c r="Z148" s="38"/>
      <c r="AA148" s="38"/>
      <c r="AB148" s="38"/>
      <c r="AC148" s="38"/>
      <c r="AD148" s="38"/>
      <c r="AE148" s="38"/>
      <c r="AT148" s="17" t="s">
        <v>75</v>
      </c>
      <c r="AU148" s="17" t="s">
        <v>130</v>
      </c>
      <c r="BK148" s="226">
        <f>BK149+BK296</f>
        <v>0</v>
      </c>
    </row>
    <row r="149" spans="1:63" s="12" customFormat="1" ht="25.9" customHeight="1">
      <c r="A149" s="12"/>
      <c r="B149" s="227"/>
      <c r="C149" s="228"/>
      <c r="D149" s="229" t="s">
        <v>75</v>
      </c>
      <c r="E149" s="230" t="s">
        <v>171</v>
      </c>
      <c r="F149" s="230" t="s">
        <v>172</v>
      </c>
      <c r="G149" s="228"/>
      <c r="H149" s="228"/>
      <c r="I149" s="231"/>
      <c r="J149" s="232">
        <f>BK149</f>
        <v>0</v>
      </c>
      <c r="K149" s="228"/>
      <c r="L149" s="233"/>
      <c r="M149" s="234"/>
      <c r="N149" s="235"/>
      <c r="O149" s="235"/>
      <c r="P149" s="236">
        <f>P150+P170+P214+P288+P294</f>
        <v>0</v>
      </c>
      <c r="Q149" s="235"/>
      <c r="R149" s="236">
        <f>R150+R170+R214+R288+R294</f>
        <v>69.11721062999999</v>
      </c>
      <c r="S149" s="235"/>
      <c r="T149" s="237">
        <f>T150+T170+T214+T288+T294</f>
        <v>95.83150300000001</v>
      </c>
      <c r="U149" s="12"/>
      <c r="V149" s="12"/>
      <c r="W149" s="12"/>
      <c r="X149" s="12"/>
      <c r="Y149" s="12"/>
      <c r="Z149" s="12"/>
      <c r="AA149" s="12"/>
      <c r="AB149" s="12"/>
      <c r="AC149" s="12"/>
      <c r="AD149" s="12"/>
      <c r="AE149" s="12"/>
      <c r="AR149" s="238" t="s">
        <v>83</v>
      </c>
      <c r="AT149" s="239" t="s">
        <v>75</v>
      </c>
      <c r="AU149" s="239" t="s">
        <v>76</v>
      </c>
      <c r="AY149" s="238" t="s">
        <v>173</v>
      </c>
      <c r="BK149" s="240">
        <f>BK150+BK170+BK214+BK288+BK294</f>
        <v>0</v>
      </c>
    </row>
    <row r="150" spans="1:63" s="12" customFormat="1" ht="22.8" customHeight="1">
      <c r="A150" s="12"/>
      <c r="B150" s="227"/>
      <c r="C150" s="228"/>
      <c r="D150" s="229" t="s">
        <v>75</v>
      </c>
      <c r="E150" s="241" t="s">
        <v>96</v>
      </c>
      <c r="F150" s="241" t="s">
        <v>174</v>
      </c>
      <c r="G150" s="228"/>
      <c r="H150" s="228"/>
      <c r="I150" s="231"/>
      <c r="J150" s="242">
        <f>BK150</f>
        <v>0</v>
      </c>
      <c r="K150" s="228"/>
      <c r="L150" s="233"/>
      <c r="M150" s="234"/>
      <c r="N150" s="235"/>
      <c r="O150" s="235"/>
      <c r="P150" s="236">
        <f>SUM(P151:P169)</f>
        <v>0</v>
      </c>
      <c r="Q150" s="235"/>
      <c r="R150" s="236">
        <f>SUM(R151:R169)</f>
        <v>4.760473220000001</v>
      </c>
      <c r="S150" s="235"/>
      <c r="T150" s="237">
        <f>SUM(T151:T169)</f>
        <v>0</v>
      </c>
      <c r="U150" s="12"/>
      <c r="V150" s="12"/>
      <c r="W150" s="12"/>
      <c r="X150" s="12"/>
      <c r="Y150" s="12"/>
      <c r="Z150" s="12"/>
      <c r="AA150" s="12"/>
      <c r="AB150" s="12"/>
      <c r="AC150" s="12"/>
      <c r="AD150" s="12"/>
      <c r="AE150" s="12"/>
      <c r="AR150" s="238" t="s">
        <v>83</v>
      </c>
      <c r="AT150" s="239" t="s">
        <v>75</v>
      </c>
      <c r="AU150" s="239" t="s">
        <v>83</v>
      </c>
      <c r="AY150" s="238" t="s">
        <v>173</v>
      </c>
      <c r="BK150" s="240">
        <f>SUM(BK151:BK169)</f>
        <v>0</v>
      </c>
    </row>
    <row r="151" spans="1:65" s="2" customFormat="1" ht="24.15" customHeight="1">
      <c r="A151" s="38"/>
      <c r="B151" s="39"/>
      <c r="C151" s="243" t="s">
        <v>83</v>
      </c>
      <c r="D151" s="243" t="s">
        <v>175</v>
      </c>
      <c r="E151" s="244" t="s">
        <v>176</v>
      </c>
      <c r="F151" s="245" t="s">
        <v>177</v>
      </c>
      <c r="G151" s="246" t="s">
        <v>178</v>
      </c>
      <c r="H151" s="247">
        <v>1</v>
      </c>
      <c r="I151" s="248"/>
      <c r="J151" s="249">
        <f>ROUND(I151*H151,2)</f>
        <v>0</v>
      </c>
      <c r="K151" s="250"/>
      <c r="L151" s="44"/>
      <c r="M151" s="251" t="s">
        <v>1</v>
      </c>
      <c r="N151" s="252" t="s">
        <v>41</v>
      </c>
      <c r="O151" s="91"/>
      <c r="P151" s="253">
        <f>O151*H151</f>
        <v>0</v>
      </c>
      <c r="Q151" s="253">
        <v>0.01759</v>
      </c>
      <c r="R151" s="253">
        <f>Q151*H151</f>
        <v>0.01759</v>
      </c>
      <c r="S151" s="253">
        <v>0</v>
      </c>
      <c r="T151" s="254">
        <f>S151*H151</f>
        <v>0</v>
      </c>
      <c r="U151" s="38"/>
      <c r="V151" s="38"/>
      <c r="W151" s="38"/>
      <c r="X151" s="38"/>
      <c r="Y151" s="38"/>
      <c r="Z151" s="38"/>
      <c r="AA151" s="38"/>
      <c r="AB151" s="38"/>
      <c r="AC151" s="38"/>
      <c r="AD151" s="38"/>
      <c r="AE151" s="38"/>
      <c r="AR151" s="255" t="s">
        <v>179</v>
      </c>
      <c r="AT151" s="255" t="s">
        <v>175</v>
      </c>
      <c r="AU151" s="255" t="s">
        <v>85</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179</v>
      </c>
      <c r="BM151" s="255" t="s">
        <v>180</v>
      </c>
    </row>
    <row r="152" spans="1:65" s="2" customFormat="1" ht="24.15" customHeight="1">
      <c r="A152" s="38"/>
      <c r="B152" s="39"/>
      <c r="C152" s="243" t="s">
        <v>85</v>
      </c>
      <c r="D152" s="243" t="s">
        <v>175</v>
      </c>
      <c r="E152" s="244" t="s">
        <v>181</v>
      </c>
      <c r="F152" s="245" t="s">
        <v>182</v>
      </c>
      <c r="G152" s="246" t="s">
        <v>178</v>
      </c>
      <c r="H152" s="247">
        <v>1</v>
      </c>
      <c r="I152" s="248"/>
      <c r="J152" s="249">
        <f>ROUND(I152*H152,2)</f>
        <v>0</v>
      </c>
      <c r="K152" s="250"/>
      <c r="L152" s="44"/>
      <c r="M152" s="251" t="s">
        <v>1</v>
      </c>
      <c r="N152" s="252" t="s">
        <v>41</v>
      </c>
      <c r="O152" s="91"/>
      <c r="P152" s="253">
        <f>O152*H152</f>
        <v>0</v>
      </c>
      <c r="Q152" s="253">
        <v>0.03452</v>
      </c>
      <c r="R152" s="253">
        <f>Q152*H152</f>
        <v>0.03452</v>
      </c>
      <c r="S152" s="253">
        <v>0</v>
      </c>
      <c r="T152" s="254">
        <f>S152*H152</f>
        <v>0</v>
      </c>
      <c r="U152" s="38"/>
      <c r="V152" s="38"/>
      <c r="W152" s="38"/>
      <c r="X152" s="38"/>
      <c r="Y152" s="38"/>
      <c r="Z152" s="38"/>
      <c r="AA152" s="38"/>
      <c r="AB152" s="38"/>
      <c r="AC152" s="38"/>
      <c r="AD152" s="38"/>
      <c r="AE152" s="38"/>
      <c r="AR152" s="255" t="s">
        <v>183</v>
      </c>
      <c r="AT152" s="255" t="s">
        <v>175</v>
      </c>
      <c r="AU152" s="255" t="s">
        <v>85</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184</v>
      </c>
    </row>
    <row r="153" spans="1:65" s="2" customFormat="1" ht="33" customHeight="1">
      <c r="A153" s="38"/>
      <c r="B153" s="39"/>
      <c r="C153" s="243" t="s">
        <v>96</v>
      </c>
      <c r="D153" s="243" t="s">
        <v>175</v>
      </c>
      <c r="E153" s="244" t="s">
        <v>185</v>
      </c>
      <c r="F153" s="245" t="s">
        <v>186</v>
      </c>
      <c r="G153" s="246" t="s">
        <v>187</v>
      </c>
      <c r="H153" s="247">
        <v>0.023</v>
      </c>
      <c r="I153" s="248"/>
      <c r="J153" s="249">
        <f>ROUND(I153*H153,2)</f>
        <v>0</v>
      </c>
      <c r="K153" s="250"/>
      <c r="L153" s="44"/>
      <c r="M153" s="251" t="s">
        <v>1</v>
      </c>
      <c r="N153" s="252" t="s">
        <v>41</v>
      </c>
      <c r="O153" s="91"/>
      <c r="P153" s="253">
        <f>O153*H153</f>
        <v>0</v>
      </c>
      <c r="Q153" s="253">
        <v>0.01954</v>
      </c>
      <c r="R153" s="253">
        <f>Q153*H153</f>
        <v>0.00044941999999999996</v>
      </c>
      <c r="S153" s="253">
        <v>0</v>
      </c>
      <c r="T153" s="254">
        <f>S153*H153</f>
        <v>0</v>
      </c>
      <c r="U153" s="38"/>
      <c r="V153" s="38"/>
      <c r="W153" s="38"/>
      <c r="X153" s="38"/>
      <c r="Y153" s="38"/>
      <c r="Z153" s="38"/>
      <c r="AA153" s="38"/>
      <c r="AB153" s="38"/>
      <c r="AC153" s="38"/>
      <c r="AD153" s="38"/>
      <c r="AE153" s="38"/>
      <c r="AR153" s="255" t="s">
        <v>183</v>
      </c>
      <c r="AT153" s="255" t="s">
        <v>175</v>
      </c>
      <c r="AU153" s="255" t="s">
        <v>85</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188</v>
      </c>
    </row>
    <row r="154" spans="1:51" s="13" customFormat="1" ht="12">
      <c r="A154" s="13"/>
      <c r="B154" s="257"/>
      <c r="C154" s="258"/>
      <c r="D154" s="259" t="s">
        <v>189</v>
      </c>
      <c r="E154" s="260" t="s">
        <v>1</v>
      </c>
      <c r="F154" s="261" t="s">
        <v>190</v>
      </c>
      <c r="G154" s="258"/>
      <c r="H154" s="260" t="s">
        <v>1</v>
      </c>
      <c r="I154" s="262"/>
      <c r="J154" s="258"/>
      <c r="K154" s="258"/>
      <c r="L154" s="263"/>
      <c r="M154" s="264"/>
      <c r="N154" s="265"/>
      <c r="O154" s="265"/>
      <c r="P154" s="265"/>
      <c r="Q154" s="265"/>
      <c r="R154" s="265"/>
      <c r="S154" s="265"/>
      <c r="T154" s="266"/>
      <c r="U154" s="13"/>
      <c r="V154" s="13"/>
      <c r="W154" s="13"/>
      <c r="X154" s="13"/>
      <c r="Y154" s="13"/>
      <c r="Z154" s="13"/>
      <c r="AA154" s="13"/>
      <c r="AB154" s="13"/>
      <c r="AC154" s="13"/>
      <c r="AD154" s="13"/>
      <c r="AE154" s="13"/>
      <c r="AT154" s="267" t="s">
        <v>189</v>
      </c>
      <c r="AU154" s="267" t="s">
        <v>85</v>
      </c>
      <c r="AV154" s="13" t="s">
        <v>83</v>
      </c>
      <c r="AW154" s="13" t="s">
        <v>32</v>
      </c>
      <c r="AX154" s="13" t="s">
        <v>76</v>
      </c>
      <c r="AY154" s="267" t="s">
        <v>173</v>
      </c>
    </row>
    <row r="155" spans="1:51" s="13" customFormat="1" ht="12">
      <c r="A155" s="13"/>
      <c r="B155" s="257"/>
      <c r="C155" s="258"/>
      <c r="D155" s="259" t="s">
        <v>189</v>
      </c>
      <c r="E155" s="260" t="s">
        <v>1</v>
      </c>
      <c r="F155" s="261" t="s">
        <v>191</v>
      </c>
      <c r="G155" s="258"/>
      <c r="H155" s="260" t="s">
        <v>1</v>
      </c>
      <c r="I155" s="262"/>
      <c r="J155" s="258"/>
      <c r="K155" s="258"/>
      <c r="L155" s="263"/>
      <c r="M155" s="264"/>
      <c r="N155" s="265"/>
      <c r="O155" s="265"/>
      <c r="P155" s="265"/>
      <c r="Q155" s="265"/>
      <c r="R155" s="265"/>
      <c r="S155" s="265"/>
      <c r="T155" s="266"/>
      <c r="U155" s="13"/>
      <c r="V155" s="13"/>
      <c r="W155" s="13"/>
      <c r="X155" s="13"/>
      <c r="Y155" s="13"/>
      <c r="Z155" s="13"/>
      <c r="AA155" s="13"/>
      <c r="AB155" s="13"/>
      <c r="AC155" s="13"/>
      <c r="AD155" s="13"/>
      <c r="AE155" s="13"/>
      <c r="AT155" s="267" t="s">
        <v>189</v>
      </c>
      <c r="AU155" s="267" t="s">
        <v>85</v>
      </c>
      <c r="AV155" s="13" t="s">
        <v>83</v>
      </c>
      <c r="AW155" s="13" t="s">
        <v>32</v>
      </c>
      <c r="AX155" s="13" t="s">
        <v>76</v>
      </c>
      <c r="AY155" s="267" t="s">
        <v>173</v>
      </c>
    </row>
    <row r="156" spans="1:51" s="13" customFormat="1" ht="12">
      <c r="A156" s="13"/>
      <c r="B156" s="257"/>
      <c r="C156" s="258"/>
      <c r="D156" s="259" t="s">
        <v>189</v>
      </c>
      <c r="E156" s="260" t="s">
        <v>1</v>
      </c>
      <c r="F156" s="261" t="s">
        <v>192</v>
      </c>
      <c r="G156" s="258"/>
      <c r="H156" s="260" t="s">
        <v>1</v>
      </c>
      <c r="I156" s="262"/>
      <c r="J156" s="258"/>
      <c r="K156" s="258"/>
      <c r="L156" s="263"/>
      <c r="M156" s="264"/>
      <c r="N156" s="265"/>
      <c r="O156" s="265"/>
      <c r="P156" s="265"/>
      <c r="Q156" s="265"/>
      <c r="R156" s="265"/>
      <c r="S156" s="265"/>
      <c r="T156" s="266"/>
      <c r="U156" s="13"/>
      <c r="V156" s="13"/>
      <c r="W156" s="13"/>
      <c r="X156" s="13"/>
      <c r="Y156" s="13"/>
      <c r="Z156" s="13"/>
      <c r="AA156" s="13"/>
      <c r="AB156" s="13"/>
      <c r="AC156" s="13"/>
      <c r="AD156" s="13"/>
      <c r="AE156" s="13"/>
      <c r="AT156" s="267" t="s">
        <v>189</v>
      </c>
      <c r="AU156" s="267" t="s">
        <v>85</v>
      </c>
      <c r="AV156" s="13" t="s">
        <v>83</v>
      </c>
      <c r="AW156" s="13" t="s">
        <v>32</v>
      </c>
      <c r="AX156" s="13" t="s">
        <v>76</v>
      </c>
      <c r="AY156" s="267" t="s">
        <v>173</v>
      </c>
    </row>
    <row r="157" spans="1:51" s="14" customFormat="1" ht="12">
      <c r="A157" s="14"/>
      <c r="B157" s="268"/>
      <c r="C157" s="269"/>
      <c r="D157" s="259" t="s">
        <v>189</v>
      </c>
      <c r="E157" s="270" t="s">
        <v>1</v>
      </c>
      <c r="F157" s="271" t="s">
        <v>193</v>
      </c>
      <c r="G157" s="269"/>
      <c r="H157" s="272">
        <v>0.023</v>
      </c>
      <c r="I157" s="273"/>
      <c r="J157" s="269"/>
      <c r="K157" s="269"/>
      <c r="L157" s="274"/>
      <c r="M157" s="275"/>
      <c r="N157" s="276"/>
      <c r="O157" s="276"/>
      <c r="P157" s="276"/>
      <c r="Q157" s="276"/>
      <c r="R157" s="276"/>
      <c r="S157" s="276"/>
      <c r="T157" s="277"/>
      <c r="U157" s="14"/>
      <c r="V157" s="14"/>
      <c r="W157" s="14"/>
      <c r="X157" s="14"/>
      <c r="Y157" s="14"/>
      <c r="Z157" s="14"/>
      <c r="AA157" s="14"/>
      <c r="AB157" s="14"/>
      <c r="AC157" s="14"/>
      <c r="AD157" s="14"/>
      <c r="AE157" s="14"/>
      <c r="AT157" s="278" t="s">
        <v>189</v>
      </c>
      <c r="AU157" s="278" t="s">
        <v>85</v>
      </c>
      <c r="AV157" s="14" t="s">
        <v>85</v>
      </c>
      <c r="AW157" s="14" t="s">
        <v>32</v>
      </c>
      <c r="AX157" s="14" t="s">
        <v>76</v>
      </c>
      <c r="AY157" s="278" t="s">
        <v>173</v>
      </c>
    </row>
    <row r="158" spans="1:51" s="15" customFormat="1" ht="12">
      <c r="A158" s="15"/>
      <c r="B158" s="279"/>
      <c r="C158" s="280"/>
      <c r="D158" s="259" t="s">
        <v>189</v>
      </c>
      <c r="E158" s="281" t="s">
        <v>1</v>
      </c>
      <c r="F158" s="282" t="s">
        <v>194</v>
      </c>
      <c r="G158" s="280"/>
      <c r="H158" s="283">
        <v>0.023</v>
      </c>
      <c r="I158" s="284"/>
      <c r="J158" s="280"/>
      <c r="K158" s="280"/>
      <c r="L158" s="285"/>
      <c r="M158" s="286"/>
      <c r="N158" s="287"/>
      <c r="O158" s="287"/>
      <c r="P158" s="287"/>
      <c r="Q158" s="287"/>
      <c r="R158" s="287"/>
      <c r="S158" s="287"/>
      <c r="T158" s="288"/>
      <c r="U158" s="15"/>
      <c r="V158" s="15"/>
      <c r="W158" s="15"/>
      <c r="X158" s="15"/>
      <c r="Y158" s="15"/>
      <c r="Z158" s="15"/>
      <c r="AA158" s="15"/>
      <c r="AB158" s="15"/>
      <c r="AC158" s="15"/>
      <c r="AD158" s="15"/>
      <c r="AE158" s="15"/>
      <c r="AT158" s="289" t="s">
        <v>189</v>
      </c>
      <c r="AU158" s="289" t="s">
        <v>85</v>
      </c>
      <c r="AV158" s="15" t="s">
        <v>183</v>
      </c>
      <c r="AW158" s="15" t="s">
        <v>32</v>
      </c>
      <c r="AX158" s="15" t="s">
        <v>83</v>
      </c>
      <c r="AY158" s="289" t="s">
        <v>173</v>
      </c>
    </row>
    <row r="159" spans="1:65" s="2" customFormat="1" ht="24.15" customHeight="1">
      <c r="A159" s="38"/>
      <c r="B159" s="39"/>
      <c r="C159" s="290" t="s">
        <v>183</v>
      </c>
      <c r="D159" s="290" t="s">
        <v>195</v>
      </c>
      <c r="E159" s="291" t="s">
        <v>196</v>
      </c>
      <c r="F159" s="292" t="s">
        <v>197</v>
      </c>
      <c r="G159" s="293" t="s">
        <v>187</v>
      </c>
      <c r="H159" s="294">
        <v>0.028</v>
      </c>
      <c r="I159" s="295"/>
      <c r="J159" s="296">
        <f>ROUND(I159*H159,2)</f>
        <v>0</v>
      </c>
      <c r="K159" s="297"/>
      <c r="L159" s="298"/>
      <c r="M159" s="299" t="s">
        <v>1</v>
      </c>
      <c r="N159" s="300" t="s">
        <v>41</v>
      </c>
      <c r="O159" s="91"/>
      <c r="P159" s="253">
        <f>O159*H159</f>
        <v>0</v>
      </c>
      <c r="Q159" s="253">
        <v>1</v>
      </c>
      <c r="R159" s="253">
        <f>Q159*H159</f>
        <v>0.028</v>
      </c>
      <c r="S159" s="253">
        <v>0</v>
      </c>
      <c r="T159" s="254">
        <f>S159*H159</f>
        <v>0</v>
      </c>
      <c r="U159" s="38"/>
      <c r="V159" s="38"/>
      <c r="W159" s="38"/>
      <c r="X159" s="38"/>
      <c r="Y159" s="38"/>
      <c r="Z159" s="38"/>
      <c r="AA159" s="38"/>
      <c r="AB159" s="38"/>
      <c r="AC159" s="38"/>
      <c r="AD159" s="38"/>
      <c r="AE159" s="38"/>
      <c r="AR159" s="255" t="s">
        <v>198</v>
      </c>
      <c r="AT159" s="255" t="s">
        <v>195</v>
      </c>
      <c r="AU159" s="255" t="s">
        <v>85</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199</v>
      </c>
    </row>
    <row r="160" spans="1:51" s="14" customFormat="1" ht="12">
      <c r="A160" s="14"/>
      <c r="B160" s="268"/>
      <c r="C160" s="269"/>
      <c r="D160" s="259" t="s">
        <v>189</v>
      </c>
      <c r="E160" s="269"/>
      <c r="F160" s="271" t="s">
        <v>200</v>
      </c>
      <c r="G160" s="269"/>
      <c r="H160" s="272">
        <v>0.028</v>
      </c>
      <c r="I160" s="273"/>
      <c r="J160" s="269"/>
      <c r="K160" s="269"/>
      <c r="L160" s="274"/>
      <c r="M160" s="275"/>
      <c r="N160" s="276"/>
      <c r="O160" s="276"/>
      <c r="P160" s="276"/>
      <c r="Q160" s="276"/>
      <c r="R160" s="276"/>
      <c r="S160" s="276"/>
      <c r="T160" s="277"/>
      <c r="U160" s="14"/>
      <c r="V160" s="14"/>
      <c r="W160" s="14"/>
      <c r="X160" s="14"/>
      <c r="Y160" s="14"/>
      <c r="Z160" s="14"/>
      <c r="AA160" s="14"/>
      <c r="AB160" s="14"/>
      <c r="AC160" s="14"/>
      <c r="AD160" s="14"/>
      <c r="AE160" s="14"/>
      <c r="AT160" s="278" t="s">
        <v>189</v>
      </c>
      <c r="AU160" s="278" t="s">
        <v>85</v>
      </c>
      <c r="AV160" s="14" t="s">
        <v>85</v>
      </c>
      <c r="AW160" s="14" t="s">
        <v>4</v>
      </c>
      <c r="AX160" s="14" t="s">
        <v>83</v>
      </c>
      <c r="AY160" s="278" t="s">
        <v>173</v>
      </c>
    </row>
    <row r="161" spans="1:65" s="2" customFormat="1" ht="24.15" customHeight="1">
      <c r="A161" s="38"/>
      <c r="B161" s="39"/>
      <c r="C161" s="243" t="s">
        <v>201</v>
      </c>
      <c r="D161" s="243" t="s">
        <v>175</v>
      </c>
      <c r="E161" s="244" t="s">
        <v>202</v>
      </c>
      <c r="F161" s="245" t="s">
        <v>203</v>
      </c>
      <c r="G161" s="246" t="s">
        <v>204</v>
      </c>
      <c r="H161" s="247">
        <v>66.81</v>
      </c>
      <c r="I161" s="248"/>
      <c r="J161" s="249">
        <f>ROUND(I161*H161,2)</f>
        <v>0</v>
      </c>
      <c r="K161" s="250"/>
      <c r="L161" s="44"/>
      <c r="M161" s="251" t="s">
        <v>1</v>
      </c>
      <c r="N161" s="252" t="s">
        <v>41</v>
      </c>
      <c r="O161" s="91"/>
      <c r="P161" s="253">
        <f>O161*H161</f>
        <v>0</v>
      </c>
      <c r="Q161" s="253">
        <v>0.06998</v>
      </c>
      <c r="R161" s="253">
        <f>Q161*H161</f>
        <v>4.6753638</v>
      </c>
      <c r="S161" s="253">
        <v>0</v>
      </c>
      <c r="T161" s="254">
        <f>S161*H161</f>
        <v>0</v>
      </c>
      <c r="U161" s="38"/>
      <c r="V161" s="38"/>
      <c r="W161" s="38"/>
      <c r="X161" s="38"/>
      <c r="Y161" s="38"/>
      <c r="Z161" s="38"/>
      <c r="AA161" s="38"/>
      <c r="AB161" s="38"/>
      <c r="AC161" s="38"/>
      <c r="AD161" s="38"/>
      <c r="AE161" s="38"/>
      <c r="AR161" s="255" t="s">
        <v>183</v>
      </c>
      <c r="AT161" s="255" t="s">
        <v>175</v>
      </c>
      <c r="AU161" s="255" t="s">
        <v>85</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205</v>
      </c>
    </row>
    <row r="162" spans="1:51" s="13" customFormat="1" ht="12">
      <c r="A162" s="13"/>
      <c r="B162" s="257"/>
      <c r="C162" s="258"/>
      <c r="D162" s="259" t="s">
        <v>189</v>
      </c>
      <c r="E162" s="260" t="s">
        <v>1</v>
      </c>
      <c r="F162" s="261" t="s">
        <v>190</v>
      </c>
      <c r="G162" s="258"/>
      <c r="H162" s="260" t="s">
        <v>1</v>
      </c>
      <c r="I162" s="262"/>
      <c r="J162" s="258"/>
      <c r="K162" s="258"/>
      <c r="L162" s="263"/>
      <c r="M162" s="264"/>
      <c r="N162" s="265"/>
      <c r="O162" s="265"/>
      <c r="P162" s="265"/>
      <c r="Q162" s="265"/>
      <c r="R162" s="265"/>
      <c r="S162" s="265"/>
      <c r="T162" s="266"/>
      <c r="U162" s="13"/>
      <c r="V162" s="13"/>
      <c r="W162" s="13"/>
      <c r="X162" s="13"/>
      <c r="Y162" s="13"/>
      <c r="Z162" s="13"/>
      <c r="AA162" s="13"/>
      <c r="AB162" s="13"/>
      <c r="AC162" s="13"/>
      <c r="AD162" s="13"/>
      <c r="AE162" s="13"/>
      <c r="AT162" s="267" t="s">
        <v>189</v>
      </c>
      <c r="AU162" s="267" t="s">
        <v>85</v>
      </c>
      <c r="AV162" s="13" t="s">
        <v>83</v>
      </c>
      <c r="AW162" s="13" t="s">
        <v>32</v>
      </c>
      <c r="AX162" s="13" t="s">
        <v>76</v>
      </c>
      <c r="AY162" s="267" t="s">
        <v>173</v>
      </c>
    </row>
    <row r="163" spans="1:51" s="13" customFormat="1" ht="12">
      <c r="A163" s="13"/>
      <c r="B163" s="257"/>
      <c r="C163" s="258"/>
      <c r="D163" s="259" t="s">
        <v>189</v>
      </c>
      <c r="E163" s="260" t="s">
        <v>1</v>
      </c>
      <c r="F163" s="261" t="s">
        <v>206</v>
      </c>
      <c r="G163" s="258"/>
      <c r="H163" s="260" t="s">
        <v>1</v>
      </c>
      <c r="I163" s="262"/>
      <c r="J163" s="258"/>
      <c r="K163" s="258"/>
      <c r="L163" s="263"/>
      <c r="M163" s="264"/>
      <c r="N163" s="265"/>
      <c r="O163" s="265"/>
      <c r="P163" s="265"/>
      <c r="Q163" s="265"/>
      <c r="R163" s="265"/>
      <c r="S163" s="265"/>
      <c r="T163" s="266"/>
      <c r="U163" s="13"/>
      <c r="V163" s="13"/>
      <c r="W163" s="13"/>
      <c r="X163" s="13"/>
      <c r="Y163" s="13"/>
      <c r="Z163" s="13"/>
      <c r="AA163" s="13"/>
      <c r="AB163" s="13"/>
      <c r="AC163" s="13"/>
      <c r="AD163" s="13"/>
      <c r="AE163" s="13"/>
      <c r="AT163" s="267" t="s">
        <v>189</v>
      </c>
      <c r="AU163" s="267" t="s">
        <v>85</v>
      </c>
      <c r="AV163" s="13" t="s">
        <v>83</v>
      </c>
      <c r="AW163" s="13" t="s">
        <v>32</v>
      </c>
      <c r="AX163" s="13" t="s">
        <v>76</v>
      </c>
      <c r="AY163" s="267" t="s">
        <v>173</v>
      </c>
    </row>
    <row r="164" spans="1:51" s="14" customFormat="1" ht="12">
      <c r="A164" s="14"/>
      <c r="B164" s="268"/>
      <c r="C164" s="269"/>
      <c r="D164" s="259" t="s">
        <v>189</v>
      </c>
      <c r="E164" s="270" t="s">
        <v>1</v>
      </c>
      <c r="F164" s="271" t="s">
        <v>207</v>
      </c>
      <c r="G164" s="269"/>
      <c r="H164" s="272">
        <v>66.81</v>
      </c>
      <c r="I164" s="273"/>
      <c r="J164" s="269"/>
      <c r="K164" s="269"/>
      <c r="L164" s="274"/>
      <c r="M164" s="275"/>
      <c r="N164" s="276"/>
      <c r="O164" s="276"/>
      <c r="P164" s="276"/>
      <c r="Q164" s="276"/>
      <c r="R164" s="276"/>
      <c r="S164" s="276"/>
      <c r="T164" s="277"/>
      <c r="U164" s="14"/>
      <c r="V164" s="14"/>
      <c r="W164" s="14"/>
      <c r="X164" s="14"/>
      <c r="Y164" s="14"/>
      <c r="Z164" s="14"/>
      <c r="AA164" s="14"/>
      <c r="AB164" s="14"/>
      <c r="AC164" s="14"/>
      <c r="AD164" s="14"/>
      <c r="AE164" s="14"/>
      <c r="AT164" s="278" t="s">
        <v>189</v>
      </c>
      <c r="AU164" s="278" t="s">
        <v>85</v>
      </c>
      <c r="AV164" s="14" t="s">
        <v>85</v>
      </c>
      <c r="AW164" s="14" t="s">
        <v>32</v>
      </c>
      <c r="AX164" s="14" t="s">
        <v>76</v>
      </c>
      <c r="AY164" s="278" t="s">
        <v>173</v>
      </c>
    </row>
    <row r="165" spans="1:51" s="15" customFormat="1" ht="12">
      <c r="A165" s="15"/>
      <c r="B165" s="279"/>
      <c r="C165" s="280"/>
      <c r="D165" s="259" t="s">
        <v>189</v>
      </c>
      <c r="E165" s="281" t="s">
        <v>1</v>
      </c>
      <c r="F165" s="282" t="s">
        <v>194</v>
      </c>
      <c r="G165" s="280"/>
      <c r="H165" s="283">
        <v>66.81</v>
      </c>
      <c r="I165" s="284"/>
      <c r="J165" s="280"/>
      <c r="K165" s="280"/>
      <c r="L165" s="285"/>
      <c r="M165" s="286"/>
      <c r="N165" s="287"/>
      <c r="O165" s="287"/>
      <c r="P165" s="287"/>
      <c r="Q165" s="287"/>
      <c r="R165" s="287"/>
      <c r="S165" s="287"/>
      <c r="T165" s="288"/>
      <c r="U165" s="15"/>
      <c r="V165" s="15"/>
      <c r="W165" s="15"/>
      <c r="X165" s="15"/>
      <c r="Y165" s="15"/>
      <c r="Z165" s="15"/>
      <c r="AA165" s="15"/>
      <c r="AB165" s="15"/>
      <c r="AC165" s="15"/>
      <c r="AD165" s="15"/>
      <c r="AE165" s="15"/>
      <c r="AT165" s="289" t="s">
        <v>189</v>
      </c>
      <c r="AU165" s="289" t="s">
        <v>85</v>
      </c>
      <c r="AV165" s="15" t="s">
        <v>183</v>
      </c>
      <c r="AW165" s="15" t="s">
        <v>32</v>
      </c>
      <c r="AX165" s="15" t="s">
        <v>83</v>
      </c>
      <c r="AY165" s="289" t="s">
        <v>173</v>
      </c>
    </row>
    <row r="166" spans="1:65" s="2" customFormat="1" ht="24.15" customHeight="1">
      <c r="A166" s="38"/>
      <c r="B166" s="39"/>
      <c r="C166" s="243" t="s">
        <v>208</v>
      </c>
      <c r="D166" s="243" t="s">
        <v>175</v>
      </c>
      <c r="E166" s="244" t="s">
        <v>209</v>
      </c>
      <c r="F166" s="245" t="s">
        <v>210</v>
      </c>
      <c r="G166" s="246" t="s">
        <v>211</v>
      </c>
      <c r="H166" s="247">
        <v>22.75</v>
      </c>
      <c r="I166" s="248"/>
      <c r="J166" s="249">
        <f>ROUND(I166*H166,2)</f>
        <v>0</v>
      </c>
      <c r="K166" s="250"/>
      <c r="L166" s="44"/>
      <c r="M166" s="251" t="s">
        <v>1</v>
      </c>
      <c r="N166" s="252" t="s">
        <v>41</v>
      </c>
      <c r="O166" s="91"/>
      <c r="P166" s="253">
        <f>O166*H166</f>
        <v>0</v>
      </c>
      <c r="Q166" s="253">
        <v>0.0002</v>
      </c>
      <c r="R166" s="253">
        <f>Q166*H166</f>
        <v>0.00455</v>
      </c>
      <c r="S166" s="253">
        <v>0</v>
      </c>
      <c r="T166" s="254">
        <f>S166*H166</f>
        <v>0</v>
      </c>
      <c r="U166" s="38"/>
      <c r="V166" s="38"/>
      <c r="W166" s="38"/>
      <c r="X166" s="38"/>
      <c r="Y166" s="38"/>
      <c r="Z166" s="38"/>
      <c r="AA166" s="38"/>
      <c r="AB166" s="38"/>
      <c r="AC166" s="38"/>
      <c r="AD166" s="38"/>
      <c r="AE166" s="38"/>
      <c r="AR166" s="255" t="s">
        <v>183</v>
      </c>
      <c r="AT166" s="255" t="s">
        <v>175</v>
      </c>
      <c r="AU166" s="255" t="s">
        <v>85</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212</v>
      </c>
    </row>
    <row r="167" spans="1:51" s="13" customFormat="1" ht="12">
      <c r="A167" s="13"/>
      <c r="B167" s="257"/>
      <c r="C167" s="258"/>
      <c r="D167" s="259" t="s">
        <v>189</v>
      </c>
      <c r="E167" s="260" t="s">
        <v>1</v>
      </c>
      <c r="F167" s="261" t="s">
        <v>190</v>
      </c>
      <c r="G167" s="258"/>
      <c r="H167" s="260" t="s">
        <v>1</v>
      </c>
      <c r="I167" s="262"/>
      <c r="J167" s="258"/>
      <c r="K167" s="258"/>
      <c r="L167" s="263"/>
      <c r="M167" s="264"/>
      <c r="N167" s="265"/>
      <c r="O167" s="265"/>
      <c r="P167" s="265"/>
      <c r="Q167" s="265"/>
      <c r="R167" s="265"/>
      <c r="S167" s="265"/>
      <c r="T167" s="266"/>
      <c r="U167" s="13"/>
      <c r="V167" s="13"/>
      <c r="W167" s="13"/>
      <c r="X167" s="13"/>
      <c r="Y167" s="13"/>
      <c r="Z167" s="13"/>
      <c r="AA167" s="13"/>
      <c r="AB167" s="13"/>
      <c r="AC167" s="13"/>
      <c r="AD167" s="13"/>
      <c r="AE167" s="13"/>
      <c r="AT167" s="267" t="s">
        <v>189</v>
      </c>
      <c r="AU167" s="267" t="s">
        <v>85</v>
      </c>
      <c r="AV167" s="13" t="s">
        <v>83</v>
      </c>
      <c r="AW167" s="13" t="s">
        <v>32</v>
      </c>
      <c r="AX167" s="13" t="s">
        <v>76</v>
      </c>
      <c r="AY167" s="267" t="s">
        <v>173</v>
      </c>
    </row>
    <row r="168" spans="1:51" s="14" customFormat="1" ht="12">
      <c r="A168" s="14"/>
      <c r="B168" s="268"/>
      <c r="C168" s="269"/>
      <c r="D168" s="259" t="s">
        <v>189</v>
      </c>
      <c r="E168" s="270" t="s">
        <v>1</v>
      </c>
      <c r="F168" s="271" t="s">
        <v>213</v>
      </c>
      <c r="G168" s="269"/>
      <c r="H168" s="272">
        <v>22.75</v>
      </c>
      <c r="I168" s="273"/>
      <c r="J168" s="269"/>
      <c r="K168" s="269"/>
      <c r="L168" s="274"/>
      <c r="M168" s="275"/>
      <c r="N168" s="276"/>
      <c r="O168" s="276"/>
      <c r="P168" s="276"/>
      <c r="Q168" s="276"/>
      <c r="R168" s="276"/>
      <c r="S168" s="276"/>
      <c r="T168" s="277"/>
      <c r="U168" s="14"/>
      <c r="V168" s="14"/>
      <c r="W168" s="14"/>
      <c r="X168" s="14"/>
      <c r="Y168" s="14"/>
      <c r="Z168" s="14"/>
      <c r="AA168" s="14"/>
      <c r="AB168" s="14"/>
      <c r="AC168" s="14"/>
      <c r="AD168" s="14"/>
      <c r="AE168" s="14"/>
      <c r="AT168" s="278" t="s">
        <v>189</v>
      </c>
      <c r="AU168" s="278" t="s">
        <v>85</v>
      </c>
      <c r="AV168" s="14" t="s">
        <v>85</v>
      </c>
      <c r="AW168" s="14" t="s">
        <v>32</v>
      </c>
      <c r="AX168" s="14" t="s">
        <v>76</v>
      </c>
      <c r="AY168" s="278" t="s">
        <v>173</v>
      </c>
    </row>
    <row r="169" spans="1:51" s="15" customFormat="1" ht="12">
      <c r="A169" s="15"/>
      <c r="B169" s="279"/>
      <c r="C169" s="280"/>
      <c r="D169" s="259" t="s">
        <v>189</v>
      </c>
      <c r="E169" s="281" t="s">
        <v>1</v>
      </c>
      <c r="F169" s="282" t="s">
        <v>194</v>
      </c>
      <c r="G169" s="280"/>
      <c r="H169" s="283">
        <v>22.75</v>
      </c>
      <c r="I169" s="284"/>
      <c r="J169" s="280"/>
      <c r="K169" s="280"/>
      <c r="L169" s="285"/>
      <c r="M169" s="286"/>
      <c r="N169" s="287"/>
      <c r="O169" s="287"/>
      <c r="P169" s="287"/>
      <c r="Q169" s="287"/>
      <c r="R169" s="287"/>
      <c r="S169" s="287"/>
      <c r="T169" s="288"/>
      <c r="U169" s="15"/>
      <c r="V169" s="15"/>
      <c r="W169" s="15"/>
      <c r="X169" s="15"/>
      <c r="Y169" s="15"/>
      <c r="Z169" s="15"/>
      <c r="AA169" s="15"/>
      <c r="AB169" s="15"/>
      <c r="AC169" s="15"/>
      <c r="AD169" s="15"/>
      <c r="AE169" s="15"/>
      <c r="AT169" s="289" t="s">
        <v>189</v>
      </c>
      <c r="AU169" s="289" t="s">
        <v>85</v>
      </c>
      <c r="AV169" s="15" t="s">
        <v>183</v>
      </c>
      <c r="AW169" s="15" t="s">
        <v>32</v>
      </c>
      <c r="AX169" s="15" t="s">
        <v>83</v>
      </c>
      <c r="AY169" s="289" t="s">
        <v>173</v>
      </c>
    </row>
    <row r="170" spans="1:63" s="12" customFormat="1" ht="22.8" customHeight="1">
      <c r="A170" s="12"/>
      <c r="B170" s="227"/>
      <c r="C170" s="228"/>
      <c r="D170" s="229" t="s">
        <v>75</v>
      </c>
      <c r="E170" s="241" t="s">
        <v>208</v>
      </c>
      <c r="F170" s="241" t="s">
        <v>214</v>
      </c>
      <c r="G170" s="228"/>
      <c r="H170" s="228"/>
      <c r="I170" s="231"/>
      <c r="J170" s="242">
        <f>BK170</f>
        <v>0</v>
      </c>
      <c r="K170" s="228"/>
      <c r="L170" s="233"/>
      <c r="M170" s="234"/>
      <c r="N170" s="235"/>
      <c r="O170" s="235"/>
      <c r="P170" s="236">
        <f>SUM(P171:P213)</f>
        <v>0</v>
      </c>
      <c r="Q170" s="235"/>
      <c r="R170" s="236">
        <f>SUM(R171:R213)</f>
        <v>64.28024081</v>
      </c>
      <c r="S170" s="235"/>
      <c r="T170" s="237">
        <f>SUM(T171:T213)</f>
        <v>0</v>
      </c>
      <c r="U170" s="12"/>
      <c r="V170" s="12"/>
      <c r="W170" s="12"/>
      <c r="X170" s="12"/>
      <c r="Y170" s="12"/>
      <c r="Z170" s="12"/>
      <c r="AA170" s="12"/>
      <c r="AB170" s="12"/>
      <c r="AC170" s="12"/>
      <c r="AD170" s="12"/>
      <c r="AE170" s="12"/>
      <c r="AR170" s="238" t="s">
        <v>83</v>
      </c>
      <c r="AT170" s="239" t="s">
        <v>75</v>
      </c>
      <c r="AU170" s="239" t="s">
        <v>83</v>
      </c>
      <c r="AY170" s="238" t="s">
        <v>173</v>
      </c>
      <c r="BK170" s="240">
        <f>SUM(BK171:BK213)</f>
        <v>0</v>
      </c>
    </row>
    <row r="171" spans="1:65" s="2" customFormat="1" ht="24.15" customHeight="1">
      <c r="A171" s="38"/>
      <c r="B171" s="39"/>
      <c r="C171" s="243" t="s">
        <v>215</v>
      </c>
      <c r="D171" s="243" t="s">
        <v>175</v>
      </c>
      <c r="E171" s="244" t="s">
        <v>216</v>
      </c>
      <c r="F171" s="245" t="s">
        <v>217</v>
      </c>
      <c r="G171" s="246" t="s">
        <v>204</v>
      </c>
      <c r="H171" s="247">
        <v>358.53</v>
      </c>
      <c r="I171" s="248"/>
      <c r="J171" s="249">
        <f>ROUND(I171*H171,2)</f>
        <v>0</v>
      </c>
      <c r="K171" s="250"/>
      <c r="L171" s="44"/>
      <c r="M171" s="251" t="s">
        <v>1</v>
      </c>
      <c r="N171" s="252" t="s">
        <v>41</v>
      </c>
      <c r="O171" s="91"/>
      <c r="P171" s="253">
        <f>O171*H171</f>
        <v>0</v>
      </c>
      <c r="Q171" s="253">
        <v>0.0052</v>
      </c>
      <c r="R171" s="253">
        <f>Q171*H171</f>
        <v>1.8643559999999997</v>
      </c>
      <c r="S171" s="253">
        <v>0</v>
      </c>
      <c r="T171" s="254">
        <f>S171*H171</f>
        <v>0</v>
      </c>
      <c r="U171" s="38"/>
      <c r="V171" s="38"/>
      <c r="W171" s="38"/>
      <c r="X171" s="38"/>
      <c r="Y171" s="38"/>
      <c r="Z171" s="38"/>
      <c r="AA171" s="38"/>
      <c r="AB171" s="38"/>
      <c r="AC171" s="38"/>
      <c r="AD171" s="38"/>
      <c r="AE171" s="38"/>
      <c r="AR171" s="255" t="s">
        <v>183</v>
      </c>
      <c r="AT171" s="255" t="s">
        <v>175</v>
      </c>
      <c r="AU171" s="255" t="s">
        <v>85</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218</v>
      </c>
    </row>
    <row r="172" spans="1:65" s="2" customFormat="1" ht="33" customHeight="1">
      <c r="A172" s="38"/>
      <c r="B172" s="39"/>
      <c r="C172" s="243" t="s">
        <v>198</v>
      </c>
      <c r="D172" s="243" t="s">
        <v>175</v>
      </c>
      <c r="E172" s="244" t="s">
        <v>219</v>
      </c>
      <c r="F172" s="245" t="s">
        <v>220</v>
      </c>
      <c r="G172" s="246" t="s">
        <v>204</v>
      </c>
      <c r="H172" s="247">
        <v>338.176</v>
      </c>
      <c r="I172" s="248"/>
      <c r="J172" s="249">
        <f>ROUND(I172*H172,2)</f>
        <v>0</v>
      </c>
      <c r="K172" s="250"/>
      <c r="L172" s="44"/>
      <c r="M172" s="251" t="s">
        <v>1</v>
      </c>
      <c r="N172" s="252" t="s">
        <v>41</v>
      </c>
      <c r="O172" s="91"/>
      <c r="P172" s="253">
        <f>O172*H172</f>
        <v>0</v>
      </c>
      <c r="Q172" s="253">
        <v>0.0103</v>
      </c>
      <c r="R172" s="253">
        <f>Q172*H172</f>
        <v>3.4832128</v>
      </c>
      <c r="S172" s="253">
        <v>0</v>
      </c>
      <c r="T172" s="254">
        <f>S172*H172</f>
        <v>0</v>
      </c>
      <c r="U172" s="38"/>
      <c r="V172" s="38"/>
      <c r="W172" s="38"/>
      <c r="X172" s="38"/>
      <c r="Y172" s="38"/>
      <c r="Z172" s="38"/>
      <c r="AA172" s="38"/>
      <c r="AB172" s="38"/>
      <c r="AC172" s="38"/>
      <c r="AD172" s="38"/>
      <c r="AE172" s="38"/>
      <c r="AR172" s="255" t="s">
        <v>183</v>
      </c>
      <c r="AT172" s="255" t="s">
        <v>175</v>
      </c>
      <c r="AU172" s="255" t="s">
        <v>85</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221</v>
      </c>
    </row>
    <row r="173" spans="1:65" s="2" customFormat="1" ht="24.15" customHeight="1">
      <c r="A173" s="38"/>
      <c r="B173" s="39"/>
      <c r="C173" s="243" t="s">
        <v>222</v>
      </c>
      <c r="D173" s="243" t="s">
        <v>175</v>
      </c>
      <c r="E173" s="244" t="s">
        <v>223</v>
      </c>
      <c r="F173" s="245" t="s">
        <v>224</v>
      </c>
      <c r="G173" s="246" t="s">
        <v>204</v>
      </c>
      <c r="H173" s="247">
        <v>103.195</v>
      </c>
      <c r="I173" s="248"/>
      <c r="J173" s="249">
        <f>ROUND(I173*H173,2)</f>
        <v>0</v>
      </c>
      <c r="K173" s="250"/>
      <c r="L173" s="44"/>
      <c r="M173" s="251" t="s">
        <v>1</v>
      </c>
      <c r="N173" s="252" t="s">
        <v>41</v>
      </c>
      <c r="O173" s="91"/>
      <c r="P173" s="253">
        <f>O173*H173</f>
        <v>0</v>
      </c>
      <c r="Q173" s="253">
        <v>0.01838</v>
      </c>
      <c r="R173" s="253">
        <f>Q173*H173</f>
        <v>1.8967241</v>
      </c>
      <c r="S173" s="253">
        <v>0</v>
      </c>
      <c r="T173" s="254">
        <f>S173*H173</f>
        <v>0</v>
      </c>
      <c r="U173" s="38"/>
      <c r="V173" s="38"/>
      <c r="W173" s="38"/>
      <c r="X173" s="38"/>
      <c r="Y173" s="38"/>
      <c r="Z173" s="38"/>
      <c r="AA173" s="38"/>
      <c r="AB173" s="38"/>
      <c r="AC173" s="38"/>
      <c r="AD173" s="38"/>
      <c r="AE173" s="38"/>
      <c r="AR173" s="255" t="s">
        <v>183</v>
      </c>
      <c r="AT173" s="255" t="s">
        <v>175</v>
      </c>
      <c r="AU173" s="255" t="s">
        <v>85</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225</v>
      </c>
    </row>
    <row r="174" spans="1:51" s="13" customFormat="1" ht="12">
      <c r="A174" s="13"/>
      <c r="B174" s="257"/>
      <c r="C174" s="258"/>
      <c r="D174" s="259" t="s">
        <v>189</v>
      </c>
      <c r="E174" s="260" t="s">
        <v>1</v>
      </c>
      <c r="F174" s="261" t="s">
        <v>190</v>
      </c>
      <c r="G174" s="258"/>
      <c r="H174" s="260" t="s">
        <v>1</v>
      </c>
      <c r="I174" s="262"/>
      <c r="J174" s="258"/>
      <c r="K174" s="258"/>
      <c r="L174" s="263"/>
      <c r="M174" s="264"/>
      <c r="N174" s="265"/>
      <c r="O174" s="265"/>
      <c r="P174" s="265"/>
      <c r="Q174" s="265"/>
      <c r="R174" s="265"/>
      <c r="S174" s="265"/>
      <c r="T174" s="266"/>
      <c r="U174" s="13"/>
      <c r="V174" s="13"/>
      <c r="W174" s="13"/>
      <c r="X174" s="13"/>
      <c r="Y174" s="13"/>
      <c r="Z174" s="13"/>
      <c r="AA174" s="13"/>
      <c r="AB174" s="13"/>
      <c r="AC174" s="13"/>
      <c r="AD174" s="13"/>
      <c r="AE174" s="13"/>
      <c r="AT174" s="267" t="s">
        <v>189</v>
      </c>
      <c r="AU174" s="267" t="s">
        <v>85</v>
      </c>
      <c r="AV174" s="13" t="s">
        <v>83</v>
      </c>
      <c r="AW174" s="13" t="s">
        <v>32</v>
      </c>
      <c r="AX174" s="13" t="s">
        <v>76</v>
      </c>
      <c r="AY174" s="267" t="s">
        <v>173</v>
      </c>
    </row>
    <row r="175" spans="1:51" s="13" customFormat="1" ht="12">
      <c r="A175" s="13"/>
      <c r="B175" s="257"/>
      <c r="C175" s="258"/>
      <c r="D175" s="259" t="s">
        <v>189</v>
      </c>
      <c r="E175" s="260" t="s">
        <v>1</v>
      </c>
      <c r="F175" s="261" t="s">
        <v>226</v>
      </c>
      <c r="G175" s="258"/>
      <c r="H175" s="260" t="s">
        <v>1</v>
      </c>
      <c r="I175" s="262"/>
      <c r="J175" s="258"/>
      <c r="K175" s="258"/>
      <c r="L175" s="263"/>
      <c r="M175" s="264"/>
      <c r="N175" s="265"/>
      <c r="O175" s="265"/>
      <c r="P175" s="265"/>
      <c r="Q175" s="265"/>
      <c r="R175" s="265"/>
      <c r="S175" s="265"/>
      <c r="T175" s="266"/>
      <c r="U175" s="13"/>
      <c r="V175" s="13"/>
      <c r="W175" s="13"/>
      <c r="X175" s="13"/>
      <c r="Y175" s="13"/>
      <c r="Z175" s="13"/>
      <c r="AA175" s="13"/>
      <c r="AB175" s="13"/>
      <c r="AC175" s="13"/>
      <c r="AD175" s="13"/>
      <c r="AE175" s="13"/>
      <c r="AT175" s="267" t="s">
        <v>189</v>
      </c>
      <c r="AU175" s="267" t="s">
        <v>85</v>
      </c>
      <c r="AV175" s="13" t="s">
        <v>83</v>
      </c>
      <c r="AW175" s="13" t="s">
        <v>32</v>
      </c>
      <c r="AX175" s="13" t="s">
        <v>76</v>
      </c>
      <c r="AY175" s="267" t="s">
        <v>173</v>
      </c>
    </row>
    <row r="176" spans="1:51" s="14" customFormat="1" ht="12">
      <c r="A176" s="14"/>
      <c r="B176" s="268"/>
      <c r="C176" s="269"/>
      <c r="D176" s="259" t="s">
        <v>189</v>
      </c>
      <c r="E176" s="270" t="s">
        <v>1</v>
      </c>
      <c r="F176" s="271" t="s">
        <v>227</v>
      </c>
      <c r="G176" s="269"/>
      <c r="H176" s="272">
        <v>49.694</v>
      </c>
      <c r="I176" s="273"/>
      <c r="J176" s="269"/>
      <c r="K176" s="269"/>
      <c r="L176" s="274"/>
      <c r="M176" s="275"/>
      <c r="N176" s="276"/>
      <c r="O176" s="276"/>
      <c r="P176" s="276"/>
      <c r="Q176" s="276"/>
      <c r="R176" s="276"/>
      <c r="S176" s="276"/>
      <c r="T176" s="277"/>
      <c r="U176" s="14"/>
      <c r="V176" s="14"/>
      <c r="W176" s="14"/>
      <c r="X176" s="14"/>
      <c r="Y176" s="14"/>
      <c r="Z176" s="14"/>
      <c r="AA176" s="14"/>
      <c r="AB176" s="14"/>
      <c r="AC176" s="14"/>
      <c r="AD176" s="14"/>
      <c r="AE176" s="14"/>
      <c r="AT176" s="278" t="s">
        <v>189</v>
      </c>
      <c r="AU176" s="278" t="s">
        <v>85</v>
      </c>
      <c r="AV176" s="14" t="s">
        <v>85</v>
      </c>
      <c r="AW176" s="14" t="s">
        <v>32</v>
      </c>
      <c r="AX176" s="14" t="s">
        <v>76</v>
      </c>
      <c r="AY176" s="278" t="s">
        <v>173</v>
      </c>
    </row>
    <row r="177" spans="1:51" s="14" customFormat="1" ht="12">
      <c r="A177" s="14"/>
      <c r="B177" s="268"/>
      <c r="C177" s="269"/>
      <c r="D177" s="259" t="s">
        <v>189</v>
      </c>
      <c r="E177" s="270" t="s">
        <v>1</v>
      </c>
      <c r="F177" s="271" t="s">
        <v>228</v>
      </c>
      <c r="G177" s="269"/>
      <c r="H177" s="272">
        <v>18.413</v>
      </c>
      <c r="I177" s="273"/>
      <c r="J177" s="269"/>
      <c r="K177" s="269"/>
      <c r="L177" s="274"/>
      <c r="M177" s="275"/>
      <c r="N177" s="276"/>
      <c r="O177" s="276"/>
      <c r="P177" s="276"/>
      <c r="Q177" s="276"/>
      <c r="R177" s="276"/>
      <c r="S177" s="276"/>
      <c r="T177" s="277"/>
      <c r="U177" s="14"/>
      <c r="V177" s="14"/>
      <c r="W177" s="14"/>
      <c r="X177" s="14"/>
      <c r="Y177" s="14"/>
      <c r="Z177" s="14"/>
      <c r="AA177" s="14"/>
      <c r="AB177" s="14"/>
      <c r="AC177" s="14"/>
      <c r="AD177" s="14"/>
      <c r="AE177" s="14"/>
      <c r="AT177" s="278" t="s">
        <v>189</v>
      </c>
      <c r="AU177" s="278" t="s">
        <v>85</v>
      </c>
      <c r="AV177" s="14" t="s">
        <v>85</v>
      </c>
      <c r="AW177" s="14" t="s">
        <v>32</v>
      </c>
      <c r="AX177" s="14" t="s">
        <v>76</v>
      </c>
      <c r="AY177" s="278" t="s">
        <v>173</v>
      </c>
    </row>
    <row r="178" spans="1:51" s="14" customFormat="1" ht="12">
      <c r="A178" s="14"/>
      <c r="B178" s="268"/>
      <c r="C178" s="269"/>
      <c r="D178" s="259" t="s">
        <v>189</v>
      </c>
      <c r="E178" s="270" t="s">
        <v>1</v>
      </c>
      <c r="F178" s="271" t="s">
        <v>229</v>
      </c>
      <c r="G178" s="269"/>
      <c r="H178" s="272">
        <v>18.038</v>
      </c>
      <c r="I178" s="273"/>
      <c r="J178" s="269"/>
      <c r="K178" s="269"/>
      <c r="L178" s="274"/>
      <c r="M178" s="275"/>
      <c r="N178" s="276"/>
      <c r="O178" s="276"/>
      <c r="P178" s="276"/>
      <c r="Q178" s="276"/>
      <c r="R178" s="276"/>
      <c r="S178" s="276"/>
      <c r="T178" s="277"/>
      <c r="U178" s="14"/>
      <c r="V178" s="14"/>
      <c r="W178" s="14"/>
      <c r="X178" s="14"/>
      <c r="Y178" s="14"/>
      <c r="Z178" s="14"/>
      <c r="AA178" s="14"/>
      <c r="AB178" s="14"/>
      <c r="AC178" s="14"/>
      <c r="AD178" s="14"/>
      <c r="AE178" s="14"/>
      <c r="AT178" s="278" t="s">
        <v>189</v>
      </c>
      <c r="AU178" s="278" t="s">
        <v>85</v>
      </c>
      <c r="AV178" s="14" t="s">
        <v>85</v>
      </c>
      <c r="AW178" s="14" t="s">
        <v>32</v>
      </c>
      <c r="AX178" s="14" t="s">
        <v>76</v>
      </c>
      <c r="AY178" s="278" t="s">
        <v>173</v>
      </c>
    </row>
    <row r="179" spans="1:51" s="14" customFormat="1" ht="12">
      <c r="A179" s="14"/>
      <c r="B179" s="268"/>
      <c r="C179" s="269"/>
      <c r="D179" s="259" t="s">
        <v>189</v>
      </c>
      <c r="E179" s="270" t="s">
        <v>1</v>
      </c>
      <c r="F179" s="271" t="s">
        <v>230</v>
      </c>
      <c r="G179" s="269"/>
      <c r="H179" s="272">
        <v>17.05</v>
      </c>
      <c r="I179" s="273"/>
      <c r="J179" s="269"/>
      <c r="K179" s="269"/>
      <c r="L179" s="274"/>
      <c r="M179" s="275"/>
      <c r="N179" s="276"/>
      <c r="O179" s="276"/>
      <c r="P179" s="276"/>
      <c r="Q179" s="276"/>
      <c r="R179" s="276"/>
      <c r="S179" s="276"/>
      <c r="T179" s="277"/>
      <c r="U179" s="14"/>
      <c r="V179" s="14"/>
      <c r="W179" s="14"/>
      <c r="X179" s="14"/>
      <c r="Y179" s="14"/>
      <c r="Z179" s="14"/>
      <c r="AA179" s="14"/>
      <c r="AB179" s="14"/>
      <c r="AC179" s="14"/>
      <c r="AD179" s="14"/>
      <c r="AE179" s="14"/>
      <c r="AT179" s="278" t="s">
        <v>189</v>
      </c>
      <c r="AU179" s="278" t="s">
        <v>85</v>
      </c>
      <c r="AV179" s="14" t="s">
        <v>85</v>
      </c>
      <c r="AW179" s="14" t="s">
        <v>32</v>
      </c>
      <c r="AX179" s="14" t="s">
        <v>76</v>
      </c>
      <c r="AY179" s="278" t="s">
        <v>173</v>
      </c>
    </row>
    <row r="180" spans="1:51" s="15" customFormat="1" ht="12">
      <c r="A180" s="15"/>
      <c r="B180" s="279"/>
      <c r="C180" s="280"/>
      <c r="D180" s="259" t="s">
        <v>189</v>
      </c>
      <c r="E180" s="281" t="s">
        <v>1</v>
      </c>
      <c r="F180" s="282" t="s">
        <v>194</v>
      </c>
      <c r="G180" s="280"/>
      <c r="H180" s="283">
        <v>103.195</v>
      </c>
      <c r="I180" s="284"/>
      <c r="J180" s="280"/>
      <c r="K180" s="280"/>
      <c r="L180" s="285"/>
      <c r="M180" s="286"/>
      <c r="N180" s="287"/>
      <c r="O180" s="287"/>
      <c r="P180" s="287"/>
      <c r="Q180" s="287"/>
      <c r="R180" s="287"/>
      <c r="S180" s="287"/>
      <c r="T180" s="288"/>
      <c r="U180" s="15"/>
      <c r="V180" s="15"/>
      <c r="W180" s="15"/>
      <c r="X180" s="15"/>
      <c r="Y180" s="15"/>
      <c r="Z180" s="15"/>
      <c r="AA180" s="15"/>
      <c r="AB180" s="15"/>
      <c r="AC180" s="15"/>
      <c r="AD180" s="15"/>
      <c r="AE180" s="15"/>
      <c r="AT180" s="289" t="s">
        <v>189</v>
      </c>
      <c r="AU180" s="289" t="s">
        <v>85</v>
      </c>
      <c r="AV180" s="15" t="s">
        <v>183</v>
      </c>
      <c r="AW180" s="15" t="s">
        <v>32</v>
      </c>
      <c r="AX180" s="15" t="s">
        <v>83</v>
      </c>
      <c r="AY180" s="289" t="s">
        <v>173</v>
      </c>
    </row>
    <row r="181" spans="1:65" s="2" customFormat="1" ht="24.15" customHeight="1">
      <c r="A181" s="38"/>
      <c r="B181" s="39"/>
      <c r="C181" s="243" t="s">
        <v>231</v>
      </c>
      <c r="D181" s="243" t="s">
        <v>175</v>
      </c>
      <c r="E181" s="244" t="s">
        <v>232</v>
      </c>
      <c r="F181" s="245" t="s">
        <v>233</v>
      </c>
      <c r="G181" s="246" t="s">
        <v>211</v>
      </c>
      <c r="H181" s="247">
        <v>26</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85</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234</v>
      </c>
    </row>
    <row r="182" spans="1:51" s="13" customFormat="1" ht="12">
      <c r="A182" s="13"/>
      <c r="B182" s="257"/>
      <c r="C182" s="258"/>
      <c r="D182" s="259" t="s">
        <v>189</v>
      </c>
      <c r="E182" s="260" t="s">
        <v>1</v>
      </c>
      <c r="F182" s="261" t="s">
        <v>190</v>
      </c>
      <c r="G182" s="258"/>
      <c r="H182" s="260" t="s">
        <v>1</v>
      </c>
      <c r="I182" s="262"/>
      <c r="J182" s="258"/>
      <c r="K182" s="258"/>
      <c r="L182" s="263"/>
      <c r="M182" s="264"/>
      <c r="N182" s="265"/>
      <c r="O182" s="265"/>
      <c r="P182" s="265"/>
      <c r="Q182" s="265"/>
      <c r="R182" s="265"/>
      <c r="S182" s="265"/>
      <c r="T182" s="266"/>
      <c r="U182" s="13"/>
      <c r="V182" s="13"/>
      <c r="W182" s="13"/>
      <c r="X182" s="13"/>
      <c r="Y182" s="13"/>
      <c r="Z182" s="13"/>
      <c r="AA182" s="13"/>
      <c r="AB182" s="13"/>
      <c r="AC182" s="13"/>
      <c r="AD182" s="13"/>
      <c r="AE182" s="13"/>
      <c r="AT182" s="267" t="s">
        <v>189</v>
      </c>
      <c r="AU182" s="267" t="s">
        <v>85</v>
      </c>
      <c r="AV182" s="13" t="s">
        <v>83</v>
      </c>
      <c r="AW182" s="13" t="s">
        <v>32</v>
      </c>
      <c r="AX182" s="13" t="s">
        <v>76</v>
      </c>
      <c r="AY182" s="267" t="s">
        <v>173</v>
      </c>
    </row>
    <row r="183" spans="1:51" s="14" customFormat="1" ht="12">
      <c r="A183" s="14"/>
      <c r="B183" s="268"/>
      <c r="C183" s="269"/>
      <c r="D183" s="259" t="s">
        <v>189</v>
      </c>
      <c r="E183" s="270" t="s">
        <v>1</v>
      </c>
      <c r="F183" s="271" t="s">
        <v>235</v>
      </c>
      <c r="G183" s="269"/>
      <c r="H183" s="272">
        <v>26</v>
      </c>
      <c r="I183" s="273"/>
      <c r="J183" s="269"/>
      <c r="K183" s="269"/>
      <c r="L183" s="274"/>
      <c r="M183" s="275"/>
      <c r="N183" s="276"/>
      <c r="O183" s="276"/>
      <c r="P183" s="276"/>
      <c r="Q183" s="276"/>
      <c r="R183" s="276"/>
      <c r="S183" s="276"/>
      <c r="T183" s="277"/>
      <c r="U183" s="14"/>
      <c r="V183" s="14"/>
      <c r="W183" s="14"/>
      <c r="X183" s="14"/>
      <c r="Y183" s="14"/>
      <c r="Z183" s="14"/>
      <c r="AA183" s="14"/>
      <c r="AB183" s="14"/>
      <c r="AC183" s="14"/>
      <c r="AD183" s="14"/>
      <c r="AE183" s="14"/>
      <c r="AT183" s="278" t="s">
        <v>189</v>
      </c>
      <c r="AU183" s="278" t="s">
        <v>85</v>
      </c>
      <c r="AV183" s="14" t="s">
        <v>85</v>
      </c>
      <c r="AW183" s="14" t="s">
        <v>32</v>
      </c>
      <c r="AX183" s="14" t="s">
        <v>76</v>
      </c>
      <c r="AY183" s="278" t="s">
        <v>173</v>
      </c>
    </row>
    <row r="184" spans="1:51" s="15" customFormat="1" ht="12">
      <c r="A184" s="15"/>
      <c r="B184" s="279"/>
      <c r="C184" s="280"/>
      <c r="D184" s="259" t="s">
        <v>189</v>
      </c>
      <c r="E184" s="281" t="s">
        <v>1</v>
      </c>
      <c r="F184" s="282" t="s">
        <v>194</v>
      </c>
      <c r="G184" s="280"/>
      <c r="H184" s="283">
        <v>26</v>
      </c>
      <c r="I184" s="284"/>
      <c r="J184" s="280"/>
      <c r="K184" s="280"/>
      <c r="L184" s="285"/>
      <c r="M184" s="286"/>
      <c r="N184" s="287"/>
      <c r="O184" s="287"/>
      <c r="P184" s="287"/>
      <c r="Q184" s="287"/>
      <c r="R184" s="287"/>
      <c r="S184" s="287"/>
      <c r="T184" s="288"/>
      <c r="U184" s="15"/>
      <c r="V184" s="15"/>
      <c r="W184" s="15"/>
      <c r="X184" s="15"/>
      <c r="Y184" s="15"/>
      <c r="Z184" s="15"/>
      <c r="AA184" s="15"/>
      <c r="AB184" s="15"/>
      <c r="AC184" s="15"/>
      <c r="AD184" s="15"/>
      <c r="AE184" s="15"/>
      <c r="AT184" s="289" t="s">
        <v>189</v>
      </c>
      <c r="AU184" s="289" t="s">
        <v>85</v>
      </c>
      <c r="AV184" s="15" t="s">
        <v>183</v>
      </c>
      <c r="AW184" s="15" t="s">
        <v>32</v>
      </c>
      <c r="AX184" s="15" t="s">
        <v>83</v>
      </c>
      <c r="AY184" s="289" t="s">
        <v>173</v>
      </c>
    </row>
    <row r="185" spans="1:65" s="2" customFormat="1" ht="24.15" customHeight="1">
      <c r="A185" s="38"/>
      <c r="B185" s="39"/>
      <c r="C185" s="290" t="s">
        <v>236</v>
      </c>
      <c r="D185" s="290" t="s">
        <v>195</v>
      </c>
      <c r="E185" s="291" t="s">
        <v>237</v>
      </c>
      <c r="F185" s="292" t="s">
        <v>238</v>
      </c>
      <c r="G185" s="293" t="s">
        <v>211</v>
      </c>
      <c r="H185" s="294">
        <v>27.3</v>
      </c>
      <c r="I185" s="295"/>
      <c r="J185" s="296">
        <f>ROUND(I185*H185,2)</f>
        <v>0</v>
      </c>
      <c r="K185" s="297"/>
      <c r="L185" s="298"/>
      <c r="M185" s="299" t="s">
        <v>1</v>
      </c>
      <c r="N185" s="300" t="s">
        <v>41</v>
      </c>
      <c r="O185" s="91"/>
      <c r="P185" s="253">
        <f>O185*H185</f>
        <v>0</v>
      </c>
      <c r="Q185" s="253">
        <v>0.0001</v>
      </c>
      <c r="R185" s="253">
        <f>Q185*H185</f>
        <v>0.0027300000000000002</v>
      </c>
      <c r="S185" s="253">
        <v>0</v>
      </c>
      <c r="T185" s="254">
        <f>S185*H185</f>
        <v>0</v>
      </c>
      <c r="U185" s="38"/>
      <c r="V185" s="38"/>
      <c r="W185" s="38"/>
      <c r="X185" s="38"/>
      <c r="Y185" s="38"/>
      <c r="Z185" s="38"/>
      <c r="AA185" s="38"/>
      <c r="AB185" s="38"/>
      <c r="AC185" s="38"/>
      <c r="AD185" s="38"/>
      <c r="AE185" s="38"/>
      <c r="AR185" s="255" t="s">
        <v>198</v>
      </c>
      <c r="AT185" s="255" t="s">
        <v>195</v>
      </c>
      <c r="AU185" s="255" t="s">
        <v>85</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239</v>
      </c>
    </row>
    <row r="186" spans="1:51" s="14" customFormat="1" ht="12">
      <c r="A186" s="14"/>
      <c r="B186" s="268"/>
      <c r="C186" s="269"/>
      <c r="D186" s="259" t="s">
        <v>189</v>
      </c>
      <c r="E186" s="269"/>
      <c r="F186" s="271" t="s">
        <v>240</v>
      </c>
      <c r="G186" s="269"/>
      <c r="H186" s="272">
        <v>27.3</v>
      </c>
      <c r="I186" s="273"/>
      <c r="J186" s="269"/>
      <c r="K186" s="269"/>
      <c r="L186" s="274"/>
      <c r="M186" s="275"/>
      <c r="N186" s="276"/>
      <c r="O186" s="276"/>
      <c r="P186" s="276"/>
      <c r="Q186" s="276"/>
      <c r="R186" s="276"/>
      <c r="S186" s="276"/>
      <c r="T186" s="277"/>
      <c r="U186" s="14"/>
      <c r="V186" s="14"/>
      <c r="W186" s="14"/>
      <c r="X186" s="14"/>
      <c r="Y186" s="14"/>
      <c r="Z186" s="14"/>
      <c r="AA186" s="14"/>
      <c r="AB186" s="14"/>
      <c r="AC186" s="14"/>
      <c r="AD186" s="14"/>
      <c r="AE186" s="14"/>
      <c r="AT186" s="278" t="s">
        <v>189</v>
      </c>
      <c r="AU186" s="278" t="s">
        <v>85</v>
      </c>
      <c r="AV186" s="14" t="s">
        <v>85</v>
      </c>
      <c r="AW186" s="14" t="s">
        <v>4</v>
      </c>
      <c r="AX186" s="14" t="s">
        <v>83</v>
      </c>
      <c r="AY186" s="278" t="s">
        <v>173</v>
      </c>
    </row>
    <row r="187" spans="1:65" s="2" customFormat="1" ht="33" customHeight="1">
      <c r="A187" s="38"/>
      <c r="B187" s="39"/>
      <c r="C187" s="243" t="s">
        <v>241</v>
      </c>
      <c r="D187" s="243" t="s">
        <v>175</v>
      </c>
      <c r="E187" s="244" t="s">
        <v>242</v>
      </c>
      <c r="F187" s="245" t="s">
        <v>243</v>
      </c>
      <c r="G187" s="246" t="s">
        <v>244</v>
      </c>
      <c r="H187" s="247">
        <v>22.013</v>
      </c>
      <c r="I187" s="248"/>
      <c r="J187" s="249">
        <f>ROUND(I187*H187,2)</f>
        <v>0</v>
      </c>
      <c r="K187" s="250"/>
      <c r="L187" s="44"/>
      <c r="M187" s="251" t="s">
        <v>1</v>
      </c>
      <c r="N187" s="252" t="s">
        <v>41</v>
      </c>
      <c r="O187" s="91"/>
      <c r="P187" s="253">
        <f>O187*H187</f>
        <v>0</v>
      </c>
      <c r="Q187" s="253">
        <v>2.50187</v>
      </c>
      <c r="R187" s="253">
        <f>Q187*H187</f>
        <v>55.07366431</v>
      </c>
      <c r="S187" s="253">
        <v>0</v>
      </c>
      <c r="T187" s="254">
        <f>S187*H187</f>
        <v>0</v>
      </c>
      <c r="U187" s="38"/>
      <c r="V187" s="38"/>
      <c r="W187" s="38"/>
      <c r="X187" s="38"/>
      <c r="Y187" s="38"/>
      <c r="Z187" s="38"/>
      <c r="AA187" s="38"/>
      <c r="AB187" s="38"/>
      <c r="AC187" s="38"/>
      <c r="AD187" s="38"/>
      <c r="AE187" s="38"/>
      <c r="AR187" s="255" t="s">
        <v>183</v>
      </c>
      <c r="AT187" s="255" t="s">
        <v>175</v>
      </c>
      <c r="AU187" s="255" t="s">
        <v>85</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245</v>
      </c>
    </row>
    <row r="188" spans="1:51" s="13" customFormat="1" ht="12">
      <c r="A188" s="13"/>
      <c r="B188" s="257"/>
      <c r="C188" s="258"/>
      <c r="D188" s="259" t="s">
        <v>189</v>
      </c>
      <c r="E188" s="260" t="s">
        <v>1</v>
      </c>
      <c r="F188" s="261" t="s">
        <v>190</v>
      </c>
      <c r="G188" s="258"/>
      <c r="H188" s="260" t="s">
        <v>1</v>
      </c>
      <c r="I188" s="262"/>
      <c r="J188" s="258"/>
      <c r="K188" s="258"/>
      <c r="L188" s="263"/>
      <c r="M188" s="264"/>
      <c r="N188" s="265"/>
      <c r="O188" s="265"/>
      <c r="P188" s="265"/>
      <c r="Q188" s="265"/>
      <c r="R188" s="265"/>
      <c r="S188" s="265"/>
      <c r="T188" s="266"/>
      <c r="U188" s="13"/>
      <c r="V188" s="13"/>
      <c r="W188" s="13"/>
      <c r="X188" s="13"/>
      <c r="Y188" s="13"/>
      <c r="Z188" s="13"/>
      <c r="AA188" s="13"/>
      <c r="AB188" s="13"/>
      <c r="AC188" s="13"/>
      <c r="AD188" s="13"/>
      <c r="AE188" s="13"/>
      <c r="AT188" s="267" t="s">
        <v>189</v>
      </c>
      <c r="AU188" s="267" t="s">
        <v>85</v>
      </c>
      <c r="AV188" s="13" t="s">
        <v>83</v>
      </c>
      <c r="AW188" s="13" t="s">
        <v>32</v>
      </c>
      <c r="AX188" s="13" t="s">
        <v>76</v>
      </c>
      <c r="AY188" s="267" t="s">
        <v>173</v>
      </c>
    </row>
    <row r="189" spans="1:51" s="13" customFormat="1" ht="12">
      <c r="A189" s="13"/>
      <c r="B189" s="257"/>
      <c r="C189" s="258"/>
      <c r="D189" s="259" t="s">
        <v>189</v>
      </c>
      <c r="E189" s="260" t="s">
        <v>1</v>
      </c>
      <c r="F189" s="261" t="s">
        <v>246</v>
      </c>
      <c r="G189" s="258"/>
      <c r="H189" s="260" t="s">
        <v>1</v>
      </c>
      <c r="I189" s="262"/>
      <c r="J189" s="258"/>
      <c r="K189" s="258"/>
      <c r="L189" s="263"/>
      <c r="M189" s="264"/>
      <c r="N189" s="265"/>
      <c r="O189" s="265"/>
      <c r="P189" s="265"/>
      <c r="Q189" s="265"/>
      <c r="R189" s="265"/>
      <c r="S189" s="265"/>
      <c r="T189" s="266"/>
      <c r="U189" s="13"/>
      <c r="V189" s="13"/>
      <c r="W189" s="13"/>
      <c r="X189" s="13"/>
      <c r="Y189" s="13"/>
      <c r="Z189" s="13"/>
      <c r="AA189" s="13"/>
      <c r="AB189" s="13"/>
      <c r="AC189" s="13"/>
      <c r="AD189" s="13"/>
      <c r="AE189" s="13"/>
      <c r="AT189" s="267" t="s">
        <v>189</v>
      </c>
      <c r="AU189" s="267" t="s">
        <v>85</v>
      </c>
      <c r="AV189" s="13" t="s">
        <v>83</v>
      </c>
      <c r="AW189" s="13" t="s">
        <v>32</v>
      </c>
      <c r="AX189" s="13" t="s">
        <v>76</v>
      </c>
      <c r="AY189" s="267" t="s">
        <v>173</v>
      </c>
    </row>
    <row r="190" spans="1:51" s="14" customFormat="1" ht="12">
      <c r="A190" s="14"/>
      <c r="B190" s="268"/>
      <c r="C190" s="269"/>
      <c r="D190" s="259" t="s">
        <v>189</v>
      </c>
      <c r="E190" s="270" t="s">
        <v>1</v>
      </c>
      <c r="F190" s="271" t="s">
        <v>247</v>
      </c>
      <c r="G190" s="269"/>
      <c r="H190" s="272">
        <v>13.764</v>
      </c>
      <c r="I190" s="273"/>
      <c r="J190" s="269"/>
      <c r="K190" s="269"/>
      <c r="L190" s="274"/>
      <c r="M190" s="275"/>
      <c r="N190" s="276"/>
      <c r="O190" s="276"/>
      <c r="P190" s="276"/>
      <c r="Q190" s="276"/>
      <c r="R190" s="276"/>
      <c r="S190" s="276"/>
      <c r="T190" s="277"/>
      <c r="U190" s="14"/>
      <c r="V190" s="14"/>
      <c r="W190" s="14"/>
      <c r="X190" s="14"/>
      <c r="Y190" s="14"/>
      <c r="Z190" s="14"/>
      <c r="AA190" s="14"/>
      <c r="AB190" s="14"/>
      <c r="AC190" s="14"/>
      <c r="AD190" s="14"/>
      <c r="AE190" s="14"/>
      <c r="AT190" s="278" t="s">
        <v>189</v>
      </c>
      <c r="AU190" s="278" t="s">
        <v>85</v>
      </c>
      <c r="AV190" s="14" t="s">
        <v>85</v>
      </c>
      <c r="AW190" s="14" t="s">
        <v>32</v>
      </c>
      <c r="AX190" s="14" t="s">
        <v>76</v>
      </c>
      <c r="AY190" s="278" t="s">
        <v>173</v>
      </c>
    </row>
    <row r="191" spans="1:51" s="13" customFormat="1" ht="12">
      <c r="A191" s="13"/>
      <c r="B191" s="257"/>
      <c r="C191" s="258"/>
      <c r="D191" s="259" t="s">
        <v>189</v>
      </c>
      <c r="E191" s="260" t="s">
        <v>1</v>
      </c>
      <c r="F191" s="261" t="s">
        <v>248</v>
      </c>
      <c r="G191" s="258"/>
      <c r="H191" s="260" t="s">
        <v>1</v>
      </c>
      <c r="I191" s="262"/>
      <c r="J191" s="258"/>
      <c r="K191" s="258"/>
      <c r="L191" s="263"/>
      <c r="M191" s="264"/>
      <c r="N191" s="265"/>
      <c r="O191" s="265"/>
      <c r="P191" s="265"/>
      <c r="Q191" s="265"/>
      <c r="R191" s="265"/>
      <c r="S191" s="265"/>
      <c r="T191" s="266"/>
      <c r="U191" s="13"/>
      <c r="V191" s="13"/>
      <c r="W191" s="13"/>
      <c r="X191" s="13"/>
      <c r="Y191" s="13"/>
      <c r="Z191" s="13"/>
      <c r="AA191" s="13"/>
      <c r="AB191" s="13"/>
      <c r="AC191" s="13"/>
      <c r="AD191" s="13"/>
      <c r="AE191" s="13"/>
      <c r="AT191" s="267" t="s">
        <v>189</v>
      </c>
      <c r="AU191" s="267" t="s">
        <v>85</v>
      </c>
      <c r="AV191" s="13" t="s">
        <v>83</v>
      </c>
      <c r="AW191" s="13" t="s">
        <v>32</v>
      </c>
      <c r="AX191" s="13" t="s">
        <v>76</v>
      </c>
      <c r="AY191" s="267" t="s">
        <v>173</v>
      </c>
    </row>
    <row r="192" spans="1:51" s="14" customFormat="1" ht="12">
      <c r="A192" s="14"/>
      <c r="B192" s="268"/>
      <c r="C192" s="269"/>
      <c r="D192" s="259" t="s">
        <v>189</v>
      </c>
      <c r="E192" s="270" t="s">
        <v>1</v>
      </c>
      <c r="F192" s="271" t="s">
        <v>249</v>
      </c>
      <c r="G192" s="269"/>
      <c r="H192" s="272">
        <v>6.152</v>
      </c>
      <c r="I192" s="273"/>
      <c r="J192" s="269"/>
      <c r="K192" s="269"/>
      <c r="L192" s="274"/>
      <c r="M192" s="275"/>
      <c r="N192" s="276"/>
      <c r="O192" s="276"/>
      <c r="P192" s="276"/>
      <c r="Q192" s="276"/>
      <c r="R192" s="276"/>
      <c r="S192" s="276"/>
      <c r="T192" s="277"/>
      <c r="U192" s="14"/>
      <c r="V192" s="14"/>
      <c r="W192" s="14"/>
      <c r="X192" s="14"/>
      <c r="Y192" s="14"/>
      <c r="Z192" s="14"/>
      <c r="AA192" s="14"/>
      <c r="AB192" s="14"/>
      <c r="AC192" s="14"/>
      <c r="AD192" s="14"/>
      <c r="AE192" s="14"/>
      <c r="AT192" s="278" t="s">
        <v>189</v>
      </c>
      <c r="AU192" s="278" t="s">
        <v>85</v>
      </c>
      <c r="AV192" s="14" t="s">
        <v>85</v>
      </c>
      <c r="AW192" s="14" t="s">
        <v>32</v>
      </c>
      <c r="AX192" s="14" t="s">
        <v>76</v>
      </c>
      <c r="AY192" s="278" t="s">
        <v>173</v>
      </c>
    </row>
    <row r="193" spans="1:51" s="13" customFormat="1" ht="12">
      <c r="A193" s="13"/>
      <c r="B193" s="257"/>
      <c r="C193" s="258"/>
      <c r="D193" s="259" t="s">
        <v>189</v>
      </c>
      <c r="E193" s="260" t="s">
        <v>1</v>
      </c>
      <c r="F193" s="261" t="s">
        <v>250</v>
      </c>
      <c r="G193" s="258"/>
      <c r="H193" s="260" t="s">
        <v>1</v>
      </c>
      <c r="I193" s="262"/>
      <c r="J193" s="258"/>
      <c r="K193" s="258"/>
      <c r="L193" s="263"/>
      <c r="M193" s="264"/>
      <c r="N193" s="265"/>
      <c r="O193" s="265"/>
      <c r="P193" s="265"/>
      <c r="Q193" s="265"/>
      <c r="R193" s="265"/>
      <c r="S193" s="265"/>
      <c r="T193" s="266"/>
      <c r="U193" s="13"/>
      <c r="V193" s="13"/>
      <c r="W193" s="13"/>
      <c r="X193" s="13"/>
      <c r="Y193" s="13"/>
      <c r="Z193" s="13"/>
      <c r="AA193" s="13"/>
      <c r="AB193" s="13"/>
      <c r="AC193" s="13"/>
      <c r="AD193" s="13"/>
      <c r="AE193" s="13"/>
      <c r="AT193" s="267" t="s">
        <v>189</v>
      </c>
      <c r="AU193" s="267" t="s">
        <v>85</v>
      </c>
      <c r="AV193" s="13" t="s">
        <v>83</v>
      </c>
      <c r="AW193" s="13" t="s">
        <v>32</v>
      </c>
      <c r="AX193" s="13" t="s">
        <v>76</v>
      </c>
      <c r="AY193" s="267" t="s">
        <v>173</v>
      </c>
    </row>
    <row r="194" spans="1:51" s="14" customFormat="1" ht="12">
      <c r="A194" s="14"/>
      <c r="B194" s="268"/>
      <c r="C194" s="269"/>
      <c r="D194" s="259" t="s">
        <v>189</v>
      </c>
      <c r="E194" s="270" t="s">
        <v>1</v>
      </c>
      <c r="F194" s="271" t="s">
        <v>251</v>
      </c>
      <c r="G194" s="269"/>
      <c r="H194" s="272">
        <v>2.097</v>
      </c>
      <c r="I194" s="273"/>
      <c r="J194" s="269"/>
      <c r="K194" s="269"/>
      <c r="L194" s="274"/>
      <c r="M194" s="275"/>
      <c r="N194" s="276"/>
      <c r="O194" s="276"/>
      <c r="P194" s="276"/>
      <c r="Q194" s="276"/>
      <c r="R194" s="276"/>
      <c r="S194" s="276"/>
      <c r="T194" s="277"/>
      <c r="U194" s="14"/>
      <c r="V194" s="14"/>
      <c r="W194" s="14"/>
      <c r="X194" s="14"/>
      <c r="Y194" s="14"/>
      <c r="Z194" s="14"/>
      <c r="AA194" s="14"/>
      <c r="AB194" s="14"/>
      <c r="AC194" s="14"/>
      <c r="AD194" s="14"/>
      <c r="AE194" s="14"/>
      <c r="AT194" s="278" t="s">
        <v>189</v>
      </c>
      <c r="AU194" s="278" t="s">
        <v>85</v>
      </c>
      <c r="AV194" s="14" t="s">
        <v>85</v>
      </c>
      <c r="AW194" s="14" t="s">
        <v>32</v>
      </c>
      <c r="AX194" s="14" t="s">
        <v>76</v>
      </c>
      <c r="AY194" s="278" t="s">
        <v>173</v>
      </c>
    </row>
    <row r="195" spans="1:51" s="15" customFormat="1" ht="12">
      <c r="A195" s="15"/>
      <c r="B195" s="279"/>
      <c r="C195" s="280"/>
      <c r="D195" s="259" t="s">
        <v>189</v>
      </c>
      <c r="E195" s="281" t="s">
        <v>1</v>
      </c>
      <c r="F195" s="282" t="s">
        <v>194</v>
      </c>
      <c r="G195" s="280"/>
      <c r="H195" s="283">
        <v>22.013</v>
      </c>
      <c r="I195" s="284"/>
      <c r="J195" s="280"/>
      <c r="K195" s="280"/>
      <c r="L195" s="285"/>
      <c r="M195" s="286"/>
      <c r="N195" s="287"/>
      <c r="O195" s="287"/>
      <c r="P195" s="287"/>
      <c r="Q195" s="287"/>
      <c r="R195" s="287"/>
      <c r="S195" s="287"/>
      <c r="T195" s="288"/>
      <c r="U195" s="15"/>
      <c r="V195" s="15"/>
      <c r="W195" s="15"/>
      <c r="X195" s="15"/>
      <c r="Y195" s="15"/>
      <c r="Z195" s="15"/>
      <c r="AA195" s="15"/>
      <c r="AB195" s="15"/>
      <c r="AC195" s="15"/>
      <c r="AD195" s="15"/>
      <c r="AE195" s="15"/>
      <c r="AT195" s="289" t="s">
        <v>189</v>
      </c>
      <c r="AU195" s="289" t="s">
        <v>85</v>
      </c>
      <c r="AV195" s="15" t="s">
        <v>183</v>
      </c>
      <c r="AW195" s="15" t="s">
        <v>32</v>
      </c>
      <c r="AX195" s="15" t="s">
        <v>83</v>
      </c>
      <c r="AY195" s="289" t="s">
        <v>173</v>
      </c>
    </row>
    <row r="196" spans="1:65" s="2" customFormat="1" ht="24.15" customHeight="1">
      <c r="A196" s="38"/>
      <c r="B196" s="39"/>
      <c r="C196" s="243" t="s">
        <v>252</v>
      </c>
      <c r="D196" s="243" t="s">
        <v>175</v>
      </c>
      <c r="E196" s="244" t="s">
        <v>253</v>
      </c>
      <c r="F196" s="245" t="s">
        <v>254</v>
      </c>
      <c r="G196" s="246" t="s">
        <v>204</v>
      </c>
      <c r="H196" s="247">
        <v>316.94</v>
      </c>
      <c r="I196" s="248"/>
      <c r="J196" s="249">
        <f>ROUND(I196*H196,2)</f>
        <v>0</v>
      </c>
      <c r="K196" s="250"/>
      <c r="L196" s="44"/>
      <c r="M196" s="251" t="s">
        <v>1</v>
      </c>
      <c r="N196" s="252" t="s">
        <v>41</v>
      </c>
      <c r="O196" s="91"/>
      <c r="P196" s="253">
        <f>O196*H196</f>
        <v>0</v>
      </c>
      <c r="Q196" s="253">
        <v>0.00404</v>
      </c>
      <c r="R196" s="253">
        <f>Q196*H196</f>
        <v>1.2804376</v>
      </c>
      <c r="S196" s="253">
        <v>0</v>
      </c>
      <c r="T196" s="254">
        <f>S196*H196</f>
        <v>0</v>
      </c>
      <c r="U196" s="38"/>
      <c r="V196" s="38"/>
      <c r="W196" s="38"/>
      <c r="X196" s="38"/>
      <c r="Y196" s="38"/>
      <c r="Z196" s="38"/>
      <c r="AA196" s="38"/>
      <c r="AB196" s="38"/>
      <c r="AC196" s="38"/>
      <c r="AD196" s="38"/>
      <c r="AE196" s="38"/>
      <c r="AR196" s="255" t="s">
        <v>183</v>
      </c>
      <c r="AT196" s="255" t="s">
        <v>175</v>
      </c>
      <c r="AU196" s="255" t="s">
        <v>85</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183</v>
      </c>
      <c r="BM196" s="255" t="s">
        <v>255</v>
      </c>
    </row>
    <row r="197" spans="1:51" s="13" customFormat="1" ht="12">
      <c r="A197" s="13"/>
      <c r="B197" s="257"/>
      <c r="C197" s="258"/>
      <c r="D197" s="259" t="s">
        <v>189</v>
      </c>
      <c r="E197" s="260" t="s">
        <v>1</v>
      </c>
      <c r="F197" s="261" t="s">
        <v>190</v>
      </c>
      <c r="G197" s="258"/>
      <c r="H197" s="260" t="s">
        <v>1</v>
      </c>
      <c r="I197" s="262"/>
      <c r="J197" s="258"/>
      <c r="K197" s="258"/>
      <c r="L197" s="263"/>
      <c r="M197" s="264"/>
      <c r="N197" s="265"/>
      <c r="O197" s="265"/>
      <c r="P197" s="265"/>
      <c r="Q197" s="265"/>
      <c r="R197" s="265"/>
      <c r="S197" s="265"/>
      <c r="T197" s="266"/>
      <c r="U197" s="13"/>
      <c r="V197" s="13"/>
      <c r="W197" s="13"/>
      <c r="X197" s="13"/>
      <c r="Y197" s="13"/>
      <c r="Z197" s="13"/>
      <c r="AA197" s="13"/>
      <c r="AB197" s="13"/>
      <c r="AC197" s="13"/>
      <c r="AD197" s="13"/>
      <c r="AE197" s="13"/>
      <c r="AT197" s="267" t="s">
        <v>189</v>
      </c>
      <c r="AU197" s="267" t="s">
        <v>85</v>
      </c>
      <c r="AV197" s="13" t="s">
        <v>83</v>
      </c>
      <c r="AW197" s="13" t="s">
        <v>32</v>
      </c>
      <c r="AX197" s="13" t="s">
        <v>76</v>
      </c>
      <c r="AY197" s="267" t="s">
        <v>173</v>
      </c>
    </row>
    <row r="198" spans="1:51" s="13" customFormat="1" ht="12">
      <c r="A198" s="13"/>
      <c r="B198" s="257"/>
      <c r="C198" s="258"/>
      <c r="D198" s="259" t="s">
        <v>189</v>
      </c>
      <c r="E198" s="260" t="s">
        <v>1</v>
      </c>
      <c r="F198" s="261" t="s">
        <v>246</v>
      </c>
      <c r="G198" s="258"/>
      <c r="H198" s="260" t="s">
        <v>1</v>
      </c>
      <c r="I198" s="262"/>
      <c r="J198" s="258"/>
      <c r="K198" s="258"/>
      <c r="L198" s="263"/>
      <c r="M198" s="264"/>
      <c r="N198" s="265"/>
      <c r="O198" s="265"/>
      <c r="P198" s="265"/>
      <c r="Q198" s="265"/>
      <c r="R198" s="265"/>
      <c r="S198" s="265"/>
      <c r="T198" s="266"/>
      <c r="U198" s="13"/>
      <c r="V198" s="13"/>
      <c r="W198" s="13"/>
      <c r="X198" s="13"/>
      <c r="Y198" s="13"/>
      <c r="Z198" s="13"/>
      <c r="AA198" s="13"/>
      <c r="AB198" s="13"/>
      <c r="AC198" s="13"/>
      <c r="AD198" s="13"/>
      <c r="AE198" s="13"/>
      <c r="AT198" s="267" t="s">
        <v>189</v>
      </c>
      <c r="AU198" s="267" t="s">
        <v>85</v>
      </c>
      <c r="AV198" s="13" t="s">
        <v>83</v>
      </c>
      <c r="AW198" s="13" t="s">
        <v>32</v>
      </c>
      <c r="AX198" s="13" t="s">
        <v>76</v>
      </c>
      <c r="AY198" s="267" t="s">
        <v>173</v>
      </c>
    </row>
    <row r="199" spans="1:51" s="14" customFormat="1" ht="12">
      <c r="A199" s="14"/>
      <c r="B199" s="268"/>
      <c r="C199" s="269"/>
      <c r="D199" s="259" t="s">
        <v>189</v>
      </c>
      <c r="E199" s="270" t="s">
        <v>1</v>
      </c>
      <c r="F199" s="271" t="s">
        <v>256</v>
      </c>
      <c r="G199" s="269"/>
      <c r="H199" s="272">
        <v>186</v>
      </c>
      <c r="I199" s="273"/>
      <c r="J199" s="269"/>
      <c r="K199" s="269"/>
      <c r="L199" s="274"/>
      <c r="M199" s="275"/>
      <c r="N199" s="276"/>
      <c r="O199" s="276"/>
      <c r="P199" s="276"/>
      <c r="Q199" s="276"/>
      <c r="R199" s="276"/>
      <c r="S199" s="276"/>
      <c r="T199" s="277"/>
      <c r="U199" s="14"/>
      <c r="V199" s="14"/>
      <c r="W199" s="14"/>
      <c r="X199" s="14"/>
      <c r="Y199" s="14"/>
      <c r="Z199" s="14"/>
      <c r="AA199" s="14"/>
      <c r="AB199" s="14"/>
      <c r="AC199" s="14"/>
      <c r="AD199" s="14"/>
      <c r="AE199" s="14"/>
      <c r="AT199" s="278" t="s">
        <v>189</v>
      </c>
      <c r="AU199" s="278" t="s">
        <v>85</v>
      </c>
      <c r="AV199" s="14" t="s">
        <v>85</v>
      </c>
      <c r="AW199" s="14" t="s">
        <v>32</v>
      </c>
      <c r="AX199" s="14" t="s">
        <v>76</v>
      </c>
      <c r="AY199" s="278" t="s">
        <v>173</v>
      </c>
    </row>
    <row r="200" spans="1:51" s="13" customFormat="1" ht="12">
      <c r="A200" s="13"/>
      <c r="B200" s="257"/>
      <c r="C200" s="258"/>
      <c r="D200" s="259" t="s">
        <v>189</v>
      </c>
      <c r="E200" s="260" t="s">
        <v>1</v>
      </c>
      <c r="F200" s="261" t="s">
        <v>248</v>
      </c>
      <c r="G200" s="258"/>
      <c r="H200" s="260" t="s">
        <v>1</v>
      </c>
      <c r="I200" s="262"/>
      <c r="J200" s="258"/>
      <c r="K200" s="258"/>
      <c r="L200" s="263"/>
      <c r="M200" s="264"/>
      <c r="N200" s="265"/>
      <c r="O200" s="265"/>
      <c r="P200" s="265"/>
      <c r="Q200" s="265"/>
      <c r="R200" s="265"/>
      <c r="S200" s="265"/>
      <c r="T200" s="266"/>
      <c r="U200" s="13"/>
      <c r="V200" s="13"/>
      <c r="W200" s="13"/>
      <c r="X200" s="13"/>
      <c r="Y200" s="13"/>
      <c r="Z200" s="13"/>
      <c r="AA200" s="13"/>
      <c r="AB200" s="13"/>
      <c r="AC200" s="13"/>
      <c r="AD200" s="13"/>
      <c r="AE200" s="13"/>
      <c r="AT200" s="267" t="s">
        <v>189</v>
      </c>
      <c r="AU200" s="267" t="s">
        <v>85</v>
      </c>
      <c r="AV200" s="13" t="s">
        <v>83</v>
      </c>
      <c r="AW200" s="13" t="s">
        <v>32</v>
      </c>
      <c r="AX200" s="13" t="s">
        <v>76</v>
      </c>
      <c r="AY200" s="267" t="s">
        <v>173</v>
      </c>
    </row>
    <row r="201" spans="1:51" s="14" customFormat="1" ht="12">
      <c r="A201" s="14"/>
      <c r="B201" s="268"/>
      <c r="C201" s="269"/>
      <c r="D201" s="259" t="s">
        <v>189</v>
      </c>
      <c r="E201" s="270" t="s">
        <v>1</v>
      </c>
      <c r="F201" s="271" t="s">
        <v>257</v>
      </c>
      <c r="G201" s="269"/>
      <c r="H201" s="272">
        <v>97.65</v>
      </c>
      <c r="I201" s="273"/>
      <c r="J201" s="269"/>
      <c r="K201" s="269"/>
      <c r="L201" s="274"/>
      <c r="M201" s="275"/>
      <c r="N201" s="276"/>
      <c r="O201" s="276"/>
      <c r="P201" s="276"/>
      <c r="Q201" s="276"/>
      <c r="R201" s="276"/>
      <c r="S201" s="276"/>
      <c r="T201" s="277"/>
      <c r="U201" s="14"/>
      <c r="V201" s="14"/>
      <c r="W201" s="14"/>
      <c r="X201" s="14"/>
      <c r="Y201" s="14"/>
      <c r="Z201" s="14"/>
      <c r="AA201" s="14"/>
      <c r="AB201" s="14"/>
      <c r="AC201" s="14"/>
      <c r="AD201" s="14"/>
      <c r="AE201" s="14"/>
      <c r="AT201" s="278" t="s">
        <v>189</v>
      </c>
      <c r="AU201" s="278" t="s">
        <v>85</v>
      </c>
      <c r="AV201" s="14" t="s">
        <v>85</v>
      </c>
      <c r="AW201" s="14" t="s">
        <v>32</v>
      </c>
      <c r="AX201" s="14" t="s">
        <v>76</v>
      </c>
      <c r="AY201" s="278" t="s">
        <v>173</v>
      </c>
    </row>
    <row r="202" spans="1:51" s="13" customFormat="1" ht="12">
      <c r="A202" s="13"/>
      <c r="B202" s="257"/>
      <c r="C202" s="258"/>
      <c r="D202" s="259" t="s">
        <v>189</v>
      </c>
      <c r="E202" s="260" t="s">
        <v>1</v>
      </c>
      <c r="F202" s="261" t="s">
        <v>250</v>
      </c>
      <c r="G202" s="258"/>
      <c r="H202" s="260" t="s">
        <v>1</v>
      </c>
      <c r="I202" s="262"/>
      <c r="J202" s="258"/>
      <c r="K202" s="258"/>
      <c r="L202" s="263"/>
      <c r="M202" s="264"/>
      <c r="N202" s="265"/>
      <c r="O202" s="265"/>
      <c r="P202" s="265"/>
      <c r="Q202" s="265"/>
      <c r="R202" s="265"/>
      <c r="S202" s="265"/>
      <c r="T202" s="266"/>
      <c r="U202" s="13"/>
      <c r="V202" s="13"/>
      <c r="W202" s="13"/>
      <c r="X202" s="13"/>
      <c r="Y202" s="13"/>
      <c r="Z202" s="13"/>
      <c r="AA202" s="13"/>
      <c r="AB202" s="13"/>
      <c r="AC202" s="13"/>
      <c r="AD202" s="13"/>
      <c r="AE202" s="13"/>
      <c r="AT202" s="267" t="s">
        <v>189</v>
      </c>
      <c r="AU202" s="267" t="s">
        <v>85</v>
      </c>
      <c r="AV202" s="13" t="s">
        <v>83</v>
      </c>
      <c r="AW202" s="13" t="s">
        <v>32</v>
      </c>
      <c r="AX202" s="13" t="s">
        <v>76</v>
      </c>
      <c r="AY202" s="267" t="s">
        <v>173</v>
      </c>
    </row>
    <row r="203" spans="1:51" s="14" customFormat="1" ht="12">
      <c r="A203" s="14"/>
      <c r="B203" s="268"/>
      <c r="C203" s="269"/>
      <c r="D203" s="259" t="s">
        <v>189</v>
      </c>
      <c r="E203" s="270" t="s">
        <v>1</v>
      </c>
      <c r="F203" s="271" t="s">
        <v>258</v>
      </c>
      <c r="G203" s="269"/>
      <c r="H203" s="272">
        <v>33.29</v>
      </c>
      <c r="I203" s="273"/>
      <c r="J203" s="269"/>
      <c r="K203" s="269"/>
      <c r="L203" s="274"/>
      <c r="M203" s="275"/>
      <c r="N203" s="276"/>
      <c r="O203" s="276"/>
      <c r="P203" s="276"/>
      <c r="Q203" s="276"/>
      <c r="R203" s="276"/>
      <c r="S203" s="276"/>
      <c r="T203" s="277"/>
      <c r="U203" s="14"/>
      <c r="V203" s="14"/>
      <c r="W203" s="14"/>
      <c r="X203" s="14"/>
      <c r="Y203" s="14"/>
      <c r="Z203" s="14"/>
      <c r="AA203" s="14"/>
      <c r="AB203" s="14"/>
      <c r="AC203" s="14"/>
      <c r="AD203" s="14"/>
      <c r="AE203" s="14"/>
      <c r="AT203" s="278" t="s">
        <v>189</v>
      </c>
      <c r="AU203" s="278" t="s">
        <v>85</v>
      </c>
      <c r="AV203" s="14" t="s">
        <v>85</v>
      </c>
      <c r="AW203" s="14" t="s">
        <v>32</v>
      </c>
      <c r="AX203" s="14" t="s">
        <v>76</v>
      </c>
      <c r="AY203" s="278" t="s">
        <v>173</v>
      </c>
    </row>
    <row r="204" spans="1:51" s="15" customFormat="1" ht="12">
      <c r="A204" s="15"/>
      <c r="B204" s="279"/>
      <c r="C204" s="280"/>
      <c r="D204" s="259" t="s">
        <v>189</v>
      </c>
      <c r="E204" s="281" t="s">
        <v>1</v>
      </c>
      <c r="F204" s="282" t="s">
        <v>194</v>
      </c>
      <c r="G204" s="280"/>
      <c r="H204" s="283">
        <v>316.94</v>
      </c>
      <c r="I204" s="284"/>
      <c r="J204" s="280"/>
      <c r="K204" s="280"/>
      <c r="L204" s="285"/>
      <c r="M204" s="286"/>
      <c r="N204" s="287"/>
      <c r="O204" s="287"/>
      <c r="P204" s="287"/>
      <c r="Q204" s="287"/>
      <c r="R204" s="287"/>
      <c r="S204" s="287"/>
      <c r="T204" s="288"/>
      <c r="U204" s="15"/>
      <c r="V204" s="15"/>
      <c r="W204" s="15"/>
      <c r="X204" s="15"/>
      <c r="Y204" s="15"/>
      <c r="Z204" s="15"/>
      <c r="AA204" s="15"/>
      <c r="AB204" s="15"/>
      <c r="AC204" s="15"/>
      <c r="AD204" s="15"/>
      <c r="AE204" s="15"/>
      <c r="AT204" s="289" t="s">
        <v>189</v>
      </c>
      <c r="AU204" s="289" t="s">
        <v>85</v>
      </c>
      <c r="AV204" s="15" t="s">
        <v>183</v>
      </c>
      <c r="AW204" s="15" t="s">
        <v>32</v>
      </c>
      <c r="AX204" s="15" t="s">
        <v>83</v>
      </c>
      <c r="AY204" s="289" t="s">
        <v>173</v>
      </c>
    </row>
    <row r="205" spans="1:65" s="2" customFormat="1" ht="24.15" customHeight="1">
      <c r="A205" s="38"/>
      <c r="B205" s="39"/>
      <c r="C205" s="243" t="s">
        <v>259</v>
      </c>
      <c r="D205" s="243" t="s">
        <v>175</v>
      </c>
      <c r="E205" s="244" t="s">
        <v>260</v>
      </c>
      <c r="F205" s="245" t="s">
        <v>261</v>
      </c>
      <c r="G205" s="246" t="s">
        <v>204</v>
      </c>
      <c r="H205" s="247">
        <v>33.29</v>
      </c>
      <c r="I205" s="248"/>
      <c r="J205" s="249">
        <f>ROUND(I205*H205,2)</f>
        <v>0</v>
      </c>
      <c r="K205" s="250"/>
      <c r="L205" s="44"/>
      <c r="M205" s="251" t="s">
        <v>1</v>
      </c>
      <c r="N205" s="252" t="s">
        <v>41</v>
      </c>
      <c r="O205" s="91"/>
      <c r="P205" s="253">
        <f>O205*H205</f>
        <v>0</v>
      </c>
      <c r="Q205" s="253">
        <v>0.0204</v>
      </c>
      <c r="R205" s="253">
        <f>Q205*H205</f>
        <v>0.679116</v>
      </c>
      <c r="S205" s="253">
        <v>0</v>
      </c>
      <c r="T205" s="254">
        <f>S205*H205</f>
        <v>0</v>
      </c>
      <c r="U205" s="38"/>
      <c r="V205" s="38"/>
      <c r="W205" s="38"/>
      <c r="X205" s="38"/>
      <c r="Y205" s="38"/>
      <c r="Z205" s="38"/>
      <c r="AA205" s="38"/>
      <c r="AB205" s="38"/>
      <c r="AC205" s="38"/>
      <c r="AD205" s="38"/>
      <c r="AE205" s="38"/>
      <c r="AR205" s="255" t="s">
        <v>183</v>
      </c>
      <c r="AT205" s="255" t="s">
        <v>175</v>
      </c>
      <c r="AU205" s="255" t="s">
        <v>85</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183</v>
      </c>
      <c r="BM205" s="255" t="s">
        <v>262</v>
      </c>
    </row>
    <row r="206" spans="1:51" s="13" customFormat="1" ht="12">
      <c r="A206" s="13"/>
      <c r="B206" s="257"/>
      <c r="C206" s="258"/>
      <c r="D206" s="259" t="s">
        <v>189</v>
      </c>
      <c r="E206" s="260" t="s">
        <v>1</v>
      </c>
      <c r="F206" s="261" t="s">
        <v>190</v>
      </c>
      <c r="G206" s="258"/>
      <c r="H206" s="260" t="s">
        <v>1</v>
      </c>
      <c r="I206" s="262"/>
      <c r="J206" s="258"/>
      <c r="K206" s="258"/>
      <c r="L206" s="263"/>
      <c r="M206" s="264"/>
      <c r="N206" s="265"/>
      <c r="O206" s="265"/>
      <c r="P206" s="265"/>
      <c r="Q206" s="265"/>
      <c r="R206" s="265"/>
      <c r="S206" s="265"/>
      <c r="T206" s="266"/>
      <c r="U206" s="13"/>
      <c r="V206" s="13"/>
      <c r="W206" s="13"/>
      <c r="X206" s="13"/>
      <c r="Y206" s="13"/>
      <c r="Z206" s="13"/>
      <c r="AA206" s="13"/>
      <c r="AB206" s="13"/>
      <c r="AC206" s="13"/>
      <c r="AD206" s="13"/>
      <c r="AE206" s="13"/>
      <c r="AT206" s="267" t="s">
        <v>189</v>
      </c>
      <c r="AU206" s="267" t="s">
        <v>85</v>
      </c>
      <c r="AV206" s="13" t="s">
        <v>83</v>
      </c>
      <c r="AW206" s="13" t="s">
        <v>32</v>
      </c>
      <c r="AX206" s="13" t="s">
        <v>76</v>
      </c>
      <c r="AY206" s="267" t="s">
        <v>173</v>
      </c>
    </row>
    <row r="207" spans="1:51" s="13" customFormat="1" ht="12">
      <c r="A207" s="13"/>
      <c r="B207" s="257"/>
      <c r="C207" s="258"/>
      <c r="D207" s="259" t="s">
        <v>189</v>
      </c>
      <c r="E207" s="260" t="s">
        <v>1</v>
      </c>
      <c r="F207" s="261" t="s">
        <v>250</v>
      </c>
      <c r="G207" s="258"/>
      <c r="H207" s="260" t="s">
        <v>1</v>
      </c>
      <c r="I207" s="262"/>
      <c r="J207" s="258"/>
      <c r="K207" s="258"/>
      <c r="L207" s="263"/>
      <c r="M207" s="264"/>
      <c r="N207" s="265"/>
      <c r="O207" s="265"/>
      <c r="P207" s="265"/>
      <c r="Q207" s="265"/>
      <c r="R207" s="265"/>
      <c r="S207" s="265"/>
      <c r="T207" s="266"/>
      <c r="U207" s="13"/>
      <c r="V207" s="13"/>
      <c r="W207" s="13"/>
      <c r="X207" s="13"/>
      <c r="Y207" s="13"/>
      <c r="Z207" s="13"/>
      <c r="AA207" s="13"/>
      <c r="AB207" s="13"/>
      <c r="AC207" s="13"/>
      <c r="AD207" s="13"/>
      <c r="AE207" s="13"/>
      <c r="AT207" s="267" t="s">
        <v>189</v>
      </c>
      <c r="AU207" s="267" t="s">
        <v>85</v>
      </c>
      <c r="AV207" s="13" t="s">
        <v>83</v>
      </c>
      <c r="AW207" s="13" t="s">
        <v>32</v>
      </c>
      <c r="AX207" s="13" t="s">
        <v>76</v>
      </c>
      <c r="AY207" s="267" t="s">
        <v>173</v>
      </c>
    </row>
    <row r="208" spans="1:51" s="14" customFormat="1" ht="12">
      <c r="A208" s="14"/>
      <c r="B208" s="268"/>
      <c r="C208" s="269"/>
      <c r="D208" s="259" t="s">
        <v>189</v>
      </c>
      <c r="E208" s="270" t="s">
        <v>1</v>
      </c>
      <c r="F208" s="271" t="s">
        <v>258</v>
      </c>
      <c r="G208" s="269"/>
      <c r="H208" s="272">
        <v>33.29</v>
      </c>
      <c r="I208" s="273"/>
      <c r="J208" s="269"/>
      <c r="K208" s="269"/>
      <c r="L208" s="274"/>
      <c r="M208" s="275"/>
      <c r="N208" s="276"/>
      <c r="O208" s="276"/>
      <c r="P208" s="276"/>
      <c r="Q208" s="276"/>
      <c r="R208" s="276"/>
      <c r="S208" s="276"/>
      <c r="T208" s="277"/>
      <c r="U208" s="14"/>
      <c r="V208" s="14"/>
      <c r="W208" s="14"/>
      <c r="X208" s="14"/>
      <c r="Y208" s="14"/>
      <c r="Z208" s="14"/>
      <c r="AA208" s="14"/>
      <c r="AB208" s="14"/>
      <c r="AC208" s="14"/>
      <c r="AD208" s="14"/>
      <c r="AE208" s="14"/>
      <c r="AT208" s="278" t="s">
        <v>189</v>
      </c>
      <c r="AU208" s="278" t="s">
        <v>85</v>
      </c>
      <c r="AV208" s="14" t="s">
        <v>85</v>
      </c>
      <c r="AW208" s="14" t="s">
        <v>32</v>
      </c>
      <c r="AX208" s="14" t="s">
        <v>76</v>
      </c>
      <c r="AY208" s="278" t="s">
        <v>173</v>
      </c>
    </row>
    <row r="209" spans="1:51" s="15" customFormat="1" ht="12">
      <c r="A209" s="15"/>
      <c r="B209" s="279"/>
      <c r="C209" s="280"/>
      <c r="D209" s="259" t="s">
        <v>189</v>
      </c>
      <c r="E209" s="281" t="s">
        <v>1</v>
      </c>
      <c r="F209" s="282" t="s">
        <v>194</v>
      </c>
      <c r="G209" s="280"/>
      <c r="H209" s="283">
        <v>33.29</v>
      </c>
      <c r="I209" s="284"/>
      <c r="J209" s="280"/>
      <c r="K209" s="280"/>
      <c r="L209" s="285"/>
      <c r="M209" s="286"/>
      <c r="N209" s="287"/>
      <c r="O209" s="287"/>
      <c r="P209" s="287"/>
      <c r="Q209" s="287"/>
      <c r="R209" s="287"/>
      <c r="S209" s="287"/>
      <c r="T209" s="288"/>
      <c r="U209" s="15"/>
      <c r="V209" s="15"/>
      <c r="W209" s="15"/>
      <c r="X209" s="15"/>
      <c r="Y209" s="15"/>
      <c r="Z209" s="15"/>
      <c r="AA209" s="15"/>
      <c r="AB209" s="15"/>
      <c r="AC209" s="15"/>
      <c r="AD209" s="15"/>
      <c r="AE209" s="15"/>
      <c r="AT209" s="289" t="s">
        <v>189</v>
      </c>
      <c r="AU209" s="289" t="s">
        <v>85</v>
      </c>
      <c r="AV209" s="15" t="s">
        <v>183</v>
      </c>
      <c r="AW209" s="15" t="s">
        <v>32</v>
      </c>
      <c r="AX209" s="15" t="s">
        <v>83</v>
      </c>
      <c r="AY209" s="289" t="s">
        <v>173</v>
      </c>
    </row>
    <row r="210" spans="1:65" s="2" customFormat="1" ht="24.15" customHeight="1">
      <c r="A210" s="38"/>
      <c r="B210" s="39"/>
      <c r="C210" s="243" t="s">
        <v>8</v>
      </c>
      <c r="D210" s="243" t="s">
        <v>175</v>
      </c>
      <c r="E210" s="244" t="s">
        <v>263</v>
      </c>
      <c r="F210" s="245" t="s">
        <v>264</v>
      </c>
      <c r="G210" s="246" t="s">
        <v>204</v>
      </c>
      <c r="H210" s="247">
        <v>350.23</v>
      </c>
      <c r="I210" s="248"/>
      <c r="J210" s="249">
        <f>ROUND(I210*H210,2)</f>
        <v>0</v>
      </c>
      <c r="K210" s="250"/>
      <c r="L210" s="44"/>
      <c r="M210" s="251" t="s">
        <v>1</v>
      </c>
      <c r="N210" s="252" t="s">
        <v>41</v>
      </c>
      <c r="O210" s="91"/>
      <c r="P210" s="253">
        <f>O210*H210</f>
        <v>0</v>
      </c>
      <c r="Q210" s="253">
        <v>0</v>
      </c>
      <c r="R210" s="253">
        <f>Q210*H210</f>
        <v>0</v>
      </c>
      <c r="S210" s="253">
        <v>0</v>
      </c>
      <c r="T210" s="254">
        <f>S210*H210</f>
        <v>0</v>
      </c>
      <c r="U210" s="38"/>
      <c r="V210" s="38"/>
      <c r="W210" s="38"/>
      <c r="X210" s="38"/>
      <c r="Y210" s="38"/>
      <c r="Z210" s="38"/>
      <c r="AA210" s="38"/>
      <c r="AB210" s="38"/>
      <c r="AC210" s="38"/>
      <c r="AD210" s="38"/>
      <c r="AE210" s="38"/>
      <c r="AR210" s="255" t="s">
        <v>183</v>
      </c>
      <c r="AT210" s="255" t="s">
        <v>175</v>
      </c>
      <c r="AU210" s="255" t="s">
        <v>85</v>
      </c>
      <c r="AY210" s="17" t="s">
        <v>173</v>
      </c>
      <c r="BE210" s="256">
        <f>IF(N210="základní",J210,0)</f>
        <v>0</v>
      </c>
      <c r="BF210" s="256">
        <f>IF(N210="snížená",J210,0)</f>
        <v>0</v>
      </c>
      <c r="BG210" s="256">
        <f>IF(N210="zákl. přenesená",J210,0)</f>
        <v>0</v>
      </c>
      <c r="BH210" s="256">
        <f>IF(N210="sníž. přenesená",J210,0)</f>
        <v>0</v>
      </c>
      <c r="BI210" s="256">
        <f>IF(N210="nulová",J210,0)</f>
        <v>0</v>
      </c>
      <c r="BJ210" s="17" t="s">
        <v>83</v>
      </c>
      <c r="BK210" s="256">
        <f>ROUND(I210*H210,2)</f>
        <v>0</v>
      </c>
      <c r="BL210" s="17" t="s">
        <v>183</v>
      </c>
      <c r="BM210" s="255" t="s">
        <v>265</v>
      </c>
    </row>
    <row r="211" spans="1:51" s="13" customFormat="1" ht="12">
      <c r="A211" s="13"/>
      <c r="B211" s="257"/>
      <c r="C211" s="258"/>
      <c r="D211" s="259" t="s">
        <v>189</v>
      </c>
      <c r="E211" s="260" t="s">
        <v>1</v>
      </c>
      <c r="F211" s="261" t="s">
        <v>190</v>
      </c>
      <c r="G211" s="258"/>
      <c r="H211" s="260" t="s">
        <v>1</v>
      </c>
      <c r="I211" s="262"/>
      <c r="J211" s="258"/>
      <c r="K211" s="258"/>
      <c r="L211" s="263"/>
      <c r="M211" s="264"/>
      <c r="N211" s="265"/>
      <c r="O211" s="265"/>
      <c r="P211" s="265"/>
      <c r="Q211" s="265"/>
      <c r="R211" s="265"/>
      <c r="S211" s="265"/>
      <c r="T211" s="266"/>
      <c r="U211" s="13"/>
      <c r="V211" s="13"/>
      <c r="W211" s="13"/>
      <c r="X211" s="13"/>
      <c r="Y211" s="13"/>
      <c r="Z211" s="13"/>
      <c r="AA211" s="13"/>
      <c r="AB211" s="13"/>
      <c r="AC211" s="13"/>
      <c r="AD211" s="13"/>
      <c r="AE211" s="13"/>
      <c r="AT211" s="267" t="s">
        <v>189</v>
      </c>
      <c r="AU211" s="267" t="s">
        <v>85</v>
      </c>
      <c r="AV211" s="13" t="s">
        <v>83</v>
      </c>
      <c r="AW211" s="13" t="s">
        <v>32</v>
      </c>
      <c r="AX211" s="13" t="s">
        <v>76</v>
      </c>
      <c r="AY211" s="267" t="s">
        <v>173</v>
      </c>
    </row>
    <row r="212" spans="1:51" s="14" customFormat="1" ht="12">
      <c r="A212" s="14"/>
      <c r="B212" s="268"/>
      <c r="C212" s="269"/>
      <c r="D212" s="259" t="s">
        <v>189</v>
      </c>
      <c r="E212" s="270" t="s">
        <v>1</v>
      </c>
      <c r="F212" s="271" t="s">
        <v>266</v>
      </c>
      <c r="G212" s="269"/>
      <c r="H212" s="272">
        <v>350.23</v>
      </c>
      <c r="I212" s="273"/>
      <c r="J212" s="269"/>
      <c r="K212" s="269"/>
      <c r="L212" s="274"/>
      <c r="M212" s="275"/>
      <c r="N212" s="276"/>
      <c r="O212" s="276"/>
      <c r="P212" s="276"/>
      <c r="Q212" s="276"/>
      <c r="R212" s="276"/>
      <c r="S212" s="276"/>
      <c r="T212" s="277"/>
      <c r="U212" s="14"/>
      <c r="V212" s="14"/>
      <c r="W212" s="14"/>
      <c r="X212" s="14"/>
      <c r="Y212" s="14"/>
      <c r="Z212" s="14"/>
      <c r="AA212" s="14"/>
      <c r="AB212" s="14"/>
      <c r="AC212" s="14"/>
      <c r="AD212" s="14"/>
      <c r="AE212" s="14"/>
      <c r="AT212" s="278" t="s">
        <v>189</v>
      </c>
      <c r="AU212" s="278" t="s">
        <v>85</v>
      </c>
      <c r="AV212" s="14" t="s">
        <v>85</v>
      </c>
      <c r="AW212" s="14" t="s">
        <v>32</v>
      </c>
      <c r="AX212" s="14" t="s">
        <v>76</v>
      </c>
      <c r="AY212" s="278" t="s">
        <v>173</v>
      </c>
    </row>
    <row r="213" spans="1:51" s="15" customFormat="1" ht="12">
      <c r="A213" s="15"/>
      <c r="B213" s="279"/>
      <c r="C213" s="280"/>
      <c r="D213" s="259" t="s">
        <v>189</v>
      </c>
      <c r="E213" s="281" t="s">
        <v>1</v>
      </c>
      <c r="F213" s="282" t="s">
        <v>194</v>
      </c>
      <c r="G213" s="280"/>
      <c r="H213" s="283">
        <v>350.23</v>
      </c>
      <c r="I213" s="284"/>
      <c r="J213" s="280"/>
      <c r="K213" s="280"/>
      <c r="L213" s="285"/>
      <c r="M213" s="286"/>
      <c r="N213" s="287"/>
      <c r="O213" s="287"/>
      <c r="P213" s="287"/>
      <c r="Q213" s="287"/>
      <c r="R213" s="287"/>
      <c r="S213" s="287"/>
      <c r="T213" s="288"/>
      <c r="U213" s="15"/>
      <c r="V213" s="15"/>
      <c r="W213" s="15"/>
      <c r="X213" s="15"/>
      <c r="Y213" s="15"/>
      <c r="Z213" s="15"/>
      <c r="AA213" s="15"/>
      <c r="AB213" s="15"/>
      <c r="AC213" s="15"/>
      <c r="AD213" s="15"/>
      <c r="AE213" s="15"/>
      <c r="AT213" s="289" t="s">
        <v>189</v>
      </c>
      <c r="AU213" s="289" t="s">
        <v>85</v>
      </c>
      <c r="AV213" s="15" t="s">
        <v>183</v>
      </c>
      <c r="AW213" s="15" t="s">
        <v>32</v>
      </c>
      <c r="AX213" s="15" t="s">
        <v>83</v>
      </c>
      <c r="AY213" s="289" t="s">
        <v>173</v>
      </c>
    </row>
    <row r="214" spans="1:63" s="12" customFormat="1" ht="22.8" customHeight="1">
      <c r="A214" s="12"/>
      <c r="B214" s="227"/>
      <c r="C214" s="228"/>
      <c r="D214" s="229" t="s">
        <v>75</v>
      </c>
      <c r="E214" s="241" t="s">
        <v>222</v>
      </c>
      <c r="F214" s="241" t="s">
        <v>267</v>
      </c>
      <c r="G214" s="228"/>
      <c r="H214" s="228"/>
      <c r="I214" s="231"/>
      <c r="J214" s="242">
        <f>BK214</f>
        <v>0</v>
      </c>
      <c r="K214" s="228"/>
      <c r="L214" s="233"/>
      <c r="M214" s="234"/>
      <c r="N214" s="235"/>
      <c r="O214" s="235"/>
      <c r="P214" s="236">
        <f>P215+SUM(P216:P281)</f>
        <v>0</v>
      </c>
      <c r="Q214" s="235"/>
      <c r="R214" s="236">
        <f>R215+SUM(R216:R281)</f>
        <v>0.07649660000000001</v>
      </c>
      <c r="S214" s="235"/>
      <c r="T214" s="237">
        <f>T215+SUM(T216:T281)</f>
        <v>95.83150300000001</v>
      </c>
      <c r="U214" s="12"/>
      <c r="V214" s="12"/>
      <c r="W214" s="12"/>
      <c r="X214" s="12"/>
      <c r="Y214" s="12"/>
      <c r="Z214" s="12"/>
      <c r="AA214" s="12"/>
      <c r="AB214" s="12"/>
      <c r="AC214" s="12"/>
      <c r="AD214" s="12"/>
      <c r="AE214" s="12"/>
      <c r="AR214" s="238" t="s">
        <v>83</v>
      </c>
      <c r="AT214" s="239" t="s">
        <v>75</v>
      </c>
      <c r="AU214" s="239" t="s">
        <v>83</v>
      </c>
      <c r="AY214" s="238" t="s">
        <v>173</v>
      </c>
      <c r="BK214" s="240">
        <f>BK215+SUM(BK216:BK281)</f>
        <v>0</v>
      </c>
    </row>
    <row r="215" spans="1:65" s="2" customFormat="1" ht="37.8" customHeight="1">
      <c r="A215" s="38"/>
      <c r="B215" s="39"/>
      <c r="C215" s="243" t="s">
        <v>179</v>
      </c>
      <c r="D215" s="243" t="s">
        <v>175</v>
      </c>
      <c r="E215" s="244" t="s">
        <v>268</v>
      </c>
      <c r="F215" s="245" t="s">
        <v>269</v>
      </c>
      <c r="G215" s="246" t="s">
        <v>204</v>
      </c>
      <c r="H215" s="247">
        <v>292.66</v>
      </c>
      <c r="I215" s="248"/>
      <c r="J215" s="249">
        <f>ROUND(I215*H215,2)</f>
        <v>0</v>
      </c>
      <c r="K215" s="250"/>
      <c r="L215" s="44"/>
      <c r="M215" s="251" t="s">
        <v>1</v>
      </c>
      <c r="N215" s="252" t="s">
        <v>41</v>
      </c>
      <c r="O215" s="91"/>
      <c r="P215" s="253">
        <f>O215*H215</f>
        <v>0</v>
      </c>
      <c r="Q215" s="253">
        <v>0.00021</v>
      </c>
      <c r="R215" s="253">
        <f>Q215*H215</f>
        <v>0.06145860000000001</v>
      </c>
      <c r="S215" s="253">
        <v>0</v>
      </c>
      <c r="T215" s="254">
        <f>S215*H215</f>
        <v>0</v>
      </c>
      <c r="U215" s="38"/>
      <c r="V215" s="38"/>
      <c r="W215" s="38"/>
      <c r="X215" s="38"/>
      <c r="Y215" s="38"/>
      <c r="Z215" s="38"/>
      <c r="AA215" s="38"/>
      <c r="AB215" s="38"/>
      <c r="AC215" s="38"/>
      <c r="AD215" s="38"/>
      <c r="AE215" s="38"/>
      <c r="AR215" s="255" t="s">
        <v>183</v>
      </c>
      <c r="AT215" s="255" t="s">
        <v>175</v>
      </c>
      <c r="AU215" s="255" t="s">
        <v>85</v>
      </c>
      <c r="AY215" s="17" t="s">
        <v>173</v>
      </c>
      <c r="BE215" s="256">
        <f>IF(N215="základní",J215,0)</f>
        <v>0</v>
      </c>
      <c r="BF215" s="256">
        <f>IF(N215="snížená",J215,0)</f>
        <v>0</v>
      </c>
      <c r="BG215" s="256">
        <f>IF(N215="zákl. přenesená",J215,0)</f>
        <v>0</v>
      </c>
      <c r="BH215" s="256">
        <f>IF(N215="sníž. přenesená",J215,0)</f>
        <v>0</v>
      </c>
      <c r="BI215" s="256">
        <f>IF(N215="nulová",J215,0)</f>
        <v>0</v>
      </c>
      <c r="BJ215" s="17" t="s">
        <v>83</v>
      </c>
      <c r="BK215" s="256">
        <f>ROUND(I215*H215,2)</f>
        <v>0</v>
      </c>
      <c r="BL215" s="17" t="s">
        <v>183</v>
      </c>
      <c r="BM215" s="255" t="s">
        <v>270</v>
      </c>
    </row>
    <row r="216" spans="1:51" s="13" customFormat="1" ht="12">
      <c r="A216" s="13"/>
      <c r="B216" s="257"/>
      <c r="C216" s="258"/>
      <c r="D216" s="259" t="s">
        <v>189</v>
      </c>
      <c r="E216" s="260" t="s">
        <v>1</v>
      </c>
      <c r="F216" s="261" t="s">
        <v>190</v>
      </c>
      <c r="G216" s="258"/>
      <c r="H216" s="260" t="s">
        <v>1</v>
      </c>
      <c r="I216" s="262"/>
      <c r="J216" s="258"/>
      <c r="K216" s="258"/>
      <c r="L216" s="263"/>
      <c r="M216" s="264"/>
      <c r="N216" s="265"/>
      <c r="O216" s="265"/>
      <c r="P216" s="265"/>
      <c r="Q216" s="265"/>
      <c r="R216" s="265"/>
      <c r="S216" s="265"/>
      <c r="T216" s="266"/>
      <c r="U216" s="13"/>
      <c r="V216" s="13"/>
      <c r="W216" s="13"/>
      <c r="X216" s="13"/>
      <c r="Y216" s="13"/>
      <c r="Z216" s="13"/>
      <c r="AA216" s="13"/>
      <c r="AB216" s="13"/>
      <c r="AC216" s="13"/>
      <c r="AD216" s="13"/>
      <c r="AE216" s="13"/>
      <c r="AT216" s="267" t="s">
        <v>189</v>
      </c>
      <c r="AU216" s="267" t="s">
        <v>85</v>
      </c>
      <c r="AV216" s="13" t="s">
        <v>83</v>
      </c>
      <c r="AW216" s="13" t="s">
        <v>32</v>
      </c>
      <c r="AX216" s="13" t="s">
        <v>76</v>
      </c>
      <c r="AY216" s="267" t="s">
        <v>173</v>
      </c>
    </row>
    <row r="217" spans="1:51" s="14" customFormat="1" ht="12">
      <c r="A217" s="14"/>
      <c r="B217" s="268"/>
      <c r="C217" s="269"/>
      <c r="D217" s="259" t="s">
        <v>189</v>
      </c>
      <c r="E217" s="270" t="s">
        <v>1</v>
      </c>
      <c r="F217" s="271" t="s">
        <v>271</v>
      </c>
      <c r="G217" s="269"/>
      <c r="H217" s="272">
        <v>292.66</v>
      </c>
      <c r="I217" s="273"/>
      <c r="J217" s="269"/>
      <c r="K217" s="269"/>
      <c r="L217" s="274"/>
      <c r="M217" s="275"/>
      <c r="N217" s="276"/>
      <c r="O217" s="276"/>
      <c r="P217" s="276"/>
      <c r="Q217" s="276"/>
      <c r="R217" s="276"/>
      <c r="S217" s="276"/>
      <c r="T217" s="277"/>
      <c r="U217" s="14"/>
      <c r="V217" s="14"/>
      <c r="W217" s="14"/>
      <c r="X217" s="14"/>
      <c r="Y217" s="14"/>
      <c r="Z217" s="14"/>
      <c r="AA217" s="14"/>
      <c r="AB217" s="14"/>
      <c r="AC217" s="14"/>
      <c r="AD217" s="14"/>
      <c r="AE217" s="14"/>
      <c r="AT217" s="278" t="s">
        <v>189</v>
      </c>
      <c r="AU217" s="278" t="s">
        <v>85</v>
      </c>
      <c r="AV217" s="14" t="s">
        <v>85</v>
      </c>
      <c r="AW217" s="14" t="s">
        <v>32</v>
      </c>
      <c r="AX217" s="14" t="s">
        <v>76</v>
      </c>
      <c r="AY217" s="278" t="s">
        <v>173</v>
      </c>
    </row>
    <row r="218" spans="1:51" s="15" customFormat="1" ht="12">
      <c r="A218" s="15"/>
      <c r="B218" s="279"/>
      <c r="C218" s="280"/>
      <c r="D218" s="259" t="s">
        <v>189</v>
      </c>
      <c r="E218" s="281" t="s">
        <v>1</v>
      </c>
      <c r="F218" s="282" t="s">
        <v>194</v>
      </c>
      <c r="G218" s="280"/>
      <c r="H218" s="283">
        <v>292.66</v>
      </c>
      <c r="I218" s="284"/>
      <c r="J218" s="280"/>
      <c r="K218" s="280"/>
      <c r="L218" s="285"/>
      <c r="M218" s="286"/>
      <c r="N218" s="287"/>
      <c r="O218" s="287"/>
      <c r="P218" s="287"/>
      <c r="Q218" s="287"/>
      <c r="R218" s="287"/>
      <c r="S218" s="287"/>
      <c r="T218" s="288"/>
      <c r="U218" s="15"/>
      <c r="V218" s="15"/>
      <c r="W218" s="15"/>
      <c r="X218" s="15"/>
      <c r="Y218" s="15"/>
      <c r="Z218" s="15"/>
      <c r="AA218" s="15"/>
      <c r="AB218" s="15"/>
      <c r="AC218" s="15"/>
      <c r="AD218" s="15"/>
      <c r="AE218" s="15"/>
      <c r="AT218" s="289" t="s">
        <v>189</v>
      </c>
      <c r="AU218" s="289" t="s">
        <v>85</v>
      </c>
      <c r="AV218" s="15" t="s">
        <v>183</v>
      </c>
      <c r="AW218" s="15" t="s">
        <v>32</v>
      </c>
      <c r="AX218" s="15" t="s">
        <v>83</v>
      </c>
      <c r="AY218" s="289" t="s">
        <v>173</v>
      </c>
    </row>
    <row r="219" spans="1:65" s="2" customFormat="1" ht="24.15" customHeight="1">
      <c r="A219" s="38"/>
      <c r="B219" s="39"/>
      <c r="C219" s="243" t="s">
        <v>272</v>
      </c>
      <c r="D219" s="243" t="s">
        <v>175</v>
      </c>
      <c r="E219" s="244" t="s">
        <v>273</v>
      </c>
      <c r="F219" s="245" t="s">
        <v>274</v>
      </c>
      <c r="G219" s="246" t="s">
        <v>204</v>
      </c>
      <c r="H219" s="247">
        <v>375.95</v>
      </c>
      <c r="I219" s="248"/>
      <c r="J219" s="249">
        <f>ROUND(I219*H219,2)</f>
        <v>0</v>
      </c>
      <c r="K219" s="250"/>
      <c r="L219" s="44"/>
      <c r="M219" s="251" t="s">
        <v>1</v>
      </c>
      <c r="N219" s="252" t="s">
        <v>41</v>
      </c>
      <c r="O219" s="91"/>
      <c r="P219" s="253">
        <f>O219*H219</f>
        <v>0</v>
      </c>
      <c r="Q219" s="253">
        <v>4E-05</v>
      </c>
      <c r="R219" s="253">
        <f>Q219*H219</f>
        <v>0.015038000000000001</v>
      </c>
      <c r="S219" s="253">
        <v>0</v>
      </c>
      <c r="T219" s="254">
        <f>S219*H219</f>
        <v>0</v>
      </c>
      <c r="U219" s="38"/>
      <c r="V219" s="38"/>
      <c r="W219" s="38"/>
      <c r="X219" s="38"/>
      <c r="Y219" s="38"/>
      <c r="Z219" s="38"/>
      <c r="AA219" s="38"/>
      <c r="AB219" s="38"/>
      <c r="AC219" s="38"/>
      <c r="AD219" s="38"/>
      <c r="AE219" s="38"/>
      <c r="AR219" s="255" t="s">
        <v>183</v>
      </c>
      <c r="AT219" s="255" t="s">
        <v>175</v>
      </c>
      <c r="AU219" s="255" t="s">
        <v>85</v>
      </c>
      <c r="AY219" s="17" t="s">
        <v>173</v>
      </c>
      <c r="BE219" s="256">
        <f>IF(N219="základní",J219,0)</f>
        <v>0</v>
      </c>
      <c r="BF219" s="256">
        <f>IF(N219="snížená",J219,0)</f>
        <v>0</v>
      </c>
      <c r="BG219" s="256">
        <f>IF(N219="zákl. přenesená",J219,0)</f>
        <v>0</v>
      </c>
      <c r="BH219" s="256">
        <f>IF(N219="sníž. přenesená",J219,0)</f>
        <v>0</v>
      </c>
      <c r="BI219" s="256">
        <f>IF(N219="nulová",J219,0)</f>
        <v>0</v>
      </c>
      <c r="BJ219" s="17" t="s">
        <v>83</v>
      </c>
      <c r="BK219" s="256">
        <f>ROUND(I219*H219,2)</f>
        <v>0</v>
      </c>
      <c r="BL219" s="17" t="s">
        <v>183</v>
      </c>
      <c r="BM219" s="255" t="s">
        <v>275</v>
      </c>
    </row>
    <row r="220" spans="1:51" s="14" customFormat="1" ht="12">
      <c r="A220" s="14"/>
      <c r="B220" s="268"/>
      <c r="C220" s="269"/>
      <c r="D220" s="259" t="s">
        <v>189</v>
      </c>
      <c r="E220" s="270" t="s">
        <v>1</v>
      </c>
      <c r="F220" s="271" t="s">
        <v>276</v>
      </c>
      <c r="G220" s="269"/>
      <c r="H220" s="272">
        <v>325.95</v>
      </c>
      <c r="I220" s="273"/>
      <c r="J220" s="269"/>
      <c r="K220" s="269"/>
      <c r="L220" s="274"/>
      <c r="M220" s="275"/>
      <c r="N220" s="276"/>
      <c r="O220" s="276"/>
      <c r="P220" s="276"/>
      <c r="Q220" s="276"/>
      <c r="R220" s="276"/>
      <c r="S220" s="276"/>
      <c r="T220" s="277"/>
      <c r="U220" s="14"/>
      <c r="V220" s="14"/>
      <c r="W220" s="14"/>
      <c r="X220" s="14"/>
      <c r="Y220" s="14"/>
      <c r="Z220" s="14"/>
      <c r="AA220" s="14"/>
      <c r="AB220" s="14"/>
      <c r="AC220" s="14"/>
      <c r="AD220" s="14"/>
      <c r="AE220" s="14"/>
      <c r="AT220" s="278" t="s">
        <v>189</v>
      </c>
      <c r="AU220" s="278" t="s">
        <v>85</v>
      </c>
      <c r="AV220" s="14" t="s">
        <v>85</v>
      </c>
      <c r="AW220" s="14" t="s">
        <v>32</v>
      </c>
      <c r="AX220" s="14" t="s">
        <v>76</v>
      </c>
      <c r="AY220" s="278" t="s">
        <v>173</v>
      </c>
    </row>
    <row r="221" spans="1:51" s="14" customFormat="1" ht="12">
      <c r="A221" s="14"/>
      <c r="B221" s="268"/>
      <c r="C221" s="269"/>
      <c r="D221" s="259" t="s">
        <v>189</v>
      </c>
      <c r="E221" s="270" t="s">
        <v>1</v>
      </c>
      <c r="F221" s="271" t="s">
        <v>277</v>
      </c>
      <c r="G221" s="269"/>
      <c r="H221" s="272">
        <v>50</v>
      </c>
      <c r="I221" s="273"/>
      <c r="J221" s="269"/>
      <c r="K221" s="269"/>
      <c r="L221" s="274"/>
      <c r="M221" s="275"/>
      <c r="N221" s="276"/>
      <c r="O221" s="276"/>
      <c r="P221" s="276"/>
      <c r="Q221" s="276"/>
      <c r="R221" s="276"/>
      <c r="S221" s="276"/>
      <c r="T221" s="277"/>
      <c r="U221" s="14"/>
      <c r="V221" s="14"/>
      <c r="W221" s="14"/>
      <c r="X221" s="14"/>
      <c r="Y221" s="14"/>
      <c r="Z221" s="14"/>
      <c r="AA221" s="14"/>
      <c r="AB221" s="14"/>
      <c r="AC221" s="14"/>
      <c r="AD221" s="14"/>
      <c r="AE221" s="14"/>
      <c r="AT221" s="278" t="s">
        <v>189</v>
      </c>
      <c r="AU221" s="278" t="s">
        <v>85</v>
      </c>
      <c r="AV221" s="14" t="s">
        <v>85</v>
      </c>
      <c r="AW221" s="14" t="s">
        <v>32</v>
      </c>
      <c r="AX221" s="14" t="s">
        <v>76</v>
      </c>
      <c r="AY221" s="278" t="s">
        <v>173</v>
      </c>
    </row>
    <row r="222" spans="1:51" s="15" customFormat="1" ht="12">
      <c r="A222" s="15"/>
      <c r="B222" s="279"/>
      <c r="C222" s="280"/>
      <c r="D222" s="259" t="s">
        <v>189</v>
      </c>
      <c r="E222" s="281" t="s">
        <v>1</v>
      </c>
      <c r="F222" s="282" t="s">
        <v>194</v>
      </c>
      <c r="G222" s="280"/>
      <c r="H222" s="283">
        <v>375.95</v>
      </c>
      <c r="I222" s="284"/>
      <c r="J222" s="280"/>
      <c r="K222" s="280"/>
      <c r="L222" s="285"/>
      <c r="M222" s="286"/>
      <c r="N222" s="287"/>
      <c r="O222" s="287"/>
      <c r="P222" s="287"/>
      <c r="Q222" s="287"/>
      <c r="R222" s="287"/>
      <c r="S222" s="287"/>
      <c r="T222" s="288"/>
      <c r="U222" s="15"/>
      <c r="V222" s="15"/>
      <c r="W222" s="15"/>
      <c r="X222" s="15"/>
      <c r="Y222" s="15"/>
      <c r="Z222" s="15"/>
      <c r="AA222" s="15"/>
      <c r="AB222" s="15"/>
      <c r="AC222" s="15"/>
      <c r="AD222" s="15"/>
      <c r="AE222" s="15"/>
      <c r="AT222" s="289" t="s">
        <v>189</v>
      </c>
      <c r="AU222" s="289" t="s">
        <v>85</v>
      </c>
      <c r="AV222" s="15" t="s">
        <v>183</v>
      </c>
      <c r="AW222" s="15" t="s">
        <v>32</v>
      </c>
      <c r="AX222" s="15" t="s">
        <v>83</v>
      </c>
      <c r="AY222" s="289" t="s">
        <v>173</v>
      </c>
    </row>
    <row r="223" spans="1:65" s="2" customFormat="1" ht="21.75" customHeight="1">
      <c r="A223" s="38"/>
      <c r="B223" s="39"/>
      <c r="C223" s="243" t="s">
        <v>278</v>
      </c>
      <c r="D223" s="243" t="s">
        <v>175</v>
      </c>
      <c r="E223" s="244" t="s">
        <v>279</v>
      </c>
      <c r="F223" s="245" t="s">
        <v>280</v>
      </c>
      <c r="G223" s="246" t="s">
        <v>204</v>
      </c>
      <c r="H223" s="247">
        <v>11.01</v>
      </c>
      <c r="I223" s="248"/>
      <c r="J223" s="249">
        <f>ROUND(I223*H223,2)</f>
        <v>0</v>
      </c>
      <c r="K223" s="250"/>
      <c r="L223" s="44"/>
      <c r="M223" s="251" t="s">
        <v>1</v>
      </c>
      <c r="N223" s="252" t="s">
        <v>41</v>
      </c>
      <c r="O223" s="91"/>
      <c r="P223" s="253">
        <f>O223*H223</f>
        <v>0</v>
      </c>
      <c r="Q223" s="253">
        <v>0</v>
      </c>
      <c r="R223" s="253">
        <f>Q223*H223</f>
        <v>0</v>
      </c>
      <c r="S223" s="253">
        <v>0.131</v>
      </c>
      <c r="T223" s="254">
        <f>S223*H223</f>
        <v>1.44231</v>
      </c>
      <c r="U223" s="38"/>
      <c r="V223" s="38"/>
      <c r="W223" s="38"/>
      <c r="X223" s="38"/>
      <c r="Y223" s="38"/>
      <c r="Z223" s="38"/>
      <c r="AA223" s="38"/>
      <c r="AB223" s="38"/>
      <c r="AC223" s="38"/>
      <c r="AD223" s="38"/>
      <c r="AE223" s="38"/>
      <c r="AR223" s="255" t="s">
        <v>183</v>
      </c>
      <c r="AT223" s="255" t="s">
        <v>175</v>
      </c>
      <c r="AU223" s="255" t="s">
        <v>85</v>
      </c>
      <c r="AY223" s="17" t="s">
        <v>173</v>
      </c>
      <c r="BE223" s="256">
        <f>IF(N223="základní",J223,0)</f>
        <v>0</v>
      </c>
      <c r="BF223" s="256">
        <f>IF(N223="snížená",J223,0)</f>
        <v>0</v>
      </c>
      <c r="BG223" s="256">
        <f>IF(N223="zákl. přenesená",J223,0)</f>
        <v>0</v>
      </c>
      <c r="BH223" s="256">
        <f>IF(N223="sníž. přenesená",J223,0)</f>
        <v>0</v>
      </c>
      <c r="BI223" s="256">
        <f>IF(N223="nulová",J223,0)</f>
        <v>0</v>
      </c>
      <c r="BJ223" s="17" t="s">
        <v>83</v>
      </c>
      <c r="BK223" s="256">
        <f>ROUND(I223*H223,2)</f>
        <v>0</v>
      </c>
      <c r="BL223" s="17" t="s">
        <v>183</v>
      </c>
      <c r="BM223" s="255" t="s">
        <v>281</v>
      </c>
    </row>
    <row r="224" spans="1:51" s="13" customFormat="1" ht="12">
      <c r="A224" s="13"/>
      <c r="B224" s="257"/>
      <c r="C224" s="258"/>
      <c r="D224" s="259" t="s">
        <v>189</v>
      </c>
      <c r="E224" s="260" t="s">
        <v>1</v>
      </c>
      <c r="F224" s="261" t="s">
        <v>282</v>
      </c>
      <c r="G224" s="258"/>
      <c r="H224" s="260" t="s">
        <v>1</v>
      </c>
      <c r="I224" s="262"/>
      <c r="J224" s="258"/>
      <c r="K224" s="258"/>
      <c r="L224" s="263"/>
      <c r="M224" s="264"/>
      <c r="N224" s="265"/>
      <c r="O224" s="265"/>
      <c r="P224" s="265"/>
      <c r="Q224" s="265"/>
      <c r="R224" s="265"/>
      <c r="S224" s="265"/>
      <c r="T224" s="266"/>
      <c r="U224" s="13"/>
      <c r="V224" s="13"/>
      <c r="W224" s="13"/>
      <c r="X224" s="13"/>
      <c r="Y224" s="13"/>
      <c r="Z224" s="13"/>
      <c r="AA224" s="13"/>
      <c r="AB224" s="13"/>
      <c r="AC224" s="13"/>
      <c r="AD224" s="13"/>
      <c r="AE224" s="13"/>
      <c r="AT224" s="267" t="s">
        <v>189</v>
      </c>
      <c r="AU224" s="267" t="s">
        <v>85</v>
      </c>
      <c r="AV224" s="13" t="s">
        <v>83</v>
      </c>
      <c r="AW224" s="13" t="s">
        <v>32</v>
      </c>
      <c r="AX224" s="13" t="s">
        <v>76</v>
      </c>
      <c r="AY224" s="267" t="s">
        <v>173</v>
      </c>
    </row>
    <row r="225" spans="1:51" s="13" customFormat="1" ht="12">
      <c r="A225" s="13"/>
      <c r="B225" s="257"/>
      <c r="C225" s="258"/>
      <c r="D225" s="259" t="s">
        <v>189</v>
      </c>
      <c r="E225" s="260" t="s">
        <v>1</v>
      </c>
      <c r="F225" s="261" t="s">
        <v>283</v>
      </c>
      <c r="G225" s="258"/>
      <c r="H225" s="260" t="s">
        <v>1</v>
      </c>
      <c r="I225" s="262"/>
      <c r="J225" s="258"/>
      <c r="K225" s="258"/>
      <c r="L225" s="263"/>
      <c r="M225" s="264"/>
      <c r="N225" s="265"/>
      <c r="O225" s="265"/>
      <c r="P225" s="265"/>
      <c r="Q225" s="265"/>
      <c r="R225" s="265"/>
      <c r="S225" s="265"/>
      <c r="T225" s="266"/>
      <c r="U225" s="13"/>
      <c r="V225" s="13"/>
      <c r="W225" s="13"/>
      <c r="X225" s="13"/>
      <c r="Y225" s="13"/>
      <c r="Z225" s="13"/>
      <c r="AA225" s="13"/>
      <c r="AB225" s="13"/>
      <c r="AC225" s="13"/>
      <c r="AD225" s="13"/>
      <c r="AE225" s="13"/>
      <c r="AT225" s="267" t="s">
        <v>189</v>
      </c>
      <c r="AU225" s="267" t="s">
        <v>85</v>
      </c>
      <c r="AV225" s="13" t="s">
        <v>83</v>
      </c>
      <c r="AW225" s="13" t="s">
        <v>32</v>
      </c>
      <c r="AX225" s="13" t="s">
        <v>76</v>
      </c>
      <c r="AY225" s="267" t="s">
        <v>173</v>
      </c>
    </row>
    <row r="226" spans="1:51" s="14" customFormat="1" ht="12">
      <c r="A226" s="14"/>
      <c r="B226" s="268"/>
      <c r="C226" s="269"/>
      <c r="D226" s="259" t="s">
        <v>189</v>
      </c>
      <c r="E226" s="270" t="s">
        <v>1</v>
      </c>
      <c r="F226" s="271" t="s">
        <v>284</v>
      </c>
      <c r="G226" s="269"/>
      <c r="H226" s="272">
        <v>11.01</v>
      </c>
      <c r="I226" s="273"/>
      <c r="J226" s="269"/>
      <c r="K226" s="269"/>
      <c r="L226" s="274"/>
      <c r="M226" s="275"/>
      <c r="N226" s="276"/>
      <c r="O226" s="276"/>
      <c r="P226" s="276"/>
      <c r="Q226" s="276"/>
      <c r="R226" s="276"/>
      <c r="S226" s="276"/>
      <c r="T226" s="277"/>
      <c r="U226" s="14"/>
      <c r="V226" s="14"/>
      <c r="W226" s="14"/>
      <c r="X226" s="14"/>
      <c r="Y226" s="14"/>
      <c r="Z226" s="14"/>
      <c r="AA226" s="14"/>
      <c r="AB226" s="14"/>
      <c r="AC226" s="14"/>
      <c r="AD226" s="14"/>
      <c r="AE226" s="14"/>
      <c r="AT226" s="278" t="s">
        <v>189</v>
      </c>
      <c r="AU226" s="278" t="s">
        <v>85</v>
      </c>
      <c r="AV226" s="14" t="s">
        <v>85</v>
      </c>
      <c r="AW226" s="14" t="s">
        <v>32</v>
      </c>
      <c r="AX226" s="14" t="s">
        <v>76</v>
      </c>
      <c r="AY226" s="278" t="s">
        <v>173</v>
      </c>
    </row>
    <row r="227" spans="1:51" s="15" customFormat="1" ht="12">
      <c r="A227" s="15"/>
      <c r="B227" s="279"/>
      <c r="C227" s="280"/>
      <c r="D227" s="259" t="s">
        <v>189</v>
      </c>
      <c r="E227" s="281" t="s">
        <v>1</v>
      </c>
      <c r="F227" s="282" t="s">
        <v>194</v>
      </c>
      <c r="G227" s="280"/>
      <c r="H227" s="283">
        <v>11.01</v>
      </c>
      <c r="I227" s="284"/>
      <c r="J227" s="280"/>
      <c r="K227" s="280"/>
      <c r="L227" s="285"/>
      <c r="M227" s="286"/>
      <c r="N227" s="287"/>
      <c r="O227" s="287"/>
      <c r="P227" s="287"/>
      <c r="Q227" s="287"/>
      <c r="R227" s="287"/>
      <c r="S227" s="287"/>
      <c r="T227" s="288"/>
      <c r="U227" s="15"/>
      <c r="V227" s="15"/>
      <c r="W227" s="15"/>
      <c r="X227" s="15"/>
      <c r="Y227" s="15"/>
      <c r="Z227" s="15"/>
      <c r="AA227" s="15"/>
      <c r="AB227" s="15"/>
      <c r="AC227" s="15"/>
      <c r="AD227" s="15"/>
      <c r="AE227" s="15"/>
      <c r="AT227" s="289" t="s">
        <v>189</v>
      </c>
      <c r="AU227" s="289" t="s">
        <v>85</v>
      </c>
      <c r="AV227" s="15" t="s">
        <v>183</v>
      </c>
      <c r="AW227" s="15" t="s">
        <v>32</v>
      </c>
      <c r="AX227" s="15" t="s">
        <v>83</v>
      </c>
      <c r="AY227" s="289" t="s">
        <v>173</v>
      </c>
    </row>
    <row r="228" spans="1:65" s="2" customFormat="1" ht="21.75" customHeight="1">
      <c r="A228" s="38"/>
      <c r="B228" s="39"/>
      <c r="C228" s="243" t="s">
        <v>285</v>
      </c>
      <c r="D228" s="243" t="s">
        <v>175</v>
      </c>
      <c r="E228" s="244" t="s">
        <v>286</v>
      </c>
      <c r="F228" s="245" t="s">
        <v>287</v>
      </c>
      <c r="G228" s="246" t="s">
        <v>204</v>
      </c>
      <c r="H228" s="247">
        <v>85.3</v>
      </c>
      <c r="I228" s="248"/>
      <c r="J228" s="249">
        <f>ROUND(I228*H228,2)</f>
        <v>0</v>
      </c>
      <c r="K228" s="250"/>
      <c r="L228" s="44"/>
      <c r="M228" s="251" t="s">
        <v>1</v>
      </c>
      <c r="N228" s="252" t="s">
        <v>41</v>
      </c>
      <c r="O228" s="91"/>
      <c r="P228" s="253">
        <f>O228*H228</f>
        <v>0</v>
      </c>
      <c r="Q228" s="253">
        <v>0</v>
      </c>
      <c r="R228" s="253">
        <f>Q228*H228</f>
        <v>0</v>
      </c>
      <c r="S228" s="253">
        <v>0.261</v>
      </c>
      <c r="T228" s="254">
        <f>S228*H228</f>
        <v>22.2633</v>
      </c>
      <c r="U228" s="38"/>
      <c r="V228" s="38"/>
      <c r="W228" s="38"/>
      <c r="X228" s="38"/>
      <c r="Y228" s="38"/>
      <c r="Z228" s="38"/>
      <c r="AA228" s="38"/>
      <c r="AB228" s="38"/>
      <c r="AC228" s="38"/>
      <c r="AD228" s="38"/>
      <c r="AE228" s="38"/>
      <c r="AR228" s="255" t="s">
        <v>183</v>
      </c>
      <c r="AT228" s="255" t="s">
        <v>175</v>
      </c>
      <c r="AU228" s="255" t="s">
        <v>85</v>
      </c>
      <c r="AY228" s="17" t="s">
        <v>173</v>
      </c>
      <c r="BE228" s="256">
        <f>IF(N228="základní",J228,0)</f>
        <v>0</v>
      </c>
      <c r="BF228" s="256">
        <f>IF(N228="snížená",J228,0)</f>
        <v>0</v>
      </c>
      <c r="BG228" s="256">
        <f>IF(N228="zákl. přenesená",J228,0)</f>
        <v>0</v>
      </c>
      <c r="BH228" s="256">
        <f>IF(N228="sníž. přenesená",J228,0)</f>
        <v>0</v>
      </c>
      <c r="BI228" s="256">
        <f>IF(N228="nulová",J228,0)</f>
        <v>0</v>
      </c>
      <c r="BJ228" s="17" t="s">
        <v>83</v>
      </c>
      <c r="BK228" s="256">
        <f>ROUND(I228*H228,2)</f>
        <v>0</v>
      </c>
      <c r="BL228" s="17" t="s">
        <v>183</v>
      </c>
      <c r="BM228" s="255" t="s">
        <v>288</v>
      </c>
    </row>
    <row r="229" spans="1:51" s="13" customFormat="1" ht="12">
      <c r="A229" s="13"/>
      <c r="B229" s="257"/>
      <c r="C229" s="258"/>
      <c r="D229" s="259" t="s">
        <v>189</v>
      </c>
      <c r="E229" s="260" t="s">
        <v>1</v>
      </c>
      <c r="F229" s="261" t="s">
        <v>282</v>
      </c>
      <c r="G229" s="258"/>
      <c r="H229" s="260" t="s">
        <v>1</v>
      </c>
      <c r="I229" s="262"/>
      <c r="J229" s="258"/>
      <c r="K229" s="258"/>
      <c r="L229" s="263"/>
      <c r="M229" s="264"/>
      <c r="N229" s="265"/>
      <c r="O229" s="265"/>
      <c r="P229" s="265"/>
      <c r="Q229" s="265"/>
      <c r="R229" s="265"/>
      <c r="S229" s="265"/>
      <c r="T229" s="266"/>
      <c r="U229" s="13"/>
      <c r="V229" s="13"/>
      <c r="W229" s="13"/>
      <c r="X229" s="13"/>
      <c r="Y229" s="13"/>
      <c r="Z229" s="13"/>
      <c r="AA229" s="13"/>
      <c r="AB229" s="13"/>
      <c r="AC229" s="13"/>
      <c r="AD229" s="13"/>
      <c r="AE229" s="13"/>
      <c r="AT229" s="267" t="s">
        <v>189</v>
      </c>
      <c r="AU229" s="267" t="s">
        <v>85</v>
      </c>
      <c r="AV229" s="13" t="s">
        <v>83</v>
      </c>
      <c r="AW229" s="13" t="s">
        <v>32</v>
      </c>
      <c r="AX229" s="13" t="s">
        <v>76</v>
      </c>
      <c r="AY229" s="267" t="s">
        <v>173</v>
      </c>
    </row>
    <row r="230" spans="1:51" s="13" customFormat="1" ht="12">
      <c r="A230" s="13"/>
      <c r="B230" s="257"/>
      <c r="C230" s="258"/>
      <c r="D230" s="259" t="s">
        <v>189</v>
      </c>
      <c r="E230" s="260" t="s">
        <v>1</v>
      </c>
      <c r="F230" s="261" t="s">
        <v>206</v>
      </c>
      <c r="G230" s="258"/>
      <c r="H230" s="260" t="s">
        <v>1</v>
      </c>
      <c r="I230" s="262"/>
      <c r="J230" s="258"/>
      <c r="K230" s="258"/>
      <c r="L230" s="263"/>
      <c r="M230" s="264"/>
      <c r="N230" s="265"/>
      <c r="O230" s="265"/>
      <c r="P230" s="265"/>
      <c r="Q230" s="265"/>
      <c r="R230" s="265"/>
      <c r="S230" s="265"/>
      <c r="T230" s="266"/>
      <c r="U230" s="13"/>
      <c r="V230" s="13"/>
      <c r="W230" s="13"/>
      <c r="X230" s="13"/>
      <c r="Y230" s="13"/>
      <c r="Z230" s="13"/>
      <c r="AA230" s="13"/>
      <c r="AB230" s="13"/>
      <c r="AC230" s="13"/>
      <c r="AD230" s="13"/>
      <c r="AE230" s="13"/>
      <c r="AT230" s="267" t="s">
        <v>189</v>
      </c>
      <c r="AU230" s="267" t="s">
        <v>85</v>
      </c>
      <c r="AV230" s="13" t="s">
        <v>83</v>
      </c>
      <c r="AW230" s="13" t="s">
        <v>32</v>
      </c>
      <c r="AX230" s="13" t="s">
        <v>76</v>
      </c>
      <c r="AY230" s="267" t="s">
        <v>173</v>
      </c>
    </row>
    <row r="231" spans="1:51" s="14" customFormat="1" ht="12">
      <c r="A231" s="14"/>
      <c r="B231" s="268"/>
      <c r="C231" s="269"/>
      <c r="D231" s="259" t="s">
        <v>189</v>
      </c>
      <c r="E231" s="270" t="s">
        <v>1</v>
      </c>
      <c r="F231" s="271" t="s">
        <v>289</v>
      </c>
      <c r="G231" s="269"/>
      <c r="H231" s="272">
        <v>85.3</v>
      </c>
      <c r="I231" s="273"/>
      <c r="J231" s="269"/>
      <c r="K231" s="269"/>
      <c r="L231" s="274"/>
      <c r="M231" s="275"/>
      <c r="N231" s="276"/>
      <c r="O231" s="276"/>
      <c r="P231" s="276"/>
      <c r="Q231" s="276"/>
      <c r="R231" s="276"/>
      <c r="S231" s="276"/>
      <c r="T231" s="277"/>
      <c r="U231" s="14"/>
      <c r="V231" s="14"/>
      <c r="W231" s="14"/>
      <c r="X231" s="14"/>
      <c r="Y231" s="14"/>
      <c r="Z231" s="14"/>
      <c r="AA231" s="14"/>
      <c r="AB231" s="14"/>
      <c r="AC231" s="14"/>
      <c r="AD231" s="14"/>
      <c r="AE231" s="14"/>
      <c r="AT231" s="278" t="s">
        <v>189</v>
      </c>
      <c r="AU231" s="278" t="s">
        <v>85</v>
      </c>
      <c r="AV231" s="14" t="s">
        <v>85</v>
      </c>
      <c r="AW231" s="14" t="s">
        <v>32</v>
      </c>
      <c r="AX231" s="14" t="s">
        <v>76</v>
      </c>
      <c r="AY231" s="278" t="s">
        <v>173</v>
      </c>
    </row>
    <row r="232" spans="1:51" s="15" customFormat="1" ht="12">
      <c r="A232" s="15"/>
      <c r="B232" s="279"/>
      <c r="C232" s="280"/>
      <c r="D232" s="259" t="s">
        <v>189</v>
      </c>
      <c r="E232" s="281" t="s">
        <v>1</v>
      </c>
      <c r="F232" s="282" t="s">
        <v>194</v>
      </c>
      <c r="G232" s="280"/>
      <c r="H232" s="283">
        <v>85.3</v>
      </c>
      <c r="I232" s="284"/>
      <c r="J232" s="280"/>
      <c r="K232" s="280"/>
      <c r="L232" s="285"/>
      <c r="M232" s="286"/>
      <c r="N232" s="287"/>
      <c r="O232" s="287"/>
      <c r="P232" s="287"/>
      <c r="Q232" s="287"/>
      <c r="R232" s="287"/>
      <c r="S232" s="287"/>
      <c r="T232" s="288"/>
      <c r="U232" s="15"/>
      <c r="V232" s="15"/>
      <c r="W232" s="15"/>
      <c r="X232" s="15"/>
      <c r="Y232" s="15"/>
      <c r="Z232" s="15"/>
      <c r="AA232" s="15"/>
      <c r="AB232" s="15"/>
      <c r="AC232" s="15"/>
      <c r="AD232" s="15"/>
      <c r="AE232" s="15"/>
      <c r="AT232" s="289" t="s">
        <v>189</v>
      </c>
      <c r="AU232" s="289" t="s">
        <v>85</v>
      </c>
      <c r="AV232" s="15" t="s">
        <v>183</v>
      </c>
      <c r="AW232" s="15" t="s">
        <v>32</v>
      </c>
      <c r="AX232" s="15" t="s">
        <v>83</v>
      </c>
      <c r="AY232" s="289" t="s">
        <v>173</v>
      </c>
    </row>
    <row r="233" spans="1:65" s="2" customFormat="1" ht="21.75" customHeight="1">
      <c r="A233" s="38"/>
      <c r="B233" s="39"/>
      <c r="C233" s="243" t="s">
        <v>290</v>
      </c>
      <c r="D233" s="243" t="s">
        <v>175</v>
      </c>
      <c r="E233" s="244" t="s">
        <v>291</v>
      </c>
      <c r="F233" s="245" t="s">
        <v>292</v>
      </c>
      <c r="G233" s="246" t="s">
        <v>204</v>
      </c>
      <c r="H233" s="247">
        <v>31.2</v>
      </c>
      <c r="I233" s="248"/>
      <c r="J233" s="249">
        <f>ROUND(I233*H233,2)</f>
        <v>0</v>
      </c>
      <c r="K233" s="250"/>
      <c r="L233" s="44"/>
      <c r="M233" s="251" t="s">
        <v>1</v>
      </c>
      <c r="N233" s="252" t="s">
        <v>41</v>
      </c>
      <c r="O233" s="91"/>
      <c r="P233" s="253">
        <f>O233*H233</f>
        <v>0</v>
      </c>
      <c r="Q233" s="253">
        <v>0</v>
      </c>
      <c r="R233" s="253">
        <f>Q233*H233</f>
        <v>0</v>
      </c>
      <c r="S233" s="253">
        <v>0.2</v>
      </c>
      <c r="T233" s="254">
        <f>S233*H233</f>
        <v>6.24</v>
      </c>
      <c r="U233" s="38"/>
      <c r="V233" s="38"/>
      <c r="W233" s="38"/>
      <c r="X233" s="38"/>
      <c r="Y233" s="38"/>
      <c r="Z233" s="38"/>
      <c r="AA233" s="38"/>
      <c r="AB233" s="38"/>
      <c r="AC233" s="38"/>
      <c r="AD233" s="38"/>
      <c r="AE233" s="38"/>
      <c r="AR233" s="255" t="s">
        <v>183</v>
      </c>
      <c r="AT233" s="255" t="s">
        <v>175</v>
      </c>
      <c r="AU233" s="255" t="s">
        <v>85</v>
      </c>
      <c r="AY233" s="17" t="s">
        <v>173</v>
      </c>
      <c r="BE233" s="256">
        <f>IF(N233="základní",J233,0)</f>
        <v>0</v>
      </c>
      <c r="BF233" s="256">
        <f>IF(N233="snížená",J233,0)</f>
        <v>0</v>
      </c>
      <c r="BG233" s="256">
        <f>IF(N233="zákl. přenesená",J233,0)</f>
        <v>0</v>
      </c>
      <c r="BH233" s="256">
        <f>IF(N233="sníž. přenesená",J233,0)</f>
        <v>0</v>
      </c>
      <c r="BI233" s="256">
        <f>IF(N233="nulová",J233,0)</f>
        <v>0</v>
      </c>
      <c r="BJ233" s="17" t="s">
        <v>83</v>
      </c>
      <c r="BK233" s="256">
        <f>ROUND(I233*H233,2)</f>
        <v>0</v>
      </c>
      <c r="BL233" s="17" t="s">
        <v>183</v>
      </c>
      <c r="BM233" s="255" t="s">
        <v>293</v>
      </c>
    </row>
    <row r="234" spans="1:51" s="13" customFormat="1" ht="12">
      <c r="A234" s="13"/>
      <c r="B234" s="257"/>
      <c r="C234" s="258"/>
      <c r="D234" s="259" t="s">
        <v>189</v>
      </c>
      <c r="E234" s="260" t="s">
        <v>1</v>
      </c>
      <c r="F234" s="261" t="s">
        <v>294</v>
      </c>
      <c r="G234" s="258"/>
      <c r="H234" s="260" t="s">
        <v>1</v>
      </c>
      <c r="I234" s="262"/>
      <c r="J234" s="258"/>
      <c r="K234" s="258"/>
      <c r="L234" s="263"/>
      <c r="M234" s="264"/>
      <c r="N234" s="265"/>
      <c r="O234" s="265"/>
      <c r="P234" s="265"/>
      <c r="Q234" s="265"/>
      <c r="R234" s="265"/>
      <c r="S234" s="265"/>
      <c r="T234" s="266"/>
      <c r="U234" s="13"/>
      <c r="V234" s="13"/>
      <c r="W234" s="13"/>
      <c r="X234" s="13"/>
      <c r="Y234" s="13"/>
      <c r="Z234" s="13"/>
      <c r="AA234" s="13"/>
      <c r="AB234" s="13"/>
      <c r="AC234" s="13"/>
      <c r="AD234" s="13"/>
      <c r="AE234" s="13"/>
      <c r="AT234" s="267" t="s">
        <v>189</v>
      </c>
      <c r="AU234" s="267" t="s">
        <v>85</v>
      </c>
      <c r="AV234" s="13" t="s">
        <v>83</v>
      </c>
      <c r="AW234" s="13" t="s">
        <v>32</v>
      </c>
      <c r="AX234" s="13" t="s">
        <v>76</v>
      </c>
      <c r="AY234" s="267" t="s">
        <v>173</v>
      </c>
    </row>
    <row r="235" spans="1:51" s="13" customFormat="1" ht="12">
      <c r="A235" s="13"/>
      <c r="B235" s="257"/>
      <c r="C235" s="258"/>
      <c r="D235" s="259" t="s">
        <v>189</v>
      </c>
      <c r="E235" s="260" t="s">
        <v>1</v>
      </c>
      <c r="F235" s="261" t="s">
        <v>206</v>
      </c>
      <c r="G235" s="258"/>
      <c r="H235" s="260" t="s">
        <v>1</v>
      </c>
      <c r="I235" s="262"/>
      <c r="J235" s="258"/>
      <c r="K235" s="258"/>
      <c r="L235" s="263"/>
      <c r="M235" s="264"/>
      <c r="N235" s="265"/>
      <c r="O235" s="265"/>
      <c r="P235" s="265"/>
      <c r="Q235" s="265"/>
      <c r="R235" s="265"/>
      <c r="S235" s="265"/>
      <c r="T235" s="266"/>
      <c r="U235" s="13"/>
      <c r="V235" s="13"/>
      <c r="W235" s="13"/>
      <c r="X235" s="13"/>
      <c r="Y235" s="13"/>
      <c r="Z235" s="13"/>
      <c r="AA235" s="13"/>
      <c r="AB235" s="13"/>
      <c r="AC235" s="13"/>
      <c r="AD235" s="13"/>
      <c r="AE235" s="13"/>
      <c r="AT235" s="267" t="s">
        <v>189</v>
      </c>
      <c r="AU235" s="267" t="s">
        <v>85</v>
      </c>
      <c r="AV235" s="13" t="s">
        <v>83</v>
      </c>
      <c r="AW235" s="13" t="s">
        <v>32</v>
      </c>
      <c r="AX235" s="13" t="s">
        <v>76</v>
      </c>
      <c r="AY235" s="267" t="s">
        <v>173</v>
      </c>
    </row>
    <row r="236" spans="1:51" s="14" customFormat="1" ht="12">
      <c r="A236" s="14"/>
      <c r="B236" s="268"/>
      <c r="C236" s="269"/>
      <c r="D236" s="259" t="s">
        <v>189</v>
      </c>
      <c r="E236" s="270" t="s">
        <v>1</v>
      </c>
      <c r="F236" s="271" t="s">
        <v>295</v>
      </c>
      <c r="G236" s="269"/>
      <c r="H236" s="272">
        <v>31.2</v>
      </c>
      <c r="I236" s="273"/>
      <c r="J236" s="269"/>
      <c r="K236" s="269"/>
      <c r="L236" s="274"/>
      <c r="M236" s="275"/>
      <c r="N236" s="276"/>
      <c r="O236" s="276"/>
      <c r="P236" s="276"/>
      <c r="Q236" s="276"/>
      <c r="R236" s="276"/>
      <c r="S236" s="276"/>
      <c r="T236" s="277"/>
      <c r="U236" s="14"/>
      <c r="V236" s="14"/>
      <c r="W236" s="14"/>
      <c r="X236" s="14"/>
      <c r="Y236" s="14"/>
      <c r="Z236" s="14"/>
      <c r="AA236" s="14"/>
      <c r="AB236" s="14"/>
      <c r="AC236" s="14"/>
      <c r="AD236" s="14"/>
      <c r="AE236" s="14"/>
      <c r="AT236" s="278" t="s">
        <v>189</v>
      </c>
      <c r="AU236" s="278" t="s">
        <v>85</v>
      </c>
      <c r="AV236" s="14" t="s">
        <v>85</v>
      </c>
      <c r="AW236" s="14" t="s">
        <v>32</v>
      </c>
      <c r="AX236" s="14" t="s">
        <v>76</v>
      </c>
      <c r="AY236" s="278" t="s">
        <v>173</v>
      </c>
    </row>
    <row r="237" spans="1:51" s="15" customFormat="1" ht="12">
      <c r="A237" s="15"/>
      <c r="B237" s="279"/>
      <c r="C237" s="280"/>
      <c r="D237" s="259" t="s">
        <v>189</v>
      </c>
      <c r="E237" s="281" t="s">
        <v>1</v>
      </c>
      <c r="F237" s="282" t="s">
        <v>194</v>
      </c>
      <c r="G237" s="280"/>
      <c r="H237" s="283">
        <v>31.2</v>
      </c>
      <c r="I237" s="284"/>
      <c r="J237" s="280"/>
      <c r="K237" s="280"/>
      <c r="L237" s="285"/>
      <c r="M237" s="286"/>
      <c r="N237" s="287"/>
      <c r="O237" s="287"/>
      <c r="P237" s="287"/>
      <c r="Q237" s="287"/>
      <c r="R237" s="287"/>
      <c r="S237" s="287"/>
      <c r="T237" s="288"/>
      <c r="U237" s="15"/>
      <c r="V237" s="15"/>
      <c r="W237" s="15"/>
      <c r="X237" s="15"/>
      <c r="Y237" s="15"/>
      <c r="Z237" s="15"/>
      <c r="AA237" s="15"/>
      <c r="AB237" s="15"/>
      <c r="AC237" s="15"/>
      <c r="AD237" s="15"/>
      <c r="AE237" s="15"/>
      <c r="AT237" s="289" t="s">
        <v>189</v>
      </c>
      <c r="AU237" s="289" t="s">
        <v>85</v>
      </c>
      <c r="AV237" s="15" t="s">
        <v>183</v>
      </c>
      <c r="AW237" s="15" t="s">
        <v>32</v>
      </c>
      <c r="AX237" s="15" t="s">
        <v>83</v>
      </c>
      <c r="AY237" s="289" t="s">
        <v>173</v>
      </c>
    </row>
    <row r="238" spans="1:65" s="2" customFormat="1" ht="24.15" customHeight="1">
      <c r="A238" s="38"/>
      <c r="B238" s="39"/>
      <c r="C238" s="243" t="s">
        <v>7</v>
      </c>
      <c r="D238" s="243" t="s">
        <v>175</v>
      </c>
      <c r="E238" s="244" t="s">
        <v>296</v>
      </c>
      <c r="F238" s="245" t="s">
        <v>297</v>
      </c>
      <c r="G238" s="246" t="s">
        <v>244</v>
      </c>
      <c r="H238" s="247">
        <v>0.43</v>
      </c>
      <c r="I238" s="248"/>
      <c r="J238" s="249">
        <f>ROUND(I238*H238,2)</f>
        <v>0</v>
      </c>
      <c r="K238" s="250"/>
      <c r="L238" s="44"/>
      <c r="M238" s="251" t="s">
        <v>1</v>
      </c>
      <c r="N238" s="252" t="s">
        <v>41</v>
      </c>
      <c r="O238" s="91"/>
      <c r="P238" s="253">
        <f>O238*H238</f>
        <v>0</v>
      </c>
      <c r="Q238" s="253">
        <v>0</v>
      </c>
      <c r="R238" s="253">
        <f>Q238*H238</f>
        <v>0</v>
      </c>
      <c r="S238" s="253">
        <v>2.4</v>
      </c>
      <c r="T238" s="254">
        <f>S238*H238</f>
        <v>1.032</v>
      </c>
      <c r="U238" s="38"/>
      <c r="V238" s="38"/>
      <c r="W238" s="38"/>
      <c r="X238" s="38"/>
      <c r="Y238" s="38"/>
      <c r="Z238" s="38"/>
      <c r="AA238" s="38"/>
      <c r="AB238" s="38"/>
      <c r="AC238" s="38"/>
      <c r="AD238" s="38"/>
      <c r="AE238" s="38"/>
      <c r="AR238" s="255" t="s">
        <v>183</v>
      </c>
      <c r="AT238" s="255" t="s">
        <v>175</v>
      </c>
      <c r="AU238" s="255" t="s">
        <v>85</v>
      </c>
      <c r="AY238" s="17" t="s">
        <v>173</v>
      </c>
      <c r="BE238" s="256">
        <f>IF(N238="základní",J238,0)</f>
        <v>0</v>
      </c>
      <c r="BF238" s="256">
        <f>IF(N238="snížená",J238,0)</f>
        <v>0</v>
      </c>
      <c r="BG238" s="256">
        <f>IF(N238="zákl. přenesená",J238,0)</f>
        <v>0</v>
      </c>
      <c r="BH238" s="256">
        <f>IF(N238="sníž. přenesená",J238,0)</f>
        <v>0</v>
      </c>
      <c r="BI238" s="256">
        <f>IF(N238="nulová",J238,0)</f>
        <v>0</v>
      </c>
      <c r="BJ238" s="17" t="s">
        <v>83</v>
      </c>
      <c r="BK238" s="256">
        <f>ROUND(I238*H238,2)</f>
        <v>0</v>
      </c>
      <c r="BL238" s="17" t="s">
        <v>183</v>
      </c>
      <c r="BM238" s="255" t="s">
        <v>298</v>
      </c>
    </row>
    <row r="239" spans="1:51" s="13" customFormat="1" ht="12">
      <c r="A239" s="13"/>
      <c r="B239" s="257"/>
      <c r="C239" s="258"/>
      <c r="D239" s="259" t="s">
        <v>189</v>
      </c>
      <c r="E239" s="260" t="s">
        <v>1</v>
      </c>
      <c r="F239" s="261" t="s">
        <v>190</v>
      </c>
      <c r="G239" s="258"/>
      <c r="H239" s="260" t="s">
        <v>1</v>
      </c>
      <c r="I239" s="262"/>
      <c r="J239" s="258"/>
      <c r="K239" s="258"/>
      <c r="L239" s="263"/>
      <c r="M239" s="264"/>
      <c r="N239" s="265"/>
      <c r="O239" s="265"/>
      <c r="P239" s="265"/>
      <c r="Q239" s="265"/>
      <c r="R239" s="265"/>
      <c r="S239" s="265"/>
      <c r="T239" s="266"/>
      <c r="U239" s="13"/>
      <c r="V239" s="13"/>
      <c r="W239" s="13"/>
      <c r="X239" s="13"/>
      <c r="Y239" s="13"/>
      <c r="Z239" s="13"/>
      <c r="AA239" s="13"/>
      <c r="AB239" s="13"/>
      <c r="AC239" s="13"/>
      <c r="AD239" s="13"/>
      <c r="AE239" s="13"/>
      <c r="AT239" s="267" t="s">
        <v>189</v>
      </c>
      <c r="AU239" s="267" t="s">
        <v>85</v>
      </c>
      <c r="AV239" s="13" t="s">
        <v>83</v>
      </c>
      <c r="AW239" s="13" t="s">
        <v>32</v>
      </c>
      <c r="AX239" s="13" t="s">
        <v>76</v>
      </c>
      <c r="AY239" s="267" t="s">
        <v>173</v>
      </c>
    </row>
    <row r="240" spans="1:51" s="14" customFormat="1" ht="12">
      <c r="A240" s="14"/>
      <c r="B240" s="268"/>
      <c r="C240" s="269"/>
      <c r="D240" s="259" t="s">
        <v>189</v>
      </c>
      <c r="E240" s="270" t="s">
        <v>1</v>
      </c>
      <c r="F240" s="271" t="s">
        <v>299</v>
      </c>
      <c r="G240" s="269"/>
      <c r="H240" s="272">
        <v>0.43</v>
      </c>
      <c r="I240" s="273"/>
      <c r="J240" s="269"/>
      <c r="K240" s="269"/>
      <c r="L240" s="274"/>
      <c r="M240" s="275"/>
      <c r="N240" s="276"/>
      <c r="O240" s="276"/>
      <c r="P240" s="276"/>
      <c r="Q240" s="276"/>
      <c r="R240" s="276"/>
      <c r="S240" s="276"/>
      <c r="T240" s="277"/>
      <c r="U240" s="14"/>
      <c r="V240" s="14"/>
      <c r="W240" s="14"/>
      <c r="X240" s="14"/>
      <c r="Y240" s="14"/>
      <c r="Z240" s="14"/>
      <c r="AA240" s="14"/>
      <c r="AB240" s="14"/>
      <c r="AC240" s="14"/>
      <c r="AD240" s="14"/>
      <c r="AE240" s="14"/>
      <c r="AT240" s="278" t="s">
        <v>189</v>
      </c>
      <c r="AU240" s="278" t="s">
        <v>85</v>
      </c>
      <c r="AV240" s="14" t="s">
        <v>85</v>
      </c>
      <c r="AW240" s="14" t="s">
        <v>32</v>
      </c>
      <c r="AX240" s="14" t="s">
        <v>76</v>
      </c>
      <c r="AY240" s="278" t="s">
        <v>173</v>
      </c>
    </row>
    <row r="241" spans="1:51" s="15" customFormat="1" ht="12">
      <c r="A241" s="15"/>
      <c r="B241" s="279"/>
      <c r="C241" s="280"/>
      <c r="D241" s="259" t="s">
        <v>189</v>
      </c>
      <c r="E241" s="281" t="s">
        <v>1</v>
      </c>
      <c r="F241" s="282" t="s">
        <v>194</v>
      </c>
      <c r="G241" s="280"/>
      <c r="H241" s="283">
        <v>0.43</v>
      </c>
      <c r="I241" s="284"/>
      <c r="J241" s="280"/>
      <c r="K241" s="280"/>
      <c r="L241" s="285"/>
      <c r="M241" s="286"/>
      <c r="N241" s="287"/>
      <c r="O241" s="287"/>
      <c r="P241" s="287"/>
      <c r="Q241" s="287"/>
      <c r="R241" s="287"/>
      <c r="S241" s="287"/>
      <c r="T241" s="288"/>
      <c r="U241" s="15"/>
      <c r="V241" s="15"/>
      <c r="W241" s="15"/>
      <c r="X241" s="15"/>
      <c r="Y241" s="15"/>
      <c r="Z241" s="15"/>
      <c r="AA241" s="15"/>
      <c r="AB241" s="15"/>
      <c r="AC241" s="15"/>
      <c r="AD241" s="15"/>
      <c r="AE241" s="15"/>
      <c r="AT241" s="289" t="s">
        <v>189</v>
      </c>
      <c r="AU241" s="289" t="s">
        <v>85</v>
      </c>
      <c r="AV241" s="15" t="s">
        <v>183</v>
      </c>
      <c r="AW241" s="15" t="s">
        <v>32</v>
      </c>
      <c r="AX241" s="15" t="s">
        <v>83</v>
      </c>
      <c r="AY241" s="289" t="s">
        <v>173</v>
      </c>
    </row>
    <row r="242" spans="1:65" s="2" customFormat="1" ht="37.8" customHeight="1">
      <c r="A242" s="38"/>
      <c r="B242" s="39"/>
      <c r="C242" s="243" t="s">
        <v>300</v>
      </c>
      <c r="D242" s="243" t="s">
        <v>175</v>
      </c>
      <c r="E242" s="244" t="s">
        <v>301</v>
      </c>
      <c r="F242" s="245" t="s">
        <v>302</v>
      </c>
      <c r="G242" s="246" t="s">
        <v>244</v>
      </c>
      <c r="H242" s="247">
        <v>22.652</v>
      </c>
      <c r="I242" s="248"/>
      <c r="J242" s="249">
        <f>ROUND(I242*H242,2)</f>
        <v>0</v>
      </c>
      <c r="K242" s="250"/>
      <c r="L242" s="44"/>
      <c r="M242" s="251" t="s">
        <v>1</v>
      </c>
      <c r="N242" s="252" t="s">
        <v>41</v>
      </c>
      <c r="O242" s="91"/>
      <c r="P242" s="253">
        <f>O242*H242</f>
        <v>0</v>
      </c>
      <c r="Q242" s="253">
        <v>0</v>
      </c>
      <c r="R242" s="253">
        <f>Q242*H242</f>
        <v>0</v>
      </c>
      <c r="S242" s="253">
        <v>2.2</v>
      </c>
      <c r="T242" s="254">
        <f>S242*H242</f>
        <v>49.83440000000001</v>
      </c>
      <c r="U242" s="38"/>
      <c r="V242" s="38"/>
      <c r="W242" s="38"/>
      <c r="X242" s="38"/>
      <c r="Y242" s="38"/>
      <c r="Z242" s="38"/>
      <c r="AA242" s="38"/>
      <c r="AB242" s="38"/>
      <c r="AC242" s="38"/>
      <c r="AD242" s="38"/>
      <c r="AE242" s="38"/>
      <c r="AR242" s="255" t="s">
        <v>183</v>
      </c>
      <c r="AT242" s="255" t="s">
        <v>175</v>
      </c>
      <c r="AU242" s="255" t="s">
        <v>85</v>
      </c>
      <c r="AY242" s="17" t="s">
        <v>173</v>
      </c>
      <c r="BE242" s="256">
        <f>IF(N242="základní",J242,0)</f>
        <v>0</v>
      </c>
      <c r="BF242" s="256">
        <f>IF(N242="snížená",J242,0)</f>
        <v>0</v>
      </c>
      <c r="BG242" s="256">
        <f>IF(N242="zákl. přenesená",J242,0)</f>
        <v>0</v>
      </c>
      <c r="BH242" s="256">
        <f>IF(N242="sníž. přenesená",J242,0)</f>
        <v>0</v>
      </c>
      <c r="BI242" s="256">
        <f>IF(N242="nulová",J242,0)</f>
        <v>0</v>
      </c>
      <c r="BJ242" s="17" t="s">
        <v>83</v>
      </c>
      <c r="BK242" s="256">
        <f>ROUND(I242*H242,2)</f>
        <v>0</v>
      </c>
      <c r="BL242" s="17" t="s">
        <v>183</v>
      </c>
      <c r="BM242" s="255" t="s">
        <v>303</v>
      </c>
    </row>
    <row r="243" spans="1:51" s="13" customFormat="1" ht="12">
      <c r="A243" s="13"/>
      <c r="B243" s="257"/>
      <c r="C243" s="258"/>
      <c r="D243" s="259" t="s">
        <v>189</v>
      </c>
      <c r="E243" s="260" t="s">
        <v>1</v>
      </c>
      <c r="F243" s="261" t="s">
        <v>294</v>
      </c>
      <c r="G243" s="258"/>
      <c r="H243" s="260" t="s">
        <v>1</v>
      </c>
      <c r="I243" s="262"/>
      <c r="J243" s="258"/>
      <c r="K243" s="258"/>
      <c r="L243" s="263"/>
      <c r="M243" s="264"/>
      <c r="N243" s="265"/>
      <c r="O243" s="265"/>
      <c r="P243" s="265"/>
      <c r="Q243" s="265"/>
      <c r="R243" s="265"/>
      <c r="S243" s="265"/>
      <c r="T243" s="266"/>
      <c r="U243" s="13"/>
      <c r="V243" s="13"/>
      <c r="W243" s="13"/>
      <c r="X243" s="13"/>
      <c r="Y243" s="13"/>
      <c r="Z243" s="13"/>
      <c r="AA243" s="13"/>
      <c r="AB243" s="13"/>
      <c r="AC243" s="13"/>
      <c r="AD243" s="13"/>
      <c r="AE243" s="13"/>
      <c r="AT243" s="267" t="s">
        <v>189</v>
      </c>
      <c r="AU243" s="267" t="s">
        <v>85</v>
      </c>
      <c r="AV243" s="13" t="s">
        <v>83</v>
      </c>
      <c r="AW243" s="13" t="s">
        <v>32</v>
      </c>
      <c r="AX243" s="13" t="s">
        <v>76</v>
      </c>
      <c r="AY243" s="267" t="s">
        <v>173</v>
      </c>
    </row>
    <row r="244" spans="1:51" s="13" customFormat="1" ht="12">
      <c r="A244" s="13"/>
      <c r="B244" s="257"/>
      <c r="C244" s="258"/>
      <c r="D244" s="259" t="s">
        <v>189</v>
      </c>
      <c r="E244" s="260" t="s">
        <v>1</v>
      </c>
      <c r="F244" s="261" t="s">
        <v>304</v>
      </c>
      <c r="G244" s="258"/>
      <c r="H244" s="260" t="s">
        <v>1</v>
      </c>
      <c r="I244" s="262"/>
      <c r="J244" s="258"/>
      <c r="K244" s="258"/>
      <c r="L244" s="263"/>
      <c r="M244" s="264"/>
      <c r="N244" s="265"/>
      <c r="O244" s="265"/>
      <c r="P244" s="265"/>
      <c r="Q244" s="265"/>
      <c r="R244" s="265"/>
      <c r="S244" s="265"/>
      <c r="T244" s="266"/>
      <c r="U244" s="13"/>
      <c r="V244" s="13"/>
      <c r="W244" s="13"/>
      <c r="X244" s="13"/>
      <c r="Y244" s="13"/>
      <c r="Z244" s="13"/>
      <c r="AA244" s="13"/>
      <c r="AB244" s="13"/>
      <c r="AC244" s="13"/>
      <c r="AD244" s="13"/>
      <c r="AE244" s="13"/>
      <c r="AT244" s="267" t="s">
        <v>189</v>
      </c>
      <c r="AU244" s="267" t="s">
        <v>85</v>
      </c>
      <c r="AV244" s="13" t="s">
        <v>83</v>
      </c>
      <c r="AW244" s="13" t="s">
        <v>32</v>
      </c>
      <c r="AX244" s="13" t="s">
        <v>76</v>
      </c>
      <c r="AY244" s="267" t="s">
        <v>173</v>
      </c>
    </row>
    <row r="245" spans="1:51" s="14" customFormat="1" ht="12">
      <c r="A245" s="14"/>
      <c r="B245" s="268"/>
      <c r="C245" s="269"/>
      <c r="D245" s="259" t="s">
        <v>189</v>
      </c>
      <c r="E245" s="270" t="s">
        <v>1</v>
      </c>
      <c r="F245" s="271" t="s">
        <v>305</v>
      </c>
      <c r="G245" s="269"/>
      <c r="H245" s="272">
        <v>18.773</v>
      </c>
      <c r="I245" s="273"/>
      <c r="J245" s="269"/>
      <c r="K245" s="269"/>
      <c r="L245" s="274"/>
      <c r="M245" s="275"/>
      <c r="N245" s="276"/>
      <c r="O245" s="276"/>
      <c r="P245" s="276"/>
      <c r="Q245" s="276"/>
      <c r="R245" s="276"/>
      <c r="S245" s="276"/>
      <c r="T245" s="277"/>
      <c r="U245" s="14"/>
      <c r="V245" s="14"/>
      <c r="W245" s="14"/>
      <c r="X245" s="14"/>
      <c r="Y245" s="14"/>
      <c r="Z245" s="14"/>
      <c r="AA245" s="14"/>
      <c r="AB245" s="14"/>
      <c r="AC245" s="14"/>
      <c r="AD245" s="14"/>
      <c r="AE245" s="14"/>
      <c r="AT245" s="278" t="s">
        <v>189</v>
      </c>
      <c r="AU245" s="278" t="s">
        <v>85</v>
      </c>
      <c r="AV245" s="14" t="s">
        <v>85</v>
      </c>
      <c r="AW245" s="14" t="s">
        <v>32</v>
      </c>
      <c r="AX245" s="14" t="s">
        <v>76</v>
      </c>
      <c r="AY245" s="278" t="s">
        <v>173</v>
      </c>
    </row>
    <row r="246" spans="1:51" s="13" customFormat="1" ht="12">
      <c r="A246" s="13"/>
      <c r="B246" s="257"/>
      <c r="C246" s="258"/>
      <c r="D246" s="259" t="s">
        <v>189</v>
      </c>
      <c r="E246" s="260" t="s">
        <v>1</v>
      </c>
      <c r="F246" s="261" t="s">
        <v>306</v>
      </c>
      <c r="G246" s="258"/>
      <c r="H246" s="260" t="s">
        <v>1</v>
      </c>
      <c r="I246" s="262"/>
      <c r="J246" s="258"/>
      <c r="K246" s="258"/>
      <c r="L246" s="263"/>
      <c r="M246" s="264"/>
      <c r="N246" s="265"/>
      <c r="O246" s="265"/>
      <c r="P246" s="265"/>
      <c r="Q246" s="265"/>
      <c r="R246" s="265"/>
      <c r="S246" s="265"/>
      <c r="T246" s="266"/>
      <c r="U246" s="13"/>
      <c r="V246" s="13"/>
      <c r="W246" s="13"/>
      <c r="X246" s="13"/>
      <c r="Y246" s="13"/>
      <c r="Z246" s="13"/>
      <c r="AA246" s="13"/>
      <c r="AB246" s="13"/>
      <c r="AC246" s="13"/>
      <c r="AD246" s="13"/>
      <c r="AE246" s="13"/>
      <c r="AT246" s="267" t="s">
        <v>189</v>
      </c>
      <c r="AU246" s="267" t="s">
        <v>85</v>
      </c>
      <c r="AV246" s="13" t="s">
        <v>83</v>
      </c>
      <c r="AW246" s="13" t="s">
        <v>32</v>
      </c>
      <c r="AX246" s="13" t="s">
        <v>76</v>
      </c>
      <c r="AY246" s="267" t="s">
        <v>173</v>
      </c>
    </row>
    <row r="247" spans="1:51" s="14" customFormat="1" ht="12">
      <c r="A247" s="14"/>
      <c r="B247" s="268"/>
      <c r="C247" s="269"/>
      <c r="D247" s="259" t="s">
        <v>189</v>
      </c>
      <c r="E247" s="270" t="s">
        <v>1</v>
      </c>
      <c r="F247" s="271" t="s">
        <v>307</v>
      </c>
      <c r="G247" s="269"/>
      <c r="H247" s="272">
        <v>3.879</v>
      </c>
      <c r="I247" s="273"/>
      <c r="J247" s="269"/>
      <c r="K247" s="269"/>
      <c r="L247" s="274"/>
      <c r="M247" s="275"/>
      <c r="N247" s="276"/>
      <c r="O247" s="276"/>
      <c r="P247" s="276"/>
      <c r="Q247" s="276"/>
      <c r="R247" s="276"/>
      <c r="S247" s="276"/>
      <c r="T247" s="277"/>
      <c r="U247" s="14"/>
      <c r="V247" s="14"/>
      <c r="W247" s="14"/>
      <c r="X247" s="14"/>
      <c r="Y247" s="14"/>
      <c r="Z247" s="14"/>
      <c r="AA247" s="14"/>
      <c r="AB247" s="14"/>
      <c r="AC247" s="14"/>
      <c r="AD247" s="14"/>
      <c r="AE247" s="14"/>
      <c r="AT247" s="278" t="s">
        <v>189</v>
      </c>
      <c r="AU247" s="278" t="s">
        <v>85</v>
      </c>
      <c r="AV247" s="14" t="s">
        <v>85</v>
      </c>
      <c r="AW247" s="14" t="s">
        <v>32</v>
      </c>
      <c r="AX247" s="14" t="s">
        <v>76</v>
      </c>
      <c r="AY247" s="278" t="s">
        <v>173</v>
      </c>
    </row>
    <row r="248" spans="1:51" s="15" customFormat="1" ht="12">
      <c r="A248" s="15"/>
      <c r="B248" s="279"/>
      <c r="C248" s="280"/>
      <c r="D248" s="259" t="s">
        <v>189</v>
      </c>
      <c r="E248" s="281" t="s">
        <v>1</v>
      </c>
      <c r="F248" s="282" t="s">
        <v>194</v>
      </c>
      <c r="G248" s="280"/>
      <c r="H248" s="283">
        <v>22.652</v>
      </c>
      <c r="I248" s="284"/>
      <c r="J248" s="280"/>
      <c r="K248" s="280"/>
      <c r="L248" s="285"/>
      <c r="M248" s="286"/>
      <c r="N248" s="287"/>
      <c r="O248" s="287"/>
      <c r="P248" s="287"/>
      <c r="Q248" s="287"/>
      <c r="R248" s="287"/>
      <c r="S248" s="287"/>
      <c r="T248" s="288"/>
      <c r="U248" s="15"/>
      <c r="V248" s="15"/>
      <c r="W248" s="15"/>
      <c r="X248" s="15"/>
      <c r="Y248" s="15"/>
      <c r="Z248" s="15"/>
      <c r="AA248" s="15"/>
      <c r="AB248" s="15"/>
      <c r="AC248" s="15"/>
      <c r="AD248" s="15"/>
      <c r="AE248" s="15"/>
      <c r="AT248" s="289" t="s">
        <v>189</v>
      </c>
      <c r="AU248" s="289" t="s">
        <v>85</v>
      </c>
      <c r="AV248" s="15" t="s">
        <v>183</v>
      </c>
      <c r="AW248" s="15" t="s">
        <v>32</v>
      </c>
      <c r="AX248" s="15" t="s">
        <v>83</v>
      </c>
      <c r="AY248" s="289" t="s">
        <v>173</v>
      </c>
    </row>
    <row r="249" spans="1:65" s="2" customFormat="1" ht="24.15" customHeight="1">
      <c r="A249" s="38"/>
      <c r="B249" s="39"/>
      <c r="C249" s="243" t="s">
        <v>308</v>
      </c>
      <c r="D249" s="243" t="s">
        <v>175</v>
      </c>
      <c r="E249" s="244" t="s">
        <v>309</v>
      </c>
      <c r="F249" s="245" t="s">
        <v>310</v>
      </c>
      <c r="G249" s="246" t="s">
        <v>204</v>
      </c>
      <c r="H249" s="247">
        <v>63.59</v>
      </c>
      <c r="I249" s="248"/>
      <c r="J249" s="249">
        <f>ROUND(I249*H249,2)</f>
        <v>0</v>
      </c>
      <c r="K249" s="250"/>
      <c r="L249" s="44"/>
      <c r="M249" s="251" t="s">
        <v>1</v>
      </c>
      <c r="N249" s="252" t="s">
        <v>41</v>
      </c>
      <c r="O249" s="91"/>
      <c r="P249" s="253">
        <f>O249*H249</f>
        <v>0</v>
      </c>
      <c r="Q249" s="253">
        <v>0</v>
      </c>
      <c r="R249" s="253">
        <f>Q249*H249</f>
        <v>0</v>
      </c>
      <c r="S249" s="253">
        <v>0.09</v>
      </c>
      <c r="T249" s="254">
        <f>S249*H249</f>
        <v>5.7231000000000005</v>
      </c>
      <c r="U249" s="38"/>
      <c r="V249" s="38"/>
      <c r="W249" s="38"/>
      <c r="X249" s="38"/>
      <c r="Y249" s="38"/>
      <c r="Z249" s="38"/>
      <c r="AA249" s="38"/>
      <c r="AB249" s="38"/>
      <c r="AC249" s="38"/>
      <c r="AD249" s="38"/>
      <c r="AE249" s="38"/>
      <c r="AR249" s="255" t="s">
        <v>183</v>
      </c>
      <c r="AT249" s="255" t="s">
        <v>175</v>
      </c>
      <c r="AU249" s="255" t="s">
        <v>85</v>
      </c>
      <c r="AY249" s="17" t="s">
        <v>173</v>
      </c>
      <c r="BE249" s="256">
        <f>IF(N249="základní",J249,0)</f>
        <v>0</v>
      </c>
      <c r="BF249" s="256">
        <f>IF(N249="snížená",J249,0)</f>
        <v>0</v>
      </c>
      <c r="BG249" s="256">
        <f>IF(N249="zákl. přenesená",J249,0)</f>
        <v>0</v>
      </c>
      <c r="BH249" s="256">
        <f>IF(N249="sníž. přenesená",J249,0)</f>
        <v>0</v>
      </c>
      <c r="BI249" s="256">
        <f>IF(N249="nulová",J249,0)</f>
        <v>0</v>
      </c>
      <c r="BJ249" s="17" t="s">
        <v>83</v>
      </c>
      <c r="BK249" s="256">
        <f>ROUND(I249*H249,2)</f>
        <v>0</v>
      </c>
      <c r="BL249" s="17" t="s">
        <v>183</v>
      </c>
      <c r="BM249" s="255" t="s">
        <v>311</v>
      </c>
    </row>
    <row r="250" spans="1:65" s="2" customFormat="1" ht="24.15" customHeight="1">
      <c r="A250" s="38"/>
      <c r="B250" s="39"/>
      <c r="C250" s="243" t="s">
        <v>312</v>
      </c>
      <c r="D250" s="243" t="s">
        <v>175</v>
      </c>
      <c r="E250" s="244" t="s">
        <v>313</v>
      </c>
      <c r="F250" s="245" t="s">
        <v>314</v>
      </c>
      <c r="G250" s="246" t="s">
        <v>204</v>
      </c>
      <c r="H250" s="247">
        <v>63.59</v>
      </c>
      <c r="I250" s="248"/>
      <c r="J250" s="249">
        <f>ROUND(I250*H250,2)</f>
        <v>0</v>
      </c>
      <c r="K250" s="250"/>
      <c r="L250" s="44"/>
      <c r="M250" s="251" t="s">
        <v>1</v>
      </c>
      <c r="N250" s="252" t="s">
        <v>41</v>
      </c>
      <c r="O250" s="91"/>
      <c r="P250" s="253">
        <f>O250*H250</f>
        <v>0</v>
      </c>
      <c r="Q250" s="253">
        <v>0</v>
      </c>
      <c r="R250" s="253">
        <f>Q250*H250</f>
        <v>0</v>
      </c>
      <c r="S250" s="253">
        <v>0.035</v>
      </c>
      <c r="T250" s="254">
        <f>S250*H250</f>
        <v>2.2256500000000004</v>
      </c>
      <c r="U250" s="38"/>
      <c r="V250" s="38"/>
      <c r="W250" s="38"/>
      <c r="X250" s="38"/>
      <c r="Y250" s="38"/>
      <c r="Z250" s="38"/>
      <c r="AA250" s="38"/>
      <c r="AB250" s="38"/>
      <c r="AC250" s="38"/>
      <c r="AD250" s="38"/>
      <c r="AE250" s="38"/>
      <c r="AR250" s="255" t="s">
        <v>183</v>
      </c>
      <c r="AT250" s="255" t="s">
        <v>175</v>
      </c>
      <c r="AU250" s="255" t="s">
        <v>85</v>
      </c>
      <c r="AY250" s="17" t="s">
        <v>173</v>
      </c>
      <c r="BE250" s="256">
        <f>IF(N250="základní",J250,0)</f>
        <v>0</v>
      </c>
      <c r="BF250" s="256">
        <f>IF(N250="snížená",J250,0)</f>
        <v>0</v>
      </c>
      <c r="BG250" s="256">
        <f>IF(N250="zákl. přenesená",J250,0)</f>
        <v>0</v>
      </c>
      <c r="BH250" s="256">
        <f>IF(N250="sníž. přenesená",J250,0)</f>
        <v>0</v>
      </c>
      <c r="BI250" s="256">
        <f>IF(N250="nulová",J250,0)</f>
        <v>0</v>
      </c>
      <c r="BJ250" s="17" t="s">
        <v>83</v>
      </c>
      <c r="BK250" s="256">
        <f>ROUND(I250*H250,2)</f>
        <v>0</v>
      </c>
      <c r="BL250" s="17" t="s">
        <v>183</v>
      </c>
      <c r="BM250" s="255" t="s">
        <v>315</v>
      </c>
    </row>
    <row r="251" spans="1:51" s="13" customFormat="1" ht="12">
      <c r="A251" s="13"/>
      <c r="B251" s="257"/>
      <c r="C251" s="258"/>
      <c r="D251" s="259" t="s">
        <v>189</v>
      </c>
      <c r="E251" s="260" t="s">
        <v>1</v>
      </c>
      <c r="F251" s="261" t="s">
        <v>294</v>
      </c>
      <c r="G251" s="258"/>
      <c r="H251" s="260" t="s">
        <v>1</v>
      </c>
      <c r="I251" s="262"/>
      <c r="J251" s="258"/>
      <c r="K251" s="258"/>
      <c r="L251" s="263"/>
      <c r="M251" s="264"/>
      <c r="N251" s="265"/>
      <c r="O251" s="265"/>
      <c r="P251" s="265"/>
      <c r="Q251" s="265"/>
      <c r="R251" s="265"/>
      <c r="S251" s="265"/>
      <c r="T251" s="266"/>
      <c r="U251" s="13"/>
      <c r="V251" s="13"/>
      <c r="W251" s="13"/>
      <c r="X251" s="13"/>
      <c r="Y251" s="13"/>
      <c r="Z251" s="13"/>
      <c r="AA251" s="13"/>
      <c r="AB251" s="13"/>
      <c r="AC251" s="13"/>
      <c r="AD251" s="13"/>
      <c r="AE251" s="13"/>
      <c r="AT251" s="267" t="s">
        <v>189</v>
      </c>
      <c r="AU251" s="267" t="s">
        <v>85</v>
      </c>
      <c r="AV251" s="13" t="s">
        <v>83</v>
      </c>
      <c r="AW251" s="13" t="s">
        <v>32</v>
      </c>
      <c r="AX251" s="13" t="s">
        <v>76</v>
      </c>
      <c r="AY251" s="267" t="s">
        <v>173</v>
      </c>
    </row>
    <row r="252" spans="1:51" s="13" customFormat="1" ht="12">
      <c r="A252" s="13"/>
      <c r="B252" s="257"/>
      <c r="C252" s="258"/>
      <c r="D252" s="259" t="s">
        <v>189</v>
      </c>
      <c r="E252" s="260" t="s">
        <v>1</v>
      </c>
      <c r="F252" s="261" t="s">
        <v>306</v>
      </c>
      <c r="G252" s="258"/>
      <c r="H252" s="260" t="s">
        <v>1</v>
      </c>
      <c r="I252" s="262"/>
      <c r="J252" s="258"/>
      <c r="K252" s="258"/>
      <c r="L252" s="263"/>
      <c r="M252" s="264"/>
      <c r="N252" s="265"/>
      <c r="O252" s="265"/>
      <c r="P252" s="265"/>
      <c r="Q252" s="265"/>
      <c r="R252" s="265"/>
      <c r="S252" s="265"/>
      <c r="T252" s="266"/>
      <c r="U252" s="13"/>
      <c r="V252" s="13"/>
      <c r="W252" s="13"/>
      <c r="X252" s="13"/>
      <c r="Y252" s="13"/>
      <c r="Z252" s="13"/>
      <c r="AA252" s="13"/>
      <c r="AB252" s="13"/>
      <c r="AC252" s="13"/>
      <c r="AD252" s="13"/>
      <c r="AE252" s="13"/>
      <c r="AT252" s="267" t="s">
        <v>189</v>
      </c>
      <c r="AU252" s="267" t="s">
        <v>85</v>
      </c>
      <c r="AV252" s="13" t="s">
        <v>83</v>
      </c>
      <c r="AW252" s="13" t="s">
        <v>32</v>
      </c>
      <c r="AX252" s="13" t="s">
        <v>76</v>
      </c>
      <c r="AY252" s="267" t="s">
        <v>173</v>
      </c>
    </row>
    <row r="253" spans="1:51" s="14" customFormat="1" ht="12">
      <c r="A253" s="14"/>
      <c r="B253" s="268"/>
      <c r="C253" s="269"/>
      <c r="D253" s="259" t="s">
        <v>189</v>
      </c>
      <c r="E253" s="270" t="s">
        <v>1</v>
      </c>
      <c r="F253" s="271" t="s">
        <v>316</v>
      </c>
      <c r="G253" s="269"/>
      <c r="H253" s="272">
        <v>63.59</v>
      </c>
      <c r="I253" s="273"/>
      <c r="J253" s="269"/>
      <c r="K253" s="269"/>
      <c r="L253" s="274"/>
      <c r="M253" s="275"/>
      <c r="N253" s="276"/>
      <c r="O253" s="276"/>
      <c r="P253" s="276"/>
      <c r="Q253" s="276"/>
      <c r="R253" s="276"/>
      <c r="S253" s="276"/>
      <c r="T253" s="277"/>
      <c r="U253" s="14"/>
      <c r="V253" s="14"/>
      <c r="W253" s="14"/>
      <c r="X253" s="14"/>
      <c r="Y253" s="14"/>
      <c r="Z253" s="14"/>
      <c r="AA253" s="14"/>
      <c r="AB253" s="14"/>
      <c r="AC253" s="14"/>
      <c r="AD253" s="14"/>
      <c r="AE253" s="14"/>
      <c r="AT253" s="278" t="s">
        <v>189</v>
      </c>
      <c r="AU253" s="278" t="s">
        <v>85</v>
      </c>
      <c r="AV253" s="14" t="s">
        <v>85</v>
      </c>
      <c r="AW253" s="14" t="s">
        <v>32</v>
      </c>
      <c r="AX253" s="14" t="s">
        <v>76</v>
      </c>
      <c r="AY253" s="278" t="s">
        <v>173</v>
      </c>
    </row>
    <row r="254" spans="1:51" s="15" customFormat="1" ht="12">
      <c r="A254" s="15"/>
      <c r="B254" s="279"/>
      <c r="C254" s="280"/>
      <c r="D254" s="259" t="s">
        <v>189</v>
      </c>
      <c r="E254" s="281" t="s">
        <v>1</v>
      </c>
      <c r="F254" s="282" t="s">
        <v>194</v>
      </c>
      <c r="G254" s="280"/>
      <c r="H254" s="283">
        <v>63.59</v>
      </c>
      <c r="I254" s="284"/>
      <c r="J254" s="280"/>
      <c r="K254" s="280"/>
      <c r="L254" s="285"/>
      <c r="M254" s="286"/>
      <c r="N254" s="287"/>
      <c r="O254" s="287"/>
      <c r="P254" s="287"/>
      <c r="Q254" s="287"/>
      <c r="R254" s="287"/>
      <c r="S254" s="287"/>
      <c r="T254" s="288"/>
      <c r="U254" s="15"/>
      <c r="V254" s="15"/>
      <c r="W254" s="15"/>
      <c r="X254" s="15"/>
      <c r="Y254" s="15"/>
      <c r="Z254" s="15"/>
      <c r="AA254" s="15"/>
      <c r="AB254" s="15"/>
      <c r="AC254" s="15"/>
      <c r="AD254" s="15"/>
      <c r="AE254" s="15"/>
      <c r="AT254" s="289" t="s">
        <v>189</v>
      </c>
      <c r="AU254" s="289" t="s">
        <v>85</v>
      </c>
      <c r="AV254" s="15" t="s">
        <v>183</v>
      </c>
      <c r="AW254" s="15" t="s">
        <v>32</v>
      </c>
      <c r="AX254" s="15" t="s">
        <v>83</v>
      </c>
      <c r="AY254" s="289" t="s">
        <v>173</v>
      </c>
    </row>
    <row r="255" spans="1:65" s="2" customFormat="1" ht="21.75" customHeight="1">
      <c r="A255" s="38"/>
      <c r="B255" s="39"/>
      <c r="C255" s="243" t="s">
        <v>317</v>
      </c>
      <c r="D255" s="243" t="s">
        <v>175</v>
      </c>
      <c r="E255" s="244" t="s">
        <v>318</v>
      </c>
      <c r="F255" s="245" t="s">
        <v>319</v>
      </c>
      <c r="G255" s="246" t="s">
        <v>204</v>
      </c>
      <c r="H255" s="247">
        <v>7.6</v>
      </c>
      <c r="I255" s="248"/>
      <c r="J255" s="249">
        <f>ROUND(I255*H255,2)</f>
        <v>0</v>
      </c>
      <c r="K255" s="250"/>
      <c r="L255" s="44"/>
      <c r="M255" s="251" t="s">
        <v>1</v>
      </c>
      <c r="N255" s="252" t="s">
        <v>41</v>
      </c>
      <c r="O255" s="91"/>
      <c r="P255" s="253">
        <f>O255*H255</f>
        <v>0</v>
      </c>
      <c r="Q255" s="253">
        <v>0</v>
      </c>
      <c r="R255" s="253">
        <f>Q255*H255</f>
        <v>0</v>
      </c>
      <c r="S255" s="253">
        <v>0.088</v>
      </c>
      <c r="T255" s="254">
        <f>S255*H255</f>
        <v>0.6688</v>
      </c>
      <c r="U255" s="38"/>
      <c r="V255" s="38"/>
      <c r="W255" s="38"/>
      <c r="X255" s="38"/>
      <c r="Y255" s="38"/>
      <c r="Z255" s="38"/>
      <c r="AA255" s="38"/>
      <c r="AB255" s="38"/>
      <c r="AC255" s="38"/>
      <c r="AD255" s="38"/>
      <c r="AE255" s="38"/>
      <c r="AR255" s="255" t="s">
        <v>183</v>
      </c>
      <c r="AT255" s="255" t="s">
        <v>175</v>
      </c>
      <c r="AU255" s="255" t="s">
        <v>85</v>
      </c>
      <c r="AY255" s="17" t="s">
        <v>173</v>
      </c>
      <c r="BE255" s="256">
        <f>IF(N255="základní",J255,0)</f>
        <v>0</v>
      </c>
      <c r="BF255" s="256">
        <f>IF(N255="snížená",J255,0)</f>
        <v>0</v>
      </c>
      <c r="BG255" s="256">
        <f>IF(N255="zákl. přenesená",J255,0)</f>
        <v>0</v>
      </c>
      <c r="BH255" s="256">
        <f>IF(N255="sníž. přenesená",J255,0)</f>
        <v>0</v>
      </c>
      <c r="BI255" s="256">
        <f>IF(N255="nulová",J255,0)</f>
        <v>0</v>
      </c>
      <c r="BJ255" s="17" t="s">
        <v>83</v>
      </c>
      <c r="BK255" s="256">
        <f>ROUND(I255*H255,2)</f>
        <v>0</v>
      </c>
      <c r="BL255" s="17" t="s">
        <v>183</v>
      </c>
      <c r="BM255" s="255" t="s">
        <v>320</v>
      </c>
    </row>
    <row r="256" spans="1:51" s="13" customFormat="1" ht="12">
      <c r="A256" s="13"/>
      <c r="B256" s="257"/>
      <c r="C256" s="258"/>
      <c r="D256" s="259" t="s">
        <v>189</v>
      </c>
      <c r="E256" s="260" t="s">
        <v>1</v>
      </c>
      <c r="F256" s="261" t="s">
        <v>190</v>
      </c>
      <c r="G256" s="258"/>
      <c r="H256" s="260" t="s">
        <v>1</v>
      </c>
      <c r="I256" s="262"/>
      <c r="J256" s="258"/>
      <c r="K256" s="258"/>
      <c r="L256" s="263"/>
      <c r="M256" s="264"/>
      <c r="N256" s="265"/>
      <c r="O256" s="265"/>
      <c r="P256" s="265"/>
      <c r="Q256" s="265"/>
      <c r="R256" s="265"/>
      <c r="S256" s="265"/>
      <c r="T256" s="266"/>
      <c r="U256" s="13"/>
      <c r="V256" s="13"/>
      <c r="W256" s="13"/>
      <c r="X256" s="13"/>
      <c r="Y256" s="13"/>
      <c r="Z256" s="13"/>
      <c r="AA256" s="13"/>
      <c r="AB256" s="13"/>
      <c r="AC256" s="13"/>
      <c r="AD256" s="13"/>
      <c r="AE256" s="13"/>
      <c r="AT256" s="267" t="s">
        <v>189</v>
      </c>
      <c r="AU256" s="267" t="s">
        <v>85</v>
      </c>
      <c r="AV256" s="13" t="s">
        <v>83</v>
      </c>
      <c r="AW256" s="13" t="s">
        <v>32</v>
      </c>
      <c r="AX256" s="13" t="s">
        <v>76</v>
      </c>
      <c r="AY256" s="267" t="s">
        <v>173</v>
      </c>
    </row>
    <row r="257" spans="1:51" s="14" customFormat="1" ht="12">
      <c r="A257" s="14"/>
      <c r="B257" s="268"/>
      <c r="C257" s="269"/>
      <c r="D257" s="259" t="s">
        <v>189</v>
      </c>
      <c r="E257" s="270" t="s">
        <v>1</v>
      </c>
      <c r="F257" s="271" t="s">
        <v>321</v>
      </c>
      <c r="G257" s="269"/>
      <c r="H257" s="272">
        <v>7.6</v>
      </c>
      <c r="I257" s="273"/>
      <c r="J257" s="269"/>
      <c r="K257" s="269"/>
      <c r="L257" s="274"/>
      <c r="M257" s="275"/>
      <c r="N257" s="276"/>
      <c r="O257" s="276"/>
      <c r="P257" s="276"/>
      <c r="Q257" s="276"/>
      <c r="R257" s="276"/>
      <c r="S257" s="276"/>
      <c r="T257" s="277"/>
      <c r="U257" s="14"/>
      <c r="V257" s="14"/>
      <c r="W257" s="14"/>
      <c r="X257" s="14"/>
      <c r="Y257" s="14"/>
      <c r="Z257" s="14"/>
      <c r="AA257" s="14"/>
      <c r="AB257" s="14"/>
      <c r="AC257" s="14"/>
      <c r="AD257" s="14"/>
      <c r="AE257" s="14"/>
      <c r="AT257" s="278" t="s">
        <v>189</v>
      </c>
      <c r="AU257" s="278" t="s">
        <v>85</v>
      </c>
      <c r="AV257" s="14" t="s">
        <v>85</v>
      </c>
      <c r="AW257" s="14" t="s">
        <v>32</v>
      </c>
      <c r="AX257" s="14" t="s">
        <v>76</v>
      </c>
      <c r="AY257" s="278" t="s">
        <v>173</v>
      </c>
    </row>
    <row r="258" spans="1:51" s="15" customFormat="1" ht="12">
      <c r="A258" s="15"/>
      <c r="B258" s="279"/>
      <c r="C258" s="280"/>
      <c r="D258" s="259" t="s">
        <v>189</v>
      </c>
      <c r="E258" s="281" t="s">
        <v>1</v>
      </c>
      <c r="F258" s="282" t="s">
        <v>194</v>
      </c>
      <c r="G258" s="280"/>
      <c r="H258" s="283">
        <v>7.6</v>
      </c>
      <c r="I258" s="284"/>
      <c r="J258" s="280"/>
      <c r="K258" s="280"/>
      <c r="L258" s="285"/>
      <c r="M258" s="286"/>
      <c r="N258" s="287"/>
      <c r="O258" s="287"/>
      <c r="P258" s="287"/>
      <c r="Q258" s="287"/>
      <c r="R258" s="287"/>
      <c r="S258" s="287"/>
      <c r="T258" s="288"/>
      <c r="U258" s="15"/>
      <c r="V258" s="15"/>
      <c r="W258" s="15"/>
      <c r="X258" s="15"/>
      <c r="Y258" s="15"/>
      <c r="Z258" s="15"/>
      <c r="AA258" s="15"/>
      <c r="AB258" s="15"/>
      <c r="AC258" s="15"/>
      <c r="AD258" s="15"/>
      <c r="AE258" s="15"/>
      <c r="AT258" s="289" t="s">
        <v>189</v>
      </c>
      <c r="AU258" s="289" t="s">
        <v>85</v>
      </c>
      <c r="AV258" s="15" t="s">
        <v>183</v>
      </c>
      <c r="AW258" s="15" t="s">
        <v>32</v>
      </c>
      <c r="AX258" s="15" t="s">
        <v>83</v>
      </c>
      <c r="AY258" s="289" t="s">
        <v>173</v>
      </c>
    </row>
    <row r="259" spans="1:65" s="2" customFormat="1" ht="21.75" customHeight="1">
      <c r="A259" s="38"/>
      <c r="B259" s="39"/>
      <c r="C259" s="243" t="s">
        <v>322</v>
      </c>
      <c r="D259" s="243" t="s">
        <v>175</v>
      </c>
      <c r="E259" s="244" t="s">
        <v>323</v>
      </c>
      <c r="F259" s="245" t="s">
        <v>324</v>
      </c>
      <c r="G259" s="246" t="s">
        <v>204</v>
      </c>
      <c r="H259" s="247">
        <v>20.417</v>
      </c>
      <c r="I259" s="248"/>
      <c r="J259" s="249">
        <f>ROUND(I259*H259,2)</f>
        <v>0</v>
      </c>
      <c r="K259" s="250"/>
      <c r="L259" s="44"/>
      <c r="M259" s="251" t="s">
        <v>1</v>
      </c>
      <c r="N259" s="252" t="s">
        <v>41</v>
      </c>
      <c r="O259" s="91"/>
      <c r="P259" s="253">
        <f>O259*H259</f>
        <v>0</v>
      </c>
      <c r="Q259" s="253">
        <v>0</v>
      </c>
      <c r="R259" s="253">
        <f>Q259*H259</f>
        <v>0</v>
      </c>
      <c r="S259" s="253">
        <v>0.067</v>
      </c>
      <c r="T259" s="254">
        <f>S259*H259</f>
        <v>1.3679390000000002</v>
      </c>
      <c r="U259" s="38"/>
      <c r="V259" s="38"/>
      <c r="W259" s="38"/>
      <c r="X259" s="38"/>
      <c r="Y259" s="38"/>
      <c r="Z259" s="38"/>
      <c r="AA259" s="38"/>
      <c r="AB259" s="38"/>
      <c r="AC259" s="38"/>
      <c r="AD259" s="38"/>
      <c r="AE259" s="38"/>
      <c r="AR259" s="255" t="s">
        <v>183</v>
      </c>
      <c r="AT259" s="255" t="s">
        <v>175</v>
      </c>
      <c r="AU259" s="255" t="s">
        <v>85</v>
      </c>
      <c r="AY259" s="17" t="s">
        <v>173</v>
      </c>
      <c r="BE259" s="256">
        <f>IF(N259="základní",J259,0)</f>
        <v>0</v>
      </c>
      <c r="BF259" s="256">
        <f>IF(N259="snížená",J259,0)</f>
        <v>0</v>
      </c>
      <c r="BG259" s="256">
        <f>IF(N259="zákl. přenesená",J259,0)</f>
        <v>0</v>
      </c>
      <c r="BH259" s="256">
        <f>IF(N259="sníž. přenesená",J259,0)</f>
        <v>0</v>
      </c>
      <c r="BI259" s="256">
        <f>IF(N259="nulová",J259,0)</f>
        <v>0</v>
      </c>
      <c r="BJ259" s="17" t="s">
        <v>83</v>
      </c>
      <c r="BK259" s="256">
        <f>ROUND(I259*H259,2)</f>
        <v>0</v>
      </c>
      <c r="BL259" s="17" t="s">
        <v>183</v>
      </c>
      <c r="BM259" s="255" t="s">
        <v>325</v>
      </c>
    </row>
    <row r="260" spans="1:51" s="13" customFormat="1" ht="12">
      <c r="A260" s="13"/>
      <c r="B260" s="257"/>
      <c r="C260" s="258"/>
      <c r="D260" s="259" t="s">
        <v>189</v>
      </c>
      <c r="E260" s="260" t="s">
        <v>1</v>
      </c>
      <c r="F260" s="261" t="s">
        <v>190</v>
      </c>
      <c r="G260" s="258"/>
      <c r="H260" s="260" t="s">
        <v>1</v>
      </c>
      <c r="I260" s="262"/>
      <c r="J260" s="258"/>
      <c r="K260" s="258"/>
      <c r="L260" s="263"/>
      <c r="M260" s="264"/>
      <c r="N260" s="265"/>
      <c r="O260" s="265"/>
      <c r="P260" s="265"/>
      <c r="Q260" s="265"/>
      <c r="R260" s="265"/>
      <c r="S260" s="265"/>
      <c r="T260" s="266"/>
      <c r="U260" s="13"/>
      <c r="V260" s="13"/>
      <c r="W260" s="13"/>
      <c r="X260" s="13"/>
      <c r="Y260" s="13"/>
      <c r="Z260" s="13"/>
      <c r="AA260" s="13"/>
      <c r="AB260" s="13"/>
      <c r="AC260" s="13"/>
      <c r="AD260" s="13"/>
      <c r="AE260" s="13"/>
      <c r="AT260" s="267" t="s">
        <v>189</v>
      </c>
      <c r="AU260" s="267" t="s">
        <v>85</v>
      </c>
      <c r="AV260" s="13" t="s">
        <v>83</v>
      </c>
      <c r="AW260" s="13" t="s">
        <v>32</v>
      </c>
      <c r="AX260" s="13" t="s">
        <v>76</v>
      </c>
      <c r="AY260" s="267" t="s">
        <v>173</v>
      </c>
    </row>
    <row r="261" spans="1:51" s="14" customFormat="1" ht="12">
      <c r="A261" s="14"/>
      <c r="B261" s="268"/>
      <c r="C261" s="269"/>
      <c r="D261" s="259" t="s">
        <v>189</v>
      </c>
      <c r="E261" s="270" t="s">
        <v>1</v>
      </c>
      <c r="F261" s="271" t="s">
        <v>326</v>
      </c>
      <c r="G261" s="269"/>
      <c r="H261" s="272">
        <v>20.417</v>
      </c>
      <c r="I261" s="273"/>
      <c r="J261" s="269"/>
      <c r="K261" s="269"/>
      <c r="L261" s="274"/>
      <c r="M261" s="275"/>
      <c r="N261" s="276"/>
      <c r="O261" s="276"/>
      <c r="P261" s="276"/>
      <c r="Q261" s="276"/>
      <c r="R261" s="276"/>
      <c r="S261" s="276"/>
      <c r="T261" s="277"/>
      <c r="U261" s="14"/>
      <c r="V261" s="14"/>
      <c r="W261" s="14"/>
      <c r="X261" s="14"/>
      <c r="Y261" s="14"/>
      <c r="Z261" s="14"/>
      <c r="AA261" s="14"/>
      <c r="AB261" s="14"/>
      <c r="AC261" s="14"/>
      <c r="AD261" s="14"/>
      <c r="AE261" s="14"/>
      <c r="AT261" s="278" t="s">
        <v>189</v>
      </c>
      <c r="AU261" s="278" t="s">
        <v>85</v>
      </c>
      <c r="AV261" s="14" t="s">
        <v>85</v>
      </c>
      <c r="AW261" s="14" t="s">
        <v>32</v>
      </c>
      <c r="AX261" s="14" t="s">
        <v>76</v>
      </c>
      <c r="AY261" s="278" t="s">
        <v>173</v>
      </c>
    </row>
    <row r="262" spans="1:51" s="15" customFormat="1" ht="12">
      <c r="A262" s="15"/>
      <c r="B262" s="279"/>
      <c r="C262" s="280"/>
      <c r="D262" s="259" t="s">
        <v>189</v>
      </c>
      <c r="E262" s="281" t="s">
        <v>1</v>
      </c>
      <c r="F262" s="282" t="s">
        <v>194</v>
      </c>
      <c r="G262" s="280"/>
      <c r="H262" s="283">
        <v>20.417</v>
      </c>
      <c r="I262" s="284"/>
      <c r="J262" s="280"/>
      <c r="K262" s="280"/>
      <c r="L262" s="285"/>
      <c r="M262" s="286"/>
      <c r="N262" s="287"/>
      <c r="O262" s="287"/>
      <c r="P262" s="287"/>
      <c r="Q262" s="287"/>
      <c r="R262" s="287"/>
      <c r="S262" s="287"/>
      <c r="T262" s="288"/>
      <c r="U262" s="15"/>
      <c r="V262" s="15"/>
      <c r="W262" s="15"/>
      <c r="X262" s="15"/>
      <c r="Y262" s="15"/>
      <c r="Z262" s="15"/>
      <c r="AA262" s="15"/>
      <c r="AB262" s="15"/>
      <c r="AC262" s="15"/>
      <c r="AD262" s="15"/>
      <c r="AE262" s="15"/>
      <c r="AT262" s="289" t="s">
        <v>189</v>
      </c>
      <c r="AU262" s="289" t="s">
        <v>85</v>
      </c>
      <c r="AV262" s="15" t="s">
        <v>183</v>
      </c>
      <c r="AW262" s="15" t="s">
        <v>32</v>
      </c>
      <c r="AX262" s="15" t="s">
        <v>83</v>
      </c>
      <c r="AY262" s="289" t="s">
        <v>173</v>
      </c>
    </row>
    <row r="263" spans="1:65" s="2" customFormat="1" ht="37.8" customHeight="1">
      <c r="A263" s="38"/>
      <c r="B263" s="39"/>
      <c r="C263" s="243" t="s">
        <v>327</v>
      </c>
      <c r="D263" s="243" t="s">
        <v>175</v>
      </c>
      <c r="E263" s="244" t="s">
        <v>328</v>
      </c>
      <c r="F263" s="245" t="s">
        <v>329</v>
      </c>
      <c r="G263" s="246" t="s">
        <v>204</v>
      </c>
      <c r="H263" s="247">
        <v>358.53</v>
      </c>
      <c r="I263" s="248"/>
      <c r="J263" s="249">
        <f>ROUND(I263*H263,2)</f>
        <v>0</v>
      </c>
      <c r="K263" s="250"/>
      <c r="L263" s="44"/>
      <c r="M263" s="251" t="s">
        <v>1</v>
      </c>
      <c r="N263" s="252" t="s">
        <v>41</v>
      </c>
      <c r="O263" s="91"/>
      <c r="P263" s="253">
        <f>O263*H263</f>
        <v>0</v>
      </c>
      <c r="Q263" s="253">
        <v>0</v>
      </c>
      <c r="R263" s="253">
        <f>Q263*H263</f>
        <v>0</v>
      </c>
      <c r="S263" s="253">
        <v>0.004</v>
      </c>
      <c r="T263" s="254">
        <f>S263*H263</f>
        <v>1.4341199999999998</v>
      </c>
      <c r="U263" s="38"/>
      <c r="V263" s="38"/>
      <c r="W263" s="38"/>
      <c r="X263" s="38"/>
      <c r="Y263" s="38"/>
      <c r="Z263" s="38"/>
      <c r="AA263" s="38"/>
      <c r="AB263" s="38"/>
      <c r="AC263" s="38"/>
      <c r="AD263" s="38"/>
      <c r="AE263" s="38"/>
      <c r="AR263" s="255" t="s">
        <v>183</v>
      </c>
      <c r="AT263" s="255" t="s">
        <v>175</v>
      </c>
      <c r="AU263" s="255" t="s">
        <v>85</v>
      </c>
      <c r="AY263" s="17" t="s">
        <v>173</v>
      </c>
      <c r="BE263" s="256">
        <f>IF(N263="základní",J263,0)</f>
        <v>0</v>
      </c>
      <c r="BF263" s="256">
        <f>IF(N263="snížená",J263,0)</f>
        <v>0</v>
      </c>
      <c r="BG263" s="256">
        <f>IF(N263="zákl. přenesená",J263,0)</f>
        <v>0</v>
      </c>
      <c r="BH263" s="256">
        <f>IF(N263="sníž. přenesená",J263,0)</f>
        <v>0</v>
      </c>
      <c r="BI263" s="256">
        <f>IF(N263="nulová",J263,0)</f>
        <v>0</v>
      </c>
      <c r="BJ263" s="17" t="s">
        <v>83</v>
      </c>
      <c r="BK263" s="256">
        <f>ROUND(I263*H263,2)</f>
        <v>0</v>
      </c>
      <c r="BL263" s="17" t="s">
        <v>183</v>
      </c>
      <c r="BM263" s="255" t="s">
        <v>330</v>
      </c>
    </row>
    <row r="264" spans="1:51" s="13" customFormat="1" ht="12">
      <c r="A264" s="13"/>
      <c r="B264" s="257"/>
      <c r="C264" s="258"/>
      <c r="D264" s="259" t="s">
        <v>189</v>
      </c>
      <c r="E264" s="260" t="s">
        <v>1</v>
      </c>
      <c r="F264" s="261" t="s">
        <v>190</v>
      </c>
      <c r="G264" s="258"/>
      <c r="H264" s="260" t="s">
        <v>1</v>
      </c>
      <c r="I264" s="262"/>
      <c r="J264" s="258"/>
      <c r="K264" s="258"/>
      <c r="L264" s="263"/>
      <c r="M264" s="264"/>
      <c r="N264" s="265"/>
      <c r="O264" s="265"/>
      <c r="P264" s="265"/>
      <c r="Q264" s="265"/>
      <c r="R264" s="265"/>
      <c r="S264" s="265"/>
      <c r="T264" s="266"/>
      <c r="U264" s="13"/>
      <c r="V264" s="13"/>
      <c r="W264" s="13"/>
      <c r="X264" s="13"/>
      <c r="Y264" s="13"/>
      <c r="Z264" s="13"/>
      <c r="AA264" s="13"/>
      <c r="AB264" s="13"/>
      <c r="AC264" s="13"/>
      <c r="AD264" s="13"/>
      <c r="AE264" s="13"/>
      <c r="AT264" s="267" t="s">
        <v>189</v>
      </c>
      <c r="AU264" s="267" t="s">
        <v>85</v>
      </c>
      <c r="AV264" s="13" t="s">
        <v>83</v>
      </c>
      <c r="AW264" s="13" t="s">
        <v>32</v>
      </c>
      <c r="AX264" s="13" t="s">
        <v>76</v>
      </c>
      <c r="AY264" s="267" t="s">
        <v>173</v>
      </c>
    </row>
    <row r="265" spans="1:51" s="14" customFormat="1" ht="12">
      <c r="A265" s="14"/>
      <c r="B265" s="268"/>
      <c r="C265" s="269"/>
      <c r="D265" s="259" t="s">
        <v>189</v>
      </c>
      <c r="E265" s="270" t="s">
        <v>1</v>
      </c>
      <c r="F265" s="271" t="s">
        <v>331</v>
      </c>
      <c r="G265" s="269"/>
      <c r="H265" s="272">
        <v>358.53</v>
      </c>
      <c r="I265" s="273"/>
      <c r="J265" s="269"/>
      <c r="K265" s="269"/>
      <c r="L265" s="274"/>
      <c r="M265" s="275"/>
      <c r="N265" s="276"/>
      <c r="O265" s="276"/>
      <c r="P265" s="276"/>
      <c r="Q265" s="276"/>
      <c r="R265" s="276"/>
      <c r="S265" s="276"/>
      <c r="T265" s="277"/>
      <c r="U265" s="14"/>
      <c r="V265" s="14"/>
      <c r="W265" s="14"/>
      <c r="X265" s="14"/>
      <c r="Y265" s="14"/>
      <c r="Z265" s="14"/>
      <c r="AA265" s="14"/>
      <c r="AB265" s="14"/>
      <c r="AC265" s="14"/>
      <c r="AD265" s="14"/>
      <c r="AE265" s="14"/>
      <c r="AT265" s="278" t="s">
        <v>189</v>
      </c>
      <c r="AU265" s="278" t="s">
        <v>85</v>
      </c>
      <c r="AV265" s="14" t="s">
        <v>85</v>
      </c>
      <c r="AW265" s="14" t="s">
        <v>32</v>
      </c>
      <c r="AX265" s="14" t="s">
        <v>76</v>
      </c>
      <c r="AY265" s="278" t="s">
        <v>173</v>
      </c>
    </row>
    <row r="266" spans="1:51" s="15" customFormat="1" ht="12">
      <c r="A266" s="15"/>
      <c r="B266" s="279"/>
      <c r="C266" s="280"/>
      <c r="D266" s="259" t="s">
        <v>189</v>
      </c>
      <c r="E266" s="281" t="s">
        <v>1</v>
      </c>
      <c r="F266" s="282" t="s">
        <v>194</v>
      </c>
      <c r="G266" s="280"/>
      <c r="H266" s="283">
        <v>358.53</v>
      </c>
      <c r="I266" s="284"/>
      <c r="J266" s="280"/>
      <c r="K266" s="280"/>
      <c r="L266" s="285"/>
      <c r="M266" s="286"/>
      <c r="N266" s="287"/>
      <c r="O266" s="287"/>
      <c r="P266" s="287"/>
      <c r="Q266" s="287"/>
      <c r="R266" s="287"/>
      <c r="S266" s="287"/>
      <c r="T266" s="288"/>
      <c r="U266" s="15"/>
      <c r="V266" s="15"/>
      <c r="W266" s="15"/>
      <c r="X266" s="15"/>
      <c r="Y266" s="15"/>
      <c r="Z266" s="15"/>
      <c r="AA266" s="15"/>
      <c r="AB266" s="15"/>
      <c r="AC266" s="15"/>
      <c r="AD266" s="15"/>
      <c r="AE266" s="15"/>
      <c r="AT266" s="289" t="s">
        <v>189</v>
      </c>
      <c r="AU266" s="289" t="s">
        <v>85</v>
      </c>
      <c r="AV266" s="15" t="s">
        <v>183</v>
      </c>
      <c r="AW266" s="15" t="s">
        <v>32</v>
      </c>
      <c r="AX266" s="15" t="s">
        <v>83</v>
      </c>
      <c r="AY266" s="289" t="s">
        <v>173</v>
      </c>
    </row>
    <row r="267" spans="1:65" s="2" customFormat="1" ht="37.8" customHeight="1">
      <c r="A267" s="38"/>
      <c r="B267" s="39"/>
      <c r="C267" s="243" t="s">
        <v>332</v>
      </c>
      <c r="D267" s="243" t="s">
        <v>175</v>
      </c>
      <c r="E267" s="244" t="s">
        <v>333</v>
      </c>
      <c r="F267" s="245" t="s">
        <v>334</v>
      </c>
      <c r="G267" s="246" t="s">
        <v>204</v>
      </c>
      <c r="H267" s="247">
        <v>338.176</v>
      </c>
      <c r="I267" s="248"/>
      <c r="J267" s="249">
        <f>ROUND(I267*H267,2)</f>
        <v>0</v>
      </c>
      <c r="K267" s="250"/>
      <c r="L267" s="44"/>
      <c r="M267" s="251" t="s">
        <v>1</v>
      </c>
      <c r="N267" s="252" t="s">
        <v>41</v>
      </c>
      <c r="O267" s="91"/>
      <c r="P267" s="253">
        <f>O267*H267</f>
        <v>0</v>
      </c>
      <c r="Q267" s="253">
        <v>0</v>
      </c>
      <c r="R267" s="253">
        <f>Q267*H267</f>
        <v>0</v>
      </c>
      <c r="S267" s="253">
        <v>0.004</v>
      </c>
      <c r="T267" s="254">
        <f>S267*H267</f>
        <v>1.352704</v>
      </c>
      <c r="U267" s="38"/>
      <c r="V267" s="38"/>
      <c r="W267" s="38"/>
      <c r="X267" s="38"/>
      <c r="Y267" s="38"/>
      <c r="Z267" s="38"/>
      <c r="AA267" s="38"/>
      <c r="AB267" s="38"/>
      <c r="AC267" s="38"/>
      <c r="AD267" s="38"/>
      <c r="AE267" s="38"/>
      <c r="AR267" s="255" t="s">
        <v>183</v>
      </c>
      <c r="AT267" s="255" t="s">
        <v>175</v>
      </c>
      <c r="AU267" s="255" t="s">
        <v>85</v>
      </c>
      <c r="AY267" s="17" t="s">
        <v>173</v>
      </c>
      <c r="BE267" s="256">
        <f>IF(N267="základní",J267,0)</f>
        <v>0</v>
      </c>
      <c r="BF267" s="256">
        <f>IF(N267="snížená",J267,0)</f>
        <v>0</v>
      </c>
      <c r="BG267" s="256">
        <f>IF(N267="zákl. přenesená",J267,0)</f>
        <v>0</v>
      </c>
      <c r="BH267" s="256">
        <f>IF(N267="sníž. přenesená",J267,0)</f>
        <v>0</v>
      </c>
      <c r="BI267" s="256">
        <f>IF(N267="nulová",J267,0)</f>
        <v>0</v>
      </c>
      <c r="BJ267" s="17" t="s">
        <v>83</v>
      </c>
      <c r="BK267" s="256">
        <f>ROUND(I267*H267,2)</f>
        <v>0</v>
      </c>
      <c r="BL267" s="17" t="s">
        <v>183</v>
      </c>
      <c r="BM267" s="255" t="s">
        <v>335</v>
      </c>
    </row>
    <row r="268" spans="1:51" s="13" customFormat="1" ht="12">
      <c r="A268" s="13"/>
      <c r="B268" s="257"/>
      <c r="C268" s="258"/>
      <c r="D268" s="259" t="s">
        <v>189</v>
      </c>
      <c r="E268" s="260" t="s">
        <v>1</v>
      </c>
      <c r="F268" s="261" t="s">
        <v>190</v>
      </c>
      <c r="G268" s="258"/>
      <c r="H268" s="260" t="s">
        <v>1</v>
      </c>
      <c r="I268" s="262"/>
      <c r="J268" s="258"/>
      <c r="K268" s="258"/>
      <c r="L268" s="263"/>
      <c r="M268" s="264"/>
      <c r="N268" s="265"/>
      <c r="O268" s="265"/>
      <c r="P268" s="265"/>
      <c r="Q268" s="265"/>
      <c r="R268" s="265"/>
      <c r="S268" s="265"/>
      <c r="T268" s="266"/>
      <c r="U268" s="13"/>
      <c r="V268" s="13"/>
      <c r="W268" s="13"/>
      <c r="X268" s="13"/>
      <c r="Y268" s="13"/>
      <c r="Z268" s="13"/>
      <c r="AA268" s="13"/>
      <c r="AB268" s="13"/>
      <c r="AC268" s="13"/>
      <c r="AD268" s="13"/>
      <c r="AE268" s="13"/>
      <c r="AT268" s="267" t="s">
        <v>189</v>
      </c>
      <c r="AU268" s="267" t="s">
        <v>85</v>
      </c>
      <c r="AV268" s="13" t="s">
        <v>83</v>
      </c>
      <c r="AW268" s="13" t="s">
        <v>32</v>
      </c>
      <c r="AX268" s="13" t="s">
        <v>76</v>
      </c>
      <c r="AY268" s="267" t="s">
        <v>173</v>
      </c>
    </row>
    <row r="269" spans="1:51" s="14" customFormat="1" ht="12">
      <c r="A269" s="14"/>
      <c r="B269" s="268"/>
      <c r="C269" s="269"/>
      <c r="D269" s="259" t="s">
        <v>189</v>
      </c>
      <c r="E269" s="270" t="s">
        <v>1</v>
      </c>
      <c r="F269" s="271" t="s">
        <v>336</v>
      </c>
      <c r="G269" s="269"/>
      <c r="H269" s="272">
        <v>90.6</v>
      </c>
      <c r="I269" s="273"/>
      <c r="J269" s="269"/>
      <c r="K269" s="269"/>
      <c r="L269" s="274"/>
      <c r="M269" s="275"/>
      <c r="N269" s="276"/>
      <c r="O269" s="276"/>
      <c r="P269" s="276"/>
      <c r="Q269" s="276"/>
      <c r="R269" s="276"/>
      <c r="S269" s="276"/>
      <c r="T269" s="277"/>
      <c r="U269" s="14"/>
      <c r="V269" s="14"/>
      <c r="W269" s="14"/>
      <c r="X269" s="14"/>
      <c r="Y269" s="14"/>
      <c r="Z269" s="14"/>
      <c r="AA269" s="14"/>
      <c r="AB269" s="14"/>
      <c r="AC269" s="14"/>
      <c r="AD269" s="14"/>
      <c r="AE269" s="14"/>
      <c r="AT269" s="278" t="s">
        <v>189</v>
      </c>
      <c r="AU269" s="278" t="s">
        <v>85</v>
      </c>
      <c r="AV269" s="14" t="s">
        <v>85</v>
      </c>
      <c r="AW269" s="14" t="s">
        <v>32</v>
      </c>
      <c r="AX269" s="14" t="s">
        <v>76</v>
      </c>
      <c r="AY269" s="278" t="s">
        <v>173</v>
      </c>
    </row>
    <row r="270" spans="1:51" s="14" customFormat="1" ht="12">
      <c r="A270" s="14"/>
      <c r="B270" s="268"/>
      <c r="C270" s="269"/>
      <c r="D270" s="259" t="s">
        <v>189</v>
      </c>
      <c r="E270" s="270" t="s">
        <v>1</v>
      </c>
      <c r="F270" s="271" t="s">
        <v>337</v>
      </c>
      <c r="G270" s="269"/>
      <c r="H270" s="272">
        <v>67.595</v>
      </c>
      <c r="I270" s="273"/>
      <c r="J270" s="269"/>
      <c r="K270" s="269"/>
      <c r="L270" s="274"/>
      <c r="M270" s="275"/>
      <c r="N270" s="276"/>
      <c r="O270" s="276"/>
      <c r="P270" s="276"/>
      <c r="Q270" s="276"/>
      <c r="R270" s="276"/>
      <c r="S270" s="276"/>
      <c r="T270" s="277"/>
      <c r="U270" s="14"/>
      <c r="V270" s="14"/>
      <c r="W270" s="14"/>
      <c r="X270" s="14"/>
      <c r="Y270" s="14"/>
      <c r="Z270" s="14"/>
      <c r="AA270" s="14"/>
      <c r="AB270" s="14"/>
      <c r="AC270" s="14"/>
      <c r="AD270" s="14"/>
      <c r="AE270" s="14"/>
      <c r="AT270" s="278" t="s">
        <v>189</v>
      </c>
      <c r="AU270" s="278" t="s">
        <v>85</v>
      </c>
      <c r="AV270" s="14" t="s">
        <v>85</v>
      </c>
      <c r="AW270" s="14" t="s">
        <v>32</v>
      </c>
      <c r="AX270" s="14" t="s">
        <v>76</v>
      </c>
      <c r="AY270" s="278" t="s">
        <v>173</v>
      </c>
    </row>
    <row r="271" spans="1:51" s="14" customFormat="1" ht="12">
      <c r="A271" s="14"/>
      <c r="B271" s="268"/>
      <c r="C271" s="269"/>
      <c r="D271" s="259" t="s">
        <v>189</v>
      </c>
      <c r="E271" s="270" t="s">
        <v>1</v>
      </c>
      <c r="F271" s="271" t="s">
        <v>338</v>
      </c>
      <c r="G271" s="269"/>
      <c r="H271" s="272">
        <v>95.485</v>
      </c>
      <c r="I271" s="273"/>
      <c r="J271" s="269"/>
      <c r="K271" s="269"/>
      <c r="L271" s="274"/>
      <c r="M271" s="275"/>
      <c r="N271" s="276"/>
      <c r="O271" s="276"/>
      <c r="P271" s="276"/>
      <c r="Q271" s="276"/>
      <c r="R271" s="276"/>
      <c r="S271" s="276"/>
      <c r="T271" s="277"/>
      <c r="U271" s="14"/>
      <c r="V271" s="14"/>
      <c r="W271" s="14"/>
      <c r="X271" s="14"/>
      <c r="Y271" s="14"/>
      <c r="Z271" s="14"/>
      <c r="AA271" s="14"/>
      <c r="AB271" s="14"/>
      <c r="AC271" s="14"/>
      <c r="AD271" s="14"/>
      <c r="AE271" s="14"/>
      <c r="AT271" s="278" t="s">
        <v>189</v>
      </c>
      <c r="AU271" s="278" t="s">
        <v>85</v>
      </c>
      <c r="AV271" s="14" t="s">
        <v>85</v>
      </c>
      <c r="AW271" s="14" t="s">
        <v>32</v>
      </c>
      <c r="AX271" s="14" t="s">
        <v>76</v>
      </c>
      <c r="AY271" s="278" t="s">
        <v>173</v>
      </c>
    </row>
    <row r="272" spans="1:51" s="14" customFormat="1" ht="12">
      <c r="A272" s="14"/>
      <c r="B272" s="268"/>
      <c r="C272" s="269"/>
      <c r="D272" s="259" t="s">
        <v>189</v>
      </c>
      <c r="E272" s="270" t="s">
        <v>1</v>
      </c>
      <c r="F272" s="271" t="s">
        <v>339</v>
      </c>
      <c r="G272" s="269"/>
      <c r="H272" s="272">
        <v>39.358</v>
      </c>
      <c r="I272" s="273"/>
      <c r="J272" s="269"/>
      <c r="K272" s="269"/>
      <c r="L272" s="274"/>
      <c r="M272" s="275"/>
      <c r="N272" s="276"/>
      <c r="O272" s="276"/>
      <c r="P272" s="276"/>
      <c r="Q272" s="276"/>
      <c r="R272" s="276"/>
      <c r="S272" s="276"/>
      <c r="T272" s="277"/>
      <c r="U272" s="14"/>
      <c r="V272" s="14"/>
      <c r="W272" s="14"/>
      <c r="X272" s="14"/>
      <c r="Y272" s="14"/>
      <c r="Z272" s="14"/>
      <c r="AA272" s="14"/>
      <c r="AB272" s="14"/>
      <c r="AC272" s="14"/>
      <c r="AD272" s="14"/>
      <c r="AE272" s="14"/>
      <c r="AT272" s="278" t="s">
        <v>189</v>
      </c>
      <c r="AU272" s="278" t="s">
        <v>85</v>
      </c>
      <c r="AV272" s="14" t="s">
        <v>85</v>
      </c>
      <c r="AW272" s="14" t="s">
        <v>32</v>
      </c>
      <c r="AX272" s="14" t="s">
        <v>76</v>
      </c>
      <c r="AY272" s="278" t="s">
        <v>173</v>
      </c>
    </row>
    <row r="273" spans="1:51" s="14" customFormat="1" ht="12">
      <c r="A273" s="14"/>
      <c r="B273" s="268"/>
      <c r="C273" s="269"/>
      <c r="D273" s="259" t="s">
        <v>189</v>
      </c>
      <c r="E273" s="270" t="s">
        <v>1</v>
      </c>
      <c r="F273" s="271" t="s">
        <v>340</v>
      </c>
      <c r="G273" s="269"/>
      <c r="H273" s="272">
        <v>45.138</v>
      </c>
      <c r="I273" s="273"/>
      <c r="J273" s="269"/>
      <c r="K273" s="269"/>
      <c r="L273" s="274"/>
      <c r="M273" s="275"/>
      <c r="N273" s="276"/>
      <c r="O273" s="276"/>
      <c r="P273" s="276"/>
      <c r="Q273" s="276"/>
      <c r="R273" s="276"/>
      <c r="S273" s="276"/>
      <c r="T273" s="277"/>
      <c r="U273" s="14"/>
      <c r="V273" s="14"/>
      <c r="W273" s="14"/>
      <c r="X273" s="14"/>
      <c r="Y273" s="14"/>
      <c r="Z273" s="14"/>
      <c r="AA273" s="14"/>
      <c r="AB273" s="14"/>
      <c r="AC273" s="14"/>
      <c r="AD273" s="14"/>
      <c r="AE273" s="14"/>
      <c r="AT273" s="278" t="s">
        <v>189</v>
      </c>
      <c r="AU273" s="278" t="s">
        <v>85</v>
      </c>
      <c r="AV273" s="14" t="s">
        <v>85</v>
      </c>
      <c r="AW273" s="14" t="s">
        <v>32</v>
      </c>
      <c r="AX273" s="14" t="s">
        <v>76</v>
      </c>
      <c r="AY273" s="278" t="s">
        <v>173</v>
      </c>
    </row>
    <row r="274" spans="1:51" s="15" customFormat="1" ht="12">
      <c r="A274" s="15"/>
      <c r="B274" s="279"/>
      <c r="C274" s="280"/>
      <c r="D274" s="259" t="s">
        <v>189</v>
      </c>
      <c r="E274" s="281" t="s">
        <v>1</v>
      </c>
      <c r="F274" s="282" t="s">
        <v>194</v>
      </c>
      <c r="G274" s="280"/>
      <c r="H274" s="283">
        <v>338.176</v>
      </c>
      <c r="I274" s="284"/>
      <c r="J274" s="280"/>
      <c r="K274" s="280"/>
      <c r="L274" s="285"/>
      <c r="M274" s="286"/>
      <c r="N274" s="287"/>
      <c r="O274" s="287"/>
      <c r="P274" s="287"/>
      <c r="Q274" s="287"/>
      <c r="R274" s="287"/>
      <c r="S274" s="287"/>
      <c r="T274" s="288"/>
      <c r="U274" s="15"/>
      <c r="V274" s="15"/>
      <c r="W274" s="15"/>
      <c r="X274" s="15"/>
      <c r="Y274" s="15"/>
      <c r="Z274" s="15"/>
      <c r="AA274" s="15"/>
      <c r="AB274" s="15"/>
      <c r="AC274" s="15"/>
      <c r="AD274" s="15"/>
      <c r="AE274" s="15"/>
      <c r="AT274" s="289" t="s">
        <v>189</v>
      </c>
      <c r="AU274" s="289" t="s">
        <v>85</v>
      </c>
      <c r="AV274" s="15" t="s">
        <v>183</v>
      </c>
      <c r="AW274" s="15" t="s">
        <v>32</v>
      </c>
      <c r="AX274" s="15" t="s">
        <v>83</v>
      </c>
      <c r="AY274" s="289" t="s">
        <v>173</v>
      </c>
    </row>
    <row r="275" spans="1:65" s="2" customFormat="1" ht="24.15" customHeight="1">
      <c r="A275" s="38"/>
      <c r="B275" s="39"/>
      <c r="C275" s="243" t="s">
        <v>341</v>
      </c>
      <c r="D275" s="243" t="s">
        <v>175</v>
      </c>
      <c r="E275" s="244" t="s">
        <v>342</v>
      </c>
      <c r="F275" s="245" t="s">
        <v>343</v>
      </c>
      <c r="G275" s="246" t="s">
        <v>204</v>
      </c>
      <c r="H275" s="247">
        <v>17.42</v>
      </c>
      <c r="I275" s="248"/>
      <c r="J275" s="249">
        <f>ROUND(I275*H275,2)</f>
        <v>0</v>
      </c>
      <c r="K275" s="250"/>
      <c r="L275" s="44"/>
      <c r="M275" s="251" t="s">
        <v>1</v>
      </c>
      <c r="N275" s="252" t="s">
        <v>41</v>
      </c>
      <c r="O275" s="91"/>
      <c r="P275" s="253">
        <f>O275*H275</f>
        <v>0</v>
      </c>
      <c r="Q275" s="253">
        <v>0</v>
      </c>
      <c r="R275" s="253">
        <f>Q275*H275</f>
        <v>0</v>
      </c>
      <c r="S275" s="253">
        <v>0.061</v>
      </c>
      <c r="T275" s="254">
        <f>S275*H275</f>
        <v>1.0626200000000001</v>
      </c>
      <c r="U275" s="38"/>
      <c r="V275" s="38"/>
      <c r="W275" s="38"/>
      <c r="X275" s="38"/>
      <c r="Y275" s="38"/>
      <c r="Z275" s="38"/>
      <c r="AA275" s="38"/>
      <c r="AB275" s="38"/>
      <c r="AC275" s="38"/>
      <c r="AD275" s="38"/>
      <c r="AE275" s="38"/>
      <c r="AR275" s="255" t="s">
        <v>183</v>
      </c>
      <c r="AT275" s="255" t="s">
        <v>175</v>
      </c>
      <c r="AU275" s="255" t="s">
        <v>85</v>
      </c>
      <c r="AY275" s="17" t="s">
        <v>173</v>
      </c>
      <c r="BE275" s="256">
        <f>IF(N275="základní",J275,0)</f>
        <v>0</v>
      </c>
      <c r="BF275" s="256">
        <f>IF(N275="snížená",J275,0)</f>
        <v>0</v>
      </c>
      <c r="BG275" s="256">
        <f>IF(N275="zákl. přenesená",J275,0)</f>
        <v>0</v>
      </c>
      <c r="BH275" s="256">
        <f>IF(N275="sníž. přenesená",J275,0)</f>
        <v>0</v>
      </c>
      <c r="BI275" s="256">
        <f>IF(N275="nulová",J275,0)</f>
        <v>0</v>
      </c>
      <c r="BJ275" s="17" t="s">
        <v>83</v>
      </c>
      <c r="BK275" s="256">
        <f>ROUND(I275*H275,2)</f>
        <v>0</v>
      </c>
      <c r="BL275" s="17" t="s">
        <v>183</v>
      </c>
      <c r="BM275" s="255" t="s">
        <v>344</v>
      </c>
    </row>
    <row r="276" spans="1:65" s="2" customFormat="1" ht="24.15" customHeight="1">
      <c r="A276" s="38"/>
      <c r="B276" s="39"/>
      <c r="C276" s="243" t="s">
        <v>345</v>
      </c>
      <c r="D276" s="243" t="s">
        <v>175</v>
      </c>
      <c r="E276" s="244" t="s">
        <v>346</v>
      </c>
      <c r="F276" s="245" t="s">
        <v>347</v>
      </c>
      <c r="G276" s="246" t="s">
        <v>204</v>
      </c>
      <c r="H276" s="247">
        <v>17.42</v>
      </c>
      <c r="I276" s="248"/>
      <c r="J276" s="249">
        <f>ROUND(I276*H276,2)</f>
        <v>0</v>
      </c>
      <c r="K276" s="250"/>
      <c r="L276" s="44"/>
      <c r="M276" s="251" t="s">
        <v>1</v>
      </c>
      <c r="N276" s="252" t="s">
        <v>41</v>
      </c>
      <c r="O276" s="91"/>
      <c r="P276" s="253">
        <f>O276*H276</f>
        <v>0</v>
      </c>
      <c r="Q276" s="253">
        <v>0</v>
      </c>
      <c r="R276" s="253">
        <f>Q276*H276</f>
        <v>0</v>
      </c>
      <c r="S276" s="253">
        <v>0.068</v>
      </c>
      <c r="T276" s="254">
        <f>S276*H276</f>
        <v>1.1845600000000003</v>
      </c>
      <c r="U276" s="38"/>
      <c r="V276" s="38"/>
      <c r="W276" s="38"/>
      <c r="X276" s="38"/>
      <c r="Y276" s="38"/>
      <c r="Z276" s="38"/>
      <c r="AA276" s="38"/>
      <c r="AB276" s="38"/>
      <c r="AC276" s="38"/>
      <c r="AD276" s="38"/>
      <c r="AE276" s="38"/>
      <c r="AR276" s="255" t="s">
        <v>183</v>
      </c>
      <c r="AT276" s="255" t="s">
        <v>175</v>
      </c>
      <c r="AU276" s="255" t="s">
        <v>85</v>
      </c>
      <c r="AY276" s="17" t="s">
        <v>173</v>
      </c>
      <c r="BE276" s="256">
        <f>IF(N276="základní",J276,0)</f>
        <v>0</v>
      </c>
      <c r="BF276" s="256">
        <f>IF(N276="snížená",J276,0)</f>
        <v>0</v>
      </c>
      <c r="BG276" s="256">
        <f>IF(N276="zákl. přenesená",J276,0)</f>
        <v>0</v>
      </c>
      <c r="BH276" s="256">
        <f>IF(N276="sníž. přenesená",J276,0)</f>
        <v>0</v>
      </c>
      <c r="BI276" s="256">
        <f>IF(N276="nulová",J276,0)</f>
        <v>0</v>
      </c>
      <c r="BJ276" s="17" t="s">
        <v>83</v>
      </c>
      <c r="BK276" s="256">
        <f>ROUND(I276*H276,2)</f>
        <v>0</v>
      </c>
      <c r="BL276" s="17" t="s">
        <v>183</v>
      </c>
      <c r="BM276" s="255" t="s">
        <v>348</v>
      </c>
    </row>
    <row r="277" spans="1:51" s="13" customFormat="1" ht="12">
      <c r="A277" s="13"/>
      <c r="B277" s="257"/>
      <c r="C277" s="258"/>
      <c r="D277" s="259" t="s">
        <v>189</v>
      </c>
      <c r="E277" s="260" t="s">
        <v>1</v>
      </c>
      <c r="F277" s="261" t="s">
        <v>282</v>
      </c>
      <c r="G277" s="258"/>
      <c r="H277" s="260" t="s">
        <v>1</v>
      </c>
      <c r="I277" s="262"/>
      <c r="J277" s="258"/>
      <c r="K277" s="258"/>
      <c r="L277" s="263"/>
      <c r="M277" s="264"/>
      <c r="N277" s="265"/>
      <c r="O277" s="265"/>
      <c r="P277" s="265"/>
      <c r="Q277" s="265"/>
      <c r="R277" s="265"/>
      <c r="S277" s="265"/>
      <c r="T277" s="266"/>
      <c r="U277" s="13"/>
      <c r="V277" s="13"/>
      <c r="W277" s="13"/>
      <c r="X277" s="13"/>
      <c r="Y277" s="13"/>
      <c r="Z277" s="13"/>
      <c r="AA277" s="13"/>
      <c r="AB277" s="13"/>
      <c r="AC277" s="13"/>
      <c r="AD277" s="13"/>
      <c r="AE277" s="13"/>
      <c r="AT277" s="267" t="s">
        <v>189</v>
      </c>
      <c r="AU277" s="267" t="s">
        <v>85</v>
      </c>
      <c r="AV277" s="13" t="s">
        <v>83</v>
      </c>
      <c r="AW277" s="13" t="s">
        <v>32</v>
      </c>
      <c r="AX277" s="13" t="s">
        <v>76</v>
      </c>
      <c r="AY277" s="267" t="s">
        <v>173</v>
      </c>
    </row>
    <row r="278" spans="1:51" s="13" customFormat="1" ht="12">
      <c r="A278" s="13"/>
      <c r="B278" s="257"/>
      <c r="C278" s="258"/>
      <c r="D278" s="259" t="s">
        <v>189</v>
      </c>
      <c r="E278" s="260" t="s">
        <v>1</v>
      </c>
      <c r="F278" s="261" t="s">
        <v>206</v>
      </c>
      <c r="G278" s="258"/>
      <c r="H278" s="260" t="s">
        <v>1</v>
      </c>
      <c r="I278" s="262"/>
      <c r="J278" s="258"/>
      <c r="K278" s="258"/>
      <c r="L278" s="263"/>
      <c r="M278" s="264"/>
      <c r="N278" s="265"/>
      <c r="O278" s="265"/>
      <c r="P278" s="265"/>
      <c r="Q278" s="265"/>
      <c r="R278" s="265"/>
      <c r="S278" s="265"/>
      <c r="T278" s="266"/>
      <c r="U278" s="13"/>
      <c r="V278" s="13"/>
      <c r="W278" s="13"/>
      <c r="X278" s="13"/>
      <c r="Y278" s="13"/>
      <c r="Z278" s="13"/>
      <c r="AA278" s="13"/>
      <c r="AB278" s="13"/>
      <c r="AC278" s="13"/>
      <c r="AD278" s="13"/>
      <c r="AE278" s="13"/>
      <c r="AT278" s="267" t="s">
        <v>189</v>
      </c>
      <c r="AU278" s="267" t="s">
        <v>85</v>
      </c>
      <c r="AV278" s="13" t="s">
        <v>83</v>
      </c>
      <c r="AW278" s="13" t="s">
        <v>32</v>
      </c>
      <c r="AX278" s="13" t="s">
        <v>76</v>
      </c>
      <c r="AY278" s="267" t="s">
        <v>173</v>
      </c>
    </row>
    <row r="279" spans="1:51" s="14" customFormat="1" ht="12">
      <c r="A279" s="14"/>
      <c r="B279" s="268"/>
      <c r="C279" s="269"/>
      <c r="D279" s="259" t="s">
        <v>189</v>
      </c>
      <c r="E279" s="270" t="s">
        <v>1</v>
      </c>
      <c r="F279" s="271" t="s">
        <v>349</v>
      </c>
      <c r="G279" s="269"/>
      <c r="H279" s="272">
        <v>17.42</v>
      </c>
      <c r="I279" s="273"/>
      <c r="J279" s="269"/>
      <c r="K279" s="269"/>
      <c r="L279" s="274"/>
      <c r="M279" s="275"/>
      <c r="N279" s="276"/>
      <c r="O279" s="276"/>
      <c r="P279" s="276"/>
      <c r="Q279" s="276"/>
      <c r="R279" s="276"/>
      <c r="S279" s="276"/>
      <c r="T279" s="277"/>
      <c r="U279" s="14"/>
      <c r="V279" s="14"/>
      <c r="W279" s="14"/>
      <c r="X279" s="14"/>
      <c r="Y279" s="14"/>
      <c r="Z279" s="14"/>
      <c r="AA279" s="14"/>
      <c r="AB279" s="14"/>
      <c r="AC279" s="14"/>
      <c r="AD279" s="14"/>
      <c r="AE279" s="14"/>
      <c r="AT279" s="278" t="s">
        <v>189</v>
      </c>
      <c r="AU279" s="278" t="s">
        <v>85</v>
      </c>
      <c r="AV279" s="14" t="s">
        <v>85</v>
      </c>
      <c r="AW279" s="14" t="s">
        <v>32</v>
      </c>
      <c r="AX279" s="14" t="s">
        <v>76</v>
      </c>
      <c r="AY279" s="278" t="s">
        <v>173</v>
      </c>
    </row>
    <row r="280" spans="1:51" s="15" customFormat="1" ht="12">
      <c r="A280" s="15"/>
      <c r="B280" s="279"/>
      <c r="C280" s="280"/>
      <c r="D280" s="259" t="s">
        <v>189</v>
      </c>
      <c r="E280" s="281" t="s">
        <v>1</v>
      </c>
      <c r="F280" s="282" t="s">
        <v>194</v>
      </c>
      <c r="G280" s="280"/>
      <c r="H280" s="283">
        <v>17.42</v>
      </c>
      <c r="I280" s="284"/>
      <c r="J280" s="280"/>
      <c r="K280" s="280"/>
      <c r="L280" s="285"/>
      <c r="M280" s="286"/>
      <c r="N280" s="287"/>
      <c r="O280" s="287"/>
      <c r="P280" s="287"/>
      <c r="Q280" s="287"/>
      <c r="R280" s="287"/>
      <c r="S280" s="287"/>
      <c r="T280" s="288"/>
      <c r="U280" s="15"/>
      <c r="V280" s="15"/>
      <c r="W280" s="15"/>
      <c r="X280" s="15"/>
      <c r="Y280" s="15"/>
      <c r="Z280" s="15"/>
      <c r="AA280" s="15"/>
      <c r="AB280" s="15"/>
      <c r="AC280" s="15"/>
      <c r="AD280" s="15"/>
      <c r="AE280" s="15"/>
      <c r="AT280" s="289" t="s">
        <v>189</v>
      </c>
      <c r="AU280" s="289" t="s">
        <v>85</v>
      </c>
      <c r="AV280" s="15" t="s">
        <v>183</v>
      </c>
      <c r="AW280" s="15" t="s">
        <v>32</v>
      </c>
      <c r="AX280" s="15" t="s">
        <v>83</v>
      </c>
      <c r="AY280" s="289" t="s">
        <v>173</v>
      </c>
    </row>
    <row r="281" spans="1:63" s="12" customFormat="1" ht="20.85" customHeight="1">
      <c r="A281" s="12"/>
      <c r="B281" s="227"/>
      <c r="C281" s="228"/>
      <c r="D281" s="229" t="s">
        <v>75</v>
      </c>
      <c r="E281" s="241" t="s">
        <v>350</v>
      </c>
      <c r="F281" s="241" t="s">
        <v>351</v>
      </c>
      <c r="G281" s="228"/>
      <c r="H281" s="228"/>
      <c r="I281" s="231"/>
      <c r="J281" s="242">
        <f>BK281</f>
        <v>0</v>
      </c>
      <c r="K281" s="228"/>
      <c r="L281" s="233"/>
      <c r="M281" s="234"/>
      <c r="N281" s="235"/>
      <c r="O281" s="235"/>
      <c r="P281" s="236">
        <f>SUM(P282:P287)</f>
        <v>0</v>
      </c>
      <c r="Q281" s="235"/>
      <c r="R281" s="236">
        <f>SUM(R282:R287)</f>
        <v>0</v>
      </c>
      <c r="S281" s="235"/>
      <c r="T281" s="237">
        <f>SUM(T282:T287)</f>
        <v>0</v>
      </c>
      <c r="U281" s="12"/>
      <c r="V281" s="12"/>
      <c r="W281" s="12"/>
      <c r="X281" s="12"/>
      <c r="Y281" s="12"/>
      <c r="Z281" s="12"/>
      <c r="AA281" s="12"/>
      <c r="AB281" s="12"/>
      <c r="AC281" s="12"/>
      <c r="AD281" s="12"/>
      <c r="AE281" s="12"/>
      <c r="AR281" s="238" t="s">
        <v>83</v>
      </c>
      <c r="AT281" s="239" t="s">
        <v>75</v>
      </c>
      <c r="AU281" s="239" t="s">
        <v>85</v>
      </c>
      <c r="AY281" s="238" t="s">
        <v>173</v>
      </c>
      <c r="BK281" s="240">
        <f>SUM(BK282:BK287)</f>
        <v>0</v>
      </c>
    </row>
    <row r="282" spans="1:65" s="2" customFormat="1" ht="16.5" customHeight="1">
      <c r="A282" s="38"/>
      <c r="B282" s="39"/>
      <c r="C282" s="243" t="s">
        <v>352</v>
      </c>
      <c r="D282" s="243" t="s">
        <v>175</v>
      </c>
      <c r="E282" s="244" t="s">
        <v>353</v>
      </c>
      <c r="F282" s="245" t="s">
        <v>354</v>
      </c>
      <c r="G282" s="246" t="s">
        <v>355</v>
      </c>
      <c r="H282" s="247">
        <v>72</v>
      </c>
      <c r="I282" s="248"/>
      <c r="J282" s="249">
        <f>ROUND(I282*H282,2)</f>
        <v>0</v>
      </c>
      <c r="K282" s="250"/>
      <c r="L282" s="44"/>
      <c r="M282" s="251" t="s">
        <v>1</v>
      </c>
      <c r="N282" s="252" t="s">
        <v>41</v>
      </c>
      <c r="O282" s="91"/>
      <c r="P282" s="253">
        <f>O282*H282</f>
        <v>0</v>
      </c>
      <c r="Q282" s="253">
        <v>0</v>
      </c>
      <c r="R282" s="253">
        <f>Q282*H282</f>
        <v>0</v>
      </c>
      <c r="S282" s="253">
        <v>0</v>
      </c>
      <c r="T282" s="254">
        <f>S282*H282</f>
        <v>0</v>
      </c>
      <c r="U282" s="38"/>
      <c r="V282" s="38"/>
      <c r="W282" s="38"/>
      <c r="X282" s="38"/>
      <c r="Y282" s="38"/>
      <c r="Z282" s="38"/>
      <c r="AA282" s="38"/>
      <c r="AB282" s="38"/>
      <c r="AC282" s="38"/>
      <c r="AD282" s="38"/>
      <c r="AE282" s="38"/>
      <c r="AR282" s="255" t="s">
        <v>183</v>
      </c>
      <c r="AT282" s="255" t="s">
        <v>175</v>
      </c>
      <c r="AU282" s="255" t="s">
        <v>96</v>
      </c>
      <c r="AY282" s="17" t="s">
        <v>173</v>
      </c>
      <c r="BE282" s="256">
        <f>IF(N282="základní",J282,0)</f>
        <v>0</v>
      </c>
      <c r="BF282" s="256">
        <f>IF(N282="snížená",J282,0)</f>
        <v>0</v>
      </c>
      <c r="BG282" s="256">
        <f>IF(N282="zákl. přenesená",J282,0)</f>
        <v>0</v>
      </c>
      <c r="BH282" s="256">
        <f>IF(N282="sníž. přenesená",J282,0)</f>
        <v>0</v>
      </c>
      <c r="BI282" s="256">
        <f>IF(N282="nulová",J282,0)</f>
        <v>0</v>
      </c>
      <c r="BJ282" s="17" t="s">
        <v>83</v>
      </c>
      <c r="BK282" s="256">
        <f>ROUND(I282*H282,2)</f>
        <v>0</v>
      </c>
      <c r="BL282" s="17" t="s">
        <v>183</v>
      </c>
      <c r="BM282" s="255" t="s">
        <v>356</v>
      </c>
    </row>
    <row r="283" spans="1:51" s="13" customFormat="1" ht="12">
      <c r="A283" s="13"/>
      <c r="B283" s="257"/>
      <c r="C283" s="258"/>
      <c r="D283" s="259" t="s">
        <v>189</v>
      </c>
      <c r="E283" s="260" t="s">
        <v>1</v>
      </c>
      <c r="F283" s="261" t="s">
        <v>357</v>
      </c>
      <c r="G283" s="258"/>
      <c r="H283" s="260" t="s">
        <v>1</v>
      </c>
      <c r="I283" s="262"/>
      <c r="J283" s="258"/>
      <c r="K283" s="258"/>
      <c r="L283" s="263"/>
      <c r="M283" s="264"/>
      <c r="N283" s="265"/>
      <c r="O283" s="265"/>
      <c r="P283" s="265"/>
      <c r="Q283" s="265"/>
      <c r="R283" s="265"/>
      <c r="S283" s="265"/>
      <c r="T283" s="266"/>
      <c r="U283" s="13"/>
      <c r="V283" s="13"/>
      <c r="W283" s="13"/>
      <c r="X283" s="13"/>
      <c r="Y283" s="13"/>
      <c r="Z283" s="13"/>
      <c r="AA283" s="13"/>
      <c r="AB283" s="13"/>
      <c r="AC283" s="13"/>
      <c r="AD283" s="13"/>
      <c r="AE283" s="13"/>
      <c r="AT283" s="267" t="s">
        <v>189</v>
      </c>
      <c r="AU283" s="267" t="s">
        <v>96</v>
      </c>
      <c r="AV283" s="13" t="s">
        <v>83</v>
      </c>
      <c r="AW283" s="13" t="s">
        <v>32</v>
      </c>
      <c r="AX283" s="13" t="s">
        <v>76</v>
      </c>
      <c r="AY283" s="267" t="s">
        <v>173</v>
      </c>
    </row>
    <row r="284" spans="1:51" s="13" customFormat="1" ht="12">
      <c r="A284" s="13"/>
      <c r="B284" s="257"/>
      <c r="C284" s="258"/>
      <c r="D284" s="259" t="s">
        <v>189</v>
      </c>
      <c r="E284" s="260" t="s">
        <v>1</v>
      </c>
      <c r="F284" s="261" t="s">
        <v>358</v>
      </c>
      <c r="G284" s="258"/>
      <c r="H284" s="260" t="s">
        <v>1</v>
      </c>
      <c r="I284" s="262"/>
      <c r="J284" s="258"/>
      <c r="K284" s="258"/>
      <c r="L284" s="263"/>
      <c r="M284" s="264"/>
      <c r="N284" s="265"/>
      <c r="O284" s="265"/>
      <c r="P284" s="265"/>
      <c r="Q284" s="265"/>
      <c r="R284" s="265"/>
      <c r="S284" s="265"/>
      <c r="T284" s="266"/>
      <c r="U284" s="13"/>
      <c r="V284" s="13"/>
      <c r="W284" s="13"/>
      <c r="X284" s="13"/>
      <c r="Y284" s="13"/>
      <c r="Z284" s="13"/>
      <c r="AA284" s="13"/>
      <c r="AB284" s="13"/>
      <c r="AC284" s="13"/>
      <c r="AD284" s="13"/>
      <c r="AE284" s="13"/>
      <c r="AT284" s="267" t="s">
        <v>189</v>
      </c>
      <c r="AU284" s="267" t="s">
        <v>96</v>
      </c>
      <c r="AV284" s="13" t="s">
        <v>83</v>
      </c>
      <c r="AW284" s="13" t="s">
        <v>32</v>
      </c>
      <c r="AX284" s="13" t="s">
        <v>76</v>
      </c>
      <c r="AY284" s="267" t="s">
        <v>173</v>
      </c>
    </row>
    <row r="285" spans="1:51" s="13" customFormat="1" ht="12">
      <c r="A285" s="13"/>
      <c r="B285" s="257"/>
      <c r="C285" s="258"/>
      <c r="D285" s="259" t="s">
        <v>189</v>
      </c>
      <c r="E285" s="260" t="s">
        <v>1</v>
      </c>
      <c r="F285" s="261" t="s">
        <v>359</v>
      </c>
      <c r="G285" s="258"/>
      <c r="H285" s="260" t="s">
        <v>1</v>
      </c>
      <c r="I285" s="262"/>
      <c r="J285" s="258"/>
      <c r="K285" s="258"/>
      <c r="L285" s="263"/>
      <c r="M285" s="264"/>
      <c r="N285" s="265"/>
      <c r="O285" s="265"/>
      <c r="P285" s="265"/>
      <c r="Q285" s="265"/>
      <c r="R285" s="265"/>
      <c r="S285" s="265"/>
      <c r="T285" s="266"/>
      <c r="U285" s="13"/>
      <c r="V285" s="13"/>
      <c r="W285" s="13"/>
      <c r="X285" s="13"/>
      <c r="Y285" s="13"/>
      <c r="Z285" s="13"/>
      <c r="AA285" s="13"/>
      <c r="AB285" s="13"/>
      <c r="AC285" s="13"/>
      <c r="AD285" s="13"/>
      <c r="AE285" s="13"/>
      <c r="AT285" s="267" t="s">
        <v>189</v>
      </c>
      <c r="AU285" s="267" t="s">
        <v>96</v>
      </c>
      <c r="AV285" s="13" t="s">
        <v>83</v>
      </c>
      <c r="AW285" s="13" t="s">
        <v>32</v>
      </c>
      <c r="AX285" s="13" t="s">
        <v>76</v>
      </c>
      <c r="AY285" s="267" t="s">
        <v>173</v>
      </c>
    </row>
    <row r="286" spans="1:51" s="14" customFormat="1" ht="12">
      <c r="A286" s="14"/>
      <c r="B286" s="268"/>
      <c r="C286" s="269"/>
      <c r="D286" s="259" t="s">
        <v>189</v>
      </c>
      <c r="E286" s="270" t="s">
        <v>1</v>
      </c>
      <c r="F286" s="271" t="s">
        <v>360</v>
      </c>
      <c r="G286" s="269"/>
      <c r="H286" s="272">
        <v>72</v>
      </c>
      <c r="I286" s="273"/>
      <c r="J286" s="269"/>
      <c r="K286" s="269"/>
      <c r="L286" s="274"/>
      <c r="M286" s="275"/>
      <c r="N286" s="276"/>
      <c r="O286" s="276"/>
      <c r="P286" s="276"/>
      <c r="Q286" s="276"/>
      <c r="R286" s="276"/>
      <c r="S286" s="276"/>
      <c r="T286" s="277"/>
      <c r="U286" s="14"/>
      <c r="V286" s="14"/>
      <c r="W286" s="14"/>
      <c r="X286" s="14"/>
      <c r="Y286" s="14"/>
      <c r="Z286" s="14"/>
      <c r="AA286" s="14"/>
      <c r="AB286" s="14"/>
      <c r="AC286" s="14"/>
      <c r="AD286" s="14"/>
      <c r="AE286" s="14"/>
      <c r="AT286" s="278" t="s">
        <v>189</v>
      </c>
      <c r="AU286" s="278" t="s">
        <v>96</v>
      </c>
      <c r="AV286" s="14" t="s">
        <v>85</v>
      </c>
      <c r="AW286" s="14" t="s">
        <v>32</v>
      </c>
      <c r="AX286" s="14" t="s">
        <v>76</v>
      </c>
      <c r="AY286" s="278" t="s">
        <v>173</v>
      </c>
    </row>
    <row r="287" spans="1:51" s="15" customFormat="1" ht="12">
      <c r="A287" s="15"/>
      <c r="B287" s="279"/>
      <c r="C287" s="280"/>
      <c r="D287" s="259" t="s">
        <v>189</v>
      </c>
      <c r="E287" s="281" t="s">
        <v>1</v>
      </c>
      <c r="F287" s="282" t="s">
        <v>194</v>
      </c>
      <c r="G287" s="280"/>
      <c r="H287" s="283">
        <v>72</v>
      </c>
      <c r="I287" s="284"/>
      <c r="J287" s="280"/>
      <c r="K287" s="280"/>
      <c r="L287" s="285"/>
      <c r="M287" s="286"/>
      <c r="N287" s="287"/>
      <c r="O287" s="287"/>
      <c r="P287" s="287"/>
      <c r="Q287" s="287"/>
      <c r="R287" s="287"/>
      <c r="S287" s="287"/>
      <c r="T287" s="288"/>
      <c r="U287" s="15"/>
      <c r="V287" s="15"/>
      <c r="W287" s="15"/>
      <c r="X287" s="15"/>
      <c r="Y287" s="15"/>
      <c r="Z287" s="15"/>
      <c r="AA287" s="15"/>
      <c r="AB287" s="15"/>
      <c r="AC287" s="15"/>
      <c r="AD287" s="15"/>
      <c r="AE287" s="15"/>
      <c r="AT287" s="289" t="s">
        <v>189</v>
      </c>
      <c r="AU287" s="289" t="s">
        <v>96</v>
      </c>
      <c r="AV287" s="15" t="s">
        <v>183</v>
      </c>
      <c r="AW287" s="15" t="s">
        <v>32</v>
      </c>
      <c r="AX287" s="15" t="s">
        <v>83</v>
      </c>
      <c r="AY287" s="289" t="s">
        <v>173</v>
      </c>
    </row>
    <row r="288" spans="1:63" s="12" customFormat="1" ht="22.8" customHeight="1">
      <c r="A288" s="12"/>
      <c r="B288" s="227"/>
      <c r="C288" s="228"/>
      <c r="D288" s="229" t="s">
        <v>75</v>
      </c>
      <c r="E288" s="241" t="s">
        <v>361</v>
      </c>
      <c r="F288" s="241" t="s">
        <v>362</v>
      </c>
      <c r="G288" s="228"/>
      <c r="H288" s="228"/>
      <c r="I288" s="231"/>
      <c r="J288" s="242">
        <f>BK288</f>
        <v>0</v>
      </c>
      <c r="K288" s="228"/>
      <c r="L288" s="233"/>
      <c r="M288" s="234"/>
      <c r="N288" s="235"/>
      <c r="O288" s="235"/>
      <c r="P288" s="236">
        <f>SUM(P289:P293)</f>
        <v>0</v>
      </c>
      <c r="Q288" s="235"/>
      <c r="R288" s="236">
        <f>SUM(R289:R293)</f>
        <v>0</v>
      </c>
      <c r="S288" s="235"/>
      <c r="T288" s="237">
        <f>SUM(T289:T293)</f>
        <v>0</v>
      </c>
      <c r="U288" s="12"/>
      <c r="V288" s="12"/>
      <c r="W288" s="12"/>
      <c r="X288" s="12"/>
      <c r="Y288" s="12"/>
      <c r="Z288" s="12"/>
      <c r="AA288" s="12"/>
      <c r="AB288" s="12"/>
      <c r="AC288" s="12"/>
      <c r="AD288" s="12"/>
      <c r="AE288" s="12"/>
      <c r="AR288" s="238" t="s">
        <v>83</v>
      </c>
      <c r="AT288" s="239" t="s">
        <v>75</v>
      </c>
      <c r="AU288" s="239" t="s">
        <v>83</v>
      </c>
      <c r="AY288" s="238" t="s">
        <v>173</v>
      </c>
      <c r="BK288" s="240">
        <f>SUM(BK289:BK293)</f>
        <v>0</v>
      </c>
    </row>
    <row r="289" spans="1:65" s="2" customFormat="1" ht="33" customHeight="1">
      <c r="A289" s="38"/>
      <c r="B289" s="39"/>
      <c r="C289" s="243" t="s">
        <v>363</v>
      </c>
      <c r="D289" s="243" t="s">
        <v>175</v>
      </c>
      <c r="E289" s="244" t="s">
        <v>364</v>
      </c>
      <c r="F289" s="245" t="s">
        <v>365</v>
      </c>
      <c r="G289" s="246" t="s">
        <v>187</v>
      </c>
      <c r="H289" s="247">
        <v>106.046</v>
      </c>
      <c r="I289" s="248"/>
      <c r="J289" s="249">
        <f>ROUND(I289*H289,2)</f>
        <v>0</v>
      </c>
      <c r="K289" s="250"/>
      <c r="L289" s="44"/>
      <c r="M289" s="251" t="s">
        <v>1</v>
      </c>
      <c r="N289" s="252" t="s">
        <v>41</v>
      </c>
      <c r="O289" s="91"/>
      <c r="P289" s="253">
        <f>O289*H289</f>
        <v>0</v>
      </c>
      <c r="Q289" s="253">
        <v>0</v>
      </c>
      <c r="R289" s="253">
        <f>Q289*H289</f>
        <v>0</v>
      </c>
      <c r="S289" s="253">
        <v>0</v>
      </c>
      <c r="T289" s="254">
        <f>S289*H289</f>
        <v>0</v>
      </c>
      <c r="U289" s="38"/>
      <c r="V289" s="38"/>
      <c r="W289" s="38"/>
      <c r="X289" s="38"/>
      <c r="Y289" s="38"/>
      <c r="Z289" s="38"/>
      <c r="AA289" s="38"/>
      <c r="AB289" s="38"/>
      <c r="AC289" s="38"/>
      <c r="AD289" s="38"/>
      <c r="AE289" s="38"/>
      <c r="AR289" s="255" t="s">
        <v>183</v>
      </c>
      <c r="AT289" s="255" t="s">
        <v>175</v>
      </c>
      <c r="AU289" s="255" t="s">
        <v>85</v>
      </c>
      <c r="AY289" s="17" t="s">
        <v>173</v>
      </c>
      <c r="BE289" s="256">
        <f>IF(N289="základní",J289,0)</f>
        <v>0</v>
      </c>
      <c r="BF289" s="256">
        <f>IF(N289="snížená",J289,0)</f>
        <v>0</v>
      </c>
      <c r="BG289" s="256">
        <f>IF(N289="zákl. přenesená",J289,0)</f>
        <v>0</v>
      </c>
      <c r="BH289" s="256">
        <f>IF(N289="sníž. přenesená",J289,0)</f>
        <v>0</v>
      </c>
      <c r="BI289" s="256">
        <f>IF(N289="nulová",J289,0)</f>
        <v>0</v>
      </c>
      <c r="BJ289" s="17" t="s">
        <v>83</v>
      </c>
      <c r="BK289" s="256">
        <f>ROUND(I289*H289,2)</f>
        <v>0</v>
      </c>
      <c r="BL289" s="17" t="s">
        <v>183</v>
      </c>
      <c r="BM289" s="255" t="s">
        <v>366</v>
      </c>
    </row>
    <row r="290" spans="1:65" s="2" customFormat="1" ht="24.15" customHeight="1">
      <c r="A290" s="38"/>
      <c r="B290" s="39"/>
      <c r="C290" s="243" t="s">
        <v>367</v>
      </c>
      <c r="D290" s="243" t="s">
        <v>175</v>
      </c>
      <c r="E290" s="244" t="s">
        <v>368</v>
      </c>
      <c r="F290" s="245" t="s">
        <v>369</v>
      </c>
      <c r="G290" s="246" t="s">
        <v>187</v>
      </c>
      <c r="H290" s="247">
        <v>106.046</v>
      </c>
      <c r="I290" s="248"/>
      <c r="J290" s="249">
        <f>ROUND(I290*H290,2)</f>
        <v>0</v>
      </c>
      <c r="K290" s="250"/>
      <c r="L290" s="44"/>
      <c r="M290" s="251" t="s">
        <v>1</v>
      </c>
      <c r="N290" s="252" t="s">
        <v>41</v>
      </c>
      <c r="O290" s="91"/>
      <c r="P290" s="253">
        <f>O290*H290</f>
        <v>0</v>
      </c>
      <c r="Q290" s="253">
        <v>0</v>
      </c>
      <c r="R290" s="253">
        <f>Q290*H290</f>
        <v>0</v>
      </c>
      <c r="S290" s="253">
        <v>0</v>
      </c>
      <c r="T290" s="254">
        <f>S290*H290</f>
        <v>0</v>
      </c>
      <c r="U290" s="38"/>
      <c r="V290" s="38"/>
      <c r="W290" s="38"/>
      <c r="X290" s="38"/>
      <c r="Y290" s="38"/>
      <c r="Z290" s="38"/>
      <c r="AA290" s="38"/>
      <c r="AB290" s="38"/>
      <c r="AC290" s="38"/>
      <c r="AD290" s="38"/>
      <c r="AE290" s="38"/>
      <c r="AR290" s="255" t="s">
        <v>183</v>
      </c>
      <c r="AT290" s="255" t="s">
        <v>175</v>
      </c>
      <c r="AU290" s="255" t="s">
        <v>85</v>
      </c>
      <c r="AY290" s="17" t="s">
        <v>173</v>
      </c>
      <c r="BE290" s="256">
        <f>IF(N290="základní",J290,0)</f>
        <v>0</v>
      </c>
      <c r="BF290" s="256">
        <f>IF(N290="snížená",J290,0)</f>
        <v>0</v>
      </c>
      <c r="BG290" s="256">
        <f>IF(N290="zákl. přenesená",J290,0)</f>
        <v>0</v>
      </c>
      <c r="BH290" s="256">
        <f>IF(N290="sníž. přenesená",J290,0)</f>
        <v>0</v>
      </c>
      <c r="BI290" s="256">
        <f>IF(N290="nulová",J290,0)</f>
        <v>0</v>
      </c>
      <c r="BJ290" s="17" t="s">
        <v>83</v>
      </c>
      <c r="BK290" s="256">
        <f>ROUND(I290*H290,2)</f>
        <v>0</v>
      </c>
      <c r="BL290" s="17" t="s">
        <v>183</v>
      </c>
      <c r="BM290" s="255" t="s">
        <v>370</v>
      </c>
    </row>
    <row r="291" spans="1:65" s="2" customFormat="1" ht="24.15" customHeight="1">
      <c r="A291" s="38"/>
      <c r="B291" s="39"/>
      <c r="C291" s="243" t="s">
        <v>371</v>
      </c>
      <c r="D291" s="243" t="s">
        <v>175</v>
      </c>
      <c r="E291" s="244" t="s">
        <v>372</v>
      </c>
      <c r="F291" s="245" t="s">
        <v>373</v>
      </c>
      <c r="G291" s="246" t="s">
        <v>187</v>
      </c>
      <c r="H291" s="247">
        <v>2014.874</v>
      </c>
      <c r="I291" s="248"/>
      <c r="J291" s="249">
        <f>ROUND(I291*H291,2)</f>
        <v>0</v>
      </c>
      <c r="K291" s="250"/>
      <c r="L291" s="44"/>
      <c r="M291" s="251" t="s">
        <v>1</v>
      </c>
      <c r="N291" s="252" t="s">
        <v>41</v>
      </c>
      <c r="O291" s="91"/>
      <c r="P291" s="253">
        <f>O291*H291</f>
        <v>0</v>
      </c>
      <c r="Q291" s="253">
        <v>0</v>
      </c>
      <c r="R291" s="253">
        <f>Q291*H291</f>
        <v>0</v>
      </c>
      <c r="S291" s="253">
        <v>0</v>
      </c>
      <c r="T291" s="254">
        <f>S291*H291</f>
        <v>0</v>
      </c>
      <c r="U291" s="38"/>
      <c r="V291" s="38"/>
      <c r="W291" s="38"/>
      <c r="X291" s="38"/>
      <c r="Y291" s="38"/>
      <c r="Z291" s="38"/>
      <c r="AA291" s="38"/>
      <c r="AB291" s="38"/>
      <c r="AC291" s="38"/>
      <c r="AD291" s="38"/>
      <c r="AE291" s="38"/>
      <c r="AR291" s="255" t="s">
        <v>183</v>
      </c>
      <c r="AT291" s="255" t="s">
        <v>175</v>
      </c>
      <c r="AU291" s="255" t="s">
        <v>85</v>
      </c>
      <c r="AY291" s="17" t="s">
        <v>173</v>
      </c>
      <c r="BE291" s="256">
        <f>IF(N291="základní",J291,0)</f>
        <v>0</v>
      </c>
      <c r="BF291" s="256">
        <f>IF(N291="snížená",J291,0)</f>
        <v>0</v>
      </c>
      <c r="BG291" s="256">
        <f>IF(N291="zákl. přenesená",J291,0)</f>
        <v>0</v>
      </c>
      <c r="BH291" s="256">
        <f>IF(N291="sníž. přenesená",J291,0)</f>
        <v>0</v>
      </c>
      <c r="BI291" s="256">
        <f>IF(N291="nulová",J291,0)</f>
        <v>0</v>
      </c>
      <c r="BJ291" s="17" t="s">
        <v>83</v>
      </c>
      <c r="BK291" s="256">
        <f>ROUND(I291*H291,2)</f>
        <v>0</v>
      </c>
      <c r="BL291" s="17" t="s">
        <v>183</v>
      </c>
      <c r="BM291" s="255" t="s">
        <v>374</v>
      </c>
    </row>
    <row r="292" spans="1:51" s="14" customFormat="1" ht="12">
      <c r="A292" s="14"/>
      <c r="B292" s="268"/>
      <c r="C292" s="269"/>
      <c r="D292" s="259" t="s">
        <v>189</v>
      </c>
      <c r="E292" s="269"/>
      <c r="F292" s="271" t="s">
        <v>375</v>
      </c>
      <c r="G292" s="269"/>
      <c r="H292" s="272">
        <v>2014.874</v>
      </c>
      <c r="I292" s="273"/>
      <c r="J292" s="269"/>
      <c r="K292" s="269"/>
      <c r="L292" s="274"/>
      <c r="M292" s="275"/>
      <c r="N292" s="276"/>
      <c r="O292" s="276"/>
      <c r="P292" s="276"/>
      <c r="Q292" s="276"/>
      <c r="R292" s="276"/>
      <c r="S292" s="276"/>
      <c r="T292" s="277"/>
      <c r="U292" s="14"/>
      <c r="V292" s="14"/>
      <c r="W292" s="14"/>
      <c r="X292" s="14"/>
      <c r="Y292" s="14"/>
      <c r="Z292" s="14"/>
      <c r="AA292" s="14"/>
      <c r="AB292" s="14"/>
      <c r="AC292" s="14"/>
      <c r="AD292" s="14"/>
      <c r="AE292" s="14"/>
      <c r="AT292" s="278" t="s">
        <v>189</v>
      </c>
      <c r="AU292" s="278" t="s">
        <v>85</v>
      </c>
      <c r="AV292" s="14" t="s">
        <v>85</v>
      </c>
      <c r="AW292" s="14" t="s">
        <v>4</v>
      </c>
      <c r="AX292" s="14" t="s">
        <v>83</v>
      </c>
      <c r="AY292" s="278" t="s">
        <v>173</v>
      </c>
    </row>
    <row r="293" spans="1:65" s="2" customFormat="1" ht="33" customHeight="1">
      <c r="A293" s="38"/>
      <c r="B293" s="39"/>
      <c r="C293" s="243" t="s">
        <v>376</v>
      </c>
      <c r="D293" s="243" t="s">
        <v>175</v>
      </c>
      <c r="E293" s="244" t="s">
        <v>377</v>
      </c>
      <c r="F293" s="245" t="s">
        <v>378</v>
      </c>
      <c r="G293" s="246" t="s">
        <v>187</v>
      </c>
      <c r="H293" s="247">
        <v>106.046</v>
      </c>
      <c r="I293" s="248"/>
      <c r="J293" s="249">
        <f>ROUND(I293*H293,2)</f>
        <v>0</v>
      </c>
      <c r="K293" s="250"/>
      <c r="L293" s="44"/>
      <c r="M293" s="251" t="s">
        <v>1</v>
      </c>
      <c r="N293" s="252" t="s">
        <v>41</v>
      </c>
      <c r="O293" s="91"/>
      <c r="P293" s="253">
        <f>O293*H293</f>
        <v>0</v>
      </c>
      <c r="Q293" s="253">
        <v>0</v>
      </c>
      <c r="R293" s="253">
        <f>Q293*H293</f>
        <v>0</v>
      </c>
      <c r="S293" s="253">
        <v>0</v>
      </c>
      <c r="T293" s="254">
        <f>S293*H293</f>
        <v>0</v>
      </c>
      <c r="U293" s="38"/>
      <c r="V293" s="38"/>
      <c r="W293" s="38"/>
      <c r="X293" s="38"/>
      <c r="Y293" s="38"/>
      <c r="Z293" s="38"/>
      <c r="AA293" s="38"/>
      <c r="AB293" s="38"/>
      <c r="AC293" s="38"/>
      <c r="AD293" s="38"/>
      <c r="AE293" s="38"/>
      <c r="AR293" s="255" t="s">
        <v>183</v>
      </c>
      <c r="AT293" s="255" t="s">
        <v>175</v>
      </c>
      <c r="AU293" s="255" t="s">
        <v>85</v>
      </c>
      <c r="AY293" s="17" t="s">
        <v>173</v>
      </c>
      <c r="BE293" s="256">
        <f>IF(N293="základní",J293,0)</f>
        <v>0</v>
      </c>
      <c r="BF293" s="256">
        <f>IF(N293="snížená",J293,0)</f>
        <v>0</v>
      </c>
      <c r="BG293" s="256">
        <f>IF(N293="zákl. přenesená",J293,0)</f>
        <v>0</v>
      </c>
      <c r="BH293" s="256">
        <f>IF(N293="sníž. přenesená",J293,0)</f>
        <v>0</v>
      </c>
      <c r="BI293" s="256">
        <f>IF(N293="nulová",J293,0)</f>
        <v>0</v>
      </c>
      <c r="BJ293" s="17" t="s">
        <v>83</v>
      </c>
      <c r="BK293" s="256">
        <f>ROUND(I293*H293,2)</f>
        <v>0</v>
      </c>
      <c r="BL293" s="17" t="s">
        <v>183</v>
      </c>
      <c r="BM293" s="255" t="s">
        <v>379</v>
      </c>
    </row>
    <row r="294" spans="1:63" s="12" customFormat="1" ht="22.8" customHeight="1">
      <c r="A294" s="12"/>
      <c r="B294" s="227"/>
      <c r="C294" s="228"/>
      <c r="D294" s="229" t="s">
        <v>75</v>
      </c>
      <c r="E294" s="241" t="s">
        <v>380</v>
      </c>
      <c r="F294" s="241" t="s">
        <v>381</v>
      </c>
      <c r="G294" s="228"/>
      <c r="H294" s="228"/>
      <c r="I294" s="231"/>
      <c r="J294" s="242">
        <f>BK294</f>
        <v>0</v>
      </c>
      <c r="K294" s="228"/>
      <c r="L294" s="233"/>
      <c r="M294" s="234"/>
      <c r="N294" s="235"/>
      <c r="O294" s="235"/>
      <c r="P294" s="236">
        <f>P295</f>
        <v>0</v>
      </c>
      <c r="Q294" s="235"/>
      <c r="R294" s="236">
        <f>R295</f>
        <v>0</v>
      </c>
      <c r="S294" s="235"/>
      <c r="T294" s="237">
        <f>T295</f>
        <v>0</v>
      </c>
      <c r="U294" s="12"/>
      <c r="V294" s="12"/>
      <c r="W294" s="12"/>
      <c r="X294" s="12"/>
      <c r="Y294" s="12"/>
      <c r="Z294" s="12"/>
      <c r="AA294" s="12"/>
      <c r="AB294" s="12"/>
      <c r="AC294" s="12"/>
      <c r="AD294" s="12"/>
      <c r="AE294" s="12"/>
      <c r="AR294" s="238" t="s">
        <v>83</v>
      </c>
      <c r="AT294" s="239" t="s">
        <v>75</v>
      </c>
      <c r="AU294" s="239" t="s">
        <v>83</v>
      </c>
      <c r="AY294" s="238" t="s">
        <v>173</v>
      </c>
      <c r="BK294" s="240">
        <f>BK295</f>
        <v>0</v>
      </c>
    </row>
    <row r="295" spans="1:65" s="2" customFormat="1" ht="21.75" customHeight="1">
      <c r="A295" s="38"/>
      <c r="B295" s="39"/>
      <c r="C295" s="243" t="s">
        <v>382</v>
      </c>
      <c r="D295" s="243" t="s">
        <v>175</v>
      </c>
      <c r="E295" s="244" t="s">
        <v>383</v>
      </c>
      <c r="F295" s="245" t="s">
        <v>384</v>
      </c>
      <c r="G295" s="246" t="s">
        <v>187</v>
      </c>
      <c r="H295" s="247">
        <v>69.1</v>
      </c>
      <c r="I295" s="248"/>
      <c r="J295" s="249">
        <f>ROUND(I295*H295,2)</f>
        <v>0</v>
      </c>
      <c r="K295" s="250"/>
      <c r="L295" s="44"/>
      <c r="M295" s="251" t="s">
        <v>1</v>
      </c>
      <c r="N295" s="252" t="s">
        <v>41</v>
      </c>
      <c r="O295" s="91"/>
      <c r="P295" s="253">
        <f>O295*H295</f>
        <v>0</v>
      </c>
      <c r="Q295" s="253">
        <v>0</v>
      </c>
      <c r="R295" s="253">
        <f>Q295*H295</f>
        <v>0</v>
      </c>
      <c r="S295" s="253">
        <v>0</v>
      </c>
      <c r="T295" s="254">
        <f>S295*H295</f>
        <v>0</v>
      </c>
      <c r="U295" s="38"/>
      <c r="V295" s="38"/>
      <c r="W295" s="38"/>
      <c r="X295" s="38"/>
      <c r="Y295" s="38"/>
      <c r="Z295" s="38"/>
      <c r="AA295" s="38"/>
      <c r="AB295" s="38"/>
      <c r="AC295" s="38"/>
      <c r="AD295" s="38"/>
      <c r="AE295" s="38"/>
      <c r="AR295" s="255" t="s">
        <v>183</v>
      </c>
      <c r="AT295" s="255" t="s">
        <v>175</v>
      </c>
      <c r="AU295" s="255" t="s">
        <v>85</v>
      </c>
      <c r="AY295" s="17" t="s">
        <v>173</v>
      </c>
      <c r="BE295" s="256">
        <f>IF(N295="základní",J295,0)</f>
        <v>0</v>
      </c>
      <c r="BF295" s="256">
        <f>IF(N295="snížená",J295,0)</f>
        <v>0</v>
      </c>
      <c r="BG295" s="256">
        <f>IF(N295="zákl. přenesená",J295,0)</f>
        <v>0</v>
      </c>
      <c r="BH295" s="256">
        <f>IF(N295="sníž. přenesená",J295,0)</f>
        <v>0</v>
      </c>
      <c r="BI295" s="256">
        <f>IF(N295="nulová",J295,0)</f>
        <v>0</v>
      </c>
      <c r="BJ295" s="17" t="s">
        <v>83</v>
      </c>
      <c r="BK295" s="256">
        <f>ROUND(I295*H295,2)</f>
        <v>0</v>
      </c>
      <c r="BL295" s="17" t="s">
        <v>183</v>
      </c>
      <c r="BM295" s="255" t="s">
        <v>385</v>
      </c>
    </row>
    <row r="296" spans="1:63" s="12" customFormat="1" ht="25.9" customHeight="1">
      <c r="A296" s="12"/>
      <c r="B296" s="227"/>
      <c r="C296" s="228"/>
      <c r="D296" s="229" t="s">
        <v>75</v>
      </c>
      <c r="E296" s="230" t="s">
        <v>386</v>
      </c>
      <c r="F296" s="230" t="s">
        <v>387</v>
      </c>
      <c r="G296" s="228"/>
      <c r="H296" s="228"/>
      <c r="I296" s="231"/>
      <c r="J296" s="232">
        <f>BK296</f>
        <v>0</v>
      </c>
      <c r="K296" s="228"/>
      <c r="L296" s="233"/>
      <c r="M296" s="234"/>
      <c r="N296" s="235"/>
      <c r="O296" s="235"/>
      <c r="P296" s="236">
        <f>P297+P306+P323+P346+P406+P496+P569+P605+P666+P679</f>
        <v>0</v>
      </c>
      <c r="Q296" s="235"/>
      <c r="R296" s="236">
        <f>R297+R306+R323+R346+R406+R496+R569+R605+R666+R679</f>
        <v>16.575647710000002</v>
      </c>
      <c r="S296" s="235"/>
      <c r="T296" s="237">
        <f>T297+T306+T323+T346+T406+T496+T569+T605+T666+T679</f>
        <v>10.214501760000003</v>
      </c>
      <c r="U296" s="12"/>
      <c r="V296" s="12"/>
      <c r="W296" s="12"/>
      <c r="X296" s="12"/>
      <c r="Y296" s="12"/>
      <c r="Z296" s="12"/>
      <c r="AA296" s="12"/>
      <c r="AB296" s="12"/>
      <c r="AC296" s="12"/>
      <c r="AD296" s="12"/>
      <c r="AE296" s="12"/>
      <c r="AR296" s="238" t="s">
        <v>85</v>
      </c>
      <c r="AT296" s="239" t="s">
        <v>75</v>
      </c>
      <c r="AU296" s="239" t="s">
        <v>76</v>
      </c>
      <c r="AY296" s="238" t="s">
        <v>173</v>
      </c>
      <c r="BK296" s="240">
        <f>BK297+BK306+BK323+BK346+BK406+BK496+BK569+BK605+BK666+BK679</f>
        <v>0</v>
      </c>
    </row>
    <row r="297" spans="1:63" s="12" customFormat="1" ht="22.8" customHeight="1">
      <c r="A297" s="12"/>
      <c r="B297" s="227"/>
      <c r="C297" s="228"/>
      <c r="D297" s="229" t="s">
        <v>75</v>
      </c>
      <c r="E297" s="241" t="s">
        <v>388</v>
      </c>
      <c r="F297" s="241" t="s">
        <v>389</v>
      </c>
      <c r="G297" s="228"/>
      <c r="H297" s="228"/>
      <c r="I297" s="231"/>
      <c r="J297" s="242">
        <f>BK297</f>
        <v>0</v>
      </c>
      <c r="K297" s="228"/>
      <c r="L297" s="233"/>
      <c r="M297" s="234"/>
      <c r="N297" s="235"/>
      <c r="O297" s="235"/>
      <c r="P297" s="236">
        <f>SUM(P298:P305)</f>
        <v>0</v>
      </c>
      <c r="Q297" s="235"/>
      <c r="R297" s="236">
        <f>SUM(R298:R305)</f>
        <v>0</v>
      </c>
      <c r="S297" s="235"/>
      <c r="T297" s="237">
        <f>SUM(T298:T305)</f>
        <v>1.44632</v>
      </c>
      <c r="U297" s="12"/>
      <c r="V297" s="12"/>
      <c r="W297" s="12"/>
      <c r="X297" s="12"/>
      <c r="Y297" s="12"/>
      <c r="Z297" s="12"/>
      <c r="AA297" s="12"/>
      <c r="AB297" s="12"/>
      <c r="AC297" s="12"/>
      <c r="AD297" s="12"/>
      <c r="AE297" s="12"/>
      <c r="AR297" s="238" t="s">
        <v>85</v>
      </c>
      <c r="AT297" s="239" t="s">
        <v>75</v>
      </c>
      <c r="AU297" s="239" t="s">
        <v>83</v>
      </c>
      <c r="AY297" s="238" t="s">
        <v>173</v>
      </c>
      <c r="BK297" s="240">
        <f>SUM(BK298:BK305)</f>
        <v>0</v>
      </c>
    </row>
    <row r="298" spans="1:65" s="2" customFormat="1" ht="16.5" customHeight="1">
      <c r="A298" s="38"/>
      <c r="B298" s="39"/>
      <c r="C298" s="243" t="s">
        <v>390</v>
      </c>
      <c r="D298" s="243" t="s">
        <v>175</v>
      </c>
      <c r="E298" s="244" t="s">
        <v>391</v>
      </c>
      <c r="F298" s="245" t="s">
        <v>392</v>
      </c>
      <c r="G298" s="246" t="s">
        <v>204</v>
      </c>
      <c r="H298" s="247">
        <v>361.58</v>
      </c>
      <c r="I298" s="248"/>
      <c r="J298" s="249">
        <f>ROUND(I298*H298,2)</f>
        <v>0</v>
      </c>
      <c r="K298" s="250"/>
      <c r="L298" s="44"/>
      <c r="M298" s="251" t="s">
        <v>1</v>
      </c>
      <c r="N298" s="252" t="s">
        <v>41</v>
      </c>
      <c r="O298" s="91"/>
      <c r="P298" s="253">
        <f>O298*H298</f>
        <v>0</v>
      </c>
      <c r="Q298" s="253">
        <v>0</v>
      </c>
      <c r="R298" s="253">
        <f>Q298*H298</f>
        <v>0</v>
      </c>
      <c r="S298" s="253">
        <v>0.004</v>
      </c>
      <c r="T298" s="254">
        <f>S298*H298</f>
        <v>1.44632</v>
      </c>
      <c r="U298" s="38"/>
      <c r="V298" s="38"/>
      <c r="W298" s="38"/>
      <c r="X298" s="38"/>
      <c r="Y298" s="38"/>
      <c r="Z298" s="38"/>
      <c r="AA298" s="38"/>
      <c r="AB298" s="38"/>
      <c r="AC298" s="38"/>
      <c r="AD298" s="38"/>
      <c r="AE298" s="38"/>
      <c r="AR298" s="255" t="s">
        <v>179</v>
      </c>
      <c r="AT298" s="255" t="s">
        <v>175</v>
      </c>
      <c r="AU298" s="255" t="s">
        <v>85</v>
      </c>
      <c r="AY298" s="17" t="s">
        <v>173</v>
      </c>
      <c r="BE298" s="256">
        <f>IF(N298="základní",J298,0)</f>
        <v>0</v>
      </c>
      <c r="BF298" s="256">
        <f>IF(N298="snížená",J298,0)</f>
        <v>0</v>
      </c>
      <c r="BG298" s="256">
        <f>IF(N298="zákl. přenesená",J298,0)</f>
        <v>0</v>
      </c>
      <c r="BH298" s="256">
        <f>IF(N298="sníž. přenesená",J298,0)</f>
        <v>0</v>
      </c>
      <c r="BI298" s="256">
        <f>IF(N298="nulová",J298,0)</f>
        <v>0</v>
      </c>
      <c r="BJ298" s="17" t="s">
        <v>83</v>
      </c>
      <c r="BK298" s="256">
        <f>ROUND(I298*H298,2)</f>
        <v>0</v>
      </c>
      <c r="BL298" s="17" t="s">
        <v>179</v>
      </c>
      <c r="BM298" s="255" t="s">
        <v>393</v>
      </c>
    </row>
    <row r="299" spans="1:51" s="13" customFormat="1" ht="12">
      <c r="A299" s="13"/>
      <c r="B299" s="257"/>
      <c r="C299" s="258"/>
      <c r="D299" s="259" t="s">
        <v>189</v>
      </c>
      <c r="E299" s="260" t="s">
        <v>1</v>
      </c>
      <c r="F299" s="261" t="s">
        <v>294</v>
      </c>
      <c r="G299" s="258"/>
      <c r="H299" s="260" t="s">
        <v>1</v>
      </c>
      <c r="I299" s="262"/>
      <c r="J299" s="258"/>
      <c r="K299" s="258"/>
      <c r="L299" s="263"/>
      <c r="M299" s="264"/>
      <c r="N299" s="265"/>
      <c r="O299" s="265"/>
      <c r="P299" s="265"/>
      <c r="Q299" s="265"/>
      <c r="R299" s="265"/>
      <c r="S299" s="265"/>
      <c r="T299" s="266"/>
      <c r="U299" s="13"/>
      <c r="V299" s="13"/>
      <c r="W299" s="13"/>
      <c r="X299" s="13"/>
      <c r="Y299" s="13"/>
      <c r="Z299" s="13"/>
      <c r="AA299" s="13"/>
      <c r="AB299" s="13"/>
      <c r="AC299" s="13"/>
      <c r="AD299" s="13"/>
      <c r="AE299" s="13"/>
      <c r="AT299" s="267" t="s">
        <v>189</v>
      </c>
      <c r="AU299" s="267" t="s">
        <v>85</v>
      </c>
      <c r="AV299" s="13" t="s">
        <v>83</v>
      </c>
      <c r="AW299" s="13" t="s">
        <v>32</v>
      </c>
      <c r="AX299" s="13" t="s">
        <v>76</v>
      </c>
      <c r="AY299" s="267" t="s">
        <v>173</v>
      </c>
    </row>
    <row r="300" spans="1:51" s="13" customFormat="1" ht="12">
      <c r="A300" s="13"/>
      <c r="B300" s="257"/>
      <c r="C300" s="258"/>
      <c r="D300" s="259" t="s">
        <v>189</v>
      </c>
      <c r="E300" s="260" t="s">
        <v>1</v>
      </c>
      <c r="F300" s="261" t="s">
        <v>304</v>
      </c>
      <c r="G300" s="258"/>
      <c r="H300" s="260" t="s">
        <v>1</v>
      </c>
      <c r="I300" s="262"/>
      <c r="J300" s="258"/>
      <c r="K300" s="258"/>
      <c r="L300" s="263"/>
      <c r="M300" s="264"/>
      <c r="N300" s="265"/>
      <c r="O300" s="265"/>
      <c r="P300" s="265"/>
      <c r="Q300" s="265"/>
      <c r="R300" s="265"/>
      <c r="S300" s="265"/>
      <c r="T300" s="266"/>
      <c r="U300" s="13"/>
      <c r="V300" s="13"/>
      <c r="W300" s="13"/>
      <c r="X300" s="13"/>
      <c r="Y300" s="13"/>
      <c r="Z300" s="13"/>
      <c r="AA300" s="13"/>
      <c r="AB300" s="13"/>
      <c r="AC300" s="13"/>
      <c r="AD300" s="13"/>
      <c r="AE300" s="13"/>
      <c r="AT300" s="267" t="s">
        <v>189</v>
      </c>
      <c r="AU300" s="267" t="s">
        <v>85</v>
      </c>
      <c r="AV300" s="13" t="s">
        <v>83</v>
      </c>
      <c r="AW300" s="13" t="s">
        <v>32</v>
      </c>
      <c r="AX300" s="13" t="s">
        <v>76</v>
      </c>
      <c r="AY300" s="267" t="s">
        <v>173</v>
      </c>
    </row>
    <row r="301" spans="1:51" s="14" customFormat="1" ht="12">
      <c r="A301" s="14"/>
      <c r="B301" s="268"/>
      <c r="C301" s="269"/>
      <c r="D301" s="259" t="s">
        <v>189</v>
      </c>
      <c r="E301" s="270" t="s">
        <v>1</v>
      </c>
      <c r="F301" s="271" t="s">
        <v>394</v>
      </c>
      <c r="G301" s="269"/>
      <c r="H301" s="272">
        <v>297.99</v>
      </c>
      <c r="I301" s="273"/>
      <c r="J301" s="269"/>
      <c r="K301" s="269"/>
      <c r="L301" s="274"/>
      <c r="M301" s="275"/>
      <c r="N301" s="276"/>
      <c r="O301" s="276"/>
      <c r="P301" s="276"/>
      <c r="Q301" s="276"/>
      <c r="R301" s="276"/>
      <c r="S301" s="276"/>
      <c r="T301" s="277"/>
      <c r="U301" s="14"/>
      <c r="V301" s="14"/>
      <c r="W301" s="14"/>
      <c r="X301" s="14"/>
      <c r="Y301" s="14"/>
      <c r="Z301" s="14"/>
      <c r="AA301" s="14"/>
      <c r="AB301" s="14"/>
      <c r="AC301" s="14"/>
      <c r="AD301" s="14"/>
      <c r="AE301" s="14"/>
      <c r="AT301" s="278" t="s">
        <v>189</v>
      </c>
      <c r="AU301" s="278" t="s">
        <v>85</v>
      </c>
      <c r="AV301" s="14" t="s">
        <v>85</v>
      </c>
      <c r="AW301" s="14" t="s">
        <v>32</v>
      </c>
      <c r="AX301" s="14" t="s">
        <v>76</v>
      </c>
      <c r="AY301" s="278" t="s">
        <v>173</v>
      </c>
    </row>
    <row r="302" spans="1:51" s="13" customFormat="1" ht="12">
      <c r="A302" s="13"/>
      <c r="B302" s="257"/>
      <c r="C302" s="258"/>
      <c r="D302" s="259" t="s">
        <v>189</v>
      </c>
      <c r="E302" s="260" t="s">
        <v>1</v>
      </c>
      <c r="F302" s="261" t="s">
        <v>306</v>
      </c>
      <c r="G302" s="258"/>
      <c r="H302" s="260" t="s">
        <v>1</v>
      </c>
      <c r="I302" s="262"/>
      <c r="J302" s="258"/>
      <c r="K302" s="258"/>
      <c r="L302" s="263"/>
      <c r="M302" s="264"/>
      <c r="N302" s="265"/>
      <c r="O302" s="265"/>
      <c r="P302" s="265"/>
      <c r="Q302" s="265"/>
      <c r="R302" s="265"/>
      <c r="S302" s="265"/>
      <c r="T302" s="266"/>
      <c r="U302" s="13"/>
      <c r="V302" s="13"/>
      <c r="W302" s="13"/>
      <c r="X302" s="13"/>
      <c r="Y302" s="13"/>
      <c r="Z302" s="13"/>
      <c r="AA302" s="13"/>
      <c r="AB302" s="13"/>
      <c r="AC302" s="13"/>
      <c r="AD302" s="13"/>
      <c r="AE302" s="13"/>
      <c r="AT302" s="267" t="s">
        <v>189</v>
      </c>
      <c r="AU302" s="267" t="s">
        <v>85</v>
      </c>
      <c r="AV302" s="13" t="s">
        <v>83</v>
      </c>
      <c r="AW302" s="13" t="s">
        <v>32</v>
      </c>
      <c r="AX302" s="13" t="s">
        <v>76</v>
      </c>
      <c r="AY302" s="267" t="s">
        <v>173</v>
      </c>
    </row>
    <row r="303" spans="1:51" s="14" customFormat="1" ht="12">
      <c r="A303" s="14"/>
      <c r="B303" s="268"/>
      <c r="C303" s="269"/>
      <c r="D303" s="259" t="s">
        <v>189</v>
      </c>
      <c r="E303" s="270" t="s">
        <v>1</v>
      </c>
      <c r="F303" s="271" t="s">
        <v>316</v>
      </c>
      <c r="G303" s="269"/>
      <c r="H303" s="272">
        <v>63.59</v>
      </c>
      <c r="I303" s="273"/>
      <c r="J303" s="269"/>
      <c r="K303" s="269"/>
      <c r="L303" s="274"/>
      <c r="M303" s="275"/>
      <c r="N303" s="276"/>
      <c r="O303" s="276"/>
      <c r="P303" s="276"/>
      <c r="Q303" s="276"/>
      <c r="R303" s="276"/>
      <c r="S303" s="276"/>
      <c r="T303" s="277"/>
      <c r="U303" s="14"/>
      <c r="V303" s="14"/>
      <c r="W303" s="14"/>
      <c r="X303" s="14"/>
      <c r="Y303" s="14"/>
      <c r="Z303" s="14"/>
      <c r="AA303" s="14"/>
      <c r="AB303" s="14"/>
      <c r="AC303" s="14"/>
      <c r="AD303" s="14"/>
      <c r="AE303" s="14"/>
      <c r="AT303" s="278" t="s">
        <v>189</v>
      </c>
      <c r="AU303" s="278" t="s">
        <v>85</v>
      </c>
      <c r="AV303" s="14" t="s">
        <v>85</v>
      </c>
      <c r="AW303" s="14" t="s">
        <v>32</v>
      </c>
      <c r="AX303" s="14" t="s">
        <v>76</v>
      </c>
      <c r="AY303" s="278" t="s">
        <v>173</v>
      </c>
    </row>
    <row r="304" spans="1:51" s="15" customFormat="1" ht="12">
      <c r="A304" s="15"/>
      <c r="B304" s="279"/>
      <c r="C304" s="280"/>
      <c r="D304" s="259" t="s">
        <v>189</v>
      </c>
      <c r="E304" s="281" t="s">
        <v>1</v>
      </c>
      <c r="F304" s="282" t="s">
        <v>194</v>
      </c>
      <c r="G304" s="280"/>
      <c r="H304" s="283">
        <v>361.58</v>
      </c>
      <c r="I304" s="284"/>
      <c r="J304" s="280"/>
      <c r="K304" s="280"/>
      <c r="L304" s="285"/>
      <c r="M304" s="286"/>
      <c r="N304" s="287"/>
      <c r="O304" s="287"/>
      <c r="P304" s="287"/>
      <c r="Q304" s="287"/>
      <c r="R304" s="287"/>
      <c r="S304" s="287"/>
      <c r="T304" s="288"/>
      <c r="U304" s="15"/>
      <c r="V304" s="15"/>
      <c r="W304" s="15"/>
      <c r="X304" s="15"/>
      <c r="Y304" s="15"/>
      <c r="Z304" s="15"/>
      <c r="AA304" s="15"/>
      <c r="AB304" s="15"/>
      <c r="AC304" s="15"/>
      <c r="AD304" s="15"/>
      <c r="AE304" s="15"/>
      <c r="AT304" s="289" t="s">
        <v>189</v>
      </c>
      <c r="AU304" s="289" t="s">
        <v>85</v>
      </c>
      <c r="AV304" s="15" t="s">
        <v>183</v>
      </c>
      <c r="AW304" s="15" t="s">
        <v>32</v>
      </c>
      <c r="AX304" s="15" t="s">
        <v>83</v>
      </c>
      <c r="AY304" s="289" t="s">
        <v>173</v>
      </c>
    </row>
    <row r="305" spans="1:65" s="2" customFormat="1" ht="33" customHeight="1">
      <c r="A305" s="38"/>
      <c r="B305" s="39"/>
      <c r="C305" s="243" t="s">
        <v>395</v>
      </c>
      <c r="D305" s="243" t="s">
        <v>175</v>
      </c>
      <c r="E305" s="244" t="s">
        <v>396</v>
      </c>
      <c r="F305" s="245" t="s">
        <v>397</v>
      </c>
      <c r="G305" s="246" t="s">
        <v>398</v>
      </c>
      <c r="H305" s="301"/>
      <c r="I305" s="248"/>
      <c r="J305" s="249">
        <f>ROUND(I305*H305,2)</f>
        <v>0</v>
      </c>
      <c r="K305" s="250"/>
      <c r="L305" s="44"/>
      <c r="M305" s="251" t="s">
        <v>1</v>
      </c>
      <c r="N305" s="252" t="s">
        <v>41</v>
      </c>
      <c r="O305" s="91"/>
      <c r="P305" s="253">
        <f>O305*H305</f>
        <v>0</v>
      </c>
      <c r="Q305" s="253">
        <v>0</v>
      </c>
      <c r="R305" s="253">
        <f>Q305*H305</f>
        <v>0</v>
      </c>
      <c r="S305" s="253">
        <v>0</v>
      </c>
      <c r="T305" s="254">
        <f>S305*H305</f>
        <v>0</v>
      </c>
      <c r="U305" s="38"/>
      <c r="V305" s="38"/>
      <c r="W305" s="38"/>
      <c r="X305" s="38"/>
      <c r="Y305" s="38"/>
      <c r="Z305" s="38"/>
      <c r="AA305" s="38"/>
      <c r="AB305" s="38"/>
      <c r="AC305" s="38"/>
      <c r="AD305" s="38"/>
      <c r="AE305" s="38"/>
      <c r="AR305" s="255" t="s">
        <v>179</v>
      </c>
      <c r="AT305" s="255" t="s">
        <v>175</v>
      </c>
      <c r="AU305" s="255" t="s">
        <v>85</v>
      </c>
      <c r="AY305" s="17" t="s">
        <v>173</v>
      </c>
      <c r="BE305" s="256">
        <f>IF(N305="základní",J305,0)</f>
        <v>0</v>
      </c>
      <c r="BF305" s="256">
        <f>IF(N305="snížená",J305,0)</f>
        <v>0</v>
      </c>
      <c r="BG305" s="256">
        <f>IF(N305="zákl. přenesená",J305,0)</f>
        <v>0</v>
      </c>
      <c r="BH305" s="256">
        <f>IF(N305="sníž. přenesená",J305,0)</f>
        <v>0</v>
      </c>
      <c r="BI305" s="256">
        <f>IF(N305="nulová",J305,0)</f>
        <v>0</v>
      </c>
      <c r="BJ305" s="17" t="s">
        <v>83</v>
      </c>
      <c r="BK305" s="256">
        <f>ROUND(I305*H305,2)</f>
        <v>0</v>
      </c>
      <c r="BL305" s="17" t="s">
        <v>179</v>
      </c>
      <c r="BM305" s="255" t="s">
        <v>399</v>
      </c>
    </row>
    <row r="306" spans="1:63" s="12" customFormat="1" ht="22.8" customHeight="1">
      <c r="A306" s="12"/>
      <c r="B306" s="227"/>
      <c r="C306" s="228"/>
      <c r="D306" s="229" t="s">
        <v>75</v>
      </c>
      <c r="E306" s="241" t="s">
        <v>400</v>
      </c>
      <c r="F306" s="241" t="s">
        <v>401</v>
      </c>
      <c r="G306" s="228"/>
      <c r="H306" s="228"/>
      <c r="I306" s="231"/>
      <c r="J306" s="242">
        <f>BK306</f>
        <v>0</v>
      </c>
      <c r="K306" s="228"/>
      <c r="L306" s="233"/>
      <c r="M306" s="234"/>
      <c r="N306" s="235"/>
      <c r="O306" s="235"/>
      <c r="P306" s="236">
        <f>SUM(P307:P322)</f>
        <v>0</v>
      </c>
      <c r="Q306" s="235"/>
      <c r="R306" s="236">
        <f>SUM(R307:R322)</f>
        <v>1.0663162</v>
      </c>
      <c r="S306" s="235"/>
      <c r="T306" s="237">
        <f>SUM(T307:T322)</f>
        <v>0.417186</v>
      </c>
      <c r="U306" s="12"/>
      <c r="V306" s="12"/>
      <c r="W306" s="12"/>
      <c r="X306" s="12"/>
      <c r="Y306" s="12"/>
      <c r="Z306" s="12"/>
      <c r="AA306" s="12"/>
      <c r="AB306" s="12"/>
      <c r="AC306" s="12"/>
      <c r="AD306" s="12"/>
      <c r="AE306" s="12"/>
      <c r="AR306" s="238" t="s">
        <v>85</v>
      </c>
      <c r="AT306" s="239" t="s">
        <v>75</v>
      </c>
      <c r="AU306" s="239" t="s">
        <v>83</v>
      </c>
      <c r="AY306" s="238" t="s">
        <v>173</v>
      </c>
      <c r="BK306" s="240">
        <f>SUM(BK307:BK322)</f>
        <v>0</v>
      </c>
    </row>
    <row r="307" spans="1:65" s="2" customFormat="1" ht="24.15" customHeight="1">
      <c r="A307" s="38"/>
      <c r="B307" s="39"/>
      <c r="C307" s="243" t="s">
        <v>402</v>
      </c>
      <c r="D307" s="243" t="s">
        <v>175</v>
      </c>
      <c r="E307" s="244" t="s">
        <v>403</v>
      </c>
      <c r="F307" s="245" t="s">
        <v>404</v>
      </c>
      <c r="G307" s="246" t="s">
        <v>204</v>
      </c>
      <c r="H307" s="247">
        <v>297.99</v>
      </c>
      <c r="I307" s="248"/>
      <c r="J307" s="249">
        <f>ROUND(I307*H307,2)</f>
        <v>0</v>
      </c>
      <c r="K307" s="250"/>
      <c r="L307" s="44"/>
      <c r="M307" s="251" t="s">
        <v>1</v>
      </c>
      <c r="N307" s="252" t="s">
        <v>41</v>
      </c>
      <c r="O307" s="91"/>
      <c r="P307" s="253">
        <f>O307*H307</f>
        <v>0</v>
      </c>
      <c r="Q307" s="253">
        <v>0</v>
      </c>
      <c r="R307" s="253">
        <f>Q307*H307</f>
        <v>0</v>
      </c>
      <c r="S307" s="253">
        <v>0.0014</v>
      </c>
      <c r="T307" s="254">
        <f>S307*H307</f>
        <v>0.417186</v>
      </c>
      <c r="U307" s="38"/>
      <c r="V307" s="38"/>
      <c r="W307" s="38"/>
      <c r="X307" s="38"/>
      <c r="Y307" s="38"/>
      <c r="Z307" s="38"/>
      <c r="AA307" s="38"/>
      <c r="AB307" s="38"/>
      <c r="AC307" s="38"/>
      <c r="AD307" s="38"/>
      <c r="AE307" s="38"/>
      <c r="AR307" s="255" t="s">
        <v>179</v>
      </c>
      <c r="AT307" s="255" t="s">
        <v>175</v>
      </c>
      <c r="AU307" s="255" t="s">
        <v>85</v>
      </c>
      <c r="AY307" s="17" t="s">
        <v>173</v>
      </c>
      <c r="BE307" s="256">
        <f>IF(N307="základní",J307,0)</f>
        <v>0</v>
      </c>
      <c r="BF307" s="256">
        <f>IF(N307="snížená",J307,0)</f>
        <v>0</v>
      </c>
      <c r="BG307" s="256">
        <f>IF(N307="zákl. přenesená",J307,0)</f>
        <v>0</v>
      </c>
      <c r="BH307" s="256">
        <f>IF(N307="sníž. přenesená",J307,0)</f>
        <v>0</v>
      </c>
      <c r="BI307" s="256">
        <f>IF(N307="nulová",J307,0)</f>
        <v>0</v>
      </c>
      <c r="BJ307" s="17" t="s">
        <v>83</v>
      </c>
      <c r="BK307" s="256">
        <f>ROUND(I307*H307,2)</f>
        <v>0</v>
      </c>
      <c r="BL307" s="17" t="s">
        <v>179</v>
      </c>
      <c r="BM307" s="255" t="s">
        <v>405</v>
      </c>
    </row>
    <row r="308" spans="1:65" s="2" customFormat="1" ht="24.15" customHeight="1">
      <c r="A308" s="38"/>
      <c r="B308" s="39"/>
      <c r="C308" s="243" t="s">
        <v>406</v>
      </c>
      <c r="D308" s="243" t="s">
        <v>175</v>
      </c>
      <c r="E308" s="244" t="s">
        <v>407</v>
      </c>
      <c r="F308" s="245" t="s">
        <v>408</v>
      </c>
      <c r="G308" s="246" t="s">
        <v>204</v>
      </c>
      <c r="H308" s="247">
        <v>316.94</v>
      </c>
      <c r="I308" s="248"/>
      <c r="J308" s="249">
        <f>ROUND(I308*H308,2)</f>
        <v>0</v>
      </c>
      <c r="K308" s="250"/>
      <c r="L308" s="44"/>
      <c r="M308" s="251" t="s">
        <v>1</v>
      </c>
      <c r="N308" s="252" t="s">
        <v>41</v>
      </c>
      <c r="O308" s="91"/>
      <c r="P308" s="253">
        <f>O308*H308</f>
        <v>0</v>
      </c>
      <c r="Q308" s="253">
        <v>0</v>
      </c>
      <c r="R308" s="253">
        <f>Q308*H308</f>
        <v>0</v>
      </c>
      <c r="S308" s="253">
        <v>0</v>
      </c>
      <c r="T308" s="254">
        <f>S308*H308</f>
        <v>0</v>
      </c>
      <c r="U308" s="38"/>
      <c r="V308" s="38"/>
      <c r="W308" s="38"/>
      <c r="X308" s="38"/>
      <c r="Y308" s="38"/>
      <c r="Z308" s="38"/>
      <c r="AA308" s="38"/>
      <c r="AB308" s="38"/>
      <c r="AC308" s="38"/>
      <c r="AD308" s="38"/>
      <c r="AE308" s="38"/>
      <c r="AR308" s="255" t="s">
        <v>179</v>
      </c>
      <c r="AT308" s="255" t="s">
        <v>175</v>
      </c>
      <c r="AU308" s="255" t="s">
        <v>85</v>
      </c>
      <c r="AY308" s="17" t="s">
        <v>173</v>
      </c>
      <c r="BE308" s="256">
        <f>IF(N308="základní",J308,0)</f>
        <v>0</v>
      </c>
      <c r="BF308" s="256">
        <f>IF(N308="snížená",J308,0)</f>
        <v>0</v>
      </c>
      <c r="BG308" s="256">
        <f>IF(N308="zákl. přenesená",J308,0)</f>
        <v>0</v>
      </c>
      <c r="BH308" s="256">
        <f>IF(N308="sníž. přenesená",J308,0)</f>
        <v>0</v>
      </c>
      <c r="BI308" s="256">
        <f>IF(N308="nulová",J308,0)</f>
        <v>0</v>
      </c>
      <c r="BJ308" s="17" t="s">
        <v>83</v>
      </c>
      <c r="BK308" s="256">
        <f>ROUND(I308*H308,2)</f>
        <v>0</v>
      </c>
      <c r="BL308" s="17" t="s">
        <v>179</v>
      </c>
      <c r="BM308" s="255" t="s">
        <v>409</v>
      </c>
    </row>
    <row r="309" spans="1:51" s="13" customFormat="1" ht="12">
      <c r="A309" s="13"/>
      <c r="B309" s="257"/>
      <c r="C309" s="258"/>
      <c r="D309" s="259" t="s">
        <v>189</v>
      </c>
      <c r="E309" s="260" t="s">
        <v>1</v>
      </c>
      <c r="F309" s="261" t="s">
        <v>190</v>
      </c>
      <c r="G309" s="258"/>
      <c r="H309" s="260" t="s">
        <v>1</v>
      </c>
      <c r="I309" s="262"/>
      <c r="J309" s="258"/>
      <c r="K309" s="258"/>
      <c r="L309" s="263"/>
      <c r="M309" s="264"/>
      <c r="N309" s="265"/>
      <c r="O309" s="265"/>
      <c r="P309" s="265"/>
      <c r="Q309" s="265"/>
      <c r="R309" s="265"/>
      <c r="S309" s="265"/>
      <c r="T309" s="266"/>
      <c r="U309" s="13"/>
      <c r="V309" s="13"/>
      <c r="W309" s="13"/>
      <c r="X309" s="13"/>
      <c r="Y309" s="13"/>
      <c r="Z309" s="13"/>
      <c r="AA309" s="13"/>
      <c r="AB309" s="13"/>
      <c r="AC309" s="13"/>
      <c r="AD309" s="13"/>
      <c r="AE309" s="13"/>
      <c r="AT309" s="267" t="s">
        <v>189</v>
      </c>
      <c r="AU309" s="267" t="s">
        <v>85</v>
      </c>
      <c r="AV309" s="13" t="s">
        <v>83</v>
      </c>
      <c r="AW309" s="13" t="s">
        <v>32</v>
      </c>
      <c r="AX309" s="13" t="s">
        <v>76</v>
      </c>
      <c r="AY309" s="267" t="s">
        <v>173</v>
      </c>
    </row>
    <row r="310" spans="1:51" s="13" customFormat="1" ht="12">
      <c r="A310" s="13"/>
      <c r="B310" s="257"/>
      <c r="C310" s="258"/>
      <c r="D310" s="259" t="s">
        <v>189</v>
      </c>
      <c r="E310" s="260" t="s">
        <v>1</v>
      </c>
      <c r="F310" s="261" t="s">
        <v>246</v>
      </c>
      <c r="G310" s="258"/>
      <c r="H310" s="260" t="s">
        <v>1</v>
      </c>
      <c r="I310" s="262"/>
      <c r="J310" s="258"/>
      <c r="K310" s="258"/>
      <c r="L310" s="263"/>
      <c r="M310" s="264"/>
      <c r="N310" s="265"/>
      <c r="O310" s="265"/>
      <c r="P310" s="265"/>
      <c r="Q310" s="265"/>
      <c r="R310" s="265"/>
      <c r="S310" s="265"/>
      <c r="T310" s="266"/>
      <c r="U310" s="13"/>
      <c r="V310" s="13"/>
      <c r="W310" s="13"/>
      <c r="X310" s="13"/>
      <c r="Y310" s="13"/>
      <c r="Z310" s="13"/>
      <c r="AA310" s="13"/>
      <c r="AB310" s="13"/>
      <c r="AC310" s="13"/>
      <c r="AD310" s="13"/>
      <c r="AE310" s="13"/>
      <c r="AT310" s="267" t="s">
        <v>189</v>
      </c>
      <c r="AU310" s="267" t="s">
        <v>85</v>
      </c>
      <c r="AV310" s="13" t="s">
        <v>83</v>
      </c>
      <c r="AW310" s="13" t="s">
        <v>32</v>
      </c>
      <c r="AX310" s="13" t="s">
        <v>76</v>
      </c>
      <c r="AY310" s="267" t="s">
        <v>173</v>
      </c>
    </row>
    <row r="311" spans="1:51" s="14" customFormat="1" ht="12">
      <c r="A311" s="14"/>
      <c r="B311" s="268"/>
      <c r="C311" s="269"/>
      <c r="D311" s="259" t="s">
        <v>189</v>
      </c>
      <c r="E311" s="270" t="s">
        <v>1</v>
      </c>
      <c r="F311" s="271" t="s">
        <v>410</v>
      </c>
      <c r="G311" s="269"/>
      <c r="H311" s="272">
        <v>186</v>
      </c>
      <c r="I311" s="273"/>
      <c r="J311" s="269"/>
      <c r="K311" s="269"/>
      <c r="L311" s="274"/>
      <c r="M311" s="275"/>
      <c r="N311" s="276"/>
      <c r="O311" s="276"/>
      <c r="P311" s="276"/>
      <c r="Q311" s="276"/>
      <c r="R311" s="276"/>
      <c r="S311" s="276"/>
      <c r="T311" s="277"/>
      <c r="U311" s="14"/>
      <c r="V311" s="14"/>
      <c r="W311" s="14"/>
      <c r="X311" s="14"/>
      <c r="Y311" s="14"/>
      <c r="Z311" s="14"/>
      <c r="AA311" s="14"/>
      <c r="AB311" s="14"/>
      <c r="AC311" s="14"/>
      <c r="AD311" s="14"/>
      <c r="AE311" s="14"/>
      <c r="AT311" s="278" t="s">
        <v>189</v>
      </c>
      <c r="AU311" s="278" t="s">
        <v>85</v>
      </c>
      <c r="AV311" s="14" t="s">
        <v>85</v>
      </c>
      <c r="AW311" s="14" t="s">
        <v>32</v>
      </c>
      <c r="AX311" s="14" t="s">
        <v>76</v>
      </c>
      <c r="AY311" s="278" t="s">
        <v>173</v>
      </c>
    </row>
    <row r="312" spans="1:51" s="13" customFormat="1" ht="12">
      <c r="A312" s="13"/>
      <c r="B312" s="257"/>
      <c r="C312" s="258"/>
      <c r="D312" s="259" t="s">
        <v>189</v>
      </c>
      <c r="E312" s="260" t="s">
        <v>1</v>
      </c>
      <c r="F312" s="261" t="s">
        <v>248</v>
      </c>
      <c r="G312" s="258"/>
      <c r="H312" s="260" t="s">
        <v>1</v>
      </c>
      <c r="I312" s="262"/>
      <c r="J312" s="258"/>
      <c r="K312" s="258"/>
      <c r="L312" s="263"/>
      <c r="M312" s="264"/>
      <c r="N312" s="265"/>
      <c r="O312" s="265"/>
      <c r="P312" s="265"/>
      <c r="Q312" s="265"/>
      <c r="R312" s="265"/>
      <c r="S312" s="265"/>
      <c r="T312" s="266"/>
      <c r="U312" s="13"/>
      <c r="V312" s="13"/>
      <c r="W312" s="13"/>
      <c r="X312" s="13"/>
      <c r="Y312" s="13"/>
      <c r="Z312" s="13"/>
      <c r="AA312" s="13"/>
      <c r="AB312" s="13"/>
      <c r="AC312" s="13"/>
      <c r="AD312" s="13"/>
      <c r="AE312" s="13"/>
      <c r="AT312" s="267" t="s">
        <v>189</v>
      </c>
      <c r="AU312" s="267" t="s">
        <v>85</v>
      </c>
      <c r="AV312" s="13" t="s">
        <v>83</v>
      </c>
      <c r="AW312" s="13" t="s">
        <v>32</v>
      </c>
      <c r="AX312" s="13" t="s">
        <v>76</v>
      </c>
      <c r="AY312" s="267" t="s">
        <v>173</v>
      </c>
    </row>
    <row r="313" spans="1:51" s="14" customFormat="1" ht="12">
      <c r="A313" s="14"/>
      <c r="B313" s="268"/>
      <c r="C313" s="269"/>
      <c r="D313" s="259" t="s">
        <v>189</v>
      </c>
      <c r="E313" s="270" t="s">
        <v>1</v>
      </c>
      <c r="F313" s="271" t="s">
        <v>411</v>
      </c>
      <c r="G313" s="269"/>
      <c r="H313" s="272">
        <v>97.65</v>
      </c>
      <c r="I313" s="273"/>
      <c r="J313" s="269"/>
      <c r="K313" s="269"/>
      <c r="L313" s="274"/>
      <c r="M313" s="275"/>
      <c r="N313" s="276"/>
      <c r="O313" s="276"/>
      <c r="P313" s="276"/>
      <c r="Q313" s="276"/>
      <c r="R313" s="276"/>
      <c r="S313" s="276"/>
      <c r="T313" s="277"/>
      <c r="U313" s="14"/>
      <c r="V313" s="14"/>
      <c r="W313" s="14"/>
      <c r="X313" s="14"/>
      <c r="Y313" s="14"/>
      <c r="Z313" s="14"/>
      <c r="AA313" s="14"/>
      <c r="AB313" s="14"/>
      <c r="AC313" s="14"/>
      <c r="AD313" s="14"/>
      <c r="AE313" s="14"/>
      <c r="AT313" s="278" t="s">
        <v>189</v>
      </c>
      <c r="AU313" s="278" t="s">
        <v>85</v>
      </c>
      <c r="AV313" s="14" t="s">
        <v>85</v>
      </c>
      <c r="AW313" s="14" t="s">
        <v>32</v>
      </c>
      <c r="AX313" s="14" t="s">
        <v>76</v>
      </c>
      <c r="AY313" s="278" t="s">
        <v>173</v>
      </c>
    </row>
    <row r="314" spans="1:51" s="13" customFormat="1" ht="12">
      <c r="A314" s="13"/>
      <c r="B314" s="257"/>
      <c r="C314" s="258"/>
      <c r="D314" s="259" t="s">
        <v>189</v>
      </c>
      <c r="E314" s="260" t="s">
        <v>1</v>
      </c>
      <c r="F314" s="261" t="s">
        <v>250</v>
      </c>
      <c r="G314" s="258"/>
      <c r="H314" s="260" t="s">
        <v>1</v>
      </c>
      <c r="I314" s="262"/>
      <c r="J314" s="258"/>
      <c r="K314" s="258"/>
      <c r="L314" s="263"/>
      <c r="M314" s="264"/>
      <c r="N314" s="265"/>
      <c r="O314" s="265"/>
      <c r="P314" s="265"/>
      <c r="Q314" s="265"/>
      <c r="R314" s="265"/>
      <c r="S314" s="265"/>
      <c r="T314" s="266"/>
      <c r="U314" s="13"/>
      <c r="V314" s="13"/>
      <c r="W314" s="13"/>
      <c r="X314" s="13"/>
      <c r="Y314" s="13"/>
      <c r="Z314" s="13"/>
      <c r="AA314" s="13"/>
      <c r="AB314" s="13"/>
      <c r="AC314" s="13"/>
      <c r="AD314" s="13"/>
      <c r="AE314" s="13"/>
      <c r="AT314" s="267" t="s">
        <v>189</v>
      </c>
      <c r="AU314" s="267" t="s">
        <v>85</v>
      </c>
      <c r="AV314" s="13" t="s">
        <v>83</v>
      </c>
      <c r="AW314" s="13" t="s">
        <v>32</v>
      </c>
      <c r="AX314" s="13" t="s">
        <v>76</v>
      </c>
      <c r="AY314" s="267" t="s">
        <v>173</v>
      </c>
    </row>
    <row r="315" spans="1:51" s="14" customFormat="1" ht="12">
      <c r="A315" s="14"/>
      <c r="B315" s="268"/>
      <c r="C315" s="269"/>
      <c r="D315" s="259" t="s">
        <v>189</v>
      </c>
      <c r="E315" s="270" t="s">
        <v>1</v>
      </c>
      <c r="F315" s="271" t="s">
        <v>258</v>
      </c>
      <c r="G315" s="269"/>
      <c r="H315" s="272">
        <v>33.29</v>
      </c>
      <c r="I315" s="273"/>
      <c r="J315" s="269"/>
      <c r="K315" s="269"/>
      <c r="L315" s="274"/>
      <c r="M315" s="275"/>
      <c r="N315" s="276"/>
      <c r="O315" s="276"/>
      <c r="P315" s="276"/>
      <c r="Q315" s="276"/>
      <c r="R315" s="276"/>
      <c r="S315" s="276"/>
      <c r="T315" s="277"/>
      <c r="U315" s="14"/>
      <c r="V315" s="14"/>
      <c r="W315" s="14"/>
      <c r="X315" s="14"/>
      <c r="Y315" s="14"/>
      <c r="Z315" s="14"/>
      <c r="AA315" s="14"/>
      <c r="AB315" s="14"/>
      <c r="AC315" s="14"/>
      <c r="AD315" s="14"/>
      <c r="AE315" s="14"/>
      <c r="AT315" s="278" t="s">
        <v>189</v>
      </c>
      <c r="AU315" s="278" t="s">
        <v>85</v>
      </c>
      <c r="AV315" s="14" t="s">
        <v>85</v>
      </c>
      <c r="AW315" s="14" t="s">
        <v>32</v>
      </c>
      <c r="AX315" s="14" t="s">
        <v>76</v>
      </c>
      <c r="AY315" s="278" t="s">
        <v>173</v>
      </c>
    </row>
    <row r="316" spans="1:51" s="15" customFormat="1" ht="12">
      <c r="A316" s="15"/>
      <c r="B316" s="279"/>
      <c r="C316" s="280"/>
      <c r="D316" s="259" t="s">
        <v>189</v>
      </c>
      <c r="E316" s="281" t="s">
        <v>1</v>
      </c>
      <c r="F316" s="282" t="s">
        <v>194</v>
      </c>
      <c r="G316" s="280"/>
      <c r="H316" s="283">
        <v>316.94</v>
      </c>
      <c r="I316" s="284"/>
      <c r="J316" s="280"/>
      <c r="K316" s="280"/>
      <c r="L316" s="285"/>
      <c r="M316" s="286"/>
      <c r="N316" s="287"/>
      <c r="O316" s="287"/>
      <c r="P316" s="287"/>
      <c r="Q316" s="287"/>
      <c r="R316" s="287"/>
      <c r="S316" s="287"/>
      <c r="T316" s="288"/>
      <c r="U316" s="15"/>
      <c r="V316" s="15"/>
      <c r="W316" s="15"/>
      <c r="X316" s="15"/>
      <c r="Y316" s="15"/>
      <c r="Z316" s="15"/>
      <c r="AA316" s="15"/>
      <c r="AB316" s="15"/>
      <c r="AC316" s="15"/>
      <c r="AD316" s="15"/>
      <c r="AE316" s="15"/>
      <c r="AT316" s="289" t="s">
        <v>189</v>
      </c>
      <c r="AU316" s="289" t="s">
        <v>85</v>
      </c>
      <c r="AV316" s="15" t="s">
        <v>183</v>
      </c>
      <c r="AW316" s="15" t="s">
        <v>32</v>
      </c>
      <c r="AX316" s="15" t="s">
        <v>83</v>
      </c>
      <c r="AY316" s="289" t="s">
        <v>173</v>
      </c>
    </row>
    <row r="317" spans="1:65" s="2" customFormat="1" ht="24.15" customHeight="1">
      <c r="A317" s="38"/>
      <c r="B317" s="39"/>
      <c r="C317" s="290" t="s">
        <v>412</v>
      </c>
      <c r="D317" s="290" t="s">
        <v>195</v>
      </c>
      <c r="E317" s="291" t="s">
        <v>413</v>
      </c>
      <c r="F317" s="292" t="s">
        <v>414</v>
      </c>
      <c r="G317" s="293" t="s">
        <v>204</v>
      </c>
      <c r="H317" s="294">
        <v>332.787</v>
      </c>
      <c r="I317" s="295"/>
      <c r="J317" s="296">
        <f>ROUND(I317*H317,2)</f>
        <v>0</v>
      </c>
      <c r="K317" s="297"/>
      <c r="L317" s="298"/>
      <c r="M317" s="299" t="s">
        <v>1</v>
      </c>
      <c r="N317" s="300" t="s">
        <v>41</v>
      </c>
      <c r="O317" s="91"/>
      <c r="P317" s="253">
        <f>O317*H317</f>
        <v>0</v>
      </c>
      <c r="Q317" s="253">
        <v>0.00296</v>
      </c>
      <c r="R317" s="253">
        <f>Q317*H317</f>
        <v>0.9850495199999999</v>
      </c>
      <c r="S317" s="253">
        <v>0</v>
      </c>
      <c r="T317" s="254">
        <f>S317*H317</f>
        <v>0</v>
      </c>
      <c r="U317" s="38"/>
      <c r="V317" s="38"/>
      <c r="W317" s="38"/>
      <c r="X317" s="38"/>
      <c r="Y317" s="38"/>
      <c r="Z317" s="38"/>
      <c r="AA317" s="38"/>
      <c r="AB317" s="38"/>
      <c r="AC317" s="38"/>
      <c r="AD317" s="38"/>
      <c r="AE317" s="38"/>
      <c r="AR317" s="255" t="s">
        <v>363</v>
      </c>
      <c r="AT317" s="255" t="s">
        <v>195</v>
      </c>
      <c r="AU317" s="255" t="s">
        <v>85</v>
      </c>
      <c r="AY317" s="17" t="s">
        <v>173</v>
      </c>
      <c r="BE317" s="256">
        <f>IF(N317="základní",J317,0)</f>
        <v>0</v>
      </c>
      <c r="BF317" s="256">
        <f>IF(N317="snížená",J317,0)</f>
        <v>0</v>
      </c>
      <c r="BG317" s="256">
        <f>IF(N317="zákl. přenesená",J317,0)</f>
        <v>0</v>
      </c>
      <c r="BH317" s="256">
        <f>IF(N317="sníž. přenesená",J317,0)</f>
        <v>0</v>
      </c>
      <c r="BI317" s="256">
        <f>IF(N317="nulová",J317,0)</f>
        <v>0</v>
      </c>
      <c r="BJ317" s="17" t="s">
        <v>83</v>
      </c>
      <c r="BK317" s="256">
        <f>ROUND(I317*H317,2)</f>
        <v>0</v>
      </c>
      <c r="BL317" s="17" t="s">
        <v>179</v>
      </c>
      <c r="BM317" s="255" t="s">
        <v>415</v>
      </c>
    </row>
    <row r="318" spans="1:51" s="14" customFormat="1" ht="12">
      <c r="A318" s="14"/>
      <c r="B318" s="268"/>
      <c r="C318" s="269"/>
      <c r="D318" s="259" t="s">
        <v>189</v>
      </c>
      <c r="E318" s="269"/>
      <c r="F318" s="271" t="s">
        <v>416</v>
      </c>
      <c r="G318" s="269"/>
      <c r="H318" s="272">
        <v>332.787</v>
      </c>
      <c r="I318" s="273"/>
      <c r="J318" s="269"/>
      <c r="K318" s="269"/>
      <c r="L318" s="274"/>
      <c r="M318" s="275"/>
      <c r="N318" s="276"/>
      <c r="O318" s="276"/>
      <c r="P318" s="276"/>
      <c r="Q318" s="276"/>
      <c r="R318" s="276"/>
      <c r="S318" s="276"/>
      <c r="T318" s="277"/>
      <c r="U318" s="14"/>
      <c r="V318" s="14"/>
      <c r="W318" s="14"/>
      <c r="X318" s="14"/>
      <c r="Y318" s="14"/>
      <c r="Z318" s="14"/>
      <c r="AA318" s="14"/>
      <c r="AB318" s="14"/>
      <c r="AC318" s="14"/>
      <c r="AD318" s="14"/>
      <c r="AE318" s="14"/>
      <c r="AT318" s="278" t="s">
        <v>189</v>
      </c>
      <c r="AU318" s="278" t="s">
        <v>85</v>
      </c>
      <c r="AV318" s="14" t="s">
        <v>85</v>
      </c>
      <c r="AW318" s="14" t="s">
        <v>4</v>
      </c>
      <c r="AX318" s="14" t="s">
        <v>83</v>
      </c>
      <c r="AY318" s="278" t="s">
        <v>173</v>
      </c>
    </row>
    <row r="319" spans="1:65" s="2" customFormat="1" ht="24.15" customHeight="1">
      <c r="A319" s="38"/>
      <c r="B319" s="39"/>
      <c r="C319" s="243" t="s">
        <v>417</v>
      </c>
      <c r="D319" s="243" t="s">
        <v>175</v>
      </c>
      <c r="E319" s="244" t="s">
        <v>418</v>
      </c>
      <c r="F319" s="245" t="s">
        <v>419</v>
      </c>
      <c r="G319" s="246" t="s">
        <v>204</v>
      </c>
      <c r="H319" s="247">
        <v>316.94</v>
      </c>
      <c r="I319" s="248"/>
      <c r="J319" s="249">
        <f>ROUND(I319*H319,2)</f>
        <v>0</v>
      </c>
      <c r="K319" s="250"/>
      <c r="L319" s="44"/>
      <c r="M319" s="251" t="s">
        <v>1</v>
      </c>
      <c r="N319" s="252" t="s">
        <v>41</v>
      </c>
      <c r="O319" s="91"/>
      <c r="P319" s="253">
        <f>O319*H319</f>
        <v>0</v>
      </c>
      <c r="Q319" s="253">
        <v>0</v>
      </c>
      <c r="R319" s="253">
        <f>Q319*H319</f>
        <v>0</v>
      </c>
      <c r="S319" s="253">
        <v>0</v>
      </c>
      <c r="T319" s="254">
        <f>S319*H319</f>
        <v>0</v>
      </c>
      <c r="U319" s="38"/>
      <c r="V319" s="38"/>
      <c r="W319" s="38"/>
      <c r="X319" s="38"/>
      <c r="Y319" s="38"/>
      <c r="Z319" s="38"/>
      <c r="AA319" s="38"/>
      <c r="AB319" s="38"/>
      <c r="AC319" s="38"/>
      <c r="AD319" s="38"/>
      <c r="AE319" s="38"/>
      <c r="AR319" s="255" t="s">
        <v>179</v>
      </c>
      <c r="AT319" s="255" t="s">
        <v>175</v>
      </c>
      <c r="AU319" s="255" t="s">
        <v>85</v>
      </c>
      <c r="AY319" s="17" t="s">
        <v>173</v>
      </c>
      <c r="BE319" s="256">
        <f>IF(N319="základní",J319,0)</f>
        <v>0</v>
      </c>
      <c r="BF319" s="256">
        <f>IF(N319="snížená",J319,0)</f>
        <v>0</v>
      </c>
      <c r="BG319" s="256">
        <f>IF(N319="zákl. přenesená",J319,0)</f>
        <v>0</v>
      </c>
      <c r="BH319" s="256">
        <f>IF(N319="sníž. přenesená",J319,0)</f>
        <v>0</v>
      </c>
      <c r="BI319" s="256">
        <f>IF(N319="nulová",J319,0)</f>
        <v>0</v>
      </c>
      <c r="BJ319" s="17" t="s">
        <v>83</v>
      </c>
      <c r="BK319" s="256">
        <f>ROUND(I319*H319,2)</f>
        <v>0</v>
      </c>
      <c r="BL319" s="17" t="s">
        <v>179</v>
      </c>
      <c r="BM319" s="255" t="s">
        <v>420</v>
      </c>
    </row>
    <row r="320" spans="1:65" s="2" customFormat="1" ht="24.15" customHeight="1">
      <c r="A320" s="38"/>
      <c r="B320" s="39"/>
      <c r="C320" s="290" t="s">
        <v>421</v>
      </c>
      <c r="D320" s="290" t="s">
        <v>195</v>
      </c>
      <c r="E320" s="291" t="s">
        <v>422</v>
      </c>
      <c r="F320" s="292" t="s">
        <v>423</v>
      </c>
      <c r="G320" s="293" t="s">
        <v>204</v>
      </c>
      <c r="H320" s="294">
        <v>369.394</v>
      </c>
      <c r="I320" s="295"/>
      <c r="J320" s="296">
        <f>ROUND(I320*H320,2)</f>
        <v>0</v>
      </c>
      <c r="K320" s="297"/>
      <c r="L320" s="298"/>
      <c r="M320" s="299" t="s">
        <v>1</v>
      </c>
      <c r="N320" s="300" t="s">
        <v>41</v>
      </c>
      <c r="O320" s="91"/>
      <c r="P320" s="253">
        <f>O320*H320</f>
        <v>0</v>
      </c>
      <c r="Q320" s="253">
        <v>0.00022</v>
      </c>
      <c r="R320" s="253">
        <f>Q320*H320</f>
        <v>0.08126668000000001</v>
      </c>
      <c r="S320" s="253">
        <v>0</v>
      </c>
      <c r="T320" s="254">
        <f>S320*H320</f>
        <v>0</v>
      </c>
      <c r="U320" s="38"/>
      <c r="V320" s="38"/>
      <c r="W320" s="38"/>
      <c r="X320" s="38"/>
      <c r="Y320" s="38"/>
      <c r="Z320" s="38"/>
      <c r="AA320" s="38"/>
      <c r="AB320" s="38"/>
      <c r="AC320" s="38"/>
      <c r="AD320" s="38"/>
      <c r="AE320" s="38"/>
      <c r="AR320" s="255" t="s">
        <v>363</v>
      </c>
      <c r="AT320" s="255" t="s">
        <v>195</v>
      </c>
      <c r="AU320" s="255" t="s">
        <v>85</v>
      </c>
      <c r="AY320" s="17" t="s">
        <v>173</v>
      </c>
      <c r="BE320" s="256">
        <f>IF(N320="základní",J320,0)</f>
        <v>0</v>
      </c>
      <c r="BF320" s="256">
        <f>IF(N320="snížená",J320,0)</f>
        <v>0</v>
      </c>
      <c r="BG320" s="256">
        <f>IF(N320="zákl. přenesená",J320,0)</f>
        <v>0</v>
      </c>
      <c r="BH320" s="256">
        <f>IF(N320="sníž. přenesená",J320,0)</f>
        <v>0</v>
      </c>
      <c r="BI320" s="256">
        <f>IF(N320="nulová",J320,0)</f>
        <v>0</v>
      </c>
      <c r="BJ320" s="17" t="s">
        <v>83</v>
      </c>
      <c r="BK320" s="256">
        <f>ROUND(I320*H320,2)</f>
        <v>0</v>
      </c>
      <c r="BL320" s="17" t="s">
        <v>179</v>
      </c>
      <c r="BM320" s="255" t="s">
        <v>424</v>
      </c>
    </row>
    <row r="321" spans="1:51" s="14" customFormat="1" ht="12">
      <c r="A321" s="14"/>
      <c r="B321" s="268"/>
      <c r="C321" s="269"/>
      <c r="D321" s="259" t="s">
        <v>189</v>
      </c>
      <c r="E321" s="269"/>
      <c r="F321" s="271" t="s">
        <v>425</v>
      </c>
      <c r="G321" s="269"/>
      <c r="H321" s="272">
        <v>369.394</v>
      </c>
      <c r="I321" s="273"/>
      <c r="J321" s="269"/>
      <c r="K321" s="269"/>
      <c r="L321" s="274"/>
      <c r="M321" s="275"/>
      <c r="N321" s="276"/>
      <c r="O321" s="276"/>
      <c r="P321" s="276"/>
      <c r="Q321" s="276"/>
      <c r="R321" s="276"/>
      <c r="S321" s="276"/>
      <c r="T321" s="277"/>
      <c r="U321" s="14"/>
      <c r="V321" s="14"/>
      <c r="W321" s="14"/>
      <c r="X321" s="14"/>
      <c r="Y321" s="14"/>
      <c r="Z321" s="14"/>
      <c r="AA321" s="14"/>
      <c r="AB321" s="14"/>
      <c r="AC321" s="14"/>
      <c r="AD321" s="14"/>
      <c r="AE321" s="14"/>
      <c r="AT321" s="278" t="s">
        <v>189</v>
      </c>
      <c r="AU321" s="278" t="s">
        <v>85</v>
      </c>
      <c r="AV321" s="14" t="s">
        <v>85</v>
      </c>
      <c r="AW321" s="14" t="s">
        <v>4</v>
      </c>
      <c r="AX321" s="14" t="s">
        <v>83</v>
      </c>
      <c r="AY321" s="278" t="s">
        <v>173</v>
      </c>
    </row>
    <row r="322" spans="1:65" s="2" customFormat="1" ht="24.15" customHeight="1">
      <c r="A322" s="38"/>
      <c r="B322" s="39"/>
      <c r="C322" s="243" t="s">
        <v>426</v>
      </c>
      <c r="D322" s="243" t="s">
        <v>175</v>
      </c>
      <c r="E322" s="244" t="s">
        <v>427</v>
      </c>
      <c r="F322" s="245" t="s">
        <v>428</v>
      </c>
      <c r="G322" s="246" t="s">
        <v>398</v>
      </c>
      <c r="H322" s="301"/>
      <c r="I322" s="248"/>
      <c r="J322" s="249">
        <f>ROUND(I322*H322,2)</f>
        <v>0</v>
      </c>
      <c r="K322" s="250"/>
      <c r="L322" s="44"/>
      <c r="M322" s="251" t="s">
        <v>1</v>
      </c>
      <c r="N322" s="252" t="s">
        <v>41</v>
      </c>
      <c r="O322" s="91"/>
      <c r="P322" s="253">
        <f>O322*H322</f>
        <v>0</v>
      </c>
      <c r="Q322" s="253">
        <v>0</v>
      </c>
      <c r="R322" s="253">
        <f>Q322*H322</f>
        <v>0</v>
      </c>
      <c r="S322" s="253">
        <v>0</v>
      </c>
      <c r="T322" s="254">
        <f>S322*H322</f>
        <v>0</v>
      </c>
      <c r="U322" s="38"/>
      <c r="V322" s="38"/>
      <c r="W322" s="38"/>
      <c r="X322" s="38"/>
      <c r="Y322" s="38"/>
      <c r="Z322" s="38"/>
      <c r="AA322" s="38"/>
      <c r="AB322" s="38"/>
      <c r="AC322" s="38"/>
      <c r="AD322" s="38"/>
      <c r="AE322" s="38"/>
      <c r="AR322" s="255" t="s">
        <v>179</v>
      </c>
      <c r="AT322" s="255" t="s">
        <v>175</v>
      </c>
      <c r="AU322" s="255" t="s">
        <v>85</v>
      </c>
      <c r="AY322" s="17" t="s">
        <v>173</v>
      </c>
      <c r="BE322" s="256">
        <f>IF(N322="základní",J322,0)</f>
        <v>0</v>
      </c>
      <c r="BF322" s="256">
        <f>IF(N322="snížená",J322,0)</f>
        <v>0</v>
      </c>
      <c r="BG322" s="256">
        <f>IF(N322="zákl. přenesená",J322,0)</f>
        <v>0</v>
      </c>
      <c r="BH322" s="256">
        <f>IF(N322="sníž. přenesená",J322,0)</f>
        <v>0</v>
      </c>
      <c r="BI322" s="256">
        <f>IF(N322="nulová",J322,0)</f>
        <v>0</v>
      </c>
      <c r="BJ322" s="17" t="s">
        <v>83</v>
      </c>
      <c r="BK322" s="256">
        <f>ROUND(I322*H322,2)</f>
        <v>0</v>
      </c>
      <c r="BL322" s="17" t="s">
        <v>179</v>
      </c>
      <c r="BM322" s="255" t="s">
        <v>429</v>
      </c>
    </row>
    <row r="323" spans="1:63" s="12" customFormat="1" ht="22.8" customHeight="1">
      <c r="A323" s="12"/>
      <c r="B323" s="227"/>
      <c r="C323" s="228"/>
      <c r="D323" s="229" t="s">
        <v>75</v>
      </c>
      <c r="E323" s="241" t="s">
        <v>430</v>
      </c>
      <c r="F323" s="241" t="s">
        <v>431</v>
      </c>
      <c r="G323" s="228"/>
      <c r="H323" s="228"/>
      <c r="I323" s="231"/>
      <c r="J323" s="242">
        <f>BK323</f>
        <v>0</v>
      </c>
      <c r="K323" s="228"/>
      <c r="L323" s="233"/>
      <c r="M323" s="234"/>
      <c r="N323" s="235"/>
      <c r="O323" s="235"/>
      <c r="P323" s="236">
        <f>SUM(P324:P345)</f>
        <v>0</v>
      </c>
      <c r="Q323" s="235"/>
      <c r="R323" s="236">
        <f>SUM(R324:R345)</f>
        <v>0</v>
      </c>
      <c r="S323" s="235"/>
      <c r="T323" s="237">
        <f>SUM(T324:T345)</f>
        <v>4.171860000000001</v>
      </c>
      <c r="U323" s="12"/>
      <c r="V323" s="12"/>
      <c r="W323" s="12"/>
      <c r="X323" s="12"/>
      <c r="Y323" s="12"/>
      <c r="Z323" s="12"/>
      <c r="AA323" s="12"/>
      <c r="AB323" s="12"/>
      <c r="AC323" s="12"/>
      <c r="AD323" s="12"/>
      <c r="AE323" s="12"/>
      <c r="AR323" s="238" t="s">
        <v>85</v>
      </c>
      <c r="AT323" s="239" t="s">
        <v>75</v>
      </c>
      <c r="AU323" s="239" t="s">
        <v>83</v>
      </c>
      <c r="AY323" s="238" t="s">
        <v>173</v>
      </c>
      <c r="BK323" s="240">
        <f>SUM(BK324:BK345)</f>
        <v>0</v>
      </c>
    </row>
    <row r="324" spans="1:65" s="2" customFormat="1" ht="33" customHeight="1">
      <c r="A324" s="38"/>
      <c r="B324" s="39"/>
      <c r="C324" s="243" t="s">
        <v>432</v>
      </c>
      <c r="D324" s="243" t="s">
        <v>175</v>
      </c>
      <c r="E324" s="244" t="s">
        <v>433</v>
      </c>
      <c r="F324" s="245" t="s">
        <v>434</v>
      </c>
      <c r="G324" s="246" t="s">
        <v>204</v>
      </c>
      <c r="H324" s="247">
        <v>38.94</v>
      </c>
      <c r="I324" s="248"/>
      <c r="J324" s="249">
        <f>ROUND(I324*H324,2)</f>
        <v>0</v>
      </c>
      <c r="K324" s="250"/>
      <c r="L324" s="44"/>
      <c r="M324" s="251" t="s">
        <v>1</v>
      </c>
      <c r="N324" s="252" t="s">
        <v>41</v>
      </c>
      <c r="O324" s="91"/>
      <c r="P324" s="253">
        <f>O324*H324</f>
        <v>0</v>
      </c>
      <c r="Q324" s="253">
        <v>0</v>
      </c>
      <c r="R324" s="253">
        <f>Q324*H324</f>
        <v>0</v>
      </c>
      <c r="S324" s="253">
        <v>0</v>
      </c>
      <c r="T324" s="254">
        <f>S324*H324</f>
        <v>0</v>
      </c>
      <c r="U324" s="38"/>
      <c r="V324" s="38"/>
      <c r="W324" s="38"/>
      <c r="X324" s="38"/>
      <c r="Y324" s="38"/>
      <c r="Z324" s="38"/>
      <c r="AA324" s="38"/>
      <c r="AB324" s="38"/>
      <c r="AC324" s="38"/>
      <c r="AD324" s="38"/>
      <c r="AE324" s="38"/>
      <c r="AR324" s="255" t="s">
        <v>179</v>
      </c>
      <c r="AT324" s="255" t="s">
        <v>175</v>
      </c>
      <c r="AU324" s="255" t="s">
        <v>85</v>
      </c>
      <c r="AY324" s="17" t="s">
        <v>173</v>
      </c>
      <c r="BE324" s="256">
        <f>IF(N324="základní",J324,0)</f>
        <v>0</v>
      </c>
      <c r="BF324" s="256">
        <f>IF(N324="snížená",J324,0)</f>
        <v>0</v>
      </c>
      <c r="BG324" s="256">
        <f>IF(N324="zákl. přenesená",J324,0)</f>
        <v>0</v>
      </c>
      <c r="BH324" s="256">
        <f>IF(N324="sníž. přenesená",J324,0)</f>
        <v>0</v>
      </c>
      <c r="BI324" s="256">
        <f>IF(N324="nulová",J324,0)</f>
        <v>0</v>
      </c>
      <c r="BJ324" s="17" t="s">
        <v>83</v>
      </c>
      <c r="BK324" s="256">
        <f>ROUND(I324*H324,2)</f>
        <v>0</v>
      </c>
      <c r="BL324" s="17" t="s">
        <v>179</v>
      </c>
      <c r="BM324" s="255" t="s">
        <v>435</v>
      </c>
    </row>
    <row r="325" spans="1:51" s="13" customFormat="1" ht="12">
      <c r="A325" s="13"/>
      <c r="B325" s="257"/>
      <c r="C325" s="258"/>
      <c r="D325" s="259" t="s">
        <v>189</v>
      </c>
      <c r="E325" s="260" t="s">
        <v>1</v>
      </c>
      <c r="F325" s="261" t="s">
        <v>190</v>
      </c>
      <c r="G325" s="258"/>
      <c r="H325" s="260" t="s">
        <v>1</v>
      </c>
      <c r="I325" s="262"/>
      <c r="J325" s="258"/>
      <c r="K325" s="258"/>
      <c r="L325" s="263"/>
      <c r="M325" s="264"/>
      <c r="N325" s="265"/>
      <c r="O325" s="265"/>
      <c r="P325" s="265"/>
      <c r="Q325" s="265"/>
      <c r="R325" s="265"/>
      <c r="S325" s="265"/>
      <c r="T325" s="266"/>
      <c r="U325" s="13"/>
      <c r="V325" s="13"/>
      <c r="W325" s="13"/>
      <c r="X325" s="13"/>
      <c r="Y325" s="13"/>
      <c r="Z325" s="13"/>
      <c r="AA325" s="13"/>
      <c r="AB325" s="13"/>
      <c r="AC325" s="13"/>
      <c r="AD325" s="13"/>
      <c r="AE325" s="13"/>
      <c r="AT325" s="267" t="s">
        <v>189</v>
      </c>
      <c r="AU325" s="267" t="s">
        <v>85</v>
      </c>
      <c r="AV325" s="13" t="s">
        <v>83</v>
      </c>
      <c r="AW325" s="13" t="s">
        <v>32</v>
      </c>
      <c r="AX325" s="13" t="s">
        <v>76</v>
      </c>
      <c r="AY325" s="267" t="s">
        <v>173</v>
      </c>
    </row>
    <row r="326" spans="1:51" s="13" customFormat="1" ht="12">
      <c r="A326" s="13"/>
      <c r="B326" s="257"/>
      <c r="C326" s="258"/>
      <c r="D326" s="259" t="s">
        <v>189</v>
      </c>
      <c r="E326" s="260" t="s">
        <v>1</v>
      </c>
      <c r="F326" s="261" t="s">
        <v>436</v>
      </c>
      <c r="G326" s="258"/>
      <c r="H326" s="260" t="s">
        <v>1</v>
      </c>
      <c r="I326" s="262"/>
      <c r="J326" s="258"/>
      <c r="K326" s="258"/>
      <c r="L326" s="263"/>
      <c r="M326" s="264"/>
      <c r="N326" s="265"/>
      <c r="O326" s="265"/>
      <c r="P326" s="265"/>
      <c r="Q326" s="265"/>
      <c r="R326" s="265"/>
      <c r="S326" s="265"/>
      <c r="T326" s="266"/>
      <c r="U326" s="13"/>
      <c r="V326" s="13"/>
      <c r="W326" s="13"/>
      <c r="X326" s="13"/>
      <c r="Y326" s="13"/>
      <c r="Z326" s="13"/>
      <c r="AA326" s="13"/>
      <c r="AB326" s="13"/>
      <c r="AC326" s="13"/>
      <c r="AD326" s="13"/>
      <c r="AE326" s="13"/>
      <c r="AT326" s="267" t="s">
        <v>189</v>
      </c>
      <c r="AU326" s="267" t="s">
        <v>85</v>
      </c>
      <c r="AV326" s="13" t="s">
        <v>83</v>
      </c>
      <c r="AW326" s="13" t="s">
        <v>32</v>
      </c>
      <c r="AX326" s="13" t="s">
        <v>76</v>
      </c>
      <c r="AY326" s="267" t="s">
        <v>173</v>
      </c>
    </row>
    <row r="327" spans="1:51" s="13" customFormat="1" ht="12">
      <c r="A327" s="13"/>
      <c r="B327" s="257"/>
      <c r="C327" s="258"/>
      <c r="D327" s="259" t="s">
        <v>189</v>
      </c>
      <c r="E327" s="260" t="s">
        <v>1</v>
      </c>
      <c r="F327" s="261" t="s">
        <v>437</v>
      </c>
      <c r="G327" s="258"/>
      <c r="H327" s="260" t="s">
        <v>1</v>
      </c>
      <c r="I327" s="262"/>
      <c r="J327" s="258"/>
      <c r="K327" s="258"/>
      <c r="L327" s="263"/>
      <c r="M327" s="264"/>
      <c r="N327" s="265"/>
      <c r="O327" s="265"/>
      <c r="P327" s="265"/>
      <c r="Q327" s="265"/>
      <c r="R327" s="265"/>
      <c r="S327" s="265"/>
      <c r="T327" s="266"/>
      <c r="U327" s="13"/>
      <c r="V327" s="13"/>
      <c r="W327" s="13"/>
      <c r="X327" s="13"/>
      <c r="Y327" s="13"/>
      <c r="Z327" s="13"/>
      <c r="AA327" s="13"/>
      <c r="AB327" s="13"/>
      <c r="AC327" s="13"/>
      <c r="AD327" s="13"/>
      <c r="AE327" s="13"/>
      <c r="AT327" s="267" t="s">
        <v>189</v>
      </c>
      <c r="AU327" s="267" t="s">
        <v>85</v>
      </c>
      <c r="AV327" s="13" t="s">
        <v>83</v>
      </c>
      <c r="AW327" s="13" t="s">
        <v>32</v>
      </c>
      <c r="AX327" s="13" t="s">
        <v>76</v>
      </c>
      <c r="AY327" s="267" t="s">
        <v>173</v>
      </c>
    </row>
    <row r="328" spans="1:51" s="13" customFormat="1" ht="12">
      <c r="A328" s="13"/>
      <c r="B328" s="257"/>
      <c r="C328" s="258"/>
      <c r="D328" s="259" t="s">
        <v>189</v>
      </c>
      <c r="E328" s="260" t="s">
        <v>1</v>
      </c>
      <c r="F328" s="261" t="s">
        <v>438</v>
      </c>
      <c r="G328" s="258"/>
      <c r="H328" s="260" t="s">
        <v>1</v>
      </c>
      <c r="I328" s="262"/>
      <c r="J328" s="258"/>
      <c r="K328" s="258"/>
      <c r="L328" s="263"/>
      <c r="M328" s="264"/>
      <c r="N328" s="265"/>
      <c r="O328" s="265"/>
      <c r="P328" s="265"/>
      <c r="Q328" s="265"/>
      <c r="R328" s="265"/>
      <c r="S328" s="265"/>
      <c r="T328" s="266"/>
      <c r="U328" s="13"/>
      <c r="V328" s="13"/>
      <c r="W328" s="13"/>
      <c r="X328" s="13"/>
      <c r="Y328" s="13"/>
      <c r="Z328" s="13"/>
      <c r="AA328" s="13"/>
      <c r="AB328" s="13"/>
      <c r="AC328" s="13"/>
      <c r="AD328" s="13"/>
      <c r="AE328" s="13"/>
      <c r="AT328" s="267" t="s">
        <v>189</v>
      </c>
      <c r="AU328" s="267" t="s">
        <v>85</v>
      </c>
      <c r="AV328" s="13" t="s">
        <v>83</v>
      </c>
      <c r="AW328" s="13" t="s">
        <v>32</v>
      </c>
      <c r="AX328" s="13" t="s">
        <v>76</v>
      </c>
      <c r="AY328" s="267" t="s">
        <v>173</v>
      </c>
    </row>
    <row r="329" spans="1:51" s="13" customFormat="1" ht="12">
      <c r="A329" s="13"/>
      <c r="B329" s="257"/>
      <c r="C329" s="258"/>
      <c r="D329" s="259" t="s">
        <v>189</v>
      </c>
      <c r="E329" s="260" t="s">
        <v>1</v>
      </c>
      <c r="F329" s="261" t="s">
        <v>439</v>
      </c>
      <c r="G329" s="258"/>
      <c r="H329" s="260" t="s">
        <v>1</v>
      </c>
      <c r="I329" s="262"/>
      <c r="J329" s="258"/>
      <c r="K329" s="258"/>
      <c r="L329" s="263"/>
      <c r="M329" s="264"/>
      <c r="N329" s="265"/>
      <c r="O329" s="265"/>
      <c r="P329" s="265"/>
      <c r="Q329" s="265"/>
      <c r="R329" s="265"/>
      <c r="S329" s="265"/>
      <c r="T329" s="266"/>
      <c r="U329" s="13"/>
      <c r="V329" s="13"/>
      <c r="W329" s="13"/>
      <c r="X329" s="13"/>
      <c r="Y329" s="13"/>
      <c r="Z329" s="13"/>
      <c r="AA329" s="13"/>
      <c r="AB329" s="13"/>
      <c r="AC329" s="13"/>
      <c r="AD329" s="13"/>
      <c r="AE329" s="13"/>
      <c r="AT329" s="267" t="s">
        <v>189</v>
      </c>
      <c r="AU329" s="267" t="s">
        <v>85</v>
      </c>
      <c r="AV329" s="13" t="s">
        <v>83</v>
      </c>
      <c r="AW329" s="13" t="s">
        <v>32</v>
      </c>
      <c r="AX329" s="13" t="s">
        <v>76</v>
      </c>
      <c r="AY329" s="267" t="s">
        <v>173</v>
      </c>
    </row>
    <row r="330" spans="1:51" s="13" customFormat="1" ht="12">
      <c r="A330" s="13"/>
      <c r="B330" s="257"/>
      <c r="C330" s="258"/>
      <c r="D330" s="259" t="s">
        <v>189</v>
      </c>
      <c r="E330" s="260" t="s">
        <v>1</v>
      </c>
      <c r="F330" s="261" t="s">
        <v>206</v>
      </c>
      <c r="G330" s="258"/>
      <c r="H330" s="260" t="s">
        <v>1</v>
      </c>
      <c r="I330" s="262"/>
      <c r="J330" s="258"/>
      <c r="K330" s="258"/>
      <c r="L330" s="263"/>
      <c r="M330" s="264"/>
      <c r="N330" s="265"/>
      <c r="O330" s="265"/>
      <c r="P330" s="265"/>
      <c r="Q330" s="265"/>
      <c r="R330" s="265"/>
      <c r="S330" s="265"/>
      <c r="T330" s="266"/>
      <c r="U330" s="13"/>
      <c r="V330" s="13"/>
      <c r="W330" s="13"/>
      <c r="X330" s="13"/>
      <c r="Y330" s="13"/>
      <c r="Z330" s="13"/>
      <c r="AA330" s="13"/>
      <c r="AB330" s="13"/>
      <c r="AC330" s="13"/>
      <c r="AD330" s="13"/>
      <c r="AE330" s="13"/>
      <c r="AT330" s="267" t="s">
        <v>189</v>
      </c>
      <c r="AU330" s="267" t="s">
        <v>85</v>
      </c>
      <c r="AV330" s="13" t="s">
        <v>83</v>
      </c>
      <c r="AW330" s="13" t="s">
        <v>32</v>
      </c>
      <c r="AX330" s="13" t="s">
        <v>76</v>
      </c>
      <c r="AY330" s="267" t="s">
        <v>173</v>
      </c>
    </row>
    <row r="331" spans="1:51" s="13" customFormat="1" ht="12">
      <c r="A331" s="13"/>
      <c r="B331" s="257"/>
      <c r="C331" s="258"/>
      <c r="D331" s="259" t="s">
        <v>189</v>
      </c>
      <c r="E331" s="260" t="s">
        <v>1</v>
      </c>
      <c r="F331" s="261" t="s">
        <v>440</v>
      </c>
      <c r="G331" s="258"/>
      <c r="H331" s="260" t="s">
        <v>1</v>
      </c>
      <c r="I331" s="262"/>
      <c r="J331" s="258"/>
      <c r="K331" s="258"/>
      <c r="L331" s="263"/>
      <c r="M331" s="264"/>
      <c r="N331" s="265"/>
      <c r="O331" s="265"/>
      <c r="P331" s="265"/>
      <c r="Q331" s="265"/>
      <c r="R331" s="265"/>
      <c r="S331" s="265"/>
      <c r="T331" s="266"/>
      <c r="U331" s="13"/>
      <c r="V331" s="13"/>
      <c r="W331" s="13"/>
      <c r="X331" s="13"/>
      <c r="Y331" s="13"/>
      <c r="Z331" s="13"/>
      <c r="AA331" s="13"/>
      <c r="AB331" s="13"/>
      <c r="AC331" s="13"/>
      <c r="AD331" s="13"/>
      <c r="AE331" s="13"/>
      <c r="AT331" s="267" t="s">
        <v>189</v>
      </c>
      <c r="AU331" s="267" t="s">
        <v>85</v>
      </c>
      <c r="AV331" s="13" t="s">
        <v>83</v>
      </c>
      <c r="AW331" s="13" t="s">
        <v>32</v>
      </c>
      <c r="AX331" s="13" t="s">
        <v>76</v>
      </c>
      <c r="AY331" s="267" t="s">
        <v>173</v>
      </c>
    </row>
    <row r="332" spans="1:51" s="14" customFormat="1" ht="12">
      <c r="A332" s="14"/>
      <c r="B332" s="268"/>
      <c r="C332" s="269"/>
      <c r="D332" s="259" t="s">
        <v>189</v>
      </c>
      <c r="E332" s="270" t="s">
        <v>1</v>
      </c>
      <c r="F332" s="271" t="s">
        <v>441</v>
      </c>
      <c r="G332" s="269"/>
      <c r="H332" s="272">
        <v>38.94</v>
      </c>
      <c r="I332" s="273"/>
      <c r="J332" s="269"/>
      <c r="K332" s="269"/>
      <c r="L332" s="274"/>
      <c r="M332" s="275"/>
      <c r="N332" s="276"/>
      <c r="O332" s="276"/>
      <c r="P332" s="276"/>
      <c r="Q332" s="276"/>
      <c r="R332" s="276"/>
      <c r="S332" s="276"/>
      <c r="T332" s="277"/>
      <c r="U332" s="14"/>
      <c r="V332" s="14"/>
      <c r="W332" s="14"/>
      <c r="X332" s="14"/>
      <c r="Y332" s="14"/>
      <c r="Z332" s="14"/>
      <c r="AA332" s="14"/>
      <c r="AB332" s="14"/>
      <c r="AC332" s="14"/>
      <c r="AD332" s="14"/>
      <c r="AE332" s="14"/>
      <c r="AT332" s="278" t="s">
        <v>189</v>
      </c>
      <c r="AU332" s="278" t="s">
        <v>85</v>
      </c>
      <c r="AV332" s="14" t="s">
        <v>85</v>
      </c>
      <c r="AW332" s="14" t="s">
        <v>32</v>
      </c>
      <c r="AX332" s="14" t="s">
        <v>76</v>
      </c>
      <c r="AY332" s="278" t="s">
        <v>173</v>
      </c>
    </row>
    <row r="333" spans="1:51" s="15" customFormat="1" ht="12">
      <c r="A333" s="15"/>
      <c r="B333" s="279"/>
      <c r="C333" s="280"/>
      <c r="D333" s="259" t="s">
        <v>189</v>
      </c>
      <c r="E333" s="281" t="s">
        <v>1</v>
      </c>
      <c r="F333" s="282" t="s">
        <v>194</v>
      </c>
      <c r="G333" s="280"/>
      <c r="H333" s="283">
        <v>38.94</v>
      </c>
      <c r="I333" s="284"/>
      <c r="J333" s="280"/>
      <c r="K333" s="280"/>
      <c r="L333" s="285"/>
      <c r="M333" s="286"/>
      <c r="N333" s="287"/>
      <c r="O333" s="287"/>
      <c r="P333" s="287"/>
      <c r="Q333" s="287"/>
      <c r="R333" s="287"/>
      <c r="S333" s="287"/>
      <c r="T333" s="288"/>
      <c r="U333" s="15"/>
      <c r="V333" s="15"/>
      <c r="W333" s="15"/>
      <c r="X333" s="15"/>
      <c r="Y333" s="15"/>
      <c r="Z333" s="15"/>
      <c r="AA333" s="15"/>
      <c r="AB333" s="15"/>
      <c r="AC333" s="15"/>
      <c r="AD333" s="15"/>
      <c r="AE333" s="15"/>
      <c r="AT333" s="289" t="s">
        <v>189</v>
      </c>
      <c r="AU333" s="289" t="s">
        <v>85</v>
      </c>
      <c r="AV333" s="15" t="s">
        <v>183</v>
      </c>
      <c r="AW333" s="15" t="s">
        <v>32</v>
      </c>
      <c r="AX333" s="15" t="s">
        <v>83</v>
      </c>
      <c r="AY333" s="289" t="s">
        <v>173</v>
      </c>
    </row>
    <row r="334" spans="1:65" s="2" customFormat="1" ht="33" customHeight="1">
      <c r="A334" s="38"/>
      <c r="B334" s="39"/>
      <c r="C334" s="243" t="s">
        <v>442</v>
      </c>
      <c r="D334" s="243" t="s">
        <v>175</v>
      </c>
      <c r="E334" s="244" t="s">
        <v>443</v>
      </c>
      <c r="F334" s="245" t="s">
        <v>444</v>
      </c>
      <c r="G334" s="246" t="s">
        <v>204</v>
      </c>
      <c r="H334" s="247">
        <v>11.27</v>
      </c>
      <c r="I334" s="248"/>
      <c r="J334" s="249">
        <f>ROUND(I334*H334,2)</f>
        <v>0</v>
      </c>
      <c r="K334" s="250"/>
      <c r="L334" s="44"/>
      <c r="M334" s="251" t="s">
        <v>1</v>
      </c>
      <c r="N334" s="252" t="s">
        <v>41</v>
      </c>
      <c r="O334" s="91"/>
      <c r="P334" s="253">
        <f>O334*H334</f>
        <v>0</v>
      </c>
      <c r="Q334" s="253">
        <v>0</v>
      </c>
      <c r="R334" s="253">
        <f>Q334*H334</f>
        <v>0</v>
      </c>
      <c r="S334" s="253">
        <v>0</v>
      </c>
      <c r="T334" s="254">
        <f>S334*H334</f>
        <v>0</v>
      </c>
      <c r="U334" s="38"/>
      <c r="V334" s="38"/>
      <c r="W334" s="38"/>
      <c r="X334" s="38"/>
      <c r="Y334" s="38"/>
      <c r="Z334" s="38"/>
      <c r="AA334" s="38"/>
      <c r="AB334" s="38"/>
      <c r="AC334" s="38"/>
      <c r="AD334" s="38"/>
      <c r="AE334" s="38"/>
      <c r="AR334" s="255" t="s">
        <v>179</v>
      </c>
      <c r="AT334" s="255" t="s">
        <v>175</v>
      </c>
      <c r="AU334" s="255" t="s">
        <v>85</v>
      </c>
      <c r="AY334" s="17" t="s">
        <v>173</v>
      </c>
      <c r="BE334" s="256">
        <f>IF(N334="základní",J334,0)</f>
        <v>0</v>
      </c>
      <c r="BF334" s="256">
        <f>IF(N334="snížená",J334,0)</f>
        <v>0</v>
      </c>
      <c r="BG334" s="256">
        <f>IF(N334="zákl. přenesená",J334,0)</f>
        <v>0</v>
      </c>
      <c r="BH334" s="256">
        <f>IF(N334="sníž. přenesená",J334,0)</f>
        <v>0</v>
      </c>
      <c r="BI334" s="256">
        <f>IF(N334="nulová",J334,0)</f>
        <v>0</v>
      </c>
      <c r="BJ334" s="17" t="s">
        <v>83</v>
      </c>
      <c r="BK334" s="256">
        <f>ROUND(I334*H334,2)</f>
        <v>0</v>
      </c>
      <c r="BL334" s="17" t="s">
        <v>179</v>
      </c>
      <c r="BM334" s="255" t="s">
        <v>445</v>
      </c>
    </row>
    <row r="335" spans="1:51" s="13" customFormat="1" ht="12">
      <c r="A335" s="13"/>
      <c r="B335" s="257"/>
      <c r="C335" s="258"/>
      <c r="D335" s="259" t="s">
        <v>189</v>
      </c>
      <c r="E335" s="260" t="s">
        <v>1</v>
      </c>
      <c r="F335" s="261" t="s">
        <v>190</v>
      </c>
      <c r="G335" s="258"/>
      <c r="H335" s="260" t="s">
        <v>1</v>
      </c>
      <c r="I335" s="262"/>
      <c r="J335" s="258"/>
      <c r="K335" s="258"/>
      <c r="L335" s="263"/>
      <c r="M335" s="264"/>
      <c r="N335" s="265"/>
      <c r="O335" s="265"/>
      <c r="P335" s="265"/>
      <c r="Q335" s="265"/>
      <c r="R335" s="265"/>
      <c r="S335" s="265"/>
      <c r="T335" s="266"/>
      <c r="U335" s="13"/>
      <c r="V335" s="13"/>
      <c r="W335" s="13"/>
      <c r="X335" s="13"/>
      <c r="Y335" s="13"/>
      <c r="Z335" s="13"/>
      <c r="AA335" s="13"/>
      <c r="AB335" s="13"/>
      <c r="AC335" s="13"/>
      <c r="AD335" s="13"/>
      <c r="AE335" s="13"/>
      <c r="AT335" s="267" t="s">
        <v>189</v>
      </c>
      <c r="AU335" s="267" t="s">
        <v>85</v>
      </c>
      <c r="AV335" s="13" t="s">
        <v>83</v>
      </c>
      <c r="AW335" s="13" t="s">
        <v>32</v>
      </c>
      <c r="AX335" s="13" t="s">
        <v>76</v>
      </c>
      <c r="AY335" s="267" t="s">
        <v>173</v>
      </c>
    </row>
    <row r="336" spans="1:51" s="13" customFormat="1" ht="12">
      <c r="A336" s="13"/>
      <c r="B336" s="257"/>
      <c r="C336" s="258"/>
      <c r="D336" s="259" t="s">
        <v>189</v>
      </c>
      <c r="E336" s="260" t="s">
        <v>1</v>
      </c>
      <c r="F336" s="261" t="s">
        <v>436</v>
      </c>
      <c r="G336" s="258"/>
      <c r="H336" s="260" t="s">
        <v>1</v>
      </c>
      <c r="I336" s="262"/>
      <c r="J336" s="258"/>
      <c r="K336" s="258"/>
      <c r="L336" s="263"/>
      <c r="M336" s="264"/>
      <c r="N336" s="265"/>
      <c r="O336" s="265"/>
      <c r="P336" s="265"/>
      <c r="Q336" s="265"/>
      <c r="R336" s="265"/>
      <c r="S336" s="265"/>
      <c r="T336" s="266"/>
      <c r="U336" s="13"/>
      <c r="V336" s="13"/>
      <c r="W336" s="13"/>
      <c r="X336" s="13"/>
      <c r="Y336" s="13"/>
      <c r="Z336" s="13"/>
      <c r="AA336" s="13"/>
      <c r="AB336" s="13"/>
      <c r="AC336" s="13"/>
      <c r="AD336" s="13"/>
      <c r="AE336" s="13"/>
      <c r="AT336" s="267" t="s">
        <v>189</v>
      </c>
      <c r="AU336" s="267" t="s">
        <v>85</v>
      </c>
      <c r="AV336" s="13" t="s">
        <v>83</v>
      </c>
      <c r="AW336" s="13" t="s">
        <v>32</v>
      </c>
      <c r="AX336" s="13" t="s">
        <v>76</v>
      </c>
      <c r="AY336" s="267" t="s">
        <v>173</v>
      </c>
    </row>
    <row r="337" spans="1:51" s="13" customFormat="1" ht="12">
      <c r="A337" s="13"/>
      <c r="B337" s="257"/>
      <c r="C337" s="258"/>
      <c r="D337" s="259" t="s">
        <v>189</v>
      </c>
      <c r="E337" s="260" t="s">
        <v>1</v>
      </c>
      <c r="F337" s="261" t="s">
        <v>437</v>
      </c>
      <c r="G337" s="258"/>
      <c r="H337" s="260" t="s">
        <v>1</v>
      </c>
      <c r="I337" s="262"/>
      <c r="J337" s="258"/>
      <c r="K337" s="258"/>
      <c r="L337" s="263"/>
      <c r="M337" s="264"/>
      <c r="N337" s="265"/>
      <c r="O337" s="265"/>
      <c r="P337" s="265"/>
      <c r="Q337" s="265"/>
      <c r="R337" s="265"/>
      <c r="S337" s="265"/>
      <c r="T337" s="266"/>
      <c r="U337" s="13"/>
      <c r="V337" s="13"/>
      <c r="W337" s="13"/>
      <c r="X337" s="13"/>
      <c r="Y337" s="13"/>
      <c r="Z337" s="13"/>
      <c r="AA337" s="13"/>
      <c r="AB337" s="13"/>
      <c r="AC337" s="13"/>
      <c r="AD337" s="13"/>
      <c r="AE337" s="13"/>
      <c r="AT337" s="267" t="s">
        <v>189</v>
      </c>
      <c r="AU337" s="267" t="s">
        <v>85</v>
      </c>
      <c r="AV337" s="13" t="s">
        <v>83</v>
      </c>
      <c r="AW337" s="13" t="s">
        <v>32</v>
      </c>
      <c r="AX337" s="13" t="s">
        <v>76</v>
      </c>
      <c r="AY337" s="267" t="s">
        <v>173</v>
      </c>
    </row>
    <row r="338" spans="1:51" s="13" customFormat="1" ht="12">
      <c r="A338" s="13"/>
      <c r="B338" s="257"/>
      <c r="C338" s="258"/>
      <c r="D338" s="259" t="s">
        <v>189</v>
      </c>
      <c r="E338" s="260" t="s">
        <v>1</v>
      </c>
      <c r="F338" s="261" t="s">
        <v>438</v>
      </c>
      <c r="G338" s="258"/>
      <c r="H338" s="260" t="s">
        <v>1</v>
      </c>
      <c r="I338" s="262"/>
      <c r="J338" s="258"/>
      <c r="K338" s="258"/>
      <c r="L338" s="263"/>
      <c r="M338" s="264"/>
      <c r="N338" s="265"/>
      <c r="O338" s="265"/>
      <c r="P338" s="265"/>
      <c r="Q338" s="265"/>
      <c r="R338" s="265"/>
      <c r="S338" s="265"/>
      <c r="T338" s="266"/>
      <c r="U338" s="13"/>
      <c r="V338" s="13"/>
      <c r="W338" s="13"/>
      <c r="X338" s="13"/>
      <c r="Y338" s="13"/>
      <c r="Z338" s="13"/>
      <c r="AA338" s="13"/>
      <c r="AB338" s="13"/>
      <c r="AC338" s="13"/>
      <c r="AD338" s="13"/>
      <c r="AE338" s="13"/>
      <c r="AT338" s="267" t="s">
        <v>189</v>
      </c>
      <c r="AU338" s="267" t="s">
        <v>85</v>
      </c>
      <c r="AV338" s="13" t="s">
        <v>83</v>
      </c>
      <c r="AW338" s="13" t="s">
        <v>32</v>
      </c>
      <c r="AX338" s="13" t="s">
        <v>76</v>
      </c>
      <c r="AY338" s="267" t="s">
        <v>173</v>
      </c>
    </row>
    <row r="339" spans="1:51" s="13" customFormat="1" ht="12">
      <c r="A339" s="13"/>
      <c r="B339" s="257"/>
      <c r="C339" s="258"/>
      <c r="D339" s="259" t="s">
        <v>189</v>
      </c>
      <c r="E339" s="260" t="s">
        <v>1</v>
      </c>
      <c r="F339" s="261" t="s">
        <v>439</v>
      </c>
      <c r="G339" s="258"/>
      <c r="H339" s="260" t="s">
        <v>1</v>
      </c>
      <c r="I339" s="262"/>
      <c r="J339" s="258"/>
      <c r="K339" s="258"/>
      <c r="L339" s="263"/>
      <c r="M339" s="264"/>
      <c r="N339" s="265"/>
      <c r="O339" s="265"/>
      <c r="P339" s="265"/>
      <c r="Q339" s="265"/>
      <c r="R339" s="265"/>
      <c r="S339" s="265"/>
      <c r="T339" s="266"/>
      <c r="U339" s="13"/>
      <c r="V339" s="13"/>
      <c r="W339" s="13"/>
      <c r="X339" s="13"/>
      <c r="Y339" s="13"/>
      <c r="Z339" s="13"/>
      <c r="AA339" s="13"/>
      <c r="AB339" s="13"/>
      <c r="AC339" s="13"/>
      <c r="AD339" s="13"/>
      <c r="AE339" s="13"/>
      <c r="AT339" s="267" t="s">
        <v>189</v>
      </c>
      <c r="AU339" s="267" t="s">
        <v>85</v>
      </c>
      <c r="AV339" s="13" t="s">
        <v>83</v>
      </c>
      <c r="AW339" s="13" t="s">
        <v>32</v>
      </c>
      <c r="AX339" s="13" t="s">
        <v>76</v>
      </c>
      <c r="AY339" s="267" t="s">
        <v>173</v>
      </c>
    </row>
    <row r="340" spans="1:51" s="13" customFormat="1" ht="12">
      <c r="A340" s="13"/>
      <c r="B340" s="257"/>
      <c r="C340" s="258"/>
      <c r="D340" s="259" t="s">
        <v>189</v>
      </c>
      <c r="E340" s="260" t="s">
        <v>1</v>
      </c>
      <c r="F340" s="261" t="s">
        <v>206</v>
      </c>
      <c r="G340" s="258"/>
      <c r="H340" s="260" t="s">
        <v>1</v>
      </c>
      <c r="I340" s="262"/>
      <c r="J340" s="258"/>
      <c r="K340" s="258"/>
      <c r="L340" s="263"/>
      <c r="M340" s="264"/>
      <c r="N340" s="265"/>
      <c r="O340" s="265"/>
      <c r="P340" s="265"/>
      <c r="Q340" s="265"/>
      <c r="R340" s="265"/>
      <c r="S340" s="265"/>
      <c r="T340" s="266"/>
      <c r="U340" s="13"/>
      <c r="V340" s="13"/>
      <c r="W340" s="13"/>
      <c r="X340" s="13"/>
      <c r="Y340" s="13"/>
      <c r="Z340" s="13"/>
      <c r="AA340" s="13"/>
      <c r="AB340" s="13"/>
      <c r="AC340" s="13"/>
      <c r="AD340" s="13"/>
      <c r="AE340" s="13"/>
      <c r="AT340" s="267" t="s">
        <v>189</v>
      </c>
      <c r="AU340" s="267" t="s">
        <v>85</v>
      </c>
      <c r="AV340" s="13" t="s">
        <v>83</v>
      </c>
      <c r="AW340" s="13" t="s">
        <v>32</v>
      </c>
      <c r="AX340" s="13" t="s">
        <v>76</v>
      </c>
      <c r="AY340" s="267" t="s">
        <v>173</v>
      </c>
    </row>
    <row r="341" spans="1:51" s="13" customFormat="1" ht="12">
      <c r="A341" s="13"/>
      <c r="B341" s="257"/>
      <c r="C341" s="258"/>
      <c r="D341" s="259" t="s">
        <v>189</v>
      </c>
      <c r="E341" s="260" t="s">
        <v>1</v>
      </c>
      <c r="F341" s="261" t="s">
        <v>446</v>
      </c>
      <c r="G341" s="258"/>
      <c r="H341" s="260" t="s">
        <v>1</v>
      </c>
      <c r="I341" s="262"/>
      <c r="J341" s="258"/>
      <c r="K341" s="258"/>
      <c r="L341" s="263"/>
      <c r="M341" s="264"/>
      <c r="N341" s="265"/>
      <c r="O341" s="265"/>
      <c r="P341" s="265"/>
      <c r="Q341" s="265"/>
      <c r="R341" s="265"/>
      <c r="S341" s="265"/>
      <c r="T341" s="266"/>
      <c r="U341" s="13"/>
      <c r="V341" s="13"/>
      <c r="W341" s="13"/>
      <c r="X341" s="13"/>
      <c r="Y341" s="13"/>
      <c r="Z341" s="13"/>
      <c r="AA341" s="13"/>
      <c r="AB341" s="13"/>
      <c r="AC341" s="13"/>
      <c r="AD341" s="13"/>
      <c r="AE341" s="13"/>
      <c r="AT341" s="267" t="s">
        <v>189</v>
      </c>
      <c r="AU341" s="267" t="s">
        <v>85</v>
      </c>
      <c r="AV341" s="13" t="s">
        <v>83</v>
      </c>
      <c r="AW341" s="13" t="s">
        <v>32</v>
      </c>
      <c r="AX341" s="13" t="s">
        <v>76</v>
      </c>
      <c r="AY341" s="267" t="s">
        <v>173</v>
      </c>
    </row>
    <row r="342" spans="1:51" s="14" customFormat="1" ht="12">
      <c r="A342" s="14"/>
      <c r="B342" s="268"/>
      <c r="C342" s="269"/>
      <c r="D342" s="259" t="s">
        <v>189</v>
      </c>
      <c r="E342" s="270" t="s">
        <v>1</v>
      </c>
      <c r="F342" s="271" t="s">
        <v>447</v>
      </c>
      <c r="G342" s="269"/>
      <c r="H342" s="272">
        <v>11.27</v>
      </c>
      <c r="I342" s="273"/>
      <c r="J342" s="269"/>
      <c r="K342" s="269"/>
      <c r="L342" s="274"/>
      <c r="M342" s="275"/>
      <c r="N342" s="276"/>
      <c r="O342" s="276"/>
      <c r="P342" s="276"/>
      <c r="Q342" s="276"/>
      <c r="R342" s="276"/>
      <c r="S342" s="276"/>
      <c r="T342" s="277"/>
      <c r="U342" s="14"/>
      <c r="V342" s="14"/>
      <c r="W342" s="14"/>
      <c r="X342" s="14"/>
      <c r="Y342" s="14"/>
      <c r="Z342" s="14"/>
      <c r="AA342" s="14"/>
      <c r="AB342" s="14"/>
      <c r="AC342" s="14"/>
      <c r="AD342" s="14"/>
      <c r="AE342" s="14"/>
      <c r="AT342" s="278" t="s">
        <v>189</v>
      </c>
      <c r="AU342" s="278" t="s">
        <v>85</v>
      </c>
      <c r="AV342" s="14" t="s">
        <v>85</v>
      </c>
      <c r="AW342" s="14" t="s">
        <v>32</v>
      </c>
      <c r="AX342" s="14" t="s">
        <v>76</v>
      </c>
      <c r="AY342" s="278" t="s">
        <v>173</v>
      </c>
    </row>
    <row r="343" spans="1:51" s="15" customFormat="1" ht="12">
      <c r="A343" s="15"/>
      <c r="B343" s="279"/>
      <c r="C343" s="280"/>
      <c r="D343" s="259" t="s">
        <v>189</v>
      </c>
      <c r="E343" s="281" t="s">
        <v>1</v>
      </c>
      <c r="F343" s="282" t="s">
        <v>194</v>
      </c>
      <c r="G343" s="280"/>
      <c r="H343" s="283">
        <v>11.27</v>
      </c>
      <c r="I343" s="284"/>
      <c r="J343" s="280"/>
      <c r="K343" s="280"/>
      <c r="L343" s="285"/>
      <c r="M343" s="286"/>
      <c r="N343" s="287"/>
      <c r="O343" s="287"/>
      <c r="P343" s="287"/>
      <c r="Q343" s="287"/>
      <c r="R343" s="287"/>
      <c r="S343" s="287"/>
      <c r="T343" s="288"/>
      <c r="U343" s="15"/>
      <c r="V343" s="15"/>
      <c r="W343" s="15"/>
      <c r="X343" s="15"/>
      <c r="Y343" s="15"/>
      <c r="Z343" s="15"/>
      <c r="AA343" s="15"/>
      <c r="AB343" s="15"/>
      <c r="AC343" s="15"/>
      <c r="AD343" s="15"/>
      <c r="AE343" s="15"/>
      <c r="AT343" s="289" t="s">
        <v>189</v>
      </c>
      <c r="AU343" s="289" t="s">
        <v>85</v>
      </c>
      <c r="AV343" s="15" t="s">
        <v>183</v>
      </c>
      <c r="AW343" s="15" t="s">
        <v>32</v>
      </c>
      <c r="AX343" s="15" t="s">
        <v>83</v>
      </c>
      <c r="AY343" s="289" t="s">
        <v>173</v>
      </c>
    </row>
    <row r="344" spans="1:65" s="2" customFormat="1" ht="24.15" customHeight="1">
      <c r="A344" s="38"/>
      <c r="B344" s="39"/>
      <c r="C344" s="243" t="s">
        <v>448</v>
      </c>
      <c r="D344" s="243" t="s">
        <v>175</v>
      </c>
      <c r="E344" s="244" t="s">
        <v>449</v>
      </c>
      <c r="F344" s="245" t="s">
        <v>450</v>
      </c>
      <c r="G344" s="246" t="s">
        <v>204</v>
      </c>
      <c r="H344" s="247">
        <v>297.99</v>
      </c>
      <c r="I344" s="248"/>
      <c r="J344" s="249">
        <f>ROUND(I344*H344,2)</f>
        <v>0</v>
      </c>
      <c r="K344" s="250"/>
      <c r="L344" s="44"/>
      <c r="M344" s="251" t="s">
        <v>1</v>
      </c>
      <c r="N344" s="252" t="s">
        <v>41</v>
      </c>
      <c r="O344" s="91"/>
      <c r="P344" s="253">
        <f>O344*H344</f>
        <v>0</v>
      </c>
      <c r="Q344" s="253">
        <v>0</v>
      </c>
      <c r="R344" s="253">
        <f>Q344*H344</f>
        <v>0</v>
      </c>
      <c r="S344" s="253">
        <v>0.014</v>
      </c>
      <c r="T344" s="254">
        <f>S344*H344</f>
        <v>4.171860000000001</v>
      </c>
      <c r="U344" s="38"/>
      <c r="V344" s="38"/>
      <c r="W344" s="38"/>
      <c r="X344" s="38"/>
      <c r="Y344" s="38"/>
      <c r="Z344" s="38"/>
      <c r="AA344" s="38"/>
      <c r="AB344" s="38"/>
      <c r="AC344" s="38"/>
      <c r="AD344" s="38"/>
      <c r="AE344" s="38"/>
      <c r="AR344" s="255" t="s">
        <v>179</v>
      </c>
      <c r="AT344" s="255" t="s">
        <v>175</v>
      </c>
      <c r="AU344" s="255" t="s">
        <v>85</v>
      </c>
      <c r="AY344" s="17" t="s">
        <v>173</v>
      </c>
      <c r="BE344" s="256">
        <f>IF(N344="základní",J344,0)</f>
        <v>0</v>
      </c>
      <c r="BF344" s="256">
        <f>IF(N344="snížená",J344,0)</f>
        <v>0</v>
      </c>
      <c r="BG344" s="256">
        <f>IF(N344="zákl. přenesená",J344,0)</f>
        <v>0</v>
      </c>
      <c r="BH344" s="256">
        <f>IF(N344="sníž. přenesená",J344,0)</f>
        <v>0</v>
      </c>
      <c r="BI344" s="256">
        <f>IF(N344="nulová",J344,0)</f>
        <v>0</v>
      </c>
      <c r="BJ344" s="17" t="s">
        <v>83</v>
      </c>
      <c r="BK344" s="256">
        <f>ROUND(I344*H344,2)</f>
        <v>0</v>
      </c>
      <c r="BL344" s="17" t="s">
        <v>179</v>
      </c>
      <c r="BM344" s="255" t="s">
        <v>451</v>
      </c>
    </row>
    <row r="345" spans="1:65" s="2" customFormat="1" ht="24.15" customHeight="1">
      <c r="A345" s="38"/>
      <c r="B345" s="39"/>
      <c r="C345" s="243" t="s">
        <v>452</v>
      </c>
      <c r="D345" s="243" t="s">
        <v>175</v>
      </c>
      <c r="E345" s="244" t="s">
        <v>453</v>
      </c>
      <c r="F345" s="245" t="s">
        <v>454</v>
      </c>
      <c r="G345" s="246" t="s">
        <v>398</v>
      </c>
      <c r="H345" s="301"/>
      <c r="I345" s="248"/>
      <c r="J345" s="249">
        <f>ROUND(I345*H345,2)</f>
        <v>0</v>
      </c>
      <c r="K345" s="250"/>
      <c r="L345" s="44"/>
      <c r="M345" s="251" t="s">
        <v>1</v>
      </c>
      <c r="N345" s="252" t="s">
        <v>41</v>
      </c>
      <c r="O345" s="91"/>
      <c r="P345" s="253">
        <f>O345*H345</f>
        <v>0</v>
      </c>
      <c r="Q345" s="253">
        <v>0</v>
      </c>
      <c r="R345" s="253">
        <f>Q345*H345</f>
        <v>0</v>
      </c>
      <c r="S345" s="253">
        <v>0</v>
      </c>
      <c r="T345" s="254">
        <f>S345*H345</f>
        <v>0</v>
      </c>
      <c r="U345" s="38"/>
      <c r="V345" s="38"/>
      <c r="W345" s="38"/>
      <c r="X345" s="38"/>
      <c r="Y345" s="38"/>
      <c r="Z345" s="38"/>
      <c r="AA345" s="38"/>
      <c r="AB345" s="38"/>
      <c r="AC345" s="38"/>
      <c r="AD345" s="38"/>
      <c r="AE345" s="38"/>
      <c r="AR345" s="255" t="s">
        <v>179</v>
      </c>
      <c r="AT345" s="255" t="s">
        <v>175</v>
      </c>
      <c r="AU345" s="255" t="s">
        <v>85</v>
      </c>
      <c r="AY345" s="17" t="s">
        <v>173</v>
      </c>
      <c r="BE345" s="256">
        <f>IF(N345="základní",J345,0)</f>
        <v>0</v>
      </c>
      <c r="BF345" s="256">
        <f>IF(N345="snížená",J345,0)</f>
        <v>0</v>
      </c>
      <c r="BG345" s="256">
        <f>IF(N345="zákl. přenesená",J345,0)</f>
        <v>0</v>
      </c>
      <c r="BH345" s="256">
        <f>IF(N345="sníž. přenesená",J345,0)</f>
        <v>0</v>
      </c>
      <c r="BI345" s="256">
        <f>IF(N345="nulová",J345,0)</f>
        <v>0</v>
      </c>
      <c r="BJ345" s="17" t="s">
        <v>83</v>
      </c>
      <c r="BK345" s="256">
        <f>ROUND(I345*H345,2)</f>
        <v>0</v>
      </c>
      <c r="BL345" s="17" t="s">
        <v>179</v>
      </c>
      <c r="BM345" s="255" t="s">
        <v>455</v>
      </c>
    </row>
    <row r="346" spans="1:63" s="12" customFormat="1" ht="22.8" customHeight="1">
      <c r="A346" s="12"/>
      <c r="B346" s="227"/>
      <c r="C346" s="228"/>
      <c r="D346" s="229" t="s">
        <v>75</v>
      </c>
      <c r="E346" s="241" t="s">
        <v>456</v>
      </c>
      <c r="F346" s="241" t="s">
        <v>457</v>
      </c>
      <c r="G346" s="228"/>
      <c r="H346" s="228"/>
      <c r="I346" s="231"/>
      <c r="J346" s="242">
        <f>BK346</f>
        <v>0</v>
      </c>
      <c r="K346" s="228"/>
      <c r="L346" s="233"/>
      <c r="M346" s="234"/>
      <c r="N346" s="235"/>
      <c r="O346" s="235"/>
      <c r="P346" s="236">
        <f>SUM(P347:P405)</f>
        <v>0</v>
      </c>
      <c r="Q346" s="235"/>
      <c r="R346" s="236">
        <f>SUM(R347:R405)</f>
        <v>8.718752700000001</v>
      </c>
      <c r="S346" s="235"/>
      <c r="T346" s="237">
        <f>SUM(T347:T405)</f>
        <v>1.2013866000000002</v>
      </c>
      <c r="U346" s="12"/>
      <c r="V346" s="12"/>
      <c r="W346" s="12"/>
      <c r="X346" s="12"/>
      <c r="Y346" s="12"/>
      <c r="Z346" s="12"/>
      <c r="AA346" s="12"/>
      <c r="AB346" s="12"/>
      <c r="AC346" s="12"/>
      <c r="AD346" s="12"/>
      <c r="AE346" s="12"/>
      <c r="AR346" s="238" t="s">
        <v>85</v>
      </c>
      <c r="AT346" s="239" t="s">
        <v>75</v>
      </c>
      <c r="AU346" s="239" t="s">
        <v>83</v>
      </c>
      <c r="AY346" s="238" t="s">
        <v>173</v>
      </c>
      <c r="BK346" s="240">
        <f>SUM(BK347:BK405)</f>
        <v>0</v>
      </c>
    </row>
    <row r="347" spans="1:65" s="2" customFormat="1" ht="24.15" customHeight="1">
      <c r="A347" s="38"/>
      <c r="B347" s="39"/>
      <c r="C347" s="243" t="s">
        <v>458</v>
      </c>
      <c r="D347" s="243" t="s">
        <v>175</v>
      </c>
      <c r="E347" s="244" t="s">
        <v>459</v>
      </c>
      <c r="F347" s="245" t="s">
        <v>460</v>
      </c>
      <c r="G347" s="246" t="s">
        <v>204</v>
      </c>
      <c r="H347" s="247">
        <v>55.83</v>
      </c>
      <c r="I347" s="248"/>
      <c r="J347" s="249">
        <f>ROUND(I347*H347,2)</f>
        <v>0</v>
      </c>
      <c r="K347" s="250"/>
      <c r="L347" s="44"/>
      <c r="M347" s="251" t="s">
        <v>1</v>
      </c>
      <c r="N347" s="252" t="s">
        <v>41</v>
      </c>
      <c r="O347" s="91"/>
      <c r="P347" s="253">
        <f>O347*H347</f>
        <v>0</v>
      </c>
      <c r="Q347" s="253">
        <v>0</v>
      </c>
      <c r="R347" s="253">
        <f>Q347*H347</f>
        <v>0</v>
      </c>
      <c r="S347" s="253">
        <v>0</v>
      </c>
      <c r="T347" s="254">
        <f>S347*H347</f>
        <v>0</v>
      </c>
      <c r="U347" s="38"/>
      <c r="V347" s="38"/>
      <c r="W347" s="38"/>
      <c r="X347" s="38"/>
      <c r="Y347" s="38"/>
      <c r="Z347" s="38"/>
      <c r="AA347" s="38"/>
      <c r="AB347" s="38"/>
      <c r="AC347" s="38"/>
      <c r="AD347" s="38"/>
      <c r="AE347" s="38"/>
      <c r="AR347" s="255" t="s">
        <v>179</v>
      </c>
      <c r="AT347" s="255" t="s">
        <v>175</v>
      </c>
      <c r="AU347" s="255" t="s">
        <v>85</v>
      </c>
      <c r="AY347" s="17" t="s">
        <v>173</v>
      </c>
      <c r="BE347" s="256">
        <f>IF(N347="základní",J347,0)</f>
        <v>0</v>
      </c>
      <c r="BF347" s="256">
        <f>IF(N347="snížená",J347,0)</f>
        <v>0</v>
      </c>
      <c r="BG347" s="256">
        <f>IF(N347="zákl. přenesená",J347,0)</f>
        <v>0</v>
      </c>
      <c r="BH347" s="256">
        <f>IF(N347="sníž. přenesená",J347,0)</f>
        <v>0</v>
      </c>
      <c r="BI347" s="256">
        <f>IF(N347="nulová",J347,0)</f>
        <v>0</v>
      </c>
      <c r="BJ347" s="17" t="s">
        <v>83</v>
      </c>
      <c r="BK347" s="256">
        <f>ROUND(I347*H347,2)</f>
        <v>0</v>
      </c>
      <c r="BL347" s="17" t="s">
        <v>179</v>
      </c>
      <c r="BM347" s="255" t="s">
        <v>461</v>
      </c>
    </row>
    <row r="348" spans="1:51" s="13" customFormat="1" ht="12">
      <c r="A348" s="13"/>
      <c r="B348" s="257"/>
      <c r="C348" s="258"/>
      <c r="D348" s="259" t="s">
        <v>189</v>
      </c>
      <c r="E348" s="260" t="s">
        <v>1</v>
      </c>
      <c r="F348" s="261" t="s">
        <v>294</v>
      </c>
      <c r="G348" s="258"/>
      <c r="H348" s="260" t="s">
        <v>1</v>
      </c>
      <c r="I348" s="262"/>
      <c r="J348" s="258"/>
      <c r="K348" s="258"/>
      <c r="L348" s="263"/>
      <c r="M348" s="264"/>
      <c r="N348" s="265"/>
      <c r="O348" s="265"/>
      <c r="P348" s="265"/>
      <c r="Q348" s="265"/>
      <c r="R348" s="265"/>
      <c r="S348" s="265"/>
      <c r="T348" s="266"/>
      <c r="U348" s="13"/>
      <c r="V348" s="13"/>
      <c r="W348" s="13"/>
      <c r="X348" s="13"/>
      <c r="Y348" s="13"/>
      <c r="Z348" s="13"/>
      <c r="AA348" s="13"/>
      <c r="AB348" s="13"/>
      <c r="AC348" s="13"/>
      <c r="AD348" s="13"/>
      <c r="AE348" s="13"/>
      <c r="AT348" s="267" t="s">
        <v>189</v>
      </c>
      <c r="AU348" s="267" t="s">
        <v>85</v>
      </c>
      <c r="AV348" s="13" t="s">
        <v>83</v>
      </c>
      <c r="AW348" s="13" t="s">
        <v>32</v>
      </c>
      <c r="AX348" s="13" t="s">
        <v>76</v>
      </c>
      <c r="AY348" s="267" t="s">
        <v>173</v>
      </c>
    </row>
    <row r="349" spans="1:51" s="13" customFormat="1" ht="12">
      <c r="A349" s="13"/>
      <c r="B349" s="257"/>
      <c r="C349" s="258"/>
      <c r="D349" s="259" t="s">
        <v>189</v>
      </c>
      <c r="E349" s="260" t="s">
        <v>1</v>
      </c>
      <c r="F349" s="261" t="s">
        <v>206</v>
      </c>
      <c r="G349" s="258"/>
      <c r="H349" s="260" t="s">
        <v>1</v>
      </c>
      <c r="I349" s="262"/>
      <c r="J349" s="258"/>
      <c r="K349" s="258"/>
      <c r="L349" s="263"/>
      <c r="M349" s="264"/>
      <c r="N349" s="265"/>
      <c r="O349" s="265"/>
      <c r="P349" s="265"/>
      <c r="Q349" s="265"/>
      <c r="R349" s="265"/>
      <c r="S349" s="265"/>
      <c r="T349" s="266"/>
      <c r="U349" s="13"/>
      <c r="V349" s="13"/>
      <c r="W349" s="13"/>
      <c r="X349" s="13"/>
      <c r="Y349" s="13"/>
      <c r="Z349" s="13"/>
      <c r="AA349" s="13"/>
      <c r="AB349" s="13"/>
      <c r="AC349" s="13"/>
      <c r="AD349" s="13"/>
      <c r="AE349" s="13"/>
      <c r="AT349" s="267" t="s">
        <v>189</v>
      </c>
      <c r="AU349" s="267" t="s">
        <v>85</v>
      </c>
      <c r="AV349" s="13" t="s">
        <v>83</v>
      </c>
      <c r="AW349" s="13" t="s">
        <v>32</v>
      </c>
      <c r="AX349" s="13" t="s">
        <v>76</v>
      </c>
      <c r="AY349" s="267" t="s">
        <v>173</v>
      </c>
    </row>
    <row r="350" spans="1:51" s="13" customFormat="1" ht="12">
      <c r="A350" s="13"/>
      <c r="B350" s="257"/>
      <c r="C350" s="258"/>
      <c r="D350" s="259" t="s">
        <v>189</v>
      </c>
      <c r="E350" s="260" t="s">
        <v>1</v>
      </c>
      <c r="F350" s="261" t="s">
        <v>462</v>
      </c>
      <c r="G350" s="258"/>
      <c r="H350" s="260" t="s">
        <v>1</v>
      </c>
      <c r="I350" s="262"/>
      <c r="J350" s="258"/>
      <c r="K350" s="258"/>
      <c r="L350" s="263"/>
      <c r="M350" s="264"/>
      <c r="N350" s="265"/>
      <c r="O350" s="265"/>
      <c r="P350" s="265"/>
      <c r="Q350" s="265"/>
      <c r="R350" s="265"/>
      <c r="S350" s="265"/>
      <c r="T350" s="266"/>
      <c r="U350" s="13"/>
      <c r="V350" s="13"/>
      <c r="W350" s="13"/>
      <c r="X350" s="13"/>
      <c r="Y350" s="13"/>
      <c r="Z350" s="13"/>
      <c r="AA350" s="13"/>
      <c r="AB350" s="13"/>
      <c r="AC350" s="13"/>
      <c r="AD350" s="13"/>
      <c r="AE350" s="13"/>
      <c r="AT350" s="267" t="s">
        <v>189</v>
      </c>
      <c r="AU350" s="267" t="s">
        <v>85</v>
      </c>
      <c r="AV350" s="13" t="s">
        <v>83</v>
      </c>
      <c r="AW350" s="13" t="s">
        <v>32</v>
      </c>
      <c r="AX350" s="13" t="s">
        <v>76</v>
      </c>
      <c r="AY350" s="267" t="s">
        <v>173</v>
      </c>
    </row>
    <row r="351" spans="1:51" s="14" customFormat="1" ht="12">
      <c r="A351" s="14"/>
      <c r="B351" s="268"/>
      <c r="C351" s="269"/>
      <c r="D351" s="259" t="s">
        <v>189</v>
      </c>
      <c r="E351" s="270" t="s">
        <v>1</v>
      </c>
      <c r="F351" s="271" t="s">
        <v>463</v>
      </c>
      <c r="G351" s="269"/>
      <c r="H351" s="272">
        <v>55.83</v>
      </c>
      <c r="I351" s="273"/>
      <c r="J351" s="269"/>
      <c r="K351" s="269"/>
      <c r="L351" s="274"/>
      <c r="M351" s="275"/>
      <c r="N351" s="276"/>
      <c r="O351" s="276"/>
      <c r="P351" s="276"/>
      <c r="Q351" s="276"/>
      <c r="R351" s="276"/>
      <c r="S351" s="276"/>
      <c r="T351" s="277"/>
      <c r="U351" s="14"/>
      <c r="V351" s="14"/>
      <c r="W351" s="14"/>
      <c r="X351" s="14"/>
      <c r="Y351" s="14"/>
      <c r="Z351" s="14"/>
      <c r="AA351" s="14"/>
      <c r="AB351" s="14"/>
      <c r="AC351" s="14"/>
      <c r="AD351" s="14"/>
      <c r="AE351" s="14"/>
      <c r="AT351" s="278" t="s">
        <v>189</v>
      </c>
      <c r="AU351" s="278" t="s">
        <v>85</v>
      </c>
      <c r="AV351" s="14" t="s">
        <v>85</v>
      </c>
      <c r="AW351" s="14" t="s">
        <v>32</v>
      </c>
      <c r="AX351" s="14" t="s">
        <v>76</v>
      </c>
      <c r="AY351" s="278" t="s">
        <v>173</v>
      </c>
    </row>
    <row r="352" spans="1:51" s="15" customFormat="1" ht="12">
      <c r="A352" s="15"/>
      <c r="B352" s="279"/>
      <c r="C352" s="280"/>
      <c r="D352" s="259" t="s">
        <v>189</v>
      </c>
      <c r="E352" s="281" t="s">
        <v>1</v>
      </c>
      <c r="F352" s="282" t="s">
        <v>194</v>
      </c>
      <c r="G352" s="280"/>
      <c r="H352" s="283">
        <v>55.83</v>
      </c>
      <c r="I352" s="284"/>
      <c r="J352" s="280"/>
      <c r="K352" s="280"/>
      <c r="L352" s="285"/>
      <c r="M352" s="286"/>
      <c r="N352" s="287"/>
      <c r="O352" s="287"/>
      <c r="P352" s="287"/>
      <c r="Q352" s="287"/>
      <c r="R352" s="287"/>
      <c r="S352" s="287"/>
      <c r="T352" s="288"/>
      <c r="U352" s="15"/>
      <c r="V352" s="15"/>
      <c r="W352" s="15"/>
      <c r="X352" s="15"/>
      <c r="Y352" s="15"/>
      <c r="Z352" s="15"/>
      <c r="AA352" s="15"/>
      <c r="AB352" s="15"/>
      <c r="AC352" s="15"/>
      <c r="AD352" s="15"/>
      <c r="AE352" s="15"/>
      <c r="AT352" s="289" t="s">
        <v>189</v>
      </c>
      <c r="AU352" s="289" t="s">
        <v>85</v>
      </c>
      <c r="AV352" s="15" t="s">
        <v>183</v>
      </c>
      <c r="AW352" s="15" t="s">
        <v>32</v>
      </c>
      <c r="AX352" s="15" t="s">
        <v>83</v>
      </c>
      <c r="AY352" s="289" t="s">
        <v>173</v>
      </c>
    </row>
    <row r="353" spans="1:65" s="2" customFormat="1" ht="33" customHeight="1">
      <c r="A353" s="38"/>
      <c r="B353" s="39"/>
      <c r="C353" s="243" t="s">
        <v>277</v>
      </c>
      <c r="D353" s="243" t="s">
        <v>175</v>
      </c>
      <c r="E353" s="244" t="s">
        <v>464</v>
      </c>
      <c r="F353" s="245" t="s">
        <v>465</v>
      </c>
      <c r="G353" s="246" t="s">
        <v>204</v>
      </c>
      <c r="H353" s="247">
        <v>30.15</v>
      </c>
      <c r="I353" s="248"/>
      <c r="J353" s="249">
        <f>ROUND(I353*H353,2)</f>
        <v>0</v>
      </c>
      <c r="K353" s="250"/>
      <c r="L353" s="44"/>
      <c r="M353" s="251" t="s">
        <v>1</v>
      </c>
      <c r="N353" s="252" t="s">
        <v>41</v>
      </c>
      <c r="O353" s="91"/>
      <c r="P353" s="253">
        <f>O353*H353</f>
        <v>0</v>
      </c>
      <c r="Q353" s="253">
        <v>0.05689</v>
      </c>
      <c r="R353" s="253">
        <f>Q353*H353</f>
        <v>1.7152335</v>
      </c>
      <c r="S353" s="253">
        <v>0</v>
      </c>
      <c r="T353" s="254">
        <f>S353*H353</f>
        <v>0</v>
      </c>
      <c r="U353" s="38"/>
      <c r="V353" s="38"/>
      <c r="W353" s="38"/>
      <c r="X353" s="38"/>
      <c r="Y353" s="38"/>
      <c r="Z353" s="38"/>
      <c r="AA353" s="38"/>
      <c r="AB353" s="38"/>
      <c r="AC353" s="38"/>
      <c r="AD353" s="38"/>
      <c r="AE353" s="38"/>
      <c r="AR353" s="255" t="s">
        <v>179</v>
      </c>
      <c r="AT353" s="255" t="s">
        <v>175</v>
      </c>
      <c r="AU353" s="255" t="s">
        <v>85</v>
      </c>
      <c r="AY353" s="17" t="s">
        <v>173</v>
      </c>
      <c r="BE353" s="256">
        <f>IF(N353="základní",J353,0)</f>
        <v>0</v>
      </c>
      <c r="BF353" s="256">
        <f>IF(N353="snížená",J353,0)</f>
        <v>0</v>
      </c>
      <c r="BG353" s="256">
        <f>IF(N353="zákl. přenesená",J353,0)</f>
        <v>0</v>
      </c>
      <c r="BH353" s="256">
        <f>IF(N353="sníž. přenesená",J353,0)</f>
        <v>0</v>
      </c>
      <c r="BI353" s="256">
        <f>IF(N353="nulová",J353,0)</f>
        <v>0</v>
      </c>
      <c r="BJ353" s="17" t="s">
        <v>83</v>
      </c>
      <c r="BK353" s="256">
        <f>ROUND(I353*H353,2)</f>
        <v>0</v>
      </c>
      <c r="BL353" s="17" t="s">
        <v>179</v>
      </c>
      <c r="BM353" s="255" t="s">
        <v>466</v>
      </c>
    </row>
    <row r="354" spans="1:51" s="13" customFormat="1" ht="12">
      <c r="A354" s="13"/>
      <c r="B354" s="257"/>
      <c r="C354" s="258"/>
      <c r="D354" s="259" t="s">
        <v>189</v>
      </c>
      <c r="E354" s="260" t="s">
        <v>1</v>
      </c>
      <c r="F354" s="261" t="s">
        <v>190</v>
      </c>
      <c r="G354" s="258"/>
      <c r="H354" s="260" t="s">
        <v>1</v>
      </c>
      <c r="I354" s="262"/>
      <c r="J354" s="258"/>
      <c r="K354" s="258"/>
      <c r="L354" s="263"/>
      <c r="M354" s="264"/>
      <c r="N354" s="265"/>
      <c r="O354" s="265"/>
      <c r="P354" s="265"/>
      <c r="Q354" s="265"/>
      <c r="R354" s="265"/>
      <c r="S354" s="265"/>
      <c r="T354" s="266"/>
      <c r="U354" s="13"/>
      <c r="V354" s="13"/>
      <c r="W354" s="13"/>
      <c r="X354" s="13"/>
      <c r="Y354" s="13"/>
      <c r="Z354" s="13"/>
      <c r="AA354" s="13"/>
      <c r="AB354" s="13"/>
      <c r="AC354" s="13"/>
      <c r="AD354" s="13"/>
      <c r="AE354" s="13"/>
      <c r="AT354" s="267" t="s">
        <v>189</v>
      </c>
      <c r="AU354" s="267" t="s">
        <v>85</v>
      </c>
      <c r="AV354" s="13" t="s">
        <v>83</v>
      </c>
      <c r="AW354" s="13" t="s">
        <v>32</v>
      </c>
      <c r="AX354" s="13" t="s">
        <v>76</v>
      </c>
      <c r="AY354" s="267" t="s">
        <v>173</v>
      </c>
    </row>
    <row r="355" spans="1:51" s="13" customFormat="1" ht="12">
      <c r="A355" s="13"/>
      <c r="B355" s="257"/>
      <c r="C355" s="258"/>
      <c r="D355" s="259" t="s">
        <v>189</v>
      </c>
      <c r="E355" s="260" t="s">
        <v>1</v>
      </c>
      <c r="F355" s="261" t="s">
        <v>206</v>
      </c>
      <c r="G355" s="258"/>
      <c r="H355" s="260" t="s">
        <v>1</v>
      </c>
      <c r="I355" s="262"/>
      <c r="J355" s="258"/>
      <c r="K355" s="258"/>
      <c r="L355" s="263"/>
      <c r="M355" s="264"/>
      <c r="N355" s="265"/>
      <c r="O355" s="265"/>
      <c r="P355" s="265"/>
      <c r="Q355" s="265"/>
      <c r="R355" s="265"/>
      <c r="S355" s="265"/>
      <c r="T355" s="266"/>
      <c r="U355" s="13"/>
      <c r="V355" s="13"/>
      <c r="W355" s="13"/>
      <c r="X355" s="13"/>
      <c r="Y355" s="13"/>
      <c r="Z355" s="13"/>
      <c r="AA355" s="13"/>
      <c r="AB355" s="13"/>
      <c r="AC355" s="13"/>
      <c r="AD355" s="13"/>
      <c r="AE355" s="13"/>
      <c r="AT355" s="267" t="s">
        <v>189</v>
      </c>
      <c r="AU355" s="267" t="s">
        <v>85</v>
      </c>
      <c r="AV355" s="13" t="s">
        <v>83</v>
      </c>
      <c r="AW355" s="13" t="s">
        <v>32</v>
      </c>
      <c r="AX355" s="13" t="s">
        <v>76</v>
      </c>
      <c r="AY355" s="267" t="s">
        <v>173</v>
      </c>
    </row>
    <row r="356" spans="1:51" s="14" customFormat="1" ht="12">
      <c r="A356" s="14"/>
      <c r="B356" s="268"/>
      <c r="C356" s="269"/>
      <c r="D356" s="259" t="s">
        <v>189</v>
      </c>
      <c r="E356" s="270" t="s">
        <v>1</v>
      </c>
      <c r="F356" s="271" t="s">
        <v>467</v>
      </c>
      <c r="G356" s="269"/>
      <c r="H356" s="272">
        <v>30.15</v>
      </c>
      <c r="I356" s="273"/>
      <c r="J356" s="269"/>
      <c r="K356" s="269"/>
      <c r="L356" s="274"/>
      <c r="M356" s="275"/>
      <c r="N356" s="276"/>
      <c r="O356" s="276"/>
      <c r="P356" s="276"/>
      <c r="Q356" s="276"/>
      <c r="R356" s="276"/>
      <c r="S356" s="276"/>
      <c r="T356" s="277"/>
      <c r="U356" s="14"/>
      <c r="V356" s="14"/>
      <c r="W356" s="14"/>
      <c r="X356" s="14"/>
      <c r="Y356" s="14"/>
      <c r="Z356" s="14"/>
      <c r="AA356" s="14"/>
      <c r="AB356" s="14"/>
      <c r="AC356" s="14"/>
      <c r="AD356" s="14"/>
      <c r="AE356" s="14"/>
      <c r="AT356" s="278" t="s">
        <v>189</v>
      </c>
      <c r="AU356" s="278" t="s">
        <v>85</v>
      </c>
      <c r="AV356" s="14" t="s">
        <v>85</v>
      </c>
      <c r="AW356" s="14" t="s">
        <v>32</v>
      </c>
      <c r="AX356" s="14" t="s">
        <v>76</v>
      </c>
      <c r="AY356" s="278" t="s">
        <v>173</v>
      </c>
    </row>
    <row r="357" spans="1:51" s="15" customFormat="1" ht="12">
      <c r="A357" s="15"/>
      <c r="B357" s="279"/>
      <c r="C357" s="280"/>
      <c r="D357" s="259" t="s">
        <v>189</v>
      </c>
      <c r="E357" s="281" t="s">
        <v>1</v>
      </c>
      <c r="F357" s="282" t="s">
        <v>194</v>
      </c>
      <c r="G357" s="280"/>
      <c r="H357" s="283">
        <v>30.15</v>
      </c>
      <c r="I357" s="284"/>
      <c r="J357" s="280"/>
      <c r="K357" s="280"/>
      <c r="L357" s="285"/>
      <c r="M357" s="286"/>
      <c r="N357" s="287"/>
      <c r="O357" s="287"/>
      <c r="P357" s="287"/>
      <c r="Q357" s="287"/>
      <c r="R357" s="287"/>
      <c r="S357" s="287"/>
      <c r="T357" s="288"/>
      <c r="U357" s="15"/>
      <c r="V357" s="15"/>
      <c r="W357" s="15"/>
      <c r="X357" s="15"/>
      <c r="Y357" s="15"/>
      <c r="Z357" s="15"/>
      <c r="AA357" s="15"/>
      <c r="AB357" s="15"/>
      <c r="AC357" s="15"/>
      <c r="AD357" s="15"/>
      <c r="AE357" s="15"/>
      <c r="AT357" s="289" t="s">
        <v>189</v>
      </c>
      <c r="AU357" s="289" t="s">
        <v>85</v>
      </c>
      <c r="AV357" s="15" t="s">
        <v>183</v>
      </c>
      <c r="AW357" s="15" t="s">
        <v>32</v>
      </c>
      <c r="AX357" s="15" t="s">
        <v>83</v>
      </c>
      <c r="AY357" s="289" t="s">
        <v>173</v>
      </c>
    </row>
    <row r="358" spans="1:65" s="2" customFormat="1" ht="33" customHeight="1">
      <c r="A358" s="38"/>
      <c r="B358" s="39"/>
      <c r="C358" s="243" t="s">
        <v>468</v>
      </c>
      <c r="D358" s="243" t="s">
        <v>175</v>
      </c>
      <c r="E358" s="244" t="s">
        <v>469</v>
      </c>
      <c r="F358" s="245" t="s">
        <v>470</v>
      </c>
      <c r="G358" s="246" t="s">
        <v>204</v>
      </c>
      <c r="H358" s="247">
        <v>78.89</v>
      </c>
      <c r="I358" s="248"/>
      <c r="J358" s="249">
        <f>ROUND(I358*H358,2)</f>
        <v>0</v>
      </c>
      <c r="K358" s="250"/>
      <c r="L358" s="44"/>
      <c r="M358" s="251" t="s">
        <v>1</v>
      </c>
      <c r="N358" s="252" t="s">
        <v>41</v>
      </c>
      <c r="O358" s="91"/>
      <c r="P358" s="253">
        <f>O358*H358</f>
        <v>0</v>
      </c>
      <c r="Q358" s="253">
        <v>0.05763</v>
      </c>
      <c r="R358" s="253">
        <f>Q358*H358</f>
        <v>4.5464307</v>
      </c>
      <c r="S358" s="253">
        <v>0</v>
      </c>
      <c r="T358" s="254">
        <f>S358*H358</f>
        <v>0</v>
      </c>
      <c r="U358" s="38"/>
      <c r="V358" s="38"/>
      <c r="W358" s="38"/>
      <c r="X358" s="38"/>
      <c r="Y358" s="38"/>
      <c r="Z358" s="38"/>
      <c r="AA358" s="38"/>
      <c r="AB358" s="38"/>
      <c r="AC358" s="38"/>
      <c r="AD358" s="38"/>
      <c r="AE358" s="38"/>
      <c r="AR358" s="255" t="s">
        <v>179</v>
      </c>
      <c r="AT358" s="255" t="s">
        <v>175</v>
      </c>
      <c r="AU358" s="255" t="s">
        <v>85</v>
      </c>
      <c r="AY358" s="17" t="s">
        <v>173</v>
      </c>
      <c r="BE358" s="256">
        <f>IF(N358="základní",J358,0)</f>
        <v>0</v>
      </c>
      <c r="BF358" s="256">
        <f>IF(N358="snížená",J358,0)</f>
        <v>0</v>
      </c>
      <c r="BG358" s="256">
        <f>IF(N358="zákl. přenesená",J358,0)</f>
        <v>0</v>
      </c>
      <c r="BH358" s="256">
        <f>IF(N358="sníž. přenesená",J358,0)</f>
        <v>0</v>
      </c>
      <c r="BI358" s="256">
        <f>IF(N358="nulová",J358,0)</f>
        <v>0</v>
      </c>
      <c r="BJ358" s="17" t="s">
        <v>83</v>
      </c>
      <c r="BK358" s="256">
        <f>ROUND(I358*H358,2)</f>
        <v>0</v>
      </c>
      <c r="BL358" s="17" t="s">
        <v>179</v>
      </c>
      <c r="BM358" s="255" t="s">
        <v>471</v>
      </c>
    </row>
    <row r="359" spans="1:51" s="13" customFormat="1" ht="12">
      <c r="A359" s="13"/>
      <c r="B359" s="257"/>
      <c r="C359" s="258"/>
      <c r="D359" s="259" t="s">
        <v>189</v>
      </c>
      <c r="E359" s="260" t="s">
        <v>1</v>
      </c>
      <c r="F359" s="261" t="s">
        <v>190</v>
      </c>
      <c r="G359" s="258"/>
      <c r="H359" s="260" t="s">
        <v>1</v>
      </c>
      <c r="I359" s="262"/>
      <c r="J359" s="258"/>
      <c r="K359" s="258"/>
      <c r="L359" s="263"/>
      <c r="M359" s="264"/>
      <c r="N359" s="265"/>
      <c r="O359" s="265"/>
      <c r="P359" s="265"/>
      <c r="Q359" s="265"/>
      <c r="R359" s="265"/>
      <c r="S359" s="265"/>
      <c r="T359" s="266"/>
      <c r="U359" s="13"/>
      <c r="V359" s="13"/>
      <c r="W359" s="13"/>
      <c r="X359" s="13"/>
      <c r="Y359" s="13"/>
      <c r="Z359" s="13"/>
      <c r="AA359" s="13"/>
      <c r="AB359" s="13"/>
      <c r="AC359" s="13"/>
      <c r="AD359" s="13"/>
      <c r="AE359" s="13"/>
      <c r="AT359" s="267" t="s">
        <v>189</v>
      </c>
      <c r="AU359" s="267" t="s">
        <v>85</v>
      </c>
      <c r="AV359" s="13" t="s">
        <v>83</v>
      </c>
      <c r="AW359" s="13" t="s">
        <v>32</v>
      </c>
      <c r="AX359" s="13" t="s">
        <v>76</v>
      </c>
      <c r="AY359" s="267" t="s">
        <v>173</v>
      </c>
    </row>
    <row r="360" spans="1:51" s="13" customFormat="1" ht="12">
      <c r="A360" s="13"/>
      <c r="B360" s="257"/>
      <c r="C360" s="258"/>
      <c r="D360" s="259" t="s">
        <v>189</v>
      </c>
      <c r="E360" s="260" t="s">
        <v>1</v>
      </c>
      <c r="F360" s="261" t="s">
        <v>206</v>
      </c>
      <c r="G360" s="258"/>
      <c r="H360" s="260" t="s">
        <v>1</v>
      </c>
      <c r="I360" s="262"/>
      <c r="J360" s="258"/>
      <c r="K360" s="258"/>
      <c r="L360" s="263"/>
      <c r="M360" s="264"/>
      <c r="N360" s="265"/>
      <c r="O360" s="265"/>
      <c r="P360" s="265"/>
      <c r="Q360" s="265"/>
      <c r="R360" s="265"/>
      <c r="S360" s="265"/>
      <c r="T360" s="266"/>
      <c r="U360" s="13"/>
      <c r="V360" s="13"/>
      <c r="W360" s="13"/>
      <c r="X360" s="13"/>
      <c r="Y360" s="13"/>
      <c r="Z360" s="13"/>
      <c r="AA360" s="13"/>
      <c r="AB360" s="13"/>
      <c r="AC360" s="13"/>
      <c r="AD360" s="13"/>
      <c r="AE360" s="13"/>
      <c r="AT360" s="267" t="s">
        <v>189</v>
      </c>
      <c r="AU360" s="267" t="s">
        <v>85</v>
      </c>
      <c r="AV360" s="13" t="s">
        <v>83</v>
      </c>
      <c r="AW360" s="13" t="s">
        <v>32</v>
      </c>
      <c r="AX360" s="13" t="s">
        <v>76</v>
      </c>
      <c r="AY360" s="267" t="s">
        <v>173</v>
      </c>
    </row>
    <row r="361" spans="1:51" s="14" customFormat="1" ht="12">
      <c r="A361" s="14"/>
      <c r="B361" s="268"/>
      <c r="C361" s="269"/>
      <c r="D361" s="259" t="s">
        <v>189</v>
      </c>
      <c r="E361" s="270" t="s">
        <v>1</v>
      </c>
      <c r="F361" s="271" t="s">
        <v>472</v>
      </c>
      <c r="G361" s="269"/>
      <c r="H361" s="272">
        <v>78.89</v>
      </c>
      <c r="I361" s="273"/>
      <c r="J361" s="269"/>
      <c r="K361" s="269"/>
      <c r="L361" s="274"/>
      <c r="M361" s="275"/>
      <c r="N361" s="276"/>
      <c r="O361" s="276"/>
      <c r="P361" s="276"/>
      <c r="Q361" s="276"/>
      <c r="R361" s="276"/>
      <c r="S361" s="276"/>
      <c r="T361" s="277"/>
      <c r="U361" s="14"/>
      <c r="V361" s="14"/>
      <c r="W361" s="14"/>
      <c r="X361" s="14"/>
      <c r="Y361" s="14"/>
      <c r="Z361" s="14"/>
      <c r="AA361" s="14"/>
      <c r="AB361" s="14"/>
      <c r="AC361" s="14"/>
      <c r="AD361" s="14"/>
      <c r="AE361" s="14"/>
      <c r="AT361" s="278" t="s">
        <v>189</v>
      </c>
      <c r="AU361" s="278" t="s">
        <v>85</v>
      </c>
      <c r="AV361" s="14" t="s">
        <v>85</v>
      </c>
      <c r="AW361" s="14" t="s">
        <v>32</v>
      </c>
      <c r="AX361" s="14" t="s">
        <v>76</v>
      </c>
      <c r="AY361" s="278" t="s">
        <v>173</v>
      </c>
    </row>
    <row r="362" spans="1:51" s="15" customFormat="1" ht="12">
      <c r="A362" s="15"/>
      <c r="B362" s="279"/>
      <c r="C362" s="280"/>
      <c r="D362" s="259" t="s">
        <v>189</v>
      </c>
      <c r="E362" s="281" t="s">
        <v>1</v>
      </c>
      <c r="F362" s="282" t="s">
        <v>194</v>
      </c>
      <c r="G362" s="280"/>
      <c r="H362" s="283">
        <v>78.89</v>
      </c>
      <c r="I362" s="284"/>
      <c r="J362" s="280"/>
      <c r="K362" s="280"/>
      <c r="L362" s="285"/>
      <c r="M362" s="286"/>
      <c r="N362" s="287"/>
      <c r="O362" s="287"/>
      <c r="P362" s="287"/>
      <c r="Q362" s="287"/>
      <c r="R362" s="287"/>
      <c r="S362" s="287"/>
      <c r="T362" s="288"/>
      <c r="U362" s="15"/>
      <c r="V362" s="15"/>
      <c r="W362" s="15"/>
      <c r="X362" s="15"/>
      <c r="Y362" s="15"/>
      <c r="Z362" s="15"/>
      <c r="AA362" s="15"/>
      <c r="AB362" s="15"/>
      <c r="AC362" s="15"/>
      <c r="AD362" s="15"/>
      <c r="AE362" s="15"/>
      <c r="AT362" s="289" t="s">
        <v>189</v>
      </c>
      <c r="AU362" s="289" t="s">
        <v>85</v>
      </c>
      <c r="AV362" s="15" t="s">
        <v>183</v>
      </c>
      <c r="AW362" s="15" t="s">
        <v>32</v>
      </c>
      <c r="AX362" s="15" t="s">
        <v>83</v>
      </c>
      <c r="AY362" s="289" t="s">
        <v>173</v>
      </c>
    </row>
    <row r="363" spans="1:65" s="2" customFormat="1" ht="21.75" customHeight="1">
      <c r="A363" s="38"/>
      <c r="B363" s="39"/>
      <c r="C363" s="243" t="s">
        <v>473</v>
      </c>
      <c r="D363" s="243" t="s">
        <v>175</v>
      </c>
      <c r="E363" s="244" t="s">
        <v>474</v>
      </c>
      <c r="F363" s="245" t="s">
        <v>475</v>
      </c>
      <c r="G363" s="246" t="s">
        <v>204</v>
      </c>
      <c r="H363" s="247">
        <v>109.04</v>
      </c>
      <c r="I363" s="248"/>
      <c r="J363" s="249">
        <f>ROUND(I363*H363,2)</f>
        <v>0</v>
      </c>
      <c r="K363" s="250"/>
      <c r="L363" s="44"/>
      <c r="M363" s="251" t="s">
        <v>1</v>
      </c>
      <c r="N363" s="252" t="s">
        <v>41</v>
      </c>
      <c r="O363" s="91"/>
      <c r="P363" s="253">
        <f>O363*H363</f>
        <v>0</v>
      </c>
      <c r="Q363" s="253">
        <v>0.0002</v>
      </c>
      <c r="R363" s="253">
        <f>Q363*H363</f>
        <v>0.021808</v>
      </c>
      <c r="S363" s="253">
        <v>0</v>
      </c>
      <c r="T363" s="254">
        <f>S363*H363</f>
        <v>0</v>
      </c>
      <c r="U363" s="38"/>
      <c r="V363" s="38"/>
      <c r="W363" s="38"/>
      <c r="X363" s="38"/>
      <c r="Y363" s="38"/>
      <c r="Z363" s="38"/>
      <c r="AA363" s="38"/>
      <c r="AB363" s="38"/>
      <c r="AC363" s="38"/>
      <c r="AD363" s="38"/>
      <c r="AE363" s="38"/>
      <c r="AR363" s="255" t="s">
        <v>179</v>
      </c>
      <c r="AT363" s="255" t="s">
        <v>175</v>
      </c>
      <c r="AU363" s="255" t="s">
        <v>85</v>
      </c>
      <c r="AY363" s="17" t="s">
        <v>173</v>
      </c>
      <c r="BE363" s="256">
        <f>IF(N363="základní",J363,0)</f>
        <v>0</v>
      </c>
      <c r="BF363" s="256">
        <f>IF(N363="snížená",J363,0)</f>
        <v>0</v>
      </c>
      <c r="BG363" s="256">
        <f>IF(N363="zákl. přenesená",J363,0)</f>
        <v>0</v>
      </c>
      <c r="BH363" s="256">
        <f>IF(N363="sníž. přenesená",J363,0)</f>
        <v>0</v>
      </c>
      <c r="BI363" s="256">
        <f>IF(N363="nulová",J363,0)</f>
        <v>0</v>
      </c>
      <c r="BJ363" s="17" t="s">
        <v>83</v>
      </c>
      <c r="BK363" s="256">
        <f>ROUND(I363*H363,2)</f>
        <v>0</v>
      </c>
      <c r="BL363" s="17" t="s">
        <v>179</v>
      </c>
      <c r="BM363" s="255" t="s">
        <v>476</v>
      </c>
    </row>
    <row r="364" spans="1:51" s="13" customFormat="1" ht="12">
      <c r="A364" s="13"/>
      <c r="B364" s="257"/>
      <c r="C364" s="258"/>
      <c r="D364" s="259" t="s">
        <v>189</v>
      </c>
      <c r="E364" s="260" t="s">
        <v>1</v>
      </c>
      <c r="F364" s="261" t="s">
        <v>190</v>
      </c>
      <c r="G364" s="258"/>
      <c r="H364" s="260" t="s">
        <v>1</v>
      </c>
      <c r="I364" s="262"/>
      <c r="J364" s="258"/>
      <c r="K364" s="258"/>
      <c r="L364" s="263"/>
      <c r="M364" s="264"/>
      <c r="N364" s="265"/>
      <c r="O364" s="265"/>
      <c r="P364" s="265"/>
      <c r="Q364" s="265"/>
      <c r="R364" s="265"/>
      <c r="S364" s="265"/>
      <c r="T364" s="266"/>
      <c r="U364" s="13"/>
      <c r="V364" s="13"/>
      <c r="W364" s="13"/>
      <c r="X364" s="13"/>
      <c r="Y364" s="13"/>
      <c r="Z364" s="13"/>
      <c r="AA364" s="13"/>
      <c r="AB364" s="13"/>
      <c r="AC364" s="13"/>
      <c r="AD364" s="13"/>
      <c r="AE364" s="13"/>
      <c r="AT364" s="267" t="s">
        <v>189</v>
      </c>
      <c r="AU364" s="267" t="s">
        <v>85</v>
      </c>
      <c r="AV364" s="13" t="s">
        <v>83</v>
      </c>
      <c r="AW364" s="13" t="s">
        <v>32</v>
      </c>
      <c r="AX364" s="13" t="s">
        <v>76</v>
      </c>
      <c r="AY364" s="267" t="s">
        <v>173</v>
      </c>
    </row>
    <row r="365" spans="1:51" s="14" customFormat="1" ht="12">
      <c r="A365" s="14"/>
      <c r="B365" s="268"/>
      <c r="C365" s="269"/>
      <c r="D365" s="259" t="s">
        <v>189</v>
      </c>
      <c r="E365" s="270" t="s">
        <v>1</v>
      </c>
      <c r="F365" s="271" t="s">
        <v>477</v>
      </c>
      <c r="G365" s="269"/>
      <c r="H365" s="272">
        <v>109.04</v>
      </c>
      <c r="I365" s="273"/>
      <c r="J365" s="269"/>
      <c r="K365" s="269"/>
      <c r="L365" s="274"/>
      <c r="M365" s="275"/>
      <c r="N365" s="276"/>
      <c r="O365" s="276"/>
      <c r="P365" s="276"/>
      <c r="Q365" s="276"/>
      <c r="R365" s="276"/>
      <c r="S365" s="276"/>
      <c r="T365" s="277"/>
      <c r="U365" s="14"/>
      <c r="V365" s="14"/>
      <c r="W365" s="14"/>
      <c r="X365" s="14"/>
      <c r="Y365" s="14"/>
      <c r="Z365" s="14"/>
      <c r="AA365" s="14"/>
      <c r="AB365" s="14"/>
      <c r="AC365" s="14"/>
      <c r="AD365" s="14"/>
      <c r="AE365" s="14"/>
      <c r="AT365" s="278" t="s">
        <v>189</v>
      </c>
      <c r="AU365" s="278" t="s">
        <v>85</v>
      </c>
      <c r="AV365" s="14" t="s">
        <v>85</v>
      </c>
      <c r="AW365" s="14" t="s">
        <v>32</v>
      </c>
      <c r="AX365" s="14" t="s">
        <v>76</v>
      </c>
      <c r="AY365" s="278" t="s">
        <v>173</v>
      </c>
    </row>
    <row r="366" spans="1:51" s="15" customFormat="1" ht="12">
      <c r="A366" s="15"/>
      <c r="B366" s="279"/>
      <c r="C366" s="280"/>
      <c r="D366" s="259" t="s">
        <v>189</v>
      </c>
      <c r="E366" s="281" t="s">
        <v>1</v>
      </c>
      <c r="F366" s="282" t="s">
        <v>194</v>
      </c>
      <c r="G366" s="280"/>
      <c r="H366" s="283">
        <v>109.04</v>
      </c>
      <c r="I366" s="284"/>
      <c r="J366" s="280"/>
      <c r="K366" s="280"/>
      <c r="L366" s="285"/>
      <c r="M366" s="286"/>
      <c r="N366" s="287"/>
      <c r="O366" s="287"/>
      <c r="P366" s="287"/>
      <c r="Q366" s="287"/>
      <c r="R366" s="287"/>
      <c r="S366" s="287"/>
      <c r="T366" s="288"/>
      <c r="U366" s="15"/>
      <c r="V366" s="15"/>
      <c r="W366" s="15"/>
      <c r="X366" s="15"/>
      <c r="Y366" s="15"/>
      <c r="Z366" s="15"/>
      <c r="AA366" s="15"/>
      <c r="AB366" s="15"/>
      <c r="AC366" s="15"/>
      <c r="AD366" s="15"/>
      <c r="AE366" s="15"/>
      <c r="AT366" s="289" t="s">
        <v>189</v>
      </c>
      <c r="AU366" s="289" t="s">
        <v>85</v>
      </c>
      <c r="AV366" s="15" t="s">
        <v>183</v>
      </c>
      <c r="AW366" s="15" t="s">
        <v>32</v>
      </c>
      <c r="AX366" s="15" t="s">
        <v>83</v>
      </c>
      <c r="AY366" s="289" t="s">
        <v>173</v>
      </c>
    </row>
    <row r="367" spans="1:65" s="2" customFormat="1" ht="24.15" customHeight="1">
      <c r="A367" s="38"/>
      <c r="B367" s="39"/>
      <c r="C367" s="243" t="s">
        <v>478</v>
      </c>
      <c r="D367" s="243" t="s">
        <v>175</v>
      </c>
      <c r="E367" s="244" t="s">
        <v>479</v>
      </c>
      <c r="F367" s="245" t="s">
        <v>480</v>
      </c>
      <c r="G367" s="246" t="s">
        <v>204</v>
      </c>
      <c r="H367" s="247">
        <v>9.16</v>
      </c>
      <c r="I367" s="248"/>
      <c r="J367" s="249">
        <f>ROUND(I367*H367,2)</f>
        <v>0</v>
      </c>
      <c r="K367" s="250"/>
      <c r="L367" s="44"/>
      <c r="M367" s="251" t="s">
        <v>1</v>
      </c>
      <c r="N367" s="252" t="s">
        <v>41</v>
      </c>
      <c r="O367" s="91"/>
      <c r="P367" s="253">
        <f>O367*H367</f>
        <v>0</v>
      </c>
      <c r="Q367" s="253">
        <v>0.02187</v>
      </c>
      <c r="R367" s="253">
        <f>Q367*H367</f>
        <v>0.2003292</v>
      </c>
      <c r="S367" s="253">
        <v>0</v>
      </c>
      <c r="T367" s="254">
        <f>S367*H367</f>
        <v>0</v>
      </c>
      <c r="U367" s="38"/>
      <c r="V367" s="38"/>
      <c r="W367" s="38"/>
      <c r="X367" s="38"/>
      <c r="Y367" s="38"/>
      <c r="Z367" s="38"/>
      <c r="AA367" s="38"/>
      <c r="AB367" s="38"/>
      <c r="AC367" s="38"/>
      <c r="AD367" s="38"/>
      <c r="AE367" s="38"/>
      <c r="AR367" s="255" t="s">
        <v>179</v>
      </c>
      <c r="AT367" s="255" t="s">
        <v>175</v>
      </c>
      <c r="AU367" s="255" t="s">
        <v>85</v>
      </c>
      <c r="AY367" s="17" t="s">
        <v>173</v>
      </c>
      <c r="BE367" s="256">
        <f>IF(N367="základní",J367,0)</f>
        <v>0</v>
      </c>
      <c r="BF367" s="256">
        <f>IF(N367="snížená",J367,0)</f>
        <v>0</v>
      </c>
      <c r="BG367" s="256">
        <f>IF(N367="zákl. přenesená",J367,0)</f>
        <v>0</v>
      </c>
      <c r="BH367" s="256">
        <f>IF(N367="sníž. přenesená",J367,0)</f>
        <v>0</v>
      </c>
      <c r="BI367" s="256">
        <f>IF(N367="nulová",J367,0)</f>
        <v>0</v>
      </c>
      <c r="BJ367" s="17" t="s">
        <v>83</v>
      </c>
      <c r="BK367" s="256">
        <f>ROUND(I367*H367,2)</f>
        <v>0</v>
      </c>
      <c r="BL367" s="17" t="s">
        <v>179</v>
      </c>
      <c r="BM367" s="255" t="s">
        <v>481</v>
      </c>
    </row>
    <row r="368" spans="1:51" s="13" customFormat="1" ht="12">
      <c r="A368" s="13"/>
      <c r="B368" s="257"/>
      <c r="C368" s="258"/>
      <c r="D368" s="259" t="s">
        <v>189</v>
      </c>
      <c r="E368" s="260" t="s">
        <v>1</v>
      </c>
      <c r="F368" s="261" t="s">
        <v>190</v>
      </c>
      <c r="G368" s="258"/>
      <c r="H368" s="260" t="s">
        <v>1</v>
      </c>
      <c r="I368" s="262"/>
      <c r="J368" s="258"/>
      <c r="K368" s="258"/>
      <c r="L368" s="263"/>
      <c r="M368" s="264"/>
      <c r="N368" s="265"/>
      <c r="O368" s="265"/>
      <c r="P368" s="265"/>
      <c r="Q368" s="265"/>
      <c r="R368" s="265"/>
      <c r="S368" s="265"/>
      <c r="T368" s="266"/>
      <c r="U368" s="13"/>
      <c r="V368" s="13"/>
      <c r="W368" s="13"/>
      <c r="X368" s="13"/>
      <c r="Y368" s="13"/>
      <c r="Z368" s="13"/>
      <c r="AA368" s="13"/>
      <c r="AB368" s="13"/>
      <c r="AC368" s="13"/>
      <c r="AD368" s="13"/>
      <c r="AE368" s="13"/>
      <c r="AT368" s="267" t="s">
        <v>189</v>
      </c>
      <c r="AU368" s="267" t="s">
        <v>85</v>
      </c>
      <c r="AV368" s="13" t="s">
        <v>83</v>
      </c>
      <c r="AW368" s="13" t="s">
        <v>32</v>
      </c>
      <c r="AX368" s="13" t="s">
        <v>76</v>
      </c>
      <c r="AY368" s="267" t="s">
        <v>173</v>
      </c>
    </row>
    <row r="369" spans="1:51" s="13" customFormat="1" ht="12">
      <c r="A369" s="13"/>
      <c r="B369" s="257"/>
      <c r="C369" s="258"/>
      <c r="D369" s="259" t="s">
        <v>189</v>
      </c>
      <c r="E369" s="260" t="s">
        <v>1</v>
      </c>
      <c r="F369" s="261" t="s">
        <v>482</v>
      </c>
      <c r="G369" s="258"/>
      <c r="H369" s="260" t="s">
        <v>1</v>
      </c>
      <c r="I369" s="262"/>
      <c r="J369" s="258"/>
      <c r="K369" s="258"/>
      <c r="L369" s="263"/>
      <c r="M369" s="264"/>
      <c r="N369" s="265"/>
      <c r="O369" s="265"/>
      <c r="P369" s="265"/>
      <c r="Q369" s="265"/>
      <c r="R369" s="265"/>
      <c r="S369" s="265"/>
      <c r="T369" s="266"/>
      <c r="U369" s="13"/>
      <c r="V369" s="13"/>
      <c r="W369" s="13"/>
      <c r="X369" s="13"/>
      <c r="Y369" s="13"/>
      <c r="Z369" s="13"/>
      <c r="AA369" s="13"/>
      <c r="AB369" s="13"/>
      <c r="AC369" s="13"/>
      <c r="AD369" s="13"/>
      <c r="AE369" s="13"/>
      <c r="AT369" s="267" t="s">
        <v>189</v>
      </c>
      <c r="AU369" s="267" t="s">
        <v>85</v>
      </c>
      <c r="AV369" s="13" t="s">
        <v>83</v>
      </c>
      <c r="AW369" s="13" t="s">
        <v>32</v>
      </c>
      <c r="AX369" s="13" t="s">
        <v>76</v>
      </c>
      <c r="AY369" s="267" t="s">
        <v>173</v>
      </c>
    </row>
    <row r="370" spans="1:51" s="14" customFormat="1" ht="12">
      <c r="A370" s="14"/>
      <c r="B370" s="268"/>
      <c r="C370" s="269"/>
      <c r="D370" s="259" t="s">
        <v>189</v>
      </c>
      <c r="E370" s="270" t="s">
        <v>1</v>
      </c>
      <c r="F370" s="271" t="s">
        <v>483</v>
      </c>
      <c r="G370" s="269"/>
      <c r="H370" s="272">
        <v>9.16</v>
      </c>
      <c r="I370" s="273"/>
      <c r="J370" s="269"/>
      <c r="K370" s="269"/>
      <c r="L370" s="274"/>
      <c r="M370" s="275"/>
      <c r="N370" s="276"/>
      <c r="O370" s="276"/>
      <c r="P370" s="276"/>
      <c r="Q370" s="276"/>
      <c r="R370" s="276"/>
      <c r="S370" s="276"/>
      <c r="T370" s="277"/>
      <c r="U370" s="14"/>
      <c r="V370" s="14"/>
      <c r="W370" s="14"/>
      <c r="X370" s="14"/>
      <c r="Y370" s="14"/>
      <c r="Z370" s="14"/>
      <c r="AA370" s="14"/>
      <c r="AB370" s="14"/>
      <c r="AC370" s="14"/>
      <c r="AD370" s="14"/>
      <c r="AE370" s="14"/>
      <c r="AT370" s="278" t="s">
        <v>189</v>
      </c>
      <c r="AU370" s="278" t="s">
        <v>85</v>
      </c>
      <c r="AV370" s="14" t="s">
        <v>85</v>
      </c>
      <c r="AW370" s="14" t="s">
        <v>32</v>
      </c>
      <c r="AX370" s="14" t="s">
        <v>76</v>
      </c>
      <c r="AY370" s="278" t="s">
        <v>173</v>
      </c>
    </row>
    <row r="371" spans="1:51" s="15" customFormat="1" ht="12">
      <c r="A371" s="15"/>
      <c r="B371" s="279"/>
      <c r="C371" s="280"/>
      <c r="D371" s="259" t="s">
        <v>189</v>
      </c>
      <c r="E371" s="281" t="s">
        <v>1</v>
      </c>
      <c r="F371" s="282" t="s">
        <v>194</v>
      </c>
      <c r="G371" s="280"/>
      <c r="H371" s="283">
        <v>9.16</v>
      </c>
      <c r="I371" s="284"/>
      <c r="J371" s="280"/>
      <c r="K371" s="280"/>
      <c r="L371" s="285"/>
      <c r="M371" s="286"/>
      <c r="N371" s="287"/>
      <c r="O371" s="287"/>
      <c r="P371" s="287"/>
      <c r="Q371" s="287"/>
      <c r="R371" s="287"/>
      <c r="S371" s="287"/>
      <c r="T371" s="288"/>
      <c r="U371" s="15"/>
      <c r="V371" s="15"/>
      <c r="W371" s="15"/>
      <c r="X371" s="15"/>
      <c r="Y371" s="15"/>
      <c r="Z371" s="15"/>
      <c r="AA371" s="15"/>
      <c r="AB371" s="15"/>
      <c r="AC371" s="15"/>
      <c r="AD371" s="15"/>
      <c r="AE371" s="15"/>
      <c r="AT371" s="289" t="s">
        <v>189</v>
      </c>
      <c r="AU371" s="289" t="s">
        <v>85</v>
      </c>
      <c r="AV371" s="15" t="s">
        <v>183</v>
      </c>
      <c r="AW371" s="15" t="s">
        <v>32</v>
      </c>
      <c r="AX371" s="15" t="s">
        <v>83</v>
      </c>
      <c r="AY371" s="289" t="s">
        <v>173</v>
      </c>
    </row>
    <row r="372" spans="1:65" s="2" customFormat="1" ht="37.8" customHeight="1">
      <c r="A372" s="38"/>
      <c r="B372" s="39"/>
      <c r="C372" s="243" t="s">
        <v>484</v>
      </c>
      <c r="D372" s="243" t="s">
        <v>175</v>
      </c>
      <c r="E372" s="244" t="s">
        <v>485</v>
      </c>
      <c r="F372" s="245" t="s">
        <v>486</v>
      </c>
      <c r="G372" s="246" t="s">
        <v>204</v>
      </c>
      <c r="H372" s="247">
        <v>108.23</v>
      </c>
      <c r="I372" s="248"/>
      <c r="J372" s="249">
        <f>ROUND(I372*H372,2)</f>
        <v>0</v>
      </c>
      <c r="K372" s="250"/>
      <c r="L372" s="44"/>
      <c r="M372" s="251" t="s">
        <v>1</v>
      </c>
      <c r="N372" s="252" t="s">
        <v>41</v>
      </c>
      <c r="O372" s="91"/>
      <c r="P372" s="253">
        <f>O372*H372</f>
        <v>0</v>
      </c>
      <c r="Q372" s="253">
        <v>0.01525</v>
      </c>
      <c r="R372" s="253">
        <f>Q372*H372</f>
        <v>1.6505075</v>
      </c>
      <c r="S372" s="253">
        <v>0</v>
      </c>
      <c r="T372" s="254">
        <f>S372*H372</f>
        <v>0</v>
      </c>
      <c r="U372" s="38"/>
      <c r="V372" s="38"/>
      <c r="W372" s="38"/>
      <c r="X372" s="38"/>
      <c r="Y372" s="38"/>
      <c r="Z372" s="38"/>
      <c r="AA372" s="38"/>
      <c r="AB372" s="38"/>
      <c r="AC372" s="38"/>
      <c r="AD372" s="38"/>
      <c r="AE372" s="38"/>
      <c r="AR372" s="255" t="s">
        <v>179</v>
      </c>
      <c r="AT372" s="255" t="s">
        <v>175</v>
      </c>
      <c r="AU372" s="255" t="s">
        <v>85</v>
      </c>
      <c r="AY372" s="17" t="s">
        <v>173</v>
      </c>
      <c r="BE372" s="256">
        <f>IF(N372="základní",J372,0)</f>
        <v>0</v>
      </c>
      <c r="BF372" s="256">
        <f>IF(N372="snížená",J372,0)</f>
        <v>0</v>
      </c>
      <c r="BG372" s="256">
        <f>IF(N372="zákl. přenesená",J372,0)</f>
        <v>0</v>
      </c>
      <c r="BH372" s="256">
        <f>IF(N372="sníž. přenesená",J372,0)</f>
        <v>0</v>
      </c>
      <c r="BI372" s="256">
        <f>IF(N372="nulová",J372,0)</f>
        <v>0</v>
      </c>
      <c r="BJ372" s="17" t="s">
        <v>83</v>
      </c>
      <c r="BK372" s="256">
        <f>ROUND(I372*H372,2)</f>
        <v>0</v>
      </c>
      <c r="BL372" s="17" t="s">
        <v>179</v>
      </c>
      <c r="BM372" s="255" t="s">
        <v>487</v>
      </c>
    </row>
    <row r="373" spans="1:51" s="13" customFormat="1" ht="12">
      <c r="A373" s="13"/>
      <c r="B373" s="257"/>
      <c r="C373" s="258"/>
      <c r="D373" s="259" t="s">
        <v>189</v>
      </c>
      <c r="E373" s="260" t="s">
        <v>1</v>
      </c>
      <c r="F373" s="261" t="s">
        <v>190</v>
      </c>
      <c r="G373" s="258"/>
      <c r="H373" s="260" t="s">
        <v>1</v>
      </c>
      <c r="I373" s="262"/>
      <c r="J373" s="258"/>
      <c r="K373" s="258"/>
      <c r="L373" s="263"/>
      <c r="M373" s="264"/>
      <c r="N373" s="265"/>
      <c r="O373" s="265"/>
      <c r="P373" s="265"/>
      <c r="Q373" s="265"/>
      <c r="R373" s="265"/>
      <c r="S373" s="265"/>
      <c r="T373" s="266"/>
      <c r="U373" s="13"/>
      <c r="V373" s="13"/>
      <c r="W373" s="13"/>
      <c r="X373" s="13"/>
      <c r="Y373" s="13"/>
      <c r="Z373" s="13"/>
      <c r="AA373" s="13"/>
      <c r="AB373" s="13"/>
      <c r="AC373" s="13"/>
      <c r="AD373" s="13"/>
      <c r="AE373" s="13"/>
      <c r="AT373" s="267" t="s">
        <v>189</v>
      </c>
      <c r="AU373" s="267" t="s">
        <v>85</v>
      </c>
      <c r="AV373" s="13" t="s">
        <v>83</v>
      </c>
      <c r="AW373" s="13" t="s">
        <v>32</v>
      </c>
      <c r="AX373" s="13" t="s">
        <v>76</v>
      </c>
      <c r="AY373" s="267" t="s">
        <v>173</v>
      </c>
    </row>
    <row r="374" spans="1:51" s="13" customFormat="1" ht="12">
      <c r="A374" s="13"/>
      <c r="B374" s="257"/>
      <c r="C374" s="258"/>
      <c r="D374" s="259" t="s">
        <v>189</v>
      </c>
      <c r="E374" s="260" t="s">
        <v>1</v>
      </c>
      <c r="F374" s="261" t="s">
        <v>488</v>
      </c>
      <c r="G374" s="258"/>
      <c r="H374" s="260" t="s">
        <v>1</v>
      </c>
      <c r="I374" s="262"/>
      <c r="J374" s="258"/>
      <c r="K374" s="258"/>
      <c r="L374" s="263"/>
      <c r="M374" s="264"/>
      <c r="N374" s="265"/>
      <c r="O374" s="265"/>
      <c r="P374" s="265"/>
      <c r="Q374" s="265"/>
      <c r="R374" s="265"/>
      <c r="S374" s="265"/>
      <c r="T374" s="266"/>
      <c r="U374" s="13"/>
      <c r="V374" s="13"/>
      <c r="W374" s="13"/>
      <c r="X374" s="13"/>
      <c r="Y374" s="13"/>
      <c r="Z374" s="13"/>
      <c r="AA374" s="13"/>
      <c r="AB374" s="13"/>
      <c r="AC374" s="13"/>
      <c r="AD374" s="13"/>
      <c r="AE374" s="13"/>
      <c r="AT374" s="267" t="s">
        <v>189</v>
      </c>
      <c r="AU374" s="267" t="s">
        <v>85</v>
      </c>
      <c r="AV374" s="13" t="s">
        <v>83</v>
      </c>
      <c r="AW374" s="13" t="s">
        <v>32</v>
      </c>
      <c r="AX374" s="13" t="s">
        <v>76</v>
      </c>
      <c r="AY374" s="267" t="s">
        <v>173</v>
      </c>
    </row>
    <row r="375" spans="1:51" s="14" customFormat="1" ht="12">
      <c r="A375" s="14"/>
      <c r="B375" s="268"/>
      <c r="C375" s="269"/>
      <c r="D375" s="259" t="s">
        <v>189</v>
      </c>
      <c r="E375" s="270" t="s">
        <v>1</v>
      </c>
      <c r="F375" s="271" t="s">
        <v>489</v>
      </c>
      <c r="G375" s="269"/>
      <c r="H375" s="272">
        <v>108.23</v>
      </c>
      <c r="I375" s="273"/>
      <c r="J375" s="269"/>
      <c r="K375" s="269"/>
      <c r="L375" s="274"/>
      <c r="M375" s="275"/>
      <c r="N375" s="276"/>
      <c r="O375" s="276"/>
      <c r="P375" s="276"/>
      <c r="Q375" s="276"/>
      <c r="R375" s="276"/>
      <c r="S375" s="276"/>
      <c r="T375" s="277"/>
      <c r="U375" s="14"/>
      <c r="V375" s="14"/>
      <c r="W375" s="14"/>
      <c r="X375" s="14"/>
      <c r="Y375" s="14"/>
      <c r="Z375" s="14"/>
      <c r="AA375" s="14"/>
      <c r="AB375" s="14"/>
      <c r="AC375" s="14"/>
      <c r="AD375" s="14"/>
      <c r="AE375" s="14"/>
      <c r="AT375" s="278" t="s">
        <v>189</v>
      </c>
      <c r="AU375" s="278" t="s">
        <v>85</v>
      </c>
      <c r="AV375" s="14" t="s">
        <v>85</v>
      </c>
      <c r="AW375" s="14" t="s">
        <v>32</v>
      </c>
      <c r="AX375" s="14" t="s">
        <v>76</v>
      </c>
      <c r="AY375" s="278" t="s">
        <v>173</v>
      </c>
    </row>
    <row r="376" spans="1:51" s="15" customFormat="1" ht="12">
      <c r="A376" s="15"/>
      <c r="B376" s="279"/>
      <c r="C376" s="280"/>
      <c r="D376" s="259" t="s">
        <v>189</v>
      </c>
      <c r="E376" s="281" t="s">
        <v>1</v>
      </c>
      <c r="F376" s="282" t="s">
        <v>194</v>
      </c>
      <c r="G376" s="280"/>
      <c r="H376" s="283">
        <v>108.23</v>
      </c>
      <c r="I376" s="284"/>
      <c r="J376" s="280"/>
      <c r="K376" s="280"/>
      <c r="L376" s="285"/>
      <c r="M376" s="286"/>
      <c r="N376" s="287"/>
      <c r="O376" s="287"/>
      <c r="P376" s="287"/>
      <c r="Q376" s="287"/>
      <c r="R376" s="287"/>
      <c r="S376" s="287"/>
      <c r="T376" s="288"/>
      <c r="U376" s="15"/>
      <c r="V376" s="15"/>
      <c r="W376" s="15"/>
      <c r="X376" s="15"/>
      <c r="Y376" s="15"/>
      <c r="Z376" s="15"/>
      <c r="AA376" s="15"/>
      <c r="AB376" s="15"/>
      <c r="AC376" s="15"/>
      <c r="AD376" s="15"/>
      <c r="AE376" s="15"/>
      <c r="AT376" s="289" t="s">
        <v>189</v>
      </c>
      <c r="AU376" s="289" t="s">
        <v>85</v>
      </c>
      <c r="AV376" s="15" t="s">
        <v>183</v>
      </c>
      <c r="AW376" s="15" t="s">
        <v>32</v>
      </c>
      <c r="AX376" s="15" t="s">
        <v>83</v>
      </c>
      <c r="AY376" s="289" t="s">
        <v>173</v>
      </c>
    </row>
    <row r="377" spans="1:65" s="2" customFormat="1" ht="16.5" customHeight="1">
      <c r="A377" s="38"/>
      <c r="B377" s="39"/>
      <c r="C377" s="243" t="s">
        <v>490</v>
      </c>
      <c r="D377" s="243" t="s">
        <v>175</v>
      </c>
      <c r="E377" s="244" t="s">
        <v>491</v>
      </c>
      <c r="F377" s="245" t="s">
        <v>492</v>
      </c>
      <c r="G377" s="246" t="s">
        <v>204</v>
      </c>
      <c r="H377" s="247">
        <v>117.39</v>
      </c>
      <c r="I377" s="248"/>
      <c r="J377" s="249">
        <f>ROUND(I377*H377,2)</f>
        <v>0</v>
      </c>
      <c r="K377" s="250"/>
      <c r="L377" s="44"/>
      <c r="M377" s="251" t="s">
        <v>1</v>
      </c>
      <c r="N377" s="252" t="s">
        <v>41</v>
      </c>
      <c r="O377" s="91"/>
      <c r="P377" s="253">
        <f>O377*H377</f>
        <v>0</v>
      </c>
      <c r="Q377" s="253">
        <v>0.0001</v>
      </c>
      <c r="R377" s="253">
        <f>Q377*H377</f>
        <v>0.011739000000000001</v>
      </c>
      <c r="S377" s="253">
        <v>0</v>
      </c>
      <c r="T377" s="254">
        <f>S377*H377</f>
        <v>0</v>
      </c>
      <c r="U377" s="38"/>
      <c r="V377" s="38"/>
      <c r="W377" s="38"/>
      <c r="X377" s="38"/>
      <c r="Y377" s="38"/>
      <c r="Z377" s="38"/>
      <c r="AA377" s="38"/>
      <c r="AB377" s="38"/>
      <c r="AC377" s="38"/>
      <c r="AD377" s="38"/>
      <c r="AE377" s="38"/>
      <c r="AR377" s="255" t="s">
        <v>179</v>
      </c>
      <c r="AT377" s="255" t="s">
        <v>175</v>
      </c>
      <c r="AU377" s="255" t="s">
        <v>85</v>
      </c>
      <c r="AY377" s="17" t="s">
        <v>173</v>
      </c>
      <c r="BE377" s="256">
        <f>IF(N377="základní",J377,0)</f>
        <v>0</v>
      </c>
      <c r="BF377" s="256">
        <f>IF(N377="snížená",J377,0)</f>
        <v>0</v>
      </c>
      <c r="BG377" s="256">
        <f>IF(N377="zákl. přenesená",J377,0)</f>
        <v>0</v>
      </c>
      <c r="BH377" s="256">
        <f>IF(N377="sníž. přenesená",J377,0)</f>
        <v>0</v>
      </c>
      <c r="BI377" s="256">
        <f>IF(N377="nulová",J377,0)</f>
        <v>0</v>
      </c>
      <c r="BJ377" s="17" t="s">
        <v>83</v>
      </c>
      <c r="BK377" s="256">
        <f>ROUND(I377*H377,2)</f>
        <v>0</v>
      </c>
      <c r="BL377" s="17" t="s">
        <v>179</v>
      </c>
      <c r="BM377" s="255" t="s">
        <v>493</v>
      </c>
    </row>
    <row r="378" spans="1:51" s="14" customFormat="1" ht="12">
      <c r="A378" s="14"/>
      <c r="B378" s="268"/>
      <c r="C378" s="269"/>
      <c r="D378" s="259" t="s">
        <v>189</v>
      </c>
      <c r="E378" s="270" t="s">
        <v>1</v>
      </c>
      <c r="F378" s="271" t="s">
        <v>494</v>
      </c>
      <c r="G378" s="269"/>
      <c r="H378" s="272">
        <v>117.39</v>
      </c>
      <c r="I378" s="273"/>
      <c r="J378" s="269"/>
      <c r="K378" s="269"/>
      <c r="L378" s="274"/>
      <c r="M378" s="275"/>
      <c r="N378" s="276"/>
      <c r="O378" s="276"/>
      <c r="P378" s="276"/>
      <c r="Q378" s="276"/>
      <c r="R378" s="276"/>
      <c r="S378" s="276"/>
      <c r="T378" s="277"/>
      <c r="U378" s="14"/>
      <c r="V378" s="14"/>
      <c r="W378" s="14"/>
      <c r="X378" s="14"/>
      <c r="Y378" s="14"/>
      <c r="Z378" s="14"/>
      <c r="AA378" s="14"/>
      <c r="AB378" s="14"/>
      <c r="AC378" s="14"/>
      <c r="AD378" s="14"/>
      <c r="AE378" s="14"/>
      <c r="AT378" s="278" t="s">
        <v>189</v>
      </c>
      <c r="AU378" s="278" t="s">
        <v>85</v>
      </c>
      <c r="AV378" s="14" t="s">
        <v>85</v>
      </c>
      <c r="AW378" s="14" t="s">
        <v>32</v>
      </c>
      <c r="AX378" s="14" t="s">
        <v>76</v>
      </c>
      <c r="AY378" s="278" t="s">
        <v>173</v>
      </c>
    </row>
    <row r="379" spans="1:51" s="15" customFormat="1" ht="12">
      <c r="A379" s="15"/>
      <c r="B379" s="279"/>
      <c r="C379" s="280"/>
      <c r="D379" s="259" t="s">
        <v>189</v>
      </c>
      <c r="E379" s="281" t="s">
        <v>1</v>
      </c>
      <c r="F379" s="282" t="s">
        <v>194</v>
      </c>
      <c r="G379" s="280"/>
      <c r="H379" s="283">
        <v>117.39</v>
      </c>
      <c r="I379" s="284"/>
      <c r="J379" s="280"/>
      <c r="K379" s="280"/>
      <c r="L379" s="285"/>
      <c r="M379" s="286"/>
      <c r="N379" s="287"/>
      <c r="O379" s="287"/>
      <c r="P379" s="287"/>
      <c r="Q379" s="287"/>
      <c r="R379" s="287"/>
      <c r="S379" s="287"/>
      <c r="T379" s="288"/>
      <c r="U379" s="15"/>
      <c r="V379" s="15"/>
      <c r="W379" s="15"/>
      <c r="X379" s="15"/>
      <c r="Y379" s="15"/>
      <c r="Z379" s="15"/>
      <c r="AA379" s="15"/>
      <c r="AB379" s="15"/>
      <c r="AC379" s="15"/>
      <c r="AD379" s="15"/>
      <c r="AE379" s="15"/>
      <c r="AT379" s="289" t="s">
        <v>189</v>
      </c>
      <c r="AU379" s="289" t="s">
        <v>85</v>
      </c>
      <c r="AV379" s="15" t="s">
        <v>183</v>
      </c>
      <c r="AW379" s="15" t="s">
        <v>32</v>
      </c>
      <c r="AX379" s="15" t="s">
        <v>83</v>
      </c>
      <c r="AY379" s="289" t="s">
        <v>173</v>
      </c>
    </row>
    <row r="380" spans="1:65" s="2" customFormat="1" ht="24.15" customHeight="1">
      <c r="A380" s="38"/>
      <c r="B380" s="39"/>
      <c r="C380" s="243" t="s">
        <v>495</v>
      </c>
      <c r="D380" s="243" t="s">
        <v>175</v>
      </c>
      <c r="E380" s="244" t="s">
        <v>496</v>
      </c>
      <c r="F380" s="245" t="s">
        <v>497</v>
      </c>
      <c r="G380" s="246" t="s">
        <v>204</v>
      </c>
      <c r="H380" s="247">
        <v>42.228</v>
      </c>
      <c r="I380" s="248"/>
      <c r="J380" s="249">
        <f>ROUND(I380*H380,2)</f>
        <v>0</v>
      </c>
      <c r="K380" s="250"/>
      <c r="L380" s="44"/>
      <c r="M380" s="251" t="s">
        <v>1</v>
      </c>
      <c r="N380" s="252" t="s">
        <v>41</v>
      </c>
      <c r="O380" s="91"/>
      <c r="P380" s="253">
        <f>O380*H380</f>
        <v>0</v>
      </c>
      <c r="Q380" s="253">
        <v>0</v>
      </c>
      <c r="R380" s="253">
        <f>Q380*H380</f>
        <v>0</v>
      </c>
      <c r="S380" s="253">
        <v>0.01725</v>
      </c>
      <c r="T380" s="254">
        <f>S380*H380</f>
        <v>0.7284330000000001</v>
      </c>
      <c r="U380" s="38"/>
      <c r="V380" s="38"/>
      <c r="W380" s="38"/>
      <c r="X380" s="38"/>
      <c r="Y380" s="38"/>
      <c r="Z380" s="38"/>
      <c r="AA380" s="38"/>
      <c r="AB380" s="38"/>
      <c r="AC380" s="38"/>
      <c r="AD380" s="38"/>
      <c r="AE380" s="38"/>
      <c r="AR380" s="255" t="s">
        <v>179</v>
      </c>
      <c r="AT380" s="255" t="s">
        <v>175</v>
      </c>
      <c r="AU380" s="255" t="s">
        <v>85</v>
      </c>
      <c r="AY380" s="17" t="s">
        <v>173</v>
      </c>
      <c r="BE380" s="256">
        <f>IF(N380="základní",J380,0)</f>
        <v>0</v>
      </c>
      <c r="BF380" s="256">
        <f>IF(N380="snížená",J380,0)</f>
        <v>0</v>
      </c>
      <c r="BG380" s="256">
        <f>IF(N380="zákl. přenesená",J380,0)</f>
        <v>0</v>
      </c>
      <c r="BH380" s="256">
        <f>IF(N380="sníž. přenesená",J380,0)</f>
        <v>0</v>
      </c>
      <c r="BI380" s="256">
        <f>IF(N380="nulová",J380,0)</f>
        <v>0</v>
      </c>
      <c r="BJ380" s="17" t="s">
        <v>83</v>
      </c>
      <c r="BK380" s="256">
        <f>ROUND(I380*H380,2)</f>
        <v>0</v>
      </c>
      <c r="BL380" s="17" t="s">
        <v>179</v>
      </c>
      <c r="BM380" s="255" t="s">
        <v>498</v>
      </c>
    </row>
    <row r="381" spans="1:51" s="13" customFormat="1" ht="12">
      <c r="A381" s="13"/>
      <c r="B381" s="257"/>
      <c r="C381" s="258"/>
      <c r="D381" s="259" t="s">
        <v>189</v>
      </c>
      <c r="E381" s="260" t="s">
        <v>1</v>
      </c>
      <c r="F381" s="261" t="s">
        <v>282</v>
      </c>
      <c r="G381" s="258"/>
      <c r="H381" s="260" t="s">
        <v>1</v>
      </c>
      <c r="I381" s="262"/>
      <c r="J381" s="258"/>
      <c r="K381" s="258"/>
      <c r="L381" s="263"/>
      <c r="M381" s="264"/>
      <c r="N381" s="265"/>
      <c r="O381" s="265"/>
      <c r="P381" s="265"/>
      <c r="Q381" s="265"/>
      <c r="R381" s="265"/>
      <c r="S381" s="265"/>
      <c r="T381" s="266"/>
      <c r="U381" s="13"/>
      <c r="V381" s="13"/>
      <c r="W381" s="13"/>
      <c r="X381" s="13"/>
      <c r="Y381" s="13"/>
      <c r="Z381" s="13"/>
      <c r="AA381" s="13"/>
      <c r="AB381" s="13"/>
      <c r="AC381" s="13"/>
      <c r="AD381" s="13"/>
      <c r="AE381" s="13"/>
      <c r="AT381" s="267" t="s">
        <v>189</v>
      </c>
      <c r="AU381" s="267" t="s">
        <v>85</v>
      </c>
      <c r="AV381" s="13" t="s">
        <v>83</v>
      </c>
      <c r="AW381" s="13" t="s">
        <v>32</v>
      </c>
      <c r="AX381" s="13" t="s">
        <v>76</v>
      </c>
      <c r="AY381" s="267" t="s">
        <v>173</v>
      </c>
    </row>
    <row r="382" spans="1:51" s="13" customFormat="1" ht="12">
      <c r="A382" s="13"/>
      <c r="B382" s="257"/>
      <c r="C382" s="258"/>
      <c r="D382" s="259" t="s">
        <v>189</v>
      </c>
      <c r="E382" s="260" t="s">
        <v>1</v>
      </c>
      <c r="F382" s="261" t="s">
        <v>499</v>
      </c>
      <c r="G382" s="258"/>
      <c r="H382" s="260" t="s">
        <v>1</v>
      </c>
      <c r="I382" s="262"/>
      <c r="J382" s="258"/>
      <c r="K382" s="258"/>
      <c r="L382" s="263"/>
      <c r="M382" s="264"/>
      <c r="N382" s="265"/>
      <c r="O382" s="265"/>
      <c r="P382" s="265"/>
      <c r="Q382" s="265"/>
      <c r="R382" s="265"/>
      <c r="S382" s="265"/>
      <c r="T382" s="266"/>
      <c r="U382" s="13"/>
      <c r="V382" s="13"/>
      <c r="W382" s="13"/>
      <c r="X382" s="13"/>
      <c r="Y382" s="13"/>
      <c r="Z382" s="13"/>
      <c r="AA382" s="13"/>
      <c r="AB382" s="13"/>
      <c r="AC382" s="13"/>
      <c r="AD382" s="13"/>
      <c r="AE382" s="13"/>
      <c r="AT382" s="267" t="s">
        <v>189</v>
      </c>
      <c r="AU382" s="267" t="s">
        <v>85</v>
      </c>
      <c r="AV382" s="13" t="s">
        <v>83</v>
      </c>
      <c r="AW382" s="13" t="s">
        <v>32</v>
      </c>
      <c r="AX382" s="13" t="s">
        <v>76</v>
      </c>
      <c r="AY382" s="267" t="s">
        <v>173</v>
      </c>
    </row>
    <row r="383" spans="1:51" s="14" customFormat="1" ht="12">
      <c r="A383" s="14"/>
      <c r="B383" s="268"/>
      <c r="C383" s="269"/>
      <c r="D383" s="259" t="s">
        <v>189</v>
      </c>
      <c r="E383" s="270" t="s">
        <v>1</v>
      </c>
      <c r="F383" s="271" t="s">
        <v>500</v>
      </c>
      <c r="G383" s="269"/>
      <c r="H383" s="272">
        <v>42.228</v>
      </c>
      <c r="I383" s="273"/>
      <c r="J383" s="269"/>
      <c r="K383" s="269"/>
      <c r="L383" s="274"/>
      <c r="M383" s="275"/>
      <c r="N383" s="276"/>
      <c r="O383" s="276"/>
      <c r="P383" s="276"/>
      <c r="Q383" s="276"/>
      <c r="R383" s="276"/>
      <c r="S383" s="276"/>
      <c r="T383" s="277"/>
      <c r="U383" s="14"/>
      <c r="V383" s="14"/>
      <c r="W383" s="14"/>
      <c r="X383" s="14"/>
      <c r="Y383" s="14"/>
      <c r="Z383" s="14"/>
      <c r="AA383" s="14"/>
      <c r="AB383" s="14"/>
      <c r="AC383" s="14"/>
      <c r="AD383" s="14"/>
      <c r="AE383" s="14"/>
      <c r="AT383" s="278" t="s">
        <v>189</v>
      </c>
      <c r="AU383" s="278" t="s">
        <v>85</v>
      </c>
      <c r="AV383" s="14" t="s">
        <v>85</v>
      </c>
      <c r="AW383" s="14" t="s">
        <v>32</v>
      </c>
      <c r="AX383" s="14" t="s">
        <v>76</v>
      </c>
      <c r="AY383" s="278" t="s">
        <v>173</v>
      </c>
    </row>
    <row r="384" spans="1:51" s="15" customFormat="1" ht="12">
      <c r="A384" s="15"/>
      <c r="B384" s="279"/>
      <c r="C384" s="280"/>
      <c r="D384" s="259" t="s">
        <v>189</v>
      </c>
      <c r="E384" s="281" t="s">
        <v>1</v>
      </c>
      <c r="F384" s="282" t="s">
        <v>194</v>
      </c>
      <c r="G384" s="280"/>
      <c r="H384" s="283">
        <v>42.228</v>
      </c>
      <c r="I384" s="284"/>
      <c r="J384" s="280"/>
      <c r="K384" s="280"/>
      <c r="L384" s="285"/>
      <c r="M384" s="286"/>
      <c r="N384" s="287"/>
      <c r="O384" s="287"/>
      <c r="P384" s="287"/>
      <c r="Q384" s="287"/>
      <c r="R384" s="287"/>
      <c r="S384" s="287"/>
      <c r="T384" s="288"/>
      <c r="U384" s="15"/>
      <c r="V384" s="15"/>
      <c r="W384" s="15"/>
      <c r="X384" s="15"/>
      <c r="Y384" s="15"/>
      <c r="Z384" s="15"/>
      <c r="AA384" s="15"/>
      <c r="AB384" s="15"/>
      <c r="AC384" s="15"/>
      <c r="AD384" s="15"/>
      <c r="AE384" s="15"/>
      <c r="AT384" s="289" t="s">
        <v>189</v>
      </c>
      <c r="AU384" s="289" t="s">
        <v>85</v>
      </c>
      <c r="AV384" s="15" t="s">
        <v>183</v>
      </c>
      <c r="AW384" s="15" t="s">
        <v>32</v>
      </c>
      <c r="AX384" s="15" t="s">
        <v>83</v>
      </c>
      <c r="AY384" s="289" t="s">
        <v>173</v>
      </c>
    </row>
    <row r="385" spans="1:65" s="2" customFormat="1" ht="21.75" customHeight="1">
      <c r="A385" s="38"/>
      <c r="B385" s="39"/>
      <c r="C385" s="243" t="s">
        <v>501</v>
      </c>
      <c r="D385" s="243" t="s">
        <v>175</v>
      </c>
      <c r="E385" s="244" t="s">
        <v>502</v>
      </c>
      <c r="F385" s="245" t="s">
        <v>503</v>
      </c>
      <c r="G385" s="246" t="s">
        <v>204</v>
      </c>
      <c r="H385" s="247">
        <v>42.228</v>
      </c>
      <c r="I385" s="248"/>
      <c r="J385" s="249">
        <f>ROUND(I385*H385,2)</f>
        <v>0</v>
      </c>
      <c r="K385" s="250"/>
      <c r="L385" s="44"/>
      <c r="M385" s="251" t="s">
        <v>1</v>
      </c>
      <c r="N385" s="252" t="s">
        <v>41</v>
      </c>
      <c r="O385" s="91"/>
      <c r="P385" s="253">
        <f>O385*H385</f>
        <v>0</v>
      </c>
      <c r="Q385" s="253">
        <v>0</v>
      </c>
      <c r="R385" s="253">
        <f>Q385*H385</f>
        <v>0</v>
      </c>
      <c r="S385" s="253">
        <v>0.0112</v>
      </c>
      <c r="T385" s="254">
        <f>S385*H385</f>
        <v>0.47295360000000003</v>
      </c>
      <c r="U385" s="38"/>
      <c r="V385" s="38"/>
      <c r="W385" s="38"/>
      <c r="X385" s="38"/>
      <c r="Y385" s="38"/>
      <c r="Z385" s="38"/>
      <c r="AA385" s="38"/>
      <c r="AB385" s="38"/>
      <c r="AC385" s="38"/>
      <c r="AD385" s="38"/>
      <c r="AE385" s="38"/>
      <c r="AR385" s="255" t="s">
        <v>179</v>
      </c>
      <c r="AT385" s="255" t="s">
        <v>175</v>
      </c>
      <c r="AU385" s="255" t="s">
        <v>85</v>
      </c>
      <c r="AY385" s="17" t="s">
        <v>173</v>
      </c>
      <c r="BE385" s="256">
        <f>IF(N385="základní",J385,0)</f>
        <v>0</v>
      </c>
      <c r="BF385" s="256">
        <f>IF(N385="snížená",J385,0)</f>
        <v>0</v>
      </c>
      <c r="BG385" s="256">
        <f>IF(N385="zákl. přenesená",J385,0)</f>
        <v>0</v>
      </c>
      <c r="BH385" s="256">
        <f>IF(N385="sníž. přenesená",J385,0)</f>
        <v>0</v>
      </c>
      <c r="BI385" s="256">
        <f>IF(N385="nulová",J385,0)</f>
        <v>0</v>
      </c>
      <c r="BJ385" s="17" t="s">
        <v>83</v>
      </c>
      <c r="BK385" s="256">
        <f>ROUND(I385*H385,2)</f>
        <v>0</v>
      </c>
      <c r="BL385" s="17" t="s">
        <v>179</v>
      </c>
      <c r="BM385" s="255" t="s">
        <v>504</v>
      </c>
    </row>
    <row r="386" spans="1:65" s="2" customFormat="1" ht="24.15" customHeight="1">
      <c r="A386" s="38"/>
      <c r="B386" s="39"/>
      <c r="C386" s="243" t="s">
        <v>505</v>
      </c>
      <c r="D386" s="243" t="s">
        <v>175</v>
      </c>
      <c r="E386" s="244" t="s">
        <v>506</v>
      </c>
      <c r="F386" s="245" t="s">
        <v>507</v>
      </c>
      <c r="G386" s="246" t="s">
        <v>211</v>
      </c>
      <c r="H386" s="247">
        <v>5.02</v>
      </c>
      <c r="I386" s="248"/>
      <c r="J386" s="249">
        <f>ROUND(I386*H386,2)</f>
        <v>0</v>
      </c>
      <c r="K386" s="250"/>
      <c r="L386" s="44"/>
      <c r="M386" s="251" t="s">
        <v>1</v>
      </c>
      <c r="N386" s="252" t="s">
        <v>41</v>
      </c>
      <c r="O386" s="91"/>
      <c r="P386" s="253">
        <f>O386*H386</f>
        <v>0</v>
      </c>
      <c r="Q386" s="253">
        <v>0.00919</v>
      </c>
      <c r="R386" s="253">
        <f>Q386*H386</f>
        <v>0.046133799999999996</v>
      </c>
      <c r="S386" s="253">
        <v>0</v>
      </c>
      <c r="T386" s="254">
        <f>S386*H386</f>
        <v>0</v>
      </c>
      <c r="U386" s="38"/>
      <c r="V386" s="38"/>
      <c r="W386" s="38"/>
      <c r="X386" s="38"/>
      <c r="Y386" s="38"/>
      <c r="Z386" s="38"/>
      <c r="AA386" s="38"/>
      <c r="AB386" s="38"/>
      <c r="AC386" s="38"/>
      <c r="AD386" s="38"/>
      <c r="AE386" s="38"/>
      <c r="AR386" s="255" t="s">
        <v>179</v>
      </c>
      <c r="AT386" s="255" t="s">
        <v>175</v>
      </c>
      <c r="AU386" s="255" t="s">
        <v>85</v>
      </c>
      <c r="AY386" s="17" t="s">
        <v>173</v>
      </c>
      <c r="BE386" s="256">
        <f>IF(N386="základní",J386,0)</f>
        <v>0</v>
      </c>
      <c r="BF386" s="256">
        <f>IF(N386="snížená",J386,0)</f>
        <v>0</v>
      </c>
      <c r="BG386" s="256">
        <f>IF(N386="zákl. přenesená",J386,0)</f>
        <v>0</v>
      </c>
      <c r="BH386" s="256">
        <f>IF(N386="sníž. přenesená",J386,0)</f>
        <v>0</v>
      </c>
      <c r="BI386" s="256">
        <f>IF(N386="nulová",J386,0)</f>
        <v>0</v>
      </c>
      <c r="BJ386" s="17" t="s">
        <v>83</v>
      </c>
      <c r="BK386" s="256">
        <f>ROUND(I386*H386,2)</f>
        <v>0</v>
      </c>
      <c r="BL386" s="17" t="s">
        <v>179</v>
      </c>
      <c r="BM386" s="255" t="s">
        <v>508</v>
      </c>
    </row>
    <row r="387" spans="1:51" s="13" customFormat="1" ht="12">
      <c r="A387" s="13"/>
      <c r="B387" s="257"/>
      <c r="C387" s="258"/>
      <c r="D387" s="259" t="s">
        <v>189</v>
      </c>
      <c r="E387" s="260" t="s">
        <v>1</v>
      </c>
      <c r="F387" s="261" t="s">
        <v>190</v>
      </c>
      <c r="G387" s="258"/>
      <c r="H387" s="260" t="s">
        <v>1</v>
      </c>
      <c r="I387" s="262"/>
      <c r="J387" s="258"/>
      <c r="K387" s="258"/>
      <c r="L387" s="263"/>
      <c r="M387" s="264"/>
      <c r="N387" s="265"/>
      <c r="O387" s="265"/>
      <c r="P387" s="265"/>
      <c r="Q387" s="265"/>
      <c r="R387" s="265"/>
      <c r="S387" s="265"/>
      <c r="T387" s="266"/>
      <c r="U387" s="13"/>
      <c r="V387" s="13"/>
      <c r="W387" s="13"/>
      <c r="X387" s="13"/>
      <c r="Y387" s="13"/>
      <c r="Z387" s="13"/>
      <c r="AA387" s="13"/>
      <c r="AB387" s="13"/>
      <c r="AC387" s="13"/>
      <c r="AD387" s="13"/>
      <c r="AE387" s="13"/>
      <c r="AT387" s="267" t="s">
        <v>189</v>
      </c>
      <c r="AU387" s="267" t="s">
        <v>85</v>
      </c>
      <c r="AV387" s="13" t="s">
        <v>83</v>
      </c>
      <c r="AW387" s="13" t="s">
        <v>32</v>
      </c>
      <c r="AX387" s="13" t="s">
        <v>76</v>
      </c>
      <c r="AY387" s="267" t="s">
        <v>173</v>
      </c>
    </row>
    <row r="388" spans="1:51" s="13" customFormat="1" ht="12">
      <c r="A388" s="13"/>
      <c r="B388" s="257"/>
      <c r="C388" s="258"/>
      <c r="D388" s="259" t="s">
        <v>189</v>
      </c>
      <c r="E388" s="260" t="s">
        <v>1</v>
      </c>
      <c r="F388" s="261" t="s">
        <v>509</v>
      </c>
      <c r="G388" s="258"/>
      <c r="H388" s="260" t="s">
        <v>1</v>
      </c>
      <c r="I388" s="262"/>
      <c r="J388" s="258"/>
      <c r="K388" s="258"/>
      <c r="L388" s="263"/>
      <c r="M388" s="264"/>
      <c r="N388" s="265"/>
      <c r="O388" s="265"/>
      <c r="P388" s="265"/>
      <c r="Q388" s="265"/>
      <c r="R388" s="265"/>
      <c r="S388" s="265"/>
      <c r="T388" s="266"/>
      <c r="U388" s="13"/>
      <c r="V388" s="13"/>
      <c r="W388" s="13"/>
      <c r="X388" s="13"/>
      <c r="Y388" s="13"/>
      <c r="Z388" s="13"/>
      <c r="AA388" s="13"/>
      <c r="AB388" s="13"/>
      <c r="AC388" s="13"/>
      <c r="AD388" s="13"/>
      <c r="AE388" s="13"/>
      <c r="AT388" s="267" t="s">
        <v>189</v>
      </c>
      <c r="AU388" s="267" t="s">
        <v>85</v>
      </c>
      <c r="AV388" s="13" t="s">
        <v>83</v>
      </c>
      <c r="AW388" s="13" t="s">
        <v>32</v>
      </c>
      <c r="AX388" s="13" t="s">
        <v>76</v>
      </c>
      <c r="AY388" s="267" t="s">
        <v>173</v>
      </c>
    </row>
    <row r="389" spans="1:51" s="13" customFormat="1" ht="12">
      <c r="A389" s="13"/>
      <c r="B389" s="257"/>
      <c r="C389" s="258"/>
      <c r="D389" s="259" t="s">
        <v>189</v>
      </c>
      <c r="E389" s="260" t="s">
        <v>1</v>
      </c>
      <c r="F389" s="261" t="s">
        <v>510</v>
      </c>
      <c r="G389" s="258"/>
      <c r="H389" s="260" t="s">
        <v>1</v>
      </c>
      <c r="I389" s="262"/>
      <c r="J389" s="258"/>
      <c r="K389" s="258"/>
      <c r="L389" s="263"/>
      <c r="M389" s="264"/>
      <c r="N389" s="265"/>
      <c r="O389" s="265"/>
      <c r="P389" s="265"/>
      <c r="Q389" s="265"/>
      <c r="R389" s="265"/>
      <c r="S389" s="265"/>
      <c r="T389" s="266"/>
      <c r="U389" s="13"/>
      <c r="V389" s="13"/>
      <c r="W389" s="13"/>
      <c r="X389" s="13"/>
      <c r="Y389" s="13"/>
      <c r="Z389" s="13"/>
      <c r="AA389" s="13"/>
      <c r="AB389" s="13"/>
      <c r="AC389" s="13"/>
      <c r="AD389" s="13"/>
      <c r="AE389" s="13"/>
      <c r="AT389" s="267" t="s">
        <v>189</v>
      </c>
      <c r="AU389" s="267" t="s">
        <v>85</v>
      </c>
      <c r="AV389" s="13" t="s">
        <v>83</v>
      </c>
      <c r="AW389" s="13" t="s">
        <v>32</v>
      </c>
      <c r="AX389" s="13" t="s">
        <v>76</v>
      </c>
      <c r="AY389" s="267" t="s">
        <v>173</v>
      </c>
    </row>
    <row r="390" spans="1:51" s="13" customFormat="1" ht="12">
      <c r="A390" s="13"/>
      <c r="B390" s="257"/>
      <c r="C390" s="258"/>
      <c r="D390" s="259" t="s">
        <v>189</v>
      </c>
      <c r="E390" s="260" t="s">
        <v>1</v>
      </c>
      <c r="F390" s="261" t="s">
        <v>511</v>
      </c>
      <c r="G390" s="258"/>
      <c r="H390" s="260" t="s">
        <v>1</v>
      </c>
      <c r="I390" s="262"/>
      <c r="J390" s="258"/>
      <c r="K390" s="258"/>
      <c r="L390" s="263"/>
      <c r="M390" s="264"/>
      <c r="N390" s="265"/>
      <c r="O390" s="265"/>
      <c r="P390" s="265"/>
      <c r="Q390" s="265"/>
      <c r="R390" s="265"/>
      <c r="S390" s="265"/>
      <c r="T390" s="266"/>
      <c r="U390" s="13"/>
      <c r="V390" s="13"/>
      <c r="W390" s="13"/>
      <c r="X390" s="13"/>
      <c r="Y390" s="13"/>
      <c r="Z390" s="13"/>
      <c r="AA390" s="13"/>
      <c r="AB390" s="13"/>
      <c r="AC390" s="13"/>
      <c r="AD390" s="13"/>
      <c r="AE390" s="13"/>
      <c r="AT390" s="267" t="s">
        <v>189</v>
      </c>
      <c r="AU390" s="267" t="s">
        <v>85</v>
      </c>
      <c r="AV390" s="13" t="s">
        <v>83</v>
      </c>
      <c r="AW390" s="13" t="s">
        <v>32</v>
      </c>
      <c r="AX390" s="13" t="s">
        <v>76</v>
      </c>
      <c r="AY390" s="267" t="s">
        <v>173</v>
      </c>
    </row>
    <row r="391" spans="1:51" s="14" customFormat="1" ht="12">
      <c r="A391" s="14"/>
      <c r="B391" s="268"/>
      <c r="C391" s="269"/>
      <c r="D391" s="259" t="s">
        <v>189</v>
      </c>
      <c r="E391" s="270" t="s">
        <v>1</v>
      </c>
      <c r="F391" s="271" t="s">
        <v>512</v>
      </c>
      <c r="G391" s="269"/>
      <c r="H391" s="272">
        <v>5.02</v>
      </c>
      <c r="I391" s="273"/>
      <c r="J391" s="269"/>
      <c r="K391" s="269"/>
      <c r="L391" s="274"/>
      <c r="M391" s="275"/>
      <c r="N391" s="276"/>
      <c r="O391" s="276"/>
      <c r="P391" s="276"/>
      <c r="Q391" s="276"/>
      <c r="R391" s="276"/>
      <c r="S391" s="276"/>
      <c r="T391" s="277"/>
      <c r="U391" s="14"/>
      <c r="V391" s="14"/>
      <c r="W391" s="14"/>
      <c r="X391" s="14"/>
      <c r="Y391" s="14"/>
      <c r="Z391" s="14"/>
      <c r="AA391" s="14"/>
      <c r="AB391" s="14"/>
      <c r="AC391" s="14"/>
      <c r="AD391" s="14"/>
      <c r="AE391" s="14"/>
      <c r="AT391" s="278" t="s">
        <v>189</v>
      </c>
      <c r="AU391" s="278" t="s">
        <v>85</v>
      </c>
      <c r="AV391" s="14" t="s">
        <v>85</v>
      </c>
      <c r="AW391" s="14" t="s">
        <v>32</v>
      </c>
      <c r="AX391" s="14" t="s">
        <v>76</v>
      </c>
      <c r="AY391" s="278" t="s">
        <v>173</v>
      </c>
    </row>
    <row r="392" spans="1:51" s="15" customFormat="1" ht="12">
      <c r="A392" s="15"/>
      <c r="B392" s="279"/>
      <c r="C392" s="280"/>
      <c r="D392" s="259" t="s">
        <v>189</v>
      </c>
      <c r="E392" s="281" t="s">
        <v>1</v>
      </c>
      <c r="F392" s="282" t="s">
        <v>194</v>
      </c>
      <c r="G392" s="280"/>
      <c r="H392" s="283">
        <v>5.02</v>
      </c>
      <c r="I392" s="284"/>
      <c r="J392" s="280"/>
      <c r="K392" s="280"/>
      <c r="L392" s="285"/>
      <c r="M392" s="286"/>
      <c r="N392" s="287"/>
      <c r="O392" s="287"/>
      <c r="P392" s="287"/>
      <c r="Q392" s="287"/>
      <c r="R392" s="287"/>
      <c r="S392" s="287"/>
      <c r="T392" s="288"/>
      <c r="U392" s="15"/>
      <c r="V392" s="15"/>
      <c r="W392" s="15"/>
      <c r="X392" s="15"/>
      <c r="Y392" s="15"/>
      <c r="Z392" s="15"/>
      <c r="AA392" s="15"/>
      <c r="AB392" s="15"/>
      <c r="AC392" s="15"/>
      <c r="AD392" s="15"/>
      <c r="AE392" s="15"/>
      <c r="AT392" s="289" t="s">
        <v>189</v>
      </c>
      <c r="AU392" s="289" t="s">
        <v>85</v>
      </c>
      <c r="AV392" s="15" t="s">
        <v>183</v>
      </c>
      <c r="AW392" s="15" t="s">
        <v>32</v>
      </c>
      <c r="AX392" s="15" t="s">
        <v>83</v>
      </c>
      <c r="AY392" s="289" t="s">
        <v>173</v>
      </c>
    </row>
    <row r="393" spans="1:65" s="2" customFormat="1" ht="33" customHeight="1">
      <c r="A393" s="38"/>
      <c r="B393" s="39"/>
      <c r="C393" s="243" t="s">
        <v>513</v>
      </c>
      <c r="D393" s="243" t="s">
        <v>175</v>
      </c>
      <c r="E393" s="244" t="s">
        <v>514</v>
      </c>
      <c r="F393" s="245" t="s">
        <v>515</v>
      </c>
      <c r="G393" s="246" t="s">
        <v>204</v>
      </c>
      <c r="H393" s="247">
        <v>175.42</v>
      </c>
      <c r="I393" s="248"/>
      <c r="J393" s="249">
        <f>ROUND(I393*H393,2)</f>
        <v>0</v>
      </c>
      <c r="K393" s="250"/>
      <c r="L393" s="44"/>
      <c r="M393" s="251" t="s">
        <v>1</v>
      </c>
      <c r="N393" s="252" t="s">
        <v>41</v>
      </c>
      <c r="O393" s="91"/>
      <c r="P393" s="253">
        <f>O393*H393</f>
        <v>0</v>
      </c>
      <c r="Q393" s="253">
        <v>0.00117</v>
      </c>
      <c r="R393" s="253">
        <f>Q393*H393</f>
        <v>0.2052414</v>
      </c>
      <c r="S393" s="253">
        <v>0</v>
      </c>
      <c r="T393" s="254">
        <f>S393*H393</f>
        <v>0</v>
      </c>
      <c r="U393" s="38"/>
      <c r="V393" s="38"/>
      <c r="W393" s="38"/>
      <c r="X393" s="38"/>
      <c r="Y393" s="38"/>
      <c r="Z393" s="38"/>
      <c r="AA393" s="38"/>
      <c r="AB393" s="38"/>
      <c r="AC393" s="38"/>
      <c r="AD393" s="38"/>
      <c r="AE393" s="38"/>
      <c r="AR393" s="255" t="s">
        <v>179</v>
      </c>
      <c r="AT393" s="255" t="s">
        <v>175</v>
      </c>
      <c r="AU393" s="255" t="s">
        <v>85</v>
      </c>
      <c r="AY393" s="17" t="s">
        <v>173</v>
      </c>
      <c r="BE393" s="256">
        <f>IF(N393="základní",J393,0)</f>
        <v>0</v>
      </c>
      <c r="BF393" s="256">
        <f>IF(N393="snížená",J393,0)</f>
        <v>0</v>
      </c>
      <c r="BG393" s="256">
        <f>IF(N393="zákl. přenesená",J393,0)</f>
        <v>0</v>
      </c>
      <c r="BH393" s="256">
        <f>IF(N393="sníž. přenesená",J393,0)</f>
        <v>0</v>
      </c>
      <c r="BI393" s="256">
        <f>IF(N393="nulová",J393,0)</f>
        <v>0</v>
      </c>
      <c r="BJ393" s="17" t="s">
        <v>83</v>
      </c>
      <c r="BK393" s="256">
        <f>ROUND(I393*H393,2)</f>
        <v>0</v>
      </c>
      <c r="BL393" s="17" t="s">
        <v>179</v>
      </c>
      <c r="BM393" s="255" t="s">
        <v>516</v>
      </c>
    </row>
    <row r="394" spans="1:51" s="13" customFormat="1" ht="12">
      <c r="A394" s="13"/>
      <c r="B394" s="257"/>
      <c r="C394" s="258"/>
      <c r="D394" s="259" t="s">
        <v>189</v>
      </c>
      <c r="E394" s="260" t="s">
        <v>1</v>
      </c>
      <c r="F394" s="261" t="s">
        <v>190</v>
      </c>
      <c r="G394" s="258"/>
      <c r="H394" s="260" t="s">
        <v>1</v>
      </c>
      <c r="I394" s="262"/>
      <c r="J394" s="258"/>
      <c r="K394" s="258"/>
      <c r="L394" s="263"/>
      <c r="M394" s="264"/>
      <c r="N394" s="265"/>
      <c r="O394" s="265"/>
      <c r="P394" s="265"/>
      <c r="Q394" s="265"/>
      <c r="R394" s="265"/>
      <c r="S394" s="265"/>
      <c r="T394" s="266"/>
      <c r="U394" s="13"/>
      <c r="V394" s="13"/>
      <c r="W394" s="13"/>
      <c r="X394" s="13"/>
      <c r="Y394" s="13"/>
      <c r="Z394" s="13"/>
      <c r="AA394" s="13"/>
      <c r="AB394" s="13"/>
      <c r="AC394" s="13"/>
      <c r="AD394" s="13"/>
      <c r="AE394" s="13"/>
      <c r="AT394" s="267" t="s">
        <v>189</v>
      </c>
      <c r="AU394" s="267" t="s">
        <v>85</v>
      </c>
      <c r="AV394" s="13" t="s">
        <v>83</v>
      </c>
      <c r="AW394" s="13" t="s">
        <v>32</v>
      </c>
      <c r="AX394" s="13" t="s">
        <v>76</v>
      </c>
      <c r="AY394" s="267" t="s">
        <v>173</v>
      </c>
    </row>
    <row r="395" spans="1:51" s="13" customFormat="1" ht="12">
      <c r="A395" s="13"/>
      <c r="B395" s="257"/>
      <c r="C395" s="258"/>
      <c r="D395" s="259" t="s">
        <v>189</v>
      </c>
      <c r="E395" s="260" t="s">
        <v>1</v>
      </c>
      <c r="F395" s="261" t="s">
        <v>517</v>
      </c>
      <c r="G395" s="258"/>
      <c r="H395" s="260" t="s">
        <v>1</v>
      </c>
      <c r="I395" s="262"/>
      <c r="J395" s="258"/>
      <c r="K395" s="258"/>
      <c r="L395" s="263"/>
      <c r="M395" s="264"/>
      <c r="N395" s="265"/>
      <c r="O395" s="265"/>
      <c r="P395" s="265"/>
      <c r="Q395" s="265"/>
      <c r="R395" s="265"/>
      <c r="S395" s="265"/>
      <c r="T395" s="266"/>
      <c r="U395" s="13"/>
      <c r="V395" s="13"/>
      <c r="W395" s="13"/>
      <c r="X395" s="13"/>
      <c r="Y395" s="13"/>
      <c r="Z395" s="13"/>
      <c r="AA395" s="13"/>
      <c r="AB395" s="13"/>
      <c r="AC395" s="13"/>
      <c r="AD395" s="13"/>
      <c r="AE395" s="13"/>
      <c r="AT395" s="267" t="s">
        <v>189</v>
      </c>
      <c r="AU395" s="267" t="s">
        <v>85</v>
      </c>
      <c r="AV395" s="13" t="s">
        <v>83</v>
      </c>
      <c r="AW395" s="13" t="s">
        <v>32</v>
      </c>
      <c r="AX395" s="13" t="s">
        <v>76</v>
      </c>
      <c r="AY395" s="267" t="s">
        <v>173</v>
      </c>
    </row>
    <row r="396" spans="1:51" s="14" customFormat="1" ht="12">
      <c r="A396" s="14"/>
      <c r="B396" s="268"/>
      <c r="C396" s="269"/>
      <c r="D396" s="259" t="s">
        <v>189</v>
      </c>
      <c r="E396" s="270" t="s">
        <v>1</v>
      </c>
      <c r="F396" s="271" t="s">
        <v>518</v>
      </c>
      <c r="G396" s="269"/>
      <c r="H396" s="272">
        <v>175.42</v>
      </c>
      <c r="I396" s="273"/>
      <c r="J396" s="269"/>
      <c r="K396" s="269"/>
      <c r="L396" s="274"/>
      <c r="M396" s="275"/>
      <c r="N396" s="276"/>
      <c r="O396" s="276"/>
      <c r="P396" s="276"/>
      <c r="Q396" s="276"/>
      <c r="R396" s="276"/>
      <c r="S396" s="276"/>
      <c r="T396" s="277"/>
      <c r="U396" s="14"/>
      <c r="V396" s="14"/>
      <c r="W396" s="14"/>
      <c r="X396" s="14"/>
      <c r="Y396" s="14"/>
      <c r="Z396" s="14"/>
      <c r="AA396" s="14"/>
      <c r="AB396" s="14"/>
      <c r="AC396" s="14"/>
      <c r="AD396" s="14"/>
      <c r="AE396" s="14"/>
      <c r="AT396" s="278" t="s">
        <v>189</v>
      </c>
      <c r="AU396" s="278" t="s">
        <v>85</v>
      </c>
      <c r="AV396" s="14" t="s">
        <v>85</v>
      </c>
      <c r="AW396" s="14" t="s">
        <v>32</v>
      </c>
      <c r="AX396" s="14" t="s">
        <v>76</v>
      </c>
      <c r="AY396" s="278" t="s">
        <v>173</v>
      </c>
    </row>
    <row r="397" spans="1:51" s="15" customFormat="1" ht="12">
      <c r="A397" s="15"/>
      <c r="B397" s="279"/>
      <c r="C397" s="280"/>
      <c r="D397" s="259" t="s">
        <v>189</v>
      </c>
      <c r="E397" s="281" t="s">
        <v>1</v>
      </c>
      <c r="F397" s="282" t="s">
        <v>194</v>
      </c>
      <c r="G397" s="280"/>
      <c r="H397" s="283">
        <v>175.42</v>
      </c>
      <c r="I397" s="284"/>
      <c r="J397" s="280"/>
      <c r="K397" s="280"/>
      <c r="L397" s="285"/>
      <c r="M397" s="286"/>
      <c r="N397" s="287"/>
      <c r="O397" s="287"/>
      <c r="P397" s="287"/>
      <c r="Q397" s="287"/>
      <c r="R397" s="287"/>
      <c r="S397" s="287"/>
      <c r="T397" s="288"/>
      <c r="U397" s="15"/>
      <c r="V397" s="15"/>
      <c r="W397" s="15"/>
      <c r="X397" s="15"/>
      <c r="Y397" s="15"/>
      <c r="Z397" s="15"/>
      <c r="AA397" s="15"/>
      <c r="AB397" s="15"/>
      <c r="AC397" s="15"/>
      <c r="AD397" s="15"/>
      <c r="AE397" s="15"/>
      <c r="AT397" s="289" t="s">
        <v>189</v>
      </c>
      <c r="AU397" s="289" t="s">
        <v>85</v>
      </c>
      <c r="AV397" s="15" t="s">
        <v>183</v>
      </c>
      <c r="AW397" s="15" t="s">
        <v>32</v>
      </c>
      <c r="AX397" s="15" t="s">
        <v>83</v>
      </c>
      <c r="AY397" s="289" t="s">
        <v>173</v>
      </c>
    </row>
    <row r="398" spans="1:65" s="2" customFormat="1" ht="37.8" customHeight="1">
      <c r="A398" s="38"/>
      <c r="B398" s="39"/>
      <c r="C398" s="290" t="s">
        <v>519</v>
      </c>
      <c r="D398" s="290" t="s">
        <v>195</v>
      </c>
      <c r="E398" s="291" t="s">
        <v>520</v>
      </c>
      <c r="F398" s="292" t="s">
        <v>521</v>
      </c>
      <c r="G398" s="293" t="s">
        <v>204</v>
      </c>
      <c r="H398" s="294">
        <v>184.191</v>
      </c>
      <c r="I398" s="295"/>
      <c r="J398" s="296">
        <f>ROUND(I398*H398,2)</f>
        <v>0</v>
      </c>
      <c r="K398" s="297"/>
      <c r="L398" s="298"/>
      <c r="M398" s="299" t="s">
        <v>1</v>
      </c>
      <c r="N398" s="300" t="s">
        <v>41</v>
      </c>
      <c r="O398" s="91"/>
      <c r="P398" s="253">
        <f>O398*H398</f>
        <v>0</v>
      </c>
      <c r="Q398" s="253">
        <v>0.0016</v>
      </c>
      <c r="R398" s="253">
        <f>Q398*H398</f>
        <v>0.2947056</v>
      </c>
      <c r="S398" s="253">
        <v>0</v>
      </c>
      <c r="T398" s="254">
        <f>S398*H398</f>
        <v>0</v>
      </c>
      <c r="U398" s="38"/>
      <c r="V398" s="38"/>
      <c r="W398" s="38"/>
      <c r="X398" s="38"/>
      <c r="Y398" s="38"/>
      <c r="Z398" s="38"/>
      <c r="AA398" s="38"/>
      <c r="AB398" s="38"/>
      <c r="AC398" s="38"/>
      <c r="AD398" s="38"/>
      <c r="AE398" s="38"/>
      <c r="AR398" s="255" t="s">
        <v>363</v>
      </c>
      <c r="AT398" s="255" t="s">
        <v>195</v>
      </c>
      <c r="AU398" s="255" t="s">
        <v>85</v>
      </c>
      <c r="AY398" s="17" t="s">
        <v>173</v>
      </c>
      <c r="BE398" s="256">
        <f>IF(N398="základní",J398,0)</f>
        <v>0</v>
      </c>
      <c r="BF398" s="256">
        <f>IF(N398="snížená",J398,0)</f>
        <v>0</v>
      </c>
      <c r="BG398" s="256">
        <f>IF(N398="zákl. přenesená",J398,0)</f>
        <v>0</v>
      </c>
      <c r="BH398" s="256">
        <f>IF(N398="sníž. přenesená",J398,0)</f>
        <v>0</v>
      </c>
      <c r="BI398" s="256">
        <f>IF(N398="nulová",J398,0)</f>
        <v>0</v>
      </c>
      <c r="BJ398" s="17" t="s">
        <v>83</v>
      </c>
      <c r="BK398" s="256">
        <f>ROUND(I398*H398,2)</f>
        <v>0</v>
      </c>
      <c r="BL398" s="17" t="s">
        <v>179</v>
      </c>
      <c r="BM398" s="255" t="s">
        <v>522</v>
      </c>
    </row>
    <row r="399" spans="1:51" s="14" customFormat="1" ht="12">
      <c r="A399" s="14"/>
      <c r="B399" s="268"/>
      <c r="C399" s="269"/>
      <c r="D399" s="259" t="s">
        <v>189</v>
      </c>
      <c r="E399" s="269"/>
      <c r="F399" s="271" t="s">
        <v>523</v>
      </c>
      <c r="G399" s="269"/>
      <c r="H399" s="272">
        <v>184.191</v>
      </c>
      <c r="I399" s="273"/>
      <c r="J399" s="269"/>
      <c r="K399" s="269"/>
      <c r="L399" s="274"/>
      <c r="M399" s="275"/>
      <c r="N399" s="276"/>
      <c r="O399" s="276"/>
      <c r="P399" s="276"/>
      <c r="Q399" s="276"/>
      <c r="R399" s="276"/>
      <c r="S399" s="276"/>
      <c r="T399" s="277"/>
      <c r="U399" s="14"/>
      <c r="V399" s="14"/>
      <c r="W399" s="14"/>
      <c r="X399" s="14"/>
      <c r="Y399" s="14"/>
      <c r="Z399" s="14"/>
      <c r="AA399" s="14"/>
      <c r="AB399" s="14"/>
      <c r="AC399" s="14"/>
      <c r="AD399" s="14"/>
      <c r="AE399" s="14"/>
      <c r="AT399" s="278" t="s">
        <v>189</v>
      </c>
      <c r="AU399" s="278" t="s">
        <v>85</v>
      </c>
      <c r="AV399" s="14" t="s">
        <v>85</v>
      </c>
      <c r="AW399" s="14" t="s">
        <v>4</v>
      </c>
      <c r="AX399" s="14" t="s">
        <v>83</v>
      </c>
      <c r="AY399" s="278" t="s">
        <v>173</v>
      </c>
    </row>
    <row r="400" spans="1:65" s="2" customFormat="1" ht="24.15" customHeight="1">
      <c r="A400" s="38"/>
      <c r="B400" s="39"/>
      <c r="C400" s="243" t="s">
        <v>524</v>
      </c>
      <c r="D400" s="243" t="s">
        <v>175</v>
      </c>
      <c r="E400" s="244" t="s">
        <v>525</v>
      </c>
      <c r="F400" s="245" t="s">
        <v>526</v>
      </c>
      <c r="G400" s="246" t="s">
        <v>211</v>
      </c>
      <c r="H400" s="247">
        <v>133.12</v>
      </c>
      <c r="I400" s="248"/>
      <c r="J400" s="249">
        <f>ROUND(I400*H400,2)</f>
        <v>0</v>
      </c>
      <c r="K400" s="250"/>
      <c r="L400" s="44"/>
      <c r="M400" s="251" t="s">
        <v>1</v>
      </c>
      <c r="N400" s="252" t="s">
        <v>41</v>
      </c>
      <c r="O400" s="91"/>
      <c r="P400" s="253">
        <f>O400*H400</f>
        <v>0</v>
      </c>
      <c r="Q400" s="253">
        <v>0.0002</v>
      </c>
      <c r="R400" s="253">
        <f>Q400*H400</f>
        <v>0.026624000000000002</v>
      </c>
      <c r="S400" s="253">
        <v>0</v>
      </c>
      <c r="T400" s="254">
        <f>S400*H400</f>
        <v>0</v>
      </c>
      <c r="U400" s="38"/>
      <c r="V400" s="38"/>
      <c r="W400" s="38"/>
      <c r="X400" s="38"/>
      <c r="Y400" s="38"/>
      <c r="Z400" s="38"/>
      <c r="AA400" s="38"/>
      <c r="AB400" s="38"/>
      <c r="AC400" s="38"/>
      <c r="AD400" s="38"/>
      <c r="AE400" s="38"/>
      <c r="AR400" s="255" t="s">
        <v>179</v>
      </c>
      <c r="AT400" s="255" t="s">
        <v>175</v>
      </c>
      <c r="AU400" s="255" t="s">
        <v>85</v>
      </c>
      <c r="AY400" s="17" t="s">
        <v>173</v>
      </c>
      <c r="BE400" s="256">
        <f>IF(N400="základní",J400,0)</f>
        <v>0</v>
      </c>
      <c r="BF400" s="256">
        <f>IF(N400="snížená",J400,0)</f>
        <v>0</v>
      </c>
      <c r="BG400" s="256">
        <f>IF(N400="zákl. přenesená",J400,0)</f>
        <v>0</v>
      </c>
      <c r="BH400" s="256">
        <f>IF(N400="sníž. přenesená",J400,0)</f>
        <v>0</v>
      </c>
      <c r="BI400" s="256">
        <f>IF(N400="nulová",J400,0)</f>
        <v>0</v>
      </c>
      <c r="BJ400" s="17" t="s">
        <v>83</v>
      </c>
      <c r="BK400" s="256">
        <f>ROUND(I400*H400,2)</f>
        <v>0</v>
      </c>
      <c r="BL400" s="17" t="s">
        <v>179</v>
      </c>
      <c r="BM400" s="255" t="s">
        <v>527</v>
      </c>
    </row>
    <row r="401" spans="1:51" s="14" customFormat="1" ht="12">
      <c r="A401" s="14"/>
      <c r="B401" s="268"/>
      <c r="C401" s="269"/>
      <c r="D401" s="259" t="s">
        <v>189</v>
      </c>
      <c r="E401" s="270" t="s">
        <v>1</v>
      </c>
      <c r="F401" s="271" t="s">
        <v>528</v>
      </c>
      <c r="G401" s="269"/>
      <c r="H401" s="272">
        <v>29.83</v>
      </c>
      <c r="I401" s="273"/>
      <c r="J401" s="269"/>
      <c r="K401" s="269"/>
      <c r="L401" s="274"/>
      <c r="M401" s="275"/>
      <c r="N401" s="276"/>
      <c r="O401" s="276"/>
      <c r="P401" s="276"/>
      <c r="Q401" s="276"/>
      <c r="R401" s="276"/>
      <c r="S401" s="276"/>
      <c r="T401" s="277"/>
      <c r="U401" s="14"/>
      <c r="V401" s="14"/>
      <c r="W401" s="14"/>
      <c r="X401" s="14"/>
      <c r="Y401" s="14"/>
      <c r="Z401" s="14"/>
      <c r="AA401" s="14"/>
      <c r="AB401" s="14"/>
      <c r="AC401" s="14"/>
      <c r="AD401" s="14"/>
      <c r="AE401" s="14"/>
      <c r="AT401" s="278" t="s">
        <v>189</v>
      </c>
      <c r="AU401" s="278" t="s">
        <v>85</v>
      </c>
      <c r="AV401" s="14" t="s">
        <v>85</v>
      </c>
      <c r="AW401" s="14" t="s">
        <v>32</v>
      </c>
      <c r="AX401" s="14" t="s">
        <v>76</v>
      </c>
      <c r="AY401" s="278" t="s">
        <v>173</v>
      </c>
    </row>
    <row r="402" spans="1:51" s="14" customFormat="1" ht="12">
      <c r="A402" s="14"/>
      <c r="B402" s="268"/>
      <c r="C402" s="269"/>
      <c r="D402" s="259" t="s">
        <v>189</v>
      </c>
      <c r="E402" s="270" t="s">
        <v>1</v>
      </c>
      <c r="F402" s="271" t="s">
        <v>529</v>
      </c>
      <c r="G402" s="269"/>
      <c r="H402" s="272">
        <v>90.69</v>
      </c>
      <c r="I402" s="273"/>
      <c r="J402" s="269"/>
      <c r="K402" s="269"/>
      <c r="L402" s="274"/>
      <c r="M402" s="275"/>
      <c r="N402" s="276"/>
      <c r="O402" s="276"/>
      <c r="P402" s="276"/>
      <c r="Q402" s="276"/>
      <c r="R402" s="276"/>
      <c r="S402" s="276"/>
      <c r="T402" s="277"/>
      <c r="U402" s="14"/>
      <c r="V402" s="14"/>
      <c r="W402" s="14"/>
      <c r="X402" s="14"/>
      <c r="Y402" s="14"/>
      <c r="Z402" s="14"/>
      <c r="AA402" s="14"/>
      <c r="AB402" s="14"/>
      <c r="AC402" s="14"/>
      <c r="AD402" s="14"/>
      <c r="AE402" s="14"/>
      <c r="AT402" s="278" t="s">
        <v>189</v>
      </c>
      <c r="AU402" s="278" t="s">
        <v>85</v>
      </c>
      <c r="AV402" s="14" t="s">
        <v>85</v>
      </c>
      <c r="AW402" s="14" t="s">
        <v>32</v>
      </c>
      <c r="AX402" s="14" t="s">
        <v>76</v>
      </c>
      <c r="AY402" s="278" t="s">
        <v>173</v>
      </c>
    </row>
    <row r="403" spans="1:51" s="14" customFormat="1" ht="12">
      <c r="A403" s="14"/>
      <c r="B403" s="268"/>
      <c r="C403" s="269"/>
      <c r="D403" s="259" t="s">
        <v>189</v>
      </c>
      <c r="E403" s="270" t="s">
        <v>1</v>
      </c>
      <c r="F403" s="271" t="s">
        <v>530</v>
      </c>
      <c r="G403" s="269"/>
      <c r="H403" s="272">
        <v>12.6</v>
      </c>
      <c r="I403" s="273"/>
      <c r="J403" s="269"/>
      <c r="K403" s="269"/>
      <c r="L403" s="274"/>
      <c r="M403" s="275"/>
      <c r="N403" s="276"/>
      <c r="O403" s="276"/>
      <c r="P403" s="276"/>
      <c r="Q403" s="276"/>
      <c r="R403" s="276"/>
      <c r="S403" s="276"/>
      <c r="T403" s="277"/>
      <c r="U403" s="14"/>
      <c r="V403" s="14"/>
      <c r="W403" s="14"/>
      <c r="X403" s="14"/>
      <c r="Y403" s="14"/>
      <c r="Z403" s="14"/>
      <c r="AA403" s="14"/>
      <c r="AB403" s="14"/>
      <c r="AC403" s="14"/>
      <c r="AD403" s="14"/>
      <c r="AE403" s="14"/>
      <c r="AT403" s="278" t="s">
        <v>189</v>
      </c>
      <c r="AU403" s="278" t="s">
        <v>85</v>
      </c>
      <c r="AV403" s="14" t="s">
        <v>85</v>
      </c>
      <c r="AW403" s="14" t="s">
        <v>32</v>
      </c>
      <c r="AX403" s="14" t="s">
        <v>76</v>
      </c>
      <c r="AY403" s="278" t="s">
        <v>173</v>
      </c>
    </row>
    <row r="404" spans="1:51" s="15" customFormat="1" ht="12">
      <c r="A404" s="15"/>
      <c r="B404" s="279"/>
      <c r="C404" s="280"/>
      <c r="D404" s="259" t="s">
        <v>189</v>
      </c>
      <c r="E404" s="281" t="s">
        <v>1</v>
      </c>
      <c r="F404" s="282" t="s">
        <v>194</v>
      </c>
      <c r="G404" s="280"/>
      <c r="H404" s="283">
        <v>133.12</v>
      </c>
      <c r="I404" s="284"/>
      <c r="J404" s="280"/>
      <c r="K404" s="280"/>
      <c r="L404" s="285"/>
      <c r="M404" s="286"/>
      <c r="N404" s="287"/>
      <c r="O404" s="287"/>
      <c r="P404" s="287"/>
      <c r="Q404" s="287"/>
      <c r="R404" s="287"/>
      <c r="S404" s="287"/>
      <c r="T404" s="288"/>
      <c r="U404" s="15"/>
      <c r="V404" s="15"/>
      <c r="W404" s="15"/>
      <c r="X404" s="15"/>
      <c r="Y404" s="15"/>
      <c r="Z404" s="15"/>
      <c r="AA404" s="15"/>
      <c r="AB404" s="15"/>
      <c r="AC404" s="15"/>
      <c r="AD404" s="15"/>
      <c r="AE404" s="15"/>
      <c r="AT404" s="289" t="s">
        <v>189</v>
      </c>
      <c r="AU404" s="289" t="s">
        <v>85</v>
      </c>
      <c r="AV404" s="15" t="s">
        <v>183</v>
      </c>
      <c r="AW404" s="15" t="s">
        <v>32</v>
      </c>
      <c r="AX404" s="15" t="s">
        <v>83</v>
      </c>
      <c r="AY404" s="289" t="s">
        <v>173</v>
      </c>
    </row>
    <row r="405" spans="1:65" s="2" customFormat="1" ht="24.15" customHeight="1">
      <c r="A405" s="38"/>
      <c r="B405" s="39"/>
      <c r="C405" s="243" t="s">
        <v>531</v>
      </c>
      <c r="D405" s="243" t="s">
        <v>175</v>
      </c>
      <c r="E405" s="244" t="s">
        <v>532</v>
      </c>
      <c r="F405" s="245" t="s">
        <v>533</v>
      </c>
      <c r="G405" s="246" t="s">
        <v>398</v>
      </c>
      <c r="H405" s="301"/>
      <c r="I405" s="248"/>
      <c r="J405" s="249">
        <f>ROUND(I405*H405,2)</f>
        <v>0</v>
      </c>
      <c r="K405" s="250"/>
      <c r="L405" s="44"/>
      <c r="M405" s="251" t="s">
        <v>1</v>
      </c>
      <c r="N405" s="252" t="s">
        <v>41</v>
      </c>
      <c r="O405" s="91"/>
      <c r="P405" s="253">
        <f>O405*H405</f>
        <v>0</v>
      </c>
      <c r="Q405" s="253">
        <v>0</v>
      </c>
      <c r="R405" s="253">
        <f>Q405*H405</f>
        <v>0</v>
      </c>
      <c r="S405" s="253">
        <v>0</v>
      </c>
      <c r="T405" s="254">
        <f>S405*H405</f>
        <v>0</v>
      </c>
      <c r="U405" s="38"/>
      <c r="V405" s="38"/>
      <c r="W405" s="38"/>
      <c r="X405" s="38"/>
      <c r="Y405" s="38"/>
      <c r="Z405" s="38"/>
      <c r="AA405" s="38"/>
      <c r="AB405" s="38"/>
      <c r="AC405" s="38"/>
      <c r="AD405" s="38"/>
      <c r="AE405" s="38"/>
      <c r="AR405" s="255" t="s">
        <v>179</v>
      </c>
      <c r="AT405" s="255" t="s">
        <v>175</v>
      </c>
      <c r="AU405" s="255" t="s">
        <v>85</v>
      </c>
      <c r="AY405" s="17" t="s">
        <v>173</v>
      </c>
      <c r="BE405" s="256">
        <f>IF(N405="základní",J405,0)</f>
        <v>0</v>
      </c>
      <c r="BF405" s="256">
        <f>IF(N405="snížená",J405,0)</f>
        <v>0</v>
      </c>
      <c r="BG405" s="256">
        <f>IF(N405="zákl. přenesená",J405,0)</f>
        <v>0</v>
      </c>
      <c r="BH405" s="256">
        <f>IF(N405="sníž. přenesená",J405,0)</f>
        <v>0</v>
      </c>
      <c r="BI405" s="256">
        <f>IF(N405="nulová",J405,0)</f>
        <v>0</v>
      </c>
      <c r="BJ405" s="17" t="s">
        <v>83</v>
      </c>
      <c r="BK405" s="256">
        <f>ROUND(I405*H405,2)</f>
        <v>0</v>
      </c>
      <c r="BL405" s="17" t="s">
        <v>179</v>
      </c>
      <c r="BM405" s="255" t="s">
        <v>534</v>
      </c>
    </row>
    <row r="406" spans="1:63" s="12" customFormat="1" ht="22.8" customHeight="1">
      <c r="A406" s="12"/>
      <c r="B406" s="227"/>
      <c r="C406" s="228"/>
      <c r="D406" s="229" t="s">
        <v>75</v>
      </c>
      <c r="E406" s="241" t="s">
        <v>535</v>
      </c>
      <c r="F406" s="241" t="s">
        <v>536</v>
      </c>
      <c r="G406" s="228"/>
      <c r="H406" s="228"/>
      <c r="I406" s="231"/>
      <c r="J406" s="242">
        <f>BK406</f>
        <v>0</v>
      </c>
      <c r="K406" s="228"/>
      <c r="L406" s="233"/>
      <c r="M406" s="234"/>
      <c r="N406" s="235"/>
      <c r="O406" s="235"/>
      <c r="P406" s="236">
        <f>SUM(P407:P495)</f>
        <v>0</v>
      </c>
      <c r="Q406" s="235"/>
      <c r="R406" s="236">
        <f>SUM(R407:R495)</f>
        <v>0.11467</v>
      </c>
      <c r="S406" s="235"/>
      <c r="T406" s="237">
        <f>SUM(T407:T495)</f>
        <v>1.9040706</v>
      </c>
      <c r="U406" s="12"/>
      <c r="V406" s="12"/>
      <c r="W406" s="12"/>
      <c r="X406" s="12"/>
      <c r="Y406" s="12"/>
      <c r="Z406" s="12"/>
      <c r="AA406" s="12"/>
      <c r="AB406" s="12"/>
      <c r="AC406" s="12"/>
      <c r="AD406" s="12"/>
      <c r="AE406" s="12"/>
      <c r="AR406" s="238" t="s">
        <v>85</v>
      </c>
      <c r="AT406" s="239" t="s">
        <v>75</v>
      </c>
      <c r="AU406" s="239" t="s">
        <v>83</v>
      </c>
      <c r="AY406" s="238" t="s">
        <v>173</v>
      </c>
      <c r="BK406" s="240">
        <f>SUM(BK407:BK495)</f>
        <v>0</v>
      </c>
    </row>
    <row r="407" spans="1:65" s="2" customFormat="1" ht="24.15" customHeight="1">
      <c r="A407" s="38"/>
      <c r="B407" s="39"/>
      <c r="C407" s="243" t="s">
        <v>537</v>
      </c>
      <c r="D407" s="243" t="s">
        <v>175</v>
      </c>
      <c r="E407" s="244" t="s">
        <v>538</v>
      </c>
      <c r="F407" s="245" t="s">
        <v>539</v>
      </c>
      <c r="G407" s="246" t="s">
        <v>178</v>
      </c>
      <c r="H407" s="247">
        <v>3</v>
      </c>
      <c r="I407" s="248"/>
      <c r="J407" s="249">
        <f>ROUND(I407*H407,2)</f>
        <v>0</v>
      </c>
      <c r="K407" s="250"/>
      <c r="L407" s="44"/>
      <c r="M407" s="251" t="s">
        <v>1</v>
      </c>
      <c r="N407" s="252" t="s">
        <v>41</v>
      </c>
      <c r="O407" s="91"/>
      <c r="P407" s="253">
        <f>O407*H407</f>
        <v>0</v>
      </c>
      <c r="Q407" s="253">
        <v>0</v>
      </c>
      <c r="R407" s="253">
        <f>Q407*H407</f>
        <v>0</v>
      </c>
      <c r="S407" s="253">
        <v>0</v>
      </c>
      <c r="T407" s="254">
        <f>S407*H407</f>
        <v>0</v>
      </c>
      <c r="U407" s="38"/>
      <c r="V407" s="38"/>
      <c r="W407" s="38"/>
      <c r="X407" s="38"/>
      <c r="Y407" s="38"/>
      <c r="Z407" s="38"/>
      <c r="AA407" s="38"/>
      <c r="AB407" s="38"/>
      <c r="AC407" s="38"/>
      <c r="AD407" s="38"/>
      <c r="AE407" s="38"/>
      <c r="AR407" s="255" t="s">
        <v>179</v>
      </c>
      <c r="AT407" s="255" t="s">
        <v>175</v>
      </c>
      <c r="AU407" s="255" t="s">
        <v>85</v>
      </c>
      <c r="AY407" s="17" t="s">
        <v>173</v>
      </c>
      <c r="BE407" s="256">
        <f>IF(N407="základní",J407,0)</f>
        <v>0</v>
      </c>
      <c r="BF407" s="256">
        <f>IF(N407="snížená",J407,0)</f>
        <v>0</v>
      </c>
      <c r="BG407" s="256">
        <f>IF(N407="zákl. přenesená",J407,0)</f>
        <v>0</v>
      </c>
      <c r="BH407" s="256">
        <f>IF(N407="sníž. přenesená",J407,0)</f>
        <v>0</v>
      </c>
      <c r="BI407" s="256">
        <f>IF(N407="nulová",J407,0)</f>
        <v>0</v>
      </c>
      <c r="BJ407" s="17" t="s">
        <v>83</v>
      </c>
      <c r="BK407" s="256">
        <f>ROUND(I407*H407,2)</f>
        <v>0</v>
      </c>
      <c r="BL407" s="17" t="s">
        <v>179</v>
      </c>
      <c r="BM407" s="255" t="s">
        <v>540</v>
      </c>
    </row>
    <row r="408" spans="1:47" s="2" customFormat="1" ht="12">
      <c r="A408" s="38"/>
      <c r="B408" s="39"/>
      <c r="C408" s="40"/>
      <c r="D408" s="259" t="s">
        <v>541</v>
      </c>
      <c r="E408" s="40"/>
      <c r="F408" s="302" t="s">
        <v>542</v>
      </c>
      <c r="G408" s="40"/>
      <c r="H408" s="40"/>
      <c r="I408" s="210"/>
      <c r="J408" s="40"/>
      <c r="K408" s="40"/>
      <c r="L408" s="44"/>
      <c r="M408" s="303"/>
      <c r="N408" s="304"/>
      <c r="O408" s="91"/>
      <c r="P408" s="91"/>
      <c r="Q408" s="91"/>
      <c r="R408" s="91"/>
      <c r="S408" s="91"/>
      <c r="T408" s="92"/>
      <c r="U408" s="38"/>
      <c r="V408" s="38"/>
      <c r="W408" s="38"/>
      <c r="X408" s="38"/>
      <c r="Y408" s="38"/>
      <c r="Z408" s="38"/>
      <c r="AA408" s="38"/>
      <c r="AB408" s="38"/>
      <c r="AC408" s="38"/>
      <c r="AD408" s="38"/>
      <c r="AE408" s="38"/>
      <c r="AT408" s="17" t="s">
        <v>541</v>
      </c>
      <c r="AU408" s="17" t="s">
        <v>85</v>
      </c>
    </row>
    <row r="409" spans="1:65" s="2" customFormat="1" ht="24.15" customHeight="1">
      <c r="A409" s="38"/>
      <c r="B409" s="39"/>
      <c r="C409" s="243" t="s">
        <v>543</v>
      </c>
      <c r="D409" s="243" t="s">
        <v>175</v>
      </c>
      <c r="E409" s="244" t="s">
        <v>544</v>
      </c>
      <c r="F409" s="245" t="s">
        <v>545</v>
      </c>
      <c r="G409" s="246" t="s">
        <v>178</v>
      </c>
      <c r="H409" s="247">
        <v>1</v>
      </c>
      <c r="I409" s="248"/>
      <c r="J409" s="249">
        <f>ROUND(I409*H409,2)</f>
        <v>0</v>
      </c>
      <c r="K409" s="250"/>
      <c r="L409" s="44"/>
      <c r="M409" s="251" t="s">
        <v>1</v>
      </c>
      <c r="N409" s="252" t="s">
        <v>41</v>
      </c>
      <c r="O409" s="91"/>
      <c r="P409" s="253">
        <f>O409*H409</f>
        <v>0</v>
      </c>
      <c r="Q409" s="253">
        <v>0</v>
      </c>
      <c r="R409" s="253">
        <f>Q409*H409</f>
        <v>0</v>
      </c>
      <c r="S409" s="253">
        <v>0</v>
      </c>
      <c r="T409" s="254">
        <f>S409*H409</f>
        <v>0</v>
      </c>
      <c r="U409" s="38"/>
      <c r="V409" s="38"/>
      <c r="W409" s="38"/>
      <c r="X409" s="38"/>
      <c r="Y409" s="38"/>
      <c r="Z409" s="38"/>
      <c r="AA409" s="38"/>
      <c r="AB409" s="38"/>
      <c r="AC409" s="38"/>
      <c r="AD409" s="38"/>
      <c r="AE409" s="38"/>
      <c r="AR409" s="255" t="s">
        <v>179</v>
      </c>
      <c r="AT409" s="255" t="s">
        <v>175</v>
      </c>
      <c r="AU409" s="255" t="s">
        <v>85</v>
      </c>
      <c r="AY409" s="17" t="s">
        <v>173</v>
      </c>
      <c r="BE409" s="256">
        <f>IF(N409="základní",J409,0)</f>
        <v>0</v>
      </c>
      <c r="BF409" s="256">
        <f>IF(N409="snížená",J409,0)</f>
        <v>0</v>
      </c>
      <c r="BG409" s="256">
        <f>IF(N409="zákl. přenesená",J409,0)</f>
        <v>0</v>
      </c>
      <c r="BH409" s="256">
        <f>IF(N409="sníž. přenesená",J409,0)</f>
        <v>0</v>
      </c>
      <c r="BI409" s="256">
        <f>IF(N409="nulová",J409,0)</f>
        <v>0</v>
      </c>
      <c r="BJ409" s="17" t="s">
        <v>83</v>
      </c>
      <c r="BK409" s="256">
        <f>ROUND(I409*H409,2)</f>
        <v>0</v>
      </c>
      <c r="BL409" s="17" t="s">
        <v>179</v>
      </c>
      <c r="BM409" s="255" t="s">
        <v>546</v>
      </c>
    </row>
    <row r="410" spans="1:51" s="13" customFormat="1" ht="12">
      <c r="A410" s="13"/>
      <c r="B410" s="257"/>
      <c r="C410" s="258"/>
      <c r="D410" s="259" t="s">
        <v>189</v>
      </c>
      <c r="E410" s="260" t="s">
        <v>1</v>
      </c>
      <c r="F410" s="261" t="s">
        <v>547</v>
      </c>
      <c r="G410" s="258"/>
      <c r="H410" s="260" t="s">
        <v>1</v>
      </c>
      <c r="I410" s="262"/>
      <c r="J410" s="258"/>
      <c r="K410" s="258"/>
      <c r="L410" s="263"/>
      <c r="M410" s="264"/>
      <c r="N410" s="265"/>
      <c r="O410" s="265"/>
      <c r="P410" s="265"/>
      <c r="Q410" s="265"/>
      <c r="R410" s="265"/>
      <c r="S410" s="265"/>
      <c r="T410" s="266"/>
      <c r="U410" s="13"/>
      <c r="V410" s="13"/>
      <c r="W410" s="13"/>
      <c r="X410" s="13"/>
      <c r="Y410" s="13"/>
      <c r="Z410" s="13"/>
      <c r="AA410" s="13"/>
      <c r="AB410" s="13"/>
      <c r="AC410" s="13"/>
      <c r="AD410" s="13"/>
      <c r="AE410" s="13"/>
      <c r="AT410" s="267" t="s">
        <v>189</v>
      </c>
      <c r="AU410" s="267" t="s">
        <v>85</v>
      </c>
      <c r="AV410" s="13" t="s">
        <v>83</v>
      </c>
      <c r="AW410" s="13" t="s">
        <v>32</v>
      </c>
      <c r="AX410" s="13" t="s">
        <v>76</v>
      </c>
      <c r="AY410" s="267" t="s">
        <v>173</v>
      </c>
    </row>
    <row r="411" spans="1:51" s="13" customFormat="1" ht="12">
      <c r="A411" s="13"/>
      <c r="B411" s="257"/>
      <c r="C411" s="258"/>
      <c r="D411" s="259" t="s">
        <v>189</v>
      </c>
      <c r="E411" s="260" t="s">
        <v>1</v>
      </c>
      <c r="F411" s="261" t="s">
        <v>548</v>
      </c>
      <c r="G411" s="258"/>
      <c r="H411" s="260" t="s">
        <v>1</v>
      </c>
      <c r="I411" s="262"/>
      <c r="J411" s="258"/>
      <c r="K411" s="258"/>
      <c r="L411" s="263"/>
      <c r="M411" s="264"/>
      <c r="N411" s="265"/>
      <c r="O411" s="265"/>
      <c r="P411" s="265"/>
      <c r="Q411" s="265"/>
      <c r="R411" s="265"/>
      <c r="S411" s="265"/>
      <c r="T411" s="266"/>
      <c r="U411" s="13"/>
      <c r="V411" s="13"/>
      <c r="W411" s="13"/>
      <c r="X411" s="13"/>
      <c r="Y411" s="13"/>
      <c r="Z411" s="13"/>
      <c r="AA411" s="13"/>
      <c r="AB411" s="13"/>
      <c r="AC411" s="13"/>
      <c r="AD411" s="13"/>
      <c r="AE411" s="13"/>
      <c r="AT411" s="267" t="s">
        <v>189</v>
      </c>
      <c r="AU411" s="267" t="s">
        <v>85</v>
      </c>
      <c r="AV411" s="13" t="s">
        <v>83</v>
      </c>
      <c r="AW411" s="13" t="s">
        <v>32</v>
      </c>
      <c r="AX411" s="13" t="s">
        <v>76</v>
      </c>
      <c r="AY411" s="267" t="s">
        <v>173</v>
      </c>
    </row>
    <row r="412" spans="1:51" s="13" customFormat="1" ht="12">
      <c r="A412" s="13"/>
      <c r="B412" s="257"/>
      <c r="C412" s="258"/>
      <c r="D412" s="259" t="s">
        <v>189</v>
      </c>
      <c r="E412" s="260" t="s">
        <v>1</v>
      </c>
      <c r="F412" s="261" t="s">
        <v>549</v>
      </c>
      <c r="G412" s="258"/>
      <c r="H412" s="260" t="s">
        <v>1</v>
      </c>
      <c r="I412" s="262"/>
      <c r="J412" s="258"/>
      <c r="K412" s="258"/>
      <c r="L412" s="263"/>
      <c r="M412" s="264"/>
      <c r="N412" s="265"/>
      <c r="O412" s="265"/>
      <c r="P412" s="265"/>
      <c r="Q412" s="265"/>
      <c r="R412" s="265"/>
      <c r="S412" s="265"/>
      <c r="T412" s="266"/>
      <c r="U412" s="13"/>
      <c r="V412" s="13"/>
      <c r="W412" s="13"/>
      <c r="X412" s="13"/>
      <c r="Y412" s="13"/>
      <c r="Z412" s="13"/>
      <c r="AA412" s="13"/>
      <c r="AB412" s="13"/>
      <c r="AC412" s="13"/>
      <c r="AD412" s="13"/>
      <c r="AE412" s="13"/>
      <c r="AT412" s="267" t="s">
        <v>189</v>
      </c>
      <c r="AU412" s="267" t="s">
        <v>85</v>
      </c>
      <c r="AV412" s="13" t="s">
        <v>83</v>
      </c>
      <c r="AW412" s="13" t="s">
        <v>32</v>
      </c>
      <c r="AX412" s="13" t="s">
        <v>76</v>
      </c>
      <c r="AY412" s="267" t="s">
        <v>173</v>
      </c>
    </row>
    <row r="413" spans="1:51" s="13" customFormat="1" ht="12">
      <c r="A413" s="13"/>
      <c r="B413" s="257"/>
      <c r="C413" s="258"/>
      <c r="D413" s="259" t="s">
        <v>189</v>
      </c>
      <c r="E413" s="260" t="s">
        <v>1</v>
      </c>
      <c r="F413" s="261" t="s">
        <v>550</v>
      </c>
      <c r="G413" s="258"/>
      <c r="H413" s="260" t="s">
        <v>1</v>
      </c>
      <c r="I413" s="262"/>
      <c r="J413" s="258"/>
      <c r="K413" s="258"/>
      <c r="L413" s="263"/>
      <c r="M413" s="264"/>
      <c r="N413" s="265"/>
      <c r="O413" s="265"/>
      <c r="P413" s="265"/>
      <c r="Q413" s="265"/>
      <c r="R413" s="265"/>
      <c r="S413" s="265"/>
      <c r="T413" s="266"/>
      <c r="U413" s="13"/>
      <c r="V413" s="13"/>
      <c r="W413" s="13"/>
      <c r="X413" s="13"/>
      <c r="Y413" s="13"/>
      <c r="Z413" s="13"/>
      <c r="AA413" s="13"/>
      <c r="AB413" s="13"/>
      <c r="AC413" s="13"/>
      <c r="AD413" s="13"/>
      <c r="AE413" s="13"/>
      <c r="AT413" s="267" t="s">
        <v>189</v>
      </c>
      <c r="AU413" s="267" t="s">
        <v>85</v>
      </c>
      <c r="AV413" s="13" t="s">
        <v>83</v>
      </c>
      <c r="AW413" s="13" t="s">
        <v>32</v>
      </c>
      <c r="AX413" s="13" t="s">
        <v>76</v>
      </c>
      <c r="AY413" s="267" t="s">
        <v>173</v>
      </c>
    </row>
    <row r="414" spans="1:51" s="13" customFormat="1" ht="12">
      <c r="A414" s="13"/>
      <c r="B414" s="257"/>
      <c r="C414" s="258"/>
      <c r="D414" s="259" t="s">
        <v>189</v>
      </c>
      <c r="E414" s="260" t="s">
        <v>1</v>
      </c>
      <c r="F414" s="261" t="s">
        <v>551</v>
      </c>
      <c r="G414" s="258"/>
      <c r="H414" s="260" t="s">
        <v>1</v>
      </c>
      <c r="I414" s="262"/>
      <c r="J414" s="258"/>
      <c r="K414" s="258"/>
      <c r="L414" s="263"/>
      <c r="M414" s="264"/>
      <c r="N414" s="265"/>
      <c r="O414" s="265"/>
      <c r="P414" s="265"/>
      <c r="Q414" s="265"/>
      <c r="R414" s="265"/>
      <c r="S414" s="265"/>
      <c r="T414" s="266"/>
      <c r="U414" s="13"/>
      <c r="V414" s="13"/>
      <c r="W414" s="13"/>
      <c r="X414" s="13"/>
      <c r="Y414" s="13"/>
      <c r="Z414" s="13"/>
      <c r="AA414" s="13"/>
      <c r="AB414" s="13"/>
      <c r="AC414" s="13"/>
      <c r="AD414" s="13"/>
      <c r="AE414" s="13"/>
      <c r="AT414" s="267" t="s">
        <v>189</v>
      </c>
      <c r="AU414" s="267" t="s">
        <v>85</v>
      </c>
      <c r="AV414" s="13" t="s">
        <v>83</v>
      </c>
      <c r="AW414" s="13" t="s">
        <v>32</v>
      </c>
      <c r="AX414" s="13" t="s">
        <v>76</v>
      </c>
      <c r="AY414" s="267" t="s">
        <v>173</v>
      </c>
    </row>
    <row r="415" spans="1:51" s="13" customFormat="1" ht="12">
      <c r="A415" s="13"/>
      <c r="B415" s="257"/>
      <c r="C415" s="258"/>
      <c r="D415" s="259" t="s">
        <v>189</v>
      </c>
      <c r="E415" s="260" t="s">
        <v>1</v>
      </c>
      <c r="F415" s="261" t="s">
        <v>552</v>
      </c>
      <c r="G415" s="258"/>
      <c r="H415" s="260" t="s">
        <v>1</v>
      </c>
      <c r="I415" s="262"/>
      <c r="J415" s="258"/>
      <c r="K415" s="258"/>
      <c r="L415" s="263"/>
      <c r="M415" s="264"/>
      <c r="N415" s="265"/>
      <c r="O415" s="265"/>
      <c r="P415" s="265"/>
      <c r="Q415" s="265"/>
      <c r="R415" s="265"/>
      <c r="S415" s="265"/>
      <c r="T415" s="266"/>
      <c r="U415" s="13"/>
      <c r="V415" s="13"/>
      <c r="W415" s="13"/>
      <c r="X415" s="13"/>
      <c r="Y415" s="13"/>
      <c r="Z415" s="13"/>
      <c r="AA415" s="13"/>
      <c r="AB415" s="13"/>
      <c r="AC415" s="13"/>
      <c r="AD415" s="13"/>
      <c r="AE415" s="13"/>
      <c r="AT415" s="267" t="s">
        <v>189</v>
      </c>
      <c r="AU415" s="267" t="s">
        <v>85</v>
      </c>
      <c r="AV415" s="13" t="s">
        <v>83</v>
      </c>
      <c r="AW415" s="13" t="s">
        <v>32</v>
      </c>
      <c r="AX415" s="13" t="s">
        <v>76</v>
      </c>
      <c r="AY415" s="267" t="s">
        <v>173</v>
      </c>
    </row>
    <row r="416" spans="1:51" s="14" customFormat="1" ht="12">
      <c r="A416" s="14"/>
      <c r="B416" s="268"/>
      <c r="C416" s="269"/>
      <c r="D416" s="259" t="s">
        <v>189</v>
      </c>
      <c r="E416" s="270" t="s">
        <v>1</v>
      </c>
      <c r="F416" s="271" t="s">
        <v>83</v>
      </c>
      <c r="G416" s="269"/>
      <c r="H416" s="272">
        <v>1</v>
      </c>
      <c r="I416" s="273"/>
      <c r="J416" s="269"/>
      <c r="K416" s="269"/>
      <c r="L416" s="274"/>
      <c r="M416" s="275"/>
      <c r="N416" s="276"/>
      <c r="O416" s="276"/>
      <c r="P416" s="276"/>
      <c r="Q416" s="276"/>
      <c r="R416" s="276"/>
      <c r="S416" s="276"/>
      <c r="T416" s="277"/>
      <c r="U416" s="14"/>
      <c r="V416" s="14"/>
      <c r="W416" s="14"/>
      <c r="X416" s="14"/>
      <c r="Y416" s="14"/>
      <c r="Z416" s="14"/>
      <c r="AA416" s="14"/>
      <c r="AB416" s="14"/>
      <c r="AC416" s="14"/>
      <c r="AD416" s="14"/>
      <c r="AE416" s="14"/>
      <c r="AT416" s="278" t="s">
        <v>189</v>
      </c>
      <c r="AU416" s="278" t="s">
        <v>85</v>
      </c>
      <c r="AV416" s="14" t="s">
        <v>85</v>
      </c>
      <c r="AW416" s="14" t="s">
        <v>32</v>
      </c>
      <c r="AX416" s="14" t="s">
        <v>76</v>
      </c>
      <c r="AY416" s="278" t="s">
        <v>173</v>
      </c>
    </row>
    <row r="417" spans="1:51" s="15" customFormat="1" ht="12">
      <c r="A417" s="15"/>
      <c r="B417" s="279"/>
      <c r="C417" s="280"/>
      <c r="D417" s="259" t="s">
        <v>189</v>
      </c>
      <c r="E417" s="281" t="s">
        <v>1</v>
      </c>
      <c r="F417" s="282" t="s">
        <v>194</v>
      </c>
      <c r="G417" s="280"/>
      <c r="H417" s="283">
        <v>1</v>
      </c>
      <c r="I417" s="284"/>
      <c r="J417" s="280"/>
      <c r="K417" s="280"/>
      <c r="L417" s="285"/>
      <c r="M417" s="286"/>
      <c r="N417" s="287"/>
      <c r="O417" s="287"/>
      <c r="P417" s="287"/>
      <c r="Q417" s="287"/>
      <c r="R417" s="287"/>
      <c r="S417" s="287"/>
      <c r="T417" s="288"/>
      <c r="U417" s="15"/>
      <c r="V417" s="15"/>
      <c r="W417" s="15"/>
      <c r="X417" s="15"/>
      <c r="Y417" s="15"/>
      <c r="Z417" s="15"/>
      <c r="AA417" s="15"/>
      <c r="AB417" s="15"/>
      <c r="AC417" s="15"/>
      <c r="AD417" s="15"/>
      <c r="AE417" s="15"/>
      <c r="AT417" s="289" t="s">
        <v>189</v>
      </c>
      <c r="AU417" s="289" t="s">
        <v>85</v>
      </c>
      <c r="AV417" s="15" t="s">
        <v>183</v>
      </c>
      <c r="AW417" s="15" t="s">
        <v>32</v>
      </c>
      <c r="AX417" s="15" t="s">
        <v>83</v>
      </c>
      <c r="AY417" s="289" t="s">
        <v>173</v>
      </c>
    </row>
    <row r="418" spans="1:65" s="2" customFormat="1" ht="24.15" customHeight="1">
      <c r="A418" s="38"/>
      <c r="B418" s="39"/>
      <c r="C418" s="243" t="s">
        <v>553</v>
      </c>
      <c r="D418" s="243" t="s">
        <v>175</v>
      </c>
      <c r="E418" s="244" t="s">
        <v>554</v>
      </c>
      <c r="F418" s="245" t="s">
        <v>555</v>
      </c>
      <c r="G418" s="246" t="s">
        <v>178</v>
      </c>
      <c r="H418" s="247">
        <v>1</v>
      </c>
      <c r="I418" s="248"/>
      <c r="J418" s="249">
        <f>ROUND(I418*H418,2)</f>
        <v>0</v>
      </c>
      <c r="K418" s="250"/>
      <c r="L418" s="44"/>
      <c r="M418" s="251" t="s">
        <v>1</v>
      </c>
      <c r="N418" s="252" t="s">
        <v>41</v>
      </c>
      <c r="O418" s="91"/>
      <c r="P418" s="253">
        <f>O418*H418</f>
        <v>0</v>
      </c>
      <c r="Q418" s="253">
        <v>0</v>
      </c>
      <c r="R418" s="253">
        <f>Q418*H418</f>
        <v>0</v>
      </c>
      <c r="S418" s="253">
        <v>0</v>
      </c>
      <c r="T418" s="254">
        <f>S418*H418</f>
        <v>0</v>
      </c>
      <c r="U418" s="38"/>
      <c r="V418" s="38"/>
      <c r="W418" s="38"/>
      <c r="X418" s="38"/>
      <c r="Y418" s="38"/>
      <c r="Z418" s="38"/>
      <c r="AA418" s="38"/>
      <c r="AB418" s="38"/>
      <c r="AC418" s="38"/>
      <c r="AD418" s="38"/>
      <c r="AE418" s="38"/>
      <c r="AR418" s="255" t="s">
        <v>179</v>
      </c>
      <c r="AT418" s="255" t="s">
        <v>175</v>
      </c>
      <c r="AU418" s="255" t="s">
        <v>85</v>
      </c>
      <c r="AY418" s="17" t="s">
        <v>173</v>
      </c>
      <c r="BE418" s="256">
        <f>IF(N418="základní",J418,0)</f>
        <v>0</v>
      </c>
      <c r="BF418" s="256">
        <f>IF(N418="snížená",J418,0)</f>
        <v>0</v>
      </c>
      <c r="BG418" s="256">
        <f>IF(N418="zákl. přenesená",J418,0)</f>
        <v>0</v>
      </c>
      <c r="BH418" s="256">
        <f>IF(N418="sníž. přenesená",J418,0)</f>
        <v>0</v>
      </c>
      <c r="BI418" s="256">
        <f>IF(N418="nulová",J418,0)</f>
        <v>0</v>
      </c>
      <c r="BJ418" s="17" t="s">
        <v>83</v>
      </c>
      <c r="BK418" s="256">
        <f>ROUND(I418*H418,2)</f>
        <v>0</v>
      </c>
      <c r="BL418" s="17" t="s">
        <v>179</v>
      </c>
      <c r="BM418" s="255" t="s">
        <v>556</v>
      </c>
    </row>
    <row r="419" spans="1:51" s="13" customFormat="1" ht="12">
      <c r="A419" s="13"/>
      <c r="B419" s="257"/>
      <c r="C419" s="258"/>
      <c r="D419" s="259" t="s">
        <v>189</v>
      </c>
      <c r="E419" s="260" t="s">
        <v>1</v>
      </c>
      <c r="F419" s="261" t="s">
        <v>547</v>
      </c>
      <c r="G419" s="258"/>
      <c r="H419" s="260" t="s">
        <v>1</v>
      </c>
      <c r="I419" s="262"/>
      <c r="J419" s="258"/>
      <c r="K419" s="258"/>
      <c r="L419" s="263"/>
      <c r="M419" s="264"/>
      <c r="N419" s="265"/>
      <c r="O419" s="265"/>
      <c r="P419" s="265"/>
      <c r="Q419" s="265"/>
      <c r="R419" s="265"/>
      <c r="S419" s="265"/>
      <c r="T419" s="266"/>
      <c r="U419" s="13"/>
      <c r="V419" s="13"/>
      <c r="W419" s="13"/>
      <c r="X419" s="13"/>
      <c r="Y419" s="13"/>
      <c r="Z419" s="13"/>
      <c r="AA419" s="13"/>
      <c r="AB419" s="13"/>
      <c r="AC419" s="13"/>
      <c r="AD419" s="13"/>
      <c r="AE419" s="13"/>
      <c r="AT419" s="267" t="s">
        <v>189</v>
      </c>
      <c r="AU419" s="267" t="s">
        <v>85</v>
      </c>
      <c r="AV419" s="13" t="s">
        <v>83</v>
      </c>
      <c r="AW419" s="13" t="s">
        <v>32</v>
      </c>
      <c r="AX419" s="13" t="s">
        <v>76</v>
      </c>
      <c r="AY419" s="267" t="s">
        <v>173</v>
      </c>
    </row>
    <row r="420" spans="1:51" s="13" customFormat="1" ht="12">
      <c r="A420" s="13"/>
      <c r="B420" s="257"/>
      <c r="C420" s="258"/>
      <c r="D420" s="259" t="s">
        <v>189</v>
      </c>
      <c r="E420" s="260" t="s">
        <v>1</v>
      </c>
      <c r="F420" s="261" t="s">
        <v>557</v>
      </c>
      <c r="G420" s="258"/>
      <c r="H420" s="260" t="s">
        <v>1</v>
      </c>
      <c r="I420" s="262"/>
      <c r="J420" s="258"/>
      <c r="K420" s="258"/>
      <c r="L420" s="263"/>
      <c r="M420" s="264"/>
      <c r="N420" s="265"/>
      <c r="O420" s="265"/>
      <c r="P420" s="265"/>
      <c r="Q420" s="265"/>
      <c r="R420" s="265"/>
      <c r="S420" s="265"/>
      <c r="T420" s="266"/>
      <c r="U420" s="13"/>
      <c r="V420" s="13"/>
      <c r="W420" s="13"/>
      <c r="X420" s="13"/>
      <c r="Y420" s="13"/>
      <c r="Z420" s="13"/>
      <c r="AA420" s="13"/>
      <c r="AB420" s="13"/>
      <c r="AC420" s="13"/>
      <c r="AD420" s="13"/>
      <c r="AE420" s="13"/>
      <c r="AT420" s="267" t="s">
        <v>189</v>
      </c>
      <c r="AU420" s="267" t="s">
        <v>85</v>
      </c>
      <c r="AV420" s="13" t="s">
        <v>83</v>
      </c>
      <c r="AW420" s="13" t="s">
        <v>32</v>
      </c>
      <c r="AX420" s="13" t="s">
        <v>76</v>
      </c>
      <c r="AY420" s="267" t="s">
        <v>173</v>
      </c>
    </row>
    <row r="421" spans="1:51" s="13" customFormat="1" ht="12">
      <c r="A421" s="13"/>
      <c r="B421" s="257"/>
      <c r="C421" s="258"/>
      <c r="D421" s="259" t="s">
        <v>189</v>
      </c>
      <c r="E421" s="260" t="s">
        <v>1</v>
      </c>
      <c r="F421" s="261" t="s">
        <v>549</v>
      </c>
      <c r="G421" s="258"/>
      <c r="H421" s="260" t="s">
        <v>1</v>
      </c>
      <c r="I421" s="262"/>
      <c r="J421" s="258"/>
      <c r="K421" s="258"/>
      <c r="L421" s="263"/>
      <c r="M421" s="264"/>
      <c r="N421" s="265"/>
      <c r="O421" s="265"/>
      <c r="P421" s="265"/>
      <c r="Q421" s="265"/>
      <c r="R421" s="265"/>
      <c r="S421" s="265"/>
      <c r="T421" s="266"/>
      <c r="U421" s="13"/>
      <c r="V421" s="13"/>
      <c r="W421" s="13"/>
      <c r="X421" s="13"/>
      <c r="Y421" s="13"/>
      <c r="Z421" s="13"/>
      <c r="AA421" s="13"/>
      <c r="AB421" s="13"/>
      <c r="AC421" s="13"/>
      <c r="AD421" s="13"/>
      <c r="AE421" s="13"/>
      <c r="AT421" s="267" t="s">
        <v>189</v>
      </c>
      <c r="AU421" s="267" t="s">
        <v>85</v>
      </c>
      <c r="AV421" s="13" t="s">
        <v>83</v>
      </c>
      <c r="AW421" s="13" t="s">
        <v>32</v>
      </c>
      <c r="AX421" s="13" t="s">
        <v>76</v>
      </c>
      <c r="AY421" s="267" t="s">
        <v>173</v>
      </c>
    </row>
    <row r="422" spans="1:51" s="13" customFormat="1" ht="12">
      <c r="A422" s="13"/>
      <c r="B422" s="257"/>
      <c r="C422" s="258"/>
      <c r="D422" s="259" t="s">
        <v>189</v>
      </c>
      <c r="E422" s="260" t="s">
        <v>1</v>
      </c>
      <c r="F422" s="261" t="s">
        <v>551</v>
      </c>
      <c r="G422" s="258"/>
      <c r="H422" s="260" t="s">
        <v>1</v>
      </c>
      <c r="I422" s="262"/>
      <c r="J422" s="258"/>
      <c r="K422" s="258"/>
      <c r="L422" s="263"/>
      <c r="M422" s="264"/>
      <c r="N422" s="265"/>
      <c r="O422" s="265"/>
      <c r="P422" s="265"/>
      <c r="Q422" s="265"/>
      <c r="R422" s="265"/>
      <c r="S422" s="265"/>
      <c r="T422" s="266"/>
      <c r="U422" s="13"/>
      <c r="V422" s="13"/>
      <c r="W422" s="13"/>
      <c r="X422" s="13"/>
      <c r="Y422" s="13"/>
      <c r="Z422" s="13"/>
      <c r="AA422" s="13"/>
      <c r="AB422" s="13"/>
      <c r="AC422" s="13"/>
      <c r="AD422" s="13"/>
      <c r="AE422" s="13"/>
      <c r="AT422" s="267" t="s">
        <v>189</v>
      </c>
      <c r="AU422" s="267" t="s">
        <v>85</v>
      </c>
      <c r="AV422" s="13" t="s">
        <v>83</v>
      </c>
      <c r="AW422" s="13" t="s">
        <v>32</v>
      </c>
      <c r="AX422" s="13" t="s">
        <v>76</v>
      </c>
      <c r="AY422" s="267" t="s">
        <v>173</v>
      </c>
    </row>
    <row r="423" spans="1:51" s="13" customFormat="1" ht="12">
      <c r="A423" s="13"/>
      <c r="B423" s="257"/>
      <c r="C423" s="258"/>
      <c r="D423" s="259" t="s">
        <v>189</v>
      </c>
      <c r="E423" s="260" t="s">
        <v>1</v>
      </c>
      <c r="F423" s="261" t="s">
        <v>552</v>
      </c>
      <c r="G423" s="258"/>
      <c r="H423" s="260" t="s">
        <v>1</v>
      </c>
      <c r="I423" s="262"/>
      <c r="J423" s="258"/>
      <c r="K423" s="258"/>
      <c r="L423" s="263"/>
      <c r="M423" s="264"/>
      <c r="N423" s="265"/>
      <c r="O423" s="265"/>
      <c r="P423" s="265"/>
      <c r="Q423" s="265"/>
      <c r="R423" s="265"/>
      <c r="S423" s="265"/>
      <c r="T423" s="266"/>
      <c r="U423" s="13"/>
      <c r="V423" s="13"/>
      <c r="W423" s="13"/>
      <c r="X423" s="13"/>
      <c r="Y423" s="13"/>
      <c r="Z423" s="13"/>
      <c r="AA423" s="13"/>
      <c r="AB423" s="13"/>
      <c r="AC423" s="13"/>
      <c r="AD423" s="13"/>
      <c r="AE423" s="13"/>
      <c r="AT423" s="267" t="s">
        <v>189</v>
      </c>
      <c r="AU423" s="267" t="s">
        <v>85</v>
      </c>
      <c r="AV423" s="13" t="s">
        <v>83</v>
      </c>
      <c r="AW423" s="13" t="s">
        <v>32</v>
      </c>
      <c r="AX423" s="13" t="s">
        <v>76</v>
      </c>
      <c r="AY423" s="267" t="s">
        <v>173</v>
      </c>
    </row>
    <row r="424" spans="1:51" s="14" customFormat="1" ht="12">
      <c r="A424" s="14"/>
      <c r="B424" s="268"/>
      <c r="C424" s="269"/>
      <c r="D424" s="259" t="s">
        <v>189</v>
      </c>
      <c r="E424" s="270" t="s">
        <v>1</v>
      </c>
      <c r="F424" s="271" t="s">
        <v>83</v>
      </c>
      <c r="G424" s="269"/>
      <c r="H424" s="272">
        <v>1</v>
      </c>
      <c r="I424" s="273"/>
      <c r="J424" s="269"/>
      <c r="K424" s="269"/>
      <c r="L424" s="274"/>
      <c r="M424" s="275"/>
      <c r="N424" s="276"/>
      <c r="O424" s="276"/>
      <c r="P424" s="276"/>
      <c r="Q424" s="276"/>
      <c r="R424" s="276"/>
      <c r="S424" s="276"/>
      <c r="T424" s="277"/>
      <c r="U424" s="14"/>
      <c r="V424" s="14"/>
      <c r="W424" s="14"/>
      <c r="X424" s="14"/>
      <c r="Y424" s="14"/>
      <c r="Z424" s="14"/>
      <c r="AA424" s="14"/>
      <c r="AB424" s="14"/>
      <c r="AC424" s="14"/>
      <c r="AD424" s="14"/>
      <c r="AE424" s="14"/>
      <c r="AT424" s="278" t="s">
        <v>189</v>
      </c>
      <c r="AU424" s="278" t="s">
        <v>85</v>
      </c>
      <c r="AV424" s="14" t="s">
        <v>85</v>
      </c>
      <c r="AW424" s="14" t="s">
        <v>32</v>
      </c>
      <c r="AX424" s="14" t="s">
        <v>76</v>
      </c>
      <c r="AY424" s="278" t="s">
        <v>173</v>
      </c>
    </row>
    <row r="425" spans="1:51" s="15" customFormat="1" ht="12">
      <c r="A425" s="15"/>
      <c r="B425" s="279"/>
      <c r="C425" s="280"/>
      <c r="D425" s="259" t="s">
        <v>189</v>
      </c>
      <c r="E425" s="281" t="s">
        <v>1</v>
      </c>
      <c r="F425" s="282" t="s">
        <v>194</v>
      </c>
      <c r="G425" s="280"/>
      <c r="H425" s="283">
        <v>1</v>
      </c>
      <c r="I425" s="284"/>
      <c r="J425" s="280"/>
      <c r="K425" s="280"/>
      <c r="L425" s="285"/>
      <c r="M425" s="286"/>
      <c r="N425" s="287"/>
      <c r="O425" s="287"/>
      <c r="P425" s="287"/>
      <c r="Q425" s="287"/>
      <c r="R425" s="287"/>
      <c r="S425" s="287"/>
      <c r="T425" s="288"/>
      <c r="U425" s="15"/>
      <c r="V425" s="15"/>
      <c r="W425" s="15"/>
      <c r="X425" s="15"/>
      <c r="Y425" s="15"/>
      <c r="Z425" s="15"/>
      <c r="AA425" s="15"/>
      <c r="AB425" s="15"/>
      <c r="AC425" s="15"/>
      <c r="AD425" s="15"/>
      <c r="AE425" s="15"/>
      <c r="AT425" s="289" t="s">
        <v>189</v>
      </c>
      <c r="AU425" s="289" t="s">
        <v>85</v>
      </c>
      <c r="AV425" s="15" t="s">
        <v>183</v>
      </c>
      <c r="AW425" s="15" t="s">
        <v>32</v>
      </c>
      <c r="AX425" s="15" t="s">
        <v>83</v>
      </c>
      <c r="AY425" s="289" t="s">
        <v>173</v>
      </c>
    </row>
    <row r="426" spans="1:65" s="2" customFormat="1" ht="24.15" customHeight="1">
      <c r="A426" s="38"/>
      <c r="B426" s="39"/>
      <c r="C426" s="243" t="s">
        <v>558</v>
      </c>
      <c r="D426" s="243" t="s">
        <v>175</v>
      </c>
      <c r="E426" s="244" t="s">
        <v>559</v>
      </c>
      <c r="F426" s="245" t="s">
        <v>560</v>
      </c>
      <c r="G426" s="246" t="s">
        <v>561</v>
      </c>
      <c r="H426" s="247">
        <v>1</v>
      </c>
      <c r="I426" s="248"/>
      <c r="J426" s="249">
        <f>ROUND(I426*H426,2)</f>
        <v>0</v>
      </c>
      <c r="K426" s="250"/>
      <c r="L426" s="44"/>
      <c r="M426" s="251" t="s">
        <v>1</v>
      </c>
      <c r="N426" s="252" t="s">
        <v>41</v>
      </c>
      <c r="O426" s="91"/>
      <c r="P426" s="253">
        <f>O426*H426</f>
        <v>0</v>
      </c>
      <c r="Q426" s="253">
        <v>0</v>
      </c>
      <c r="R426" s="253">
        <f>Q426*H426</f>
        <v>0</v>
      </c>
      <c r="S426" s="253">
        <v>0</v>
      </c>
      <c r="T426" s="254">
        <f>S426*H426</f>
        <v>0</v>
      </c>
      <c r="U426" s="38"/>
      <c r="V426" s="38"/>
      <c r="W426" s="38"/>
      <c r="X426" s="38"/>
      <c r="Y426" s="38"/>
      <c r="Z426" s="38"/>
      <c r="AA426" s="38"/>
      <c r="AB426" s="38"/>
      <c r="AC426" s="38"/>
      <c r="AD426" s="38"/>
      <c r="AE426" s="38"/>
      <c r="AR426" s="255" t="s">
        <v>179</v>
      </c>
      <c r="AT426" s="255" t="s">
        <v>175</v>
      </c>
      <c r="AU426" s="255" t="s">
        <v>85</v>
      </c>
      <c r="AY426" s="17" t="s">
        <v>173</v>
      </c>
      <c r="BE426" s="256">
        <f>IF(N426="základní",J426,0)</f>
        <v>0</v>
      </c>
      <c r="BF426" s="256">
        <f>IF(N426="snížená",J426,0)</f>
        <v>0</v>
      </c>
      <c r="BG426" s="256">
        <f>IF(N426="zákl. přenesená",J426,0)</f>
        <v>0</v>
      </c>
      <c r="BH426" s="256">
        <f>IF(N426="sníž. přenesená",J426,0)</f>
        <v>0</v>
      </c>
      <c r="BI426" s="256">
        <f>IF(N426="nulová",J426,0)</f>
        <v>0</v>
      </c>
      <c r="BJ426" s="17" t="s">
        <v>83</v>
      </c>
      <c r="BK426" s="256">
        <f>ROUND(I426*H426,2)</f>
        <v>0</v>
      </c>
      <c r="BL426" s="17" t="s">
        <v>179</v>
      </c>
      <c r="BM426" s="255" t="s">
        <v>562</v>
      </c>
    </row>
    <row r="427" spans="1:47" s="2" customFormat="1" ht="12">
      <c r="A427" s="38"/>
      <c r="B427" s="39"/>
      <c r="C427" s="40"/>
      <c r="D427" s="259" t="s">
        <v>541</v>
      </c>
      <c r="E427" s="40"/>
      <c r="F427" s="302" t="s">
        <v>563</v>
      </c>
      <c r="G427" s="40"/>
      <c r="H427" s="40"/>
      <c r="I427" s="210"/>
      <c r="J427" s="40"/>
      <c r="K427" s="40"/>
      <c r="L427" s="44"/>
      <c r="M427" s="303"/>
      <c r="N427" s="304"/>
      <c r="O427" s="91"/>
      <c r="P427" s="91"/>
      <c r="Q427" s="91"/>
      <c r="R427" s="91"/>
      <c r="S427" s="91"/>
      <c r="T427" s="92"/>
      <c r="U427" s="38"/>
      <c r="V427" s="38"/>
      <c r="W427" s="38"/>
      <c r="X427" s="38"/>
      <c r="Y427" s="38"/>
      <c r="Z427" s="38"/>
      <c r="AA427" s="38"/>
      <c r="AB427" s="38"/>
      <c r="AC427" s="38"/>
      <c r="AD427" s="38"/>
      <c r="AE427" s="38"/>
      <c r="AT427" s="17" t="s">
        <v>541</v>
      </c>
      <c r="AU427" s="17" t="s">
        <v>85</v>
      </c>
    </row>
    <row r="428" spans="1:51" s="13" customFormat="1" ht="12">
      <c r="A428" s="13"/>
      <c r="B428" s="257"/>
      <c r="C428" s="258"/>
      <c r="D428" s="259" t="s">
        <v>189</v>
      </c>
      <c r="E428" s="260" t="s">
        <v>1</v>
      </c>
      <c r="F428" s="261" t="s">
        <v>547</v>
      </c>
      <c r="G428" s="258"/>
      <c r="H428" s="260" t="s">
        <v>1</v>
      </c>
      <c r="I428" s="262"/>
      <c r="J428" s="258"/>
      <c r="K428" s="258"/>
      <c r="L428" s="263"/>
      <c r="M428" s="264"/>
      <c r="N428" s="265"/>
      <c r="O428" s="265"/>
      <c r="P428" s="265"/>
      <c r="Q428" s="265"/>
      <c r="R428" s="265"/>
      <c r="S428" s="265"/>
      <c r="T428" s="266"/>
      <c r="U428" s="13"/>
      <c r="V428" s="13"/>
      <c r="W428" s="13"/>
      <c r="X428" s="13"/>
      <c r="Y428" s="13"/>
      <c r="Z428" s="13"/>
      <c r="AA428" s="13"/>
      <c r="AB428" s="13"/>
      <c r="AC428" s="13"/>
      <c r="AD428" s="13"/>
      <c r="AE428" s="13"/>
      <c r="AT428" s="267" t="s">
        <v>189</v>
      </c>
      <c r="AU428" s="267" t="s">
        <v>85</v>
      </c>
      <c r="AV428" s="13" t="s">
        <v>83</v>
      </c>
      <c r="AW428" s="13" t="s">
        <v>32</v>
      </c>
      <c r="AX428" s="13" t="s">
        <v>76</v>
      </c>
      <c r="AY428" s="267" t="s">
        <v>173</v>
      </c>
    </row>
    <row r="429" spans="1:51" s="13" customFormat="1" ht="12">
      <c r="A429" s="13"/>
      <c r="B429" s="257"/>
      <c r="C429" s="258"/>
      <c r="D429" s="259" t="s">
        <v>189</v>
      </c>
      <c r="E429" s="260" t="s">
        <v>1</v>
      </c>
      <c r="F429" s="261" t="s">
        <v>564</v>
      </c>
      <c r="G429" s="258"/>
      <c r="H429" s="260" t="s">
        <v>1</v>
      </c>
      <c r="I429" s="262"/>
      <c r="J429" s="258"/>
      <c r="K429" s="258"/>
      <c r="L429" s="263"/>
      <c r="M429" s="264"/>
      <c r="N429" s="265"/>
      <c r="O429" s="265"/>
      <c r="P429" s="265"/>
      <c r="Q429" s="265"/>
      <c r="R429" s="265"/>
      <c r="S429" s="265"/>
      <c r="T429" s="266"/>
      <c r="U429" s="13"/>
      <c r="V429" s="13"/>
      <c r="W429" s="13"/>
      <c r="X429" s="13"/>
      <c r="Y429" s="13"/>
      <c r="Z429" s="13"/>
      <c r="AA429" s="13"/>
      <c r="AB429" s="13"/>
      <c r="AC429" s="13"/>
      <c r="AD429" s="13"/>
      <c r="AE429" s="13"/>
      <c r="AT429" s="267" t="s">
        <v>189</v>
      </c>
      <c r="AU429" s="267" t="s">
        <v>85</v>
      </c>
      <c r="AV429" s="13" t="s">
        <v>83</v>
      </c>
      <c r="AW429" s="13" t="s">
        <v>32</v>
      </c>
      <c r="AX429" s="13" t="s">
        <v>76</v>
      </c>
      <c r="AY429" s="267" t="s">
        <v>173</v>
      </c>
    </row>
    <row r="430" spans="1:51" s="13" customFormat="1" ht="12">
      <c r="A430" s="13"/>
      <c r="B430" s="257"/>
      <c r="C430" s="258"/>
      <c r="D430" s="259" t="s">
        <v>189</v>
      </c>
      <c r="E430" s="260" t="s">
        <v>1</v>
      </c>
      <c r="F430" s="261" t="s">
        <v>565</v>
      </c>
      <c r="G430" s="258"/>
      <c r="H430" s="260" t="s">
        <v>1</v>
      </c>
      <c r="I430" s="262"/>
      <c r="J430" s="258"/>
      <c r="K430" s="258"/>
      <c r="L430" s="263"/>
      <c r="M430" s="264"/>
      <c r="N430" s="265"/>
      <c r="O430" s="265"/>
      <c r="P430" s="265"/>
      <c r="Q430" s="265"/>
      <c r="R430" s="265"/>
      <c r="S430" s="265"/>
      <c r="T430" s="266"/>
      <c r="U430" s="13"/>
      <c r="V430" s="13"/>
      <c r="W430" s="13"/>
      <c r="X430" s="13"/>
      <c r="Y430" s="13"/>
      <c r="Z430" s="13"/>
      <c r="AA430" s="13"/>
      <c r="AB430" s="13"/>
      <c r="AC430" s="13"/>
      <c r="AD430" s="13"/>
      <c r="AE430" s="13"/>
      <c r="AT430" s="267" t="s">
        <v>189</v>
      </c>
      <c r="AU430" s="267" t="s">
        <v>85</v>
      </c>
      <c r="AV430" s="13" t="s">
        <v>83</v>
      </c>
      <c r="AW430" s="13" t="s">
        <v>32</v>
      </c>
      <c r="AX430" s="13" t="s">
        <v>76</v>
      </c>
      <c r="AY430" s="267" t="s">
        <v>173</v>
      </c>
    </row>
    <row r="431" spans="1:51" s="13" customFormat="1" ht="12">
      <c r="A431" s="13"/>
      <c r="B431" s="257"/>
      <c r="C431" s="258"/>
      <c r="D431" s="259" t="s">
        <v>189</v>
      </c>
      <c r="E431" s="260" t="s">
        <v>1</v>
      </c>
      <c r="F431" s="261" t="s">
        <v>566</v>
      </c>
      <c r="G431" s="258"/>
      <c r="H431" s="260" t="s">
        <v>1</v>
      </c>
      <c r="I431" s="262"/>
      <c r="J431" s="258"/>
      <c r="K431" s="258"/>
      <c r="L431" s="263"/>
      <c r="M431" s="264"/>
      <c r="N431" s="265"/>
      <c r="O431" s="265"/>
      <c r="P431" s="265"/>
      <c r="Q431" s="265"/>
      <c r="R431" s="265"/>
      <c r="S431" s="265"/>
      <c r="T431" s="266"/>
      <c r="U431" s="13"/>
      <c r="V431" s="13"/>
      <c r="W431" s="13"/>
      <c r="X431" s="13"/>
      <c r="Y431" s="13"/>
      <c r="Z431" s="13"/>
      <c r="AA431" s="13"/>
      <c r="AB431" s="13"/>
      <c r="AC431" s="13"/>
      <c r="AD431" s="13"/>
      <c r="AE431" s="13"/>
      <c r="AT431" s="267" t="s">
        <v>189</v>
      </c>
      <c r="AU431" s="267" t="s">
        <v>85</v>
      </c>
      <c r="AV431" s="13" t="s">
        <v>83</v>
      </c>
      <c r="AW431" s="13" t="s">
        <v>32</v>
      </c>
      <c r="AX431" s="13" t="s">
        <v>76</v>
      </c>
      <c r="AY431" s="267" t="s">
        <v>173</v>
      </c>
    </row>
    <row r="432" spans="1:51" s="13" customFormat="1" ht="12">
      <c r="A432" s="13"/>
      <c r="B432" s="257"/>
      <c r="C432" s="258"/>
      <c r="D432" s="259" t="s">
        <v>189</v>
      </c>
      <c r="E432" s="260" t="s">
        <v>1</v>
      </c>
      <c r="F432" s="261" t="s">
        <v>567</v>
      </c>
      <c r="G432" s="258"/>
      <c r="H432" s="260" t="s">
        <v>1</v>
      </c>
      <c r="I432" s="262"/>
      <c r="J432" s="258"/>
      <c r="K432" s="258"/>
      <c r="L432" s="263"/>
      <c r="M432" s="264"/>
      <c r="N432" s="265"/>
      <c r="O432" s="265"/>
      <c r="P432" s="265"/>
      <c r="Q432" s="265"/>
      <c r="R432" s="265"/>
      <c r="S432" s="265"/>
      <c r="T432" s="266"/>
      <c r="U432" s="13"/>
      <c r="V432" s="13"/>
      <c r="W432" s="13"/>
      <c r="X432" s="13"/>
      <c r="Y432" s="13"/>
      <c r="Z432" s="13"/>
      <c r="AA432" s="13"/>
      <c r="AB432" s="13"/>
      <c r="AC432" s="13"/>
      <c r="AD432" s="13"/>
      <c r="AE432" s="13"/>
      <c r="AT432" s="267" t="s">
        <v>189</v>
      </c>
      <c r="AU432" s="267" t="s">
        <v>85</v>
      </c>
      <c r="AV432" s="13" t="s">
        <v>83</v>
      </c>
      <c r="AW432" s="13" t="s">
        <v>32</v>
      </c>
      <c r="AX432" s="13" t="s">
        <v>76</v>
      </c>
      <c r="AY432" s="267" t="s">
        <v>173</v>
      </c>
    </row>
    <row r="433" spans="1:51" s="13" customFormat="1" ht="12">
      <c r="A433" s="13"/>
      <c r="B433" s="257"/>
      <c r="C433" s="258"/>
      <c r="D433" s="259" t="s">
        <v>189</v>
      </c>
      <c r="E433" s="260" t="s">
        <v>1</v>
      </c>
      <c r="F433" s="261" t="s">
        <v>568</v>
      </c>
      <c r="G433" s="258"/>
      <c r="H433" s="260" t="s">
        <v>1</v>
      </c>
      <c r="I433" s="262"/>
      <c r="J433" s="258"/>
      <c r="K433" s="258"/>
      <c r="L433" s="263"/>
      <c r="M433" s="264"/>
      <c r="N433" s="265"/>
      <c r="O433" s="265"/>
      <c r="P433" s="265"/>
      <c r="Q433" s="265"/>
      <c r="R433" s="265"/>
      <c r="S433" s="265"/>
      <c r="T433" s="266"/>
      <c r="U433" s="13"/>
      <c r="V433" s="13"/>
      <c r="W433" s="13"/>
      <c r="X433" s="13"/>
      <c r="Y433" s="13"/>
      <c r="Z433" s="13"/>
      <c r="AA433" s="13"/>
      <c r="AB433" s="13"/>
      <c r="AC433" s="13"/>
      <c r="AD433" s="13"/>
      <c r="AE433" s="13"/>
      <c r="AT433" s="267" t="s">
        <v>189</v>
      </c>
      <c r="AU433" s="267" t="s">
        <v>85</v>
      </c>
      <c r="AV433" s="13" t="s">
        <v>83</v>
      </c>
      <c r="AW433" s="13" t="s">
        <v>32</v>
      </c>
      <c r="AX433" s="13" t="s">
        <v>76</v>
      </c>
      <c r="AY433" s="267" t="s">
        <v>173</v>
      </c>
    </row>
    <row r="434" spans="1:51" s="13" customFormat="1" ht="12">
      <c r="A434" s="13"/>
      <c r="B434" s="257"/>
      <c r="C434" s="258"/>
      <c r="D434" s="259" t="s">
        <v>189</v>
      </c>
      <c r="E434" s="260" t="s">
        <v>1</v>
      </c>
      <c r="F434" s="261" t="s">
        <v>569</v>
      </c>
      <c r="G434" s="258"/>
      <c r="H434" s="260" t="s">
        <v>1</v>
      </c>
      <c r="I434" s="262"/>
      <c r="J434" s="258"/>
      <c r="K434" s="258"/>
      <c r="L434" s="263"/>
      <c r="M434" s="264"/>
      <c r="N434" s="265"/>
      <c r="O434" s="265"/>
      <c r="P434" s="265"/>
      <c r="Q434" s="265"/>
      <c r="R434" s="265"/>
      <c r="S434" s="265"/>
      <c r="T434" s="266"/>
      <c r="U434" s="13"/>
      <c r="V434" s="13"/>
      <c r="W434" s="13"/>
      <c r="X434" s="13"/>
      <c r="Y434" s="13"/>
      <c r="Z434" s="13"/>
      <c r="AA434" s="13"/>
      <c r="AB434" s="13"/>
      <c r="AC434" s="13"/>
      <c r="AD434" s="13"/>
      <c r="AE434" s="13"/>
      <c r="AT434" s="267" t="s">
        <v>189</v>
      </c>
      <c r="AU434" s="267" t="s">
        <v>85</v>
      </c>
      <c r="AV434" s="13" t="s">
        <v>83</v>
      </c>
      <c r="AW434" s="13" t="s">
        <v>32</v>
      </c>
      <c r="AX434" s="13" t="s">
        <v>76</v>
      </c>
      <c r="AY434" s="267" t="s">
        <v>173</v>
      </c>
    </row>
    <row r="435" spans="1:51" s="13" customFormat="1" ht="12">
      <c r="A435" s="13"/>
      <c r="B435" s="257"/>
      <c r="C435" s="258"/>
      <c r="D435" s="259" t="s">
        <v>189</v>
      </c>
      <c r="E435" s="260" t="s">
        <v>1</v>
      </c>
      <c r="F435" s="261" t="s">
        <v>570</v>
      </c>
      <c r="G435" s="258"/>
      <c r="H435" s="260" t="s">
        <v>1</v>
      </c>
      <c r="I435" s="262"/>
      <c r="J435" s="258"/>
      <c r="K435" s="258"/>
      <c r="L435" s="263"/>
      <c r="M435" s="264"/>
      <c r="N435" s="265"/>
      <c r="O435" s="265"/>
      <c r="P435" s="265"/>
      <c r="Q435" s="265"/>
      <c r="R435" s="265"/>
      <c r="S435" s="265"/>
      <c r="T435" s="266"/>
      <c r="U435" s="13"/>
      <c r="V435" s="13"/>
      <c r="W435" s="13"/>
      <c r="X435" s="13"/>
      <c r="Y435" s="13"/>
      <c r="Z435" s="13"/>
      <c r="AA435" s="13"/>
      <c r="AB435" s="13"/>
      <c r="AC435" s="13"/>
      <c r="AD435" s="13"/>
      <c r="AE435" s="13"/>
      <c r="AT435" s="267" t="s">
        <v>189</v>
      </c>
      <c r="AU435" s="267" t="s">
        <v>85</v>
      </c>
      <c r="AV435" s="13" t="s">
        <v>83</v>
      </c>
      <c r="AW435" s="13" t="s">
        <v>32</v>
      </c>
      <c r="AX435" s="13" t="s">
        <v>76</v>
      </c>
      <c r="AY435" s="267" t="s">
        <v>173</v>
      </c>
    </row>
    <row r="436" spans="1:51" s="13" customFormat="1" ht="12">
      <c r="A436" s="13"/>
      <c r="B436" s="257"/>
      <c r="C436" s="258"/>
      <c r="D436" s="259" t="s">
        <v>189</v>
      </c>
      <c r="E436" s="260" t="s">
        <v>1</v>
      </c>
      <c r="F436" s="261" t="s">
        <v>571</v>
      </c>
      <c r="G436" s="258"/>
      <c r="H436" s="260" t="s">
        <v>1</v>
      </c>
      <c r="I436" s="262"/>
      <c r="J436" s="258"/>
      <c r="K436" s="258"/>
      <c r="L436" s="263"/>
      <c r="M436" s="264"/>
      <c r="N436" s="265"/>
      <c r="O436" s="265"/>
      <c r="P436" s="265"/>
      <c r="Q436" s="265"/>
      <c r="R436" s="265"/>
      <c r="S436" s="265"/>
      <c r="T436" s="266"/>
      <c r="U436" s="13"/>
      <c r="V436" s="13"/>
      <c r="W436" s="13"/>
      <c r="X436" s="13"/>
      <c r="Y436" s="13"/>
      <c r="Z436" s="13"/>
      <c r="AA436" s="13"/>
      <c r="AB436" s="13"/>
      <c r="AC436" s="13"/>
      <c r="AD436" s="13"/>
      <c r="AE436" s="13"/>
      <c r="AT436" s="267" t="s">
        <v>189</v>
      </c>
      <c r="AU436" s="267" t="s">
        <v>85</v>
      </c>
      <c r="AV436" s="13" t="s">
        <v>83</v>
      </c>
      <c r="AW436" s="13" t="s">
        <v>32</v>
      </c>
      <c r="AX436" s="13" t="s">
        <v>76</v>
      </c>
      <c r="AY436" s="267" t="s">
        <v>173</v>
      </c>
    </row>
    <row r="437" spans="1:51" s="13" customFormat="1" ht="12">
      <c r="A437" s="13"/>
      <c r="B437" s="257"/>
      <c r="C437" s="258"/>
      <c r="D437" s="259" t="s">
        <v>189</v>
      </c>
      <c r="E437" s="260" t="s">
        <v>1</v>
      </c>
      <c r="F437" s="261" t="s">
        <v>572</v>
      </c>
      <c r="G437" s="258"/>
      <c r="H437" s="260" t="s">
        <v>1</v>
      </c>
      <c r="I437" s="262"/>
      <c r="J437" s="258"/>
      <c r="K437" s="258"/>
      <c r="L437" s="263"/>
      <c r="M437" s="264"/>
      <c r="N437" s="265"/>
      <c r="O437" s="265"/>
      <c r="P437" s="265"/>
      <c r="Q437" s="265"/>
      <c r="R437" s="265"/>
      <c r="S437" s="265"/>
      <c r="T437" s="266"/>
      <c r="U437" s="13"/>
      <c r="V437" s="13"/>
      <c r="W437" s="13"/>
      <c r="X437" s="13"/>
      <c r="Y437" s="13"/>
      <c r="Z437" s="13"/>
      <c r="AA437" s="13"/>
      <c r="AB437" s="13"/>
      <c r="AC437" s="13"/>
      <c r="AD437" s="13"/>
      <c r="AE437" s="13"/>
      <c r="AT437" s="267" t="s">
        <v>189</v>
      </c>
      <c r="AU437" s="267" t="s">
        <v>85</v>
      </c>
      <c r="AV437" s="13" t="s">
        <v>83</v>
      </c>
      <c r="AW437" s="13" t="s">
        <v>32</v>
      </c>
      <c r="AX437" s="13" t="s">
        <v>76</v>
      </c>
      <c r="AY437" s="267" t="s">
        <v>173</v>
      </c>
    </row>
    <row r="438" spans="1:51" s="13" customFormat="1" ht="12">
      <c r="A438" s="13"/>
      <c r="B438" s="257"/>
      <c r="C438" s="258"/>
      <c r="D438" s="259" t="s">
        <v>189</v>
      </c>
      <c r="E438" s="260" t="s">
        <v>1</v>
      </c>
      <c r="F438" s="261" t="s">
        <v>573</v>
      </c>
      <c r="G438" s="258"/>
      <c r="H438" s="260" t="s">
        <v>1</v>
      </c>
      <c r="I438" s="262"/>
      <c r="J438" s="258"/>
      <c r="K438" s="258"/>
      <c r="L438" s="263"/>
      <c r="M438" s="264"/>
      <c r="N438" s="265"/>
      <c r="O438" s="265"/>
      <c r="P438" s="265"/>
      <c r="Q438" s="265"/>
      <c r="R438" s="265"/>
      <c r="S438" s="265"/>
      <c r="T438" s="266"/>
      <c r="U438" s="13"/>
      <c r="V438" s="13"/>
      <c r="W438" s="13"/>
      <c r="X438" s="13"/>
      <c r="Y438" s="13"/>
      <c r="Z438" s="13"/>
      <c r="AA438" s="13"/>
      <c r="AB438" s="13"/>
      <c r="AC438" s="13"/>
      <c r="AD438" s="13"/>
      <c r="AE438" s="13"/>
      <c r="AT438" s="267" t="s">
        <v>189</v>
      </c>
      <c r="AU438" s="267" t="s">
        <v>85</v>
      </c>
      <c r="AV438" s="13" t="s">
        <v>83</v>
      </c>
      <c r="AW438" s="13" t="s">
        <v>32</v>
      </c>
      <c r="AX438" s="13" t="s">
        <v>76</v>
      </c>
      <c r="AY438" s="267" t="s">
        <v>173</v>
      </c>
    </row>
    <row r="439" spans="1:51" s="14" customFormat="1" ht="12">
      <c r="A439" s="14"/>
      <c r="B439" s="268"/>
      <c r="C439" s="269"/>
      <c r="D439" s="259" t="s">
        <v>189</v>
      </c>
      <c r="E439" s="270" t="s">
        <v>1</v>
      </c>
      <c r="F439" s="271" t="s">
        <v>83</v>
      </c>
      <c r="G439" s="269"/>
      <c r="H439" s="272">
        <v>1</v>
      </c>
      <c r="I439" s="273"/>
      <c r="J439" s="269"/>
      <c r="K439" s="269"/>
      <c r="L439" s="274"/>
      <c r="M439" s="275"/>
      <c r="N439" s="276"/>
      <c r="O439" s="276"/>
      <c r="P439" s="276"/>
      <c r="Q439" s="276"/>
      <c r="R439" s="276"/>
      <c r="S439" s="276"/>
      <c r="T439" s="277"/>
      <c r="U439" s="14"/>
      <c r="V439" s="14"/>
      <c r="W439" s="14"/>
      <c r="X439" s="14"/>
      <c r="Y439" s="14"/>
      <c r="Z439" s="14"/>
      <c r="AA439" s="14"/>
      <c r="AB439" s="14"/>
      <c r="AC439" s="14"/>
      <c r="AD439" s="14"/>
      <c r="AE439" s="14"/>
      <c r="AT439" s="278" t="s">
        <v>189</v>
      </c>
      <c r="AU439" s="278" t="s">
        <v>85</v>
      </c>
      <c r="AV439" s="14" t="s">
        <v>85</v>
      </c>
      <c r="AW439" s="14" t="s">
        <v>32</v>
      </c>
      <c r="AX439" s="14" t="s">
        <v>76</v>
      </c>
      <c r="AY439" s="278" t="s">
        <v>173</v>
      </c>
    </row>
    <row r="440" spans="1:51" s="15" customFormat="1" ht="12">
      <c r="A440" s="15"/>
      <c r="B440" s="279"/>
      <c r="C440" s="280"/>
      <c r="D440" s="259" t="s">
        <v>189</v>
      </c>
      <c r="E440" s="281" t="s">
        <v>1</v>
      </c>
      <c r="F440" s="282" t="s">
        <v>194</v>
      </c>
      <c r="G440" s="280"/>
      <c r="H440" s="283">
        <v>1</v>
      </c>
      <c r="I440" s="284"/>
      <c r="J440" s="280"/>
      <c r="K440" s="280"/>
      <c r="L440" s="285"/>
      <c r="M440" s="286"/>
      <c r="N440" s="287"/>
      <c r="O440" s="287"/>
      <c r="P440" s="287"/>
      <c r="Q440" s="287"/>
      <c r="R440" s="287"/>
      <c r="S440" s="287"/>
      <c r="T440" s="288"/>
      <c r="U440" s="15"/>
      <c r="V440" s="15"/>
      <c r="W440" s="15"/>
      <c r="X440" s="15"/>
      <c r="Y440" s="15"/>
      <c r="Z440" s="15"/>
      <c r="AA440" s="15"/>
      <c r="AB440" s="15"/>
      <c r="AC440" s="15"/>
      <c r="AD440" s="15"/>
      <c r="AE440" s="15"/>
      <c r="AT440" s="289" t="s">
        <v>189</v>
      </c>
      <c r="AU440" s="289" t="s">
        <v>85</v>
      </c>
      <c r="AV440" s="15" t="s">
        <v>183</v>
      </c>
      <c r="AW440" s="15" t="s">
        <v>32</v>
      </c>
      <c r="AX440" s="15" t="s">
        <v>83</v>
      </c>
      <c r="AY440" s="289" t="s">
        <v>173</v>
      </c>
    </row>
    <row r="441" spans="1:65" s="2" customFormat="1" ht="16.5" customHeight="1">
      <c r="A441" s="38"/>
      <c r="B441" s="39"/>
      <c r="C441" s="243" t="s">
        <v>574</v>
      </c>
      <c r="D441" s="243" t="s">
        <v>175</v>
      </c>
      <c r="E441" s="244" t="s">
        <v>575</v>
      </c>
      <c r="F441" s="245" t="s">
        <v>576</v>
      </c>
      <c r="G441" s="246" t="s">
        <v>204</v>
      </c>
      <c r="H441" s="247">
        <v>32.6</v>
      </c>
      <c r="I441" s="248"/>
      <c r="J441" s="249">
        <f>ROUND(I441*H441,2)</f>
        <v>0</v>
      </c>
      <c r="K441" s="250"/>
      <c r="L441" s="44"/>
      <c r="M441" s="251" t="s">
        <v>1</v>
      </c>
      <c r="N441" s="252" t="s">
        <v>41</v>
      </c>
      <c r="O441" s="91"/>
      <c r="P441" s="253">
        <f>O441*H441</f>
        <v>0</v>
      </c>
      <c r="Q441" s="253">
        <v>0</v>
      </c>
      <c r="R441" s="253">
        <f>Q441*H441</f>
        <v>0</v>
      </c>
      <c r="S441" s="253">
        <v>0</v>
      </c>
      <c r="T441" s="254">
        <f>S441*H441</f>
        <v>0</v>
      </c>
      <c r="U441" s="38"/>
      <c r="V441" s="38"/>
      <c r="W441" s="38"/>
      <c r="X441" s="38"/>
      <c r="Y441" s="38"/>
      <c r="Z441" s="38"/>
      <c r="AA441" s="38"/>
      <c r="AB441" s="38"/>
      <c r="AC441" s="38"/>
      <c r="AD441" s="38"/>
      <c r="AE441" s="38"/>
      <c r="AR441" s="255" t="s">
        <v>179</v>
      </c>
      <c r="AT441" s="255" t="s">
        <v>175</v>
      </c>
      <c r="AU441" s="255" t="s">
        <v>85</v>
      </c>
      <c r="AY441" s="17" t="s">
        <v>173</v>
      </c>
      <c r="BE441" s="256">
        <f>IF(N441="základní",J441,0)</f>
        <v>0</v>
      </c>
      <c r="BF441" s="256">
        <f>IF(N441="snížená",J441,0)</f>
        <v>0</v>
      </c>
      <c r="BG441" s="256">
        <f>IF(N441="zákl. přenesená",J441,0)</f>
        <v>0</v>
      </c>
      <c r="BH441" s="256">
        <f>IF(N441="sníž. přenesená",J441,0)</f>
        <v>0</v>
      </c>
      <c r="BI441" s="256">
        <f>IF(N441="nulová",J441,0)</f>
        <v>0</v>
      </c>
      <c r="BJ441" s="17" t="s">
        <v>83</v>
      </c>
      <c r="BK441" s="256">
        <f>ROUND(I441*H441,2)</f>
        <v>0</v>
      </c>
      <c r="BL441" s="17" t="s">
        <v>179</v>
      </c>
      <c r="BM441" s="255" t="s">
        <v>577</v>
      </c>
    </row>
    <row r="442" spans="1:47" s="2" customFormat="1" ht="12">
      <c r="A442" s="38"/>
      <c r="B442" s="39"/>
      <c r="C442" s="40"/>
      <c r="D442" s="259" t="s">
        <v>541</v>
      </c>
      <c r="E442" s="40"/>
      <c r="F442" s="302" t="s">
        <v>578</v>
      </c>
      <c r="G442" s="40"/>
      <c r="H442" s="40"/>
      <c r="I442" s="210"/>
      <c r="J442" s="40"/>
      <c r="K442" s="40"/>
      <c r="L442" s="44"/>
      <c r="M442" s="303"/>
      <c r="N442" s="304"/>
      <c r="O442" s="91"/>
      <c r="P442" s="91"/>
      <c r="Q442" s="91"/>
      <c r="R442" s="91"/>
      <c r="S442" s="91"/>
      <c r="T442" s="92"/>
      <c r="U442" s="38"/>
      <c r="V442" s="38"/>
      <c r="W442" s="38"/>
      <c r="X442" s="38"/>
      <c r="Y442" s="38"/>
      <c r="Z442" s="38"/>
      <c r="AA442" s="38"/>
      <c r="AB442" s="38"/>
      <c r="AC442" s="38"/>
      <c r="AD442" s="38"/>
      <c r="AE442" s="38"/>
      <c r="AT442" s="17" t="s">
        <v>541</v>
      </c>
      <c r="AU442" s="17" t="s">
        <v>85</v>
      </c>
    </row>
    <row r="443" spans="1:51" s="13" customFormat="1" ht="12">
      <c r="A443" s="13"/>
      <c r="B443" s="257"/>
      <c r="C443" s="258"/>
      <c r="D443" s="259" t="s">
        <v>189</v>
      </c>
      <c r="E443" s="260" t="s">
        <v>1</v>
      </c>
      <c r="F443" s="261" t="s">
        <v>547</v>
      </c>
      <c r="G443" s="258"/>
      <c r="H443" s="260" t="s">
        <v>1</v>
      </c>
      <c r="I443" s="262"/>
      <c r="J443" s="258"/>
      <c r="K443" s="258"/>
      <c r="L443" s="263"/>
      <c r="M443" s="264"/>
      <c r="N443" s="265"/>
      <c r="O443" s="265"/>
      <c r="P443" s="265"/>
      <c r="Q443" s="265"/>
      <c r="R443" s="265"/>
      <c r="S443" s="265"/>
      <c r="T443" s="266"/>
      <c r="U443" s="13"/>
      <c r="V443" s="13"/>
      <c r="W443" s="13"/>
      <c r="X443" s="13"/>
      <c r="Y443" s="13"/>
      <c r="Z443" s="13"/>
      <c r="AA443" s="13"/>
      <c r="AB443" s="13"/>
      <c r="AC443" s="13"/>
      <c r="AD443" s="13"/>
      <c r="AE443" s="13"/>
      <c r="AT443" s="267" t="s">
        <v>189</v>
      </c>
      <c r="AU443" s="267" t="s">
        <v>85</v>
      </c>
      <c r="AV443" s="13" t="s">
        <v>83</v>
      </c>
      <c r="AW443" s="13" t="s">
        <v>32</v>
      </c>
      <c r="AX443" s="13" t="s">
        <v>76</v>
      </c>
      <c r="AY443" s="267" t="s">
        <v>173</v>
      </c>
    </row>
    <row r="444" spans="1:51" s="13" customFormat="1" ht="12">
      <c r="A444" s="13"/>
      <c r="B444" s="257"/>
      <c r="C444" s="258"/>
      <c r="D444" s="259" t="s">
        <v>189</v>
      </c>
      <c r="E444" s="260" t="s">
        <v>1</v>
      </c>
      <c r="F444" s="261" t="s">
        <v>579</v>
      </c>
      <c r="G444" s="258"/>
      <c r="H444" s="260" t="s">
        <v>1</v>
      </c>
      <c r="I444" s="262"/>
      <c r="J444" s="258"/>
      <c r="K444" s="258"/>
      <c r="L444" s="263"/>
      <c r="M444" s="264"/>
      <c r="N444" s="265"/>
      <c r="O444" s="265"/>
      <c r="P444" s="265"/>
      <c r="Q444" s="265"/>
      <c r="R444" s="265"/>
      <c r="S444" s="265"/>
      <c r="T444" s="266"/>
      <c r="U444" s="13"/>
      <c r="V444" s="13"/>
      <c r="W444" s="13"/>
      <c r="X444" s="13"/>
      <c r="Y444" s="13"/>
      <c r="Z444" s="13"/>
      <c r="AA444" s="13"/>
      <c r="AB444" s="13"/>
      <c r="AC444" s="13"/>
      <c r="AD444" s="13"/>
      <c r="AE444" s="13"/>
      <c r="AT444" s="267" t="s">
        <v>189</v>
      </c>
      <c r="AU444" s="267" t="s">
        <v>85</v>
      </c>
      <c r="AV444" s="13" t="s">
        <v>83</v>
      </c>
      <c r="AW444" s="13" t="s">
        <v>32</v>
      </c>
      <c r="AX444" s="13" t="s">
        <v>76</v>
      </c>
      <c r="AY444" s="267" t="s">
        <v>173</v>
      </c>
    </row>
    <row r="445" spans="1:51" s="13" customFormat="1" ht="12">
      <c r="A445" s="13"/>
      <c r="B445" s="257"/>
      <c r="C445" s="258"/>
      <c r="D445" s="259" t="s">
        <v>189</v>
      </c>
      <c r="E445" s="260" t="s">
        <v>1</v>
      </c>
      <c r="F445" s="261" t="s">
        <v>580</v>
      </c>
      <c r="G445" s="258"/>
      <c r="H445" s="260" t="s">
        <v>1</v>
      </c>
      <c r="I445" s="262"/>
      <c r="J445" s="258"/>
      <c r="K445" s="258"/>
      <c r="L445" s="263"/>
      <c r="M445" s="264"/>
      <c r="N445" s="265"/>
      <c r="O445" s="265"/>
      <c r="P445" s="265"/>
      <c r="Q445" s="265"/>
      <c r="R445" s="265"/>
      <c r="S445" s="265"/>
      <c r="T445" s="266"/>
      <c r="U445" s="13"/>
      <c r="V445" s="13"/>
      <c r="W445" s="13"/>
      <c r="X445" s="13"/>
      <c r="Y445" s="13"/>
      <c r="Z445" s="13"/>
      <c r="AA445" s="13"/>
      <c r="AB445" s="13"/>
      <c r="AC445" s="13"/>
      <c r="AD445" s="13"/>
      <c r="AE445" s="13"/>
      <c r="AT445" s="267" t="s">
        <v>189</v>
      </c>
      <c r="AU445" s="267" t="s">
        <v>85</v>
      </c>
      <c r="AV445" s="13" t="s">
        <v>83</v>
      </c>
      <c r="AW445" s="13" t="s">
        <v>32</v>
      </c>
      <c r="AX445" s="13" t="s">
        <v>76</v>
      </c>
      <c r="AY445" s="267" t="s">
        <v>173</v>
      </c>
    </row>
    <row r="446" spans="1:51" s="13" customFormat="1" ht="12">
      <c r="A446" s="13"/>
      <c r="B446" s="257"/>
      <c r="C446" s="258"/>
      <c r="D446" s="259" t="s">
        <v>189</v>
      </c>
      <c r="E446" s="260" t="s">
        <v>1</v>
      </c>
      <c r="F446" s="261" t="s">
        <v>581</v>
      </c>
      <c r="G446" s="258"/>
      <c r="H446" s="260" t="s">
        <v>1</v>
      </c>
      <c r="I446" s="262"/>
      <c r="J446" s="258"/>
      <c r="K446" s="258"/>
      <c r="L446" s="263"/>
      <c r="M446" s="264"/>
      <c r="N446" s="265"/>
      <c r="O446" s="265"/>
      <c r="P446" s="265"/>
      <c r="Q446" s="265"/>
      <c r="R446" s="265"/>
      <c r="S446" s="265"/>
      <c r="T446" s="266"/>
      <c r="U446" s="13"/>
      <c r="V446" s="13"/>
      <c r="W446" s="13"/>
      <c r="X446" s="13"/>
      <c r="Y446" s="13"/>
      <c r="Z446" s="13"/>
      <c r="AA446" s="13"/>
      <c r="AB446" s="13"/>
      <c r="AC446" s="13"/>
      <c r="AD446" s="13"/>
      <c r="AE446" s="13"/>
      <c r="AT446" s="267" t="s">
        <v>189</v>
      </c>
      <c r="AU446" s="267" t="s">
        <v>85</v>
      </c>
      <c r="AV446" s="13" t="s">
        <v>83</v>
      </c>
      <c r="AW446" s="13" t="s">
        <v>32</v>
      </c>
      <c r="AX446" s="13" t="s">
        <v>76</v>
      </c>
      <c r="AY446" s="267" t="s">
        <v>173</v>
      </c>
    </row>
    <row r="447" spans="1:51" s="13" customFormat="1" ht="12">
      <c r="A447" s="13"/>
      <c r="B447" s="257"/>
      <c r="C447" s="258"/>
      <c r="D447" s="259" t="s">
        <v>189</v>
      </c>
      <c r="E447" s="260" t="s">
        <v>1</v>
      </c>
      <c r="F447" s="261" t="s">
        <v>582</v>
      </c>
      <c r="G447" s="258"/>
      <c r="H447" s="260" t="s">
        <v>1</v>
      </c>
      <c r="I447" s="262"/>
      <c r="J447" s="258"/>
      <c r="K447" s="258"/>
      <c r="L447" s="263"/>
      <c r="M447" s="264"/>
      <c r="N447" s="265"/>
      <c r="O447" s="265"/>
      <c r="P447" s="265"/>
      <c r="Q447" s="265"/>
      <c r="R447" s="265"/>
      <c r="S447" s="265"/>
      <c r="T447" s="266"/>
      <c r="U447" s="13"/>
      <c r="V447" s="13"/>
      <c r="W447" s="13"/>
      <c r="X447" s="13"/>
      <c r="Y447" s="13"/>
      <c r="Z447" s="13"/>
      <c r="AA447" s="13"/>
      <c r="AB447" s="13"/>
      <c r="AC447" s="13"/>
      <c r="AD447" s="13"/>
      <c r="AE447" s="13"/>
      <c r="AT447" s="267" t="s">
        <v>189</v>
      </c>
      <c r="AU447" s="267" t="s">
        <v>85</v>
      </c>
      <c r="AV447" s="13" t="s">
        <v>83</v>
      </c>
      <c r="AW447" s="13" t="s">
        <v>32</v>
      </c>
      <c r="AX447" s="13" t="s">
        <v>76</v>
      </c>
      <c r="AY447" s="267" t="s">
        <v>173</v>
      </c>
    </row>
    <row r="448" spans="1:51" s="13" customFormat="1" ht="12">
      <c r="A448" s="13"/>
      <c r="B448" s="257"/>
      <c r="C448" s="258"/>
      <c r="D448" s="259" t="s">
        <v>189</v>
      </c>
      <c r="E448" s="260" t="s">
        <v>1</v>
      </c>
      <c r="F448" s="261" t="s">
        <v>583</v>
      </c>
      <c r="G448" s="258"/>
      <c r="H448" s="260" t="s">
        <v>1</v>
      </c>
      <c r="I448" s="262"/>
      <c r="J448" s="258"/>
      <c r="K448" s="258"/>
      <c r="L448" s="263"/>
      <c r="M448" s="264"/>
      <c r="N448" s="265"/>
      <c r="O448" s="265"/>
      <c r="P448" s="265"/>
      <c r="Q448" s="265"/>
      <c r="R448" s="265"/>
      <c r="S448" s="265"/>
      <c r="T448" s="266"/>
      <c r="U448" s="13"/>
      <c r="V448" s="13"/>
      <c r="W448" s="13"/>
      <c r="X448" s="13"/>
      <c r="Y448" s="13"/>
      <c r="Z448" s="13"/>
      <c r="AA448" s="13"/>
      <c r="AB448" s="13"/>
      <c r="AC448" s="13"/>
      <c r="AD448" s="13"/>
      <c r="AE448" s="13"/>
      <c r="AT448" s="267" t="s">
        <v>189</v>
      </c>
      <c r="AU448" s="267" t="s">
        <v>85</v>
      </c>
      <c r="AV448" s="13" t="s">
        <v>83</v>
      </c>
      <c r="AW448" s="13" t="s">
        <v>32</v>
      </c>
      <c r="AX448" s="13" t="s">
        <v>76</v>
      </c>
      <c r="AY448" s="267" t="s">
        <v>173</v>
      </c>
    </row>
    <row r="449" spans="1:51" s="13" customFormat="1" ht="12">
      <c r="A449" s="13"/>
      <c r="B449" s="257"/>
      <c r="C449" s="258"/>
      <c r="D449" s="259" t="s">
        <v>189</v>
      </c>
      <c r="E449" s="260" t="s">
        <v>1</v>
      </c>
      <c r="F449" s="261" t="s">
        <v>584</v>
      </c>
      <c r="G449" s="258"/>
      <c r="H449" s="260" t="s">
        <v>1</v>
      </c>
      <c r="I449" s="262"/>
      <c r="J449" s="258"/>
      <c r="K449" s="258"/>
      <c r="L449" s="263"/>
      <c r="M449" s="264"/>
      <c r="N449" s="265"/>
      <c r="O449" s="265"/>
      <c r="P449" s="265"/>
      <c r="Q449" s="265"/>
      <c r="R449" s="265"/>
      <c r="S449" s="265"/>
      <c r="T449" s="266"/>
      <c r="U449" s="13"/>
      <c r="V449" s="13"/>
      <c r="W449" s="13"/>
      <c r="X449" s="13"/>
      <c r="Y449" s="13"/>
      <c r="Z449" s="13"/>
      <c r="AA449" s="13"/>
      <c r="AB449" s="13"/>
      <c r="AC449" s="13"/>
      <c r="AD449" s="13"/>
      <c r="AE449" s="13"/>
      <c r="AT449" s="267" t="s">
        <v>189</v>
      </c>
      <c r="AU449" s="267" t="s">
        <v>85</v>
      </c>
      <c r="AV449" s="13" t="s">
        <v>83</v>
      </c>
      <c r="AW449" s="13" t="s">
        <v>32</v>
      </c>
      <c r="AX449" s="13" t="s">
        <v>76</v>
      </c>
      <c r="AY449" s="267" t="s">
        <v>173</v>
      </c>
    </row>
    <row r="450" spans="1:51" s="13" customFormat="1" ht="12">
      <c r="A450" s="13"/>
      <c r="B450" s="257"/>
      <c r="C450" s="258"/>
      <c r="D450" s="259" t="s">
        <v>189</v>
      </c>
      <c r="E450" s="260" t="s">
        <v>1</v>
      </c>
      <c r="F450" s="261" t="s">
        <v>572</v>
      </c>
      <c r="G450" s="258"/>
      <c r="H450" s="260" t="s">
        <v>1</v>
      </c>
      <c r="I450" s="262"/>
      <c r="J450" s="258"/>
      <c r="K450" s="258"/>
      <c r="L450" s="263"/>
      <c r="M450" s="264"/>
      <c r="N450" s="265"/>
      <c r="O450" s="265"/>
      <c r="P450" s="265"/>
      <c r="Q450" s="265"/>
      <c r="R450" s="265"/>
      <c r="S450" s="265"/>
      <c r="T450" s="266"/>
      <c r="U450" s="13"/>
      <c r="V450" s="13"/>
      <c r="W450" s="13"/>
      <c r="X450" s="13"/>
      <c r="Y450" s="13"/>
      <c r="Z450" s="13"/>
      <c r="AA450" s="13"/>
      <c r="AB450" s="13"/>
      <c r="AC450" s="13"/>
      <c r="AD450" s="13"/>
      <c r="AE450" s="13"/>
      <c r="AT450" s="267" t="s">
        <v>189</v>
      </c>
      <c r="AU450" s="267" t="s">
        <v>85</v>
      </c>
      <c r="AV450" s="13" t="s">
        <v>83</v>
      </c>
      <c r="AW450" s="13" t="s">
        <v>32</v>
      </c>
      <c r="AX450" s="13" t="s">
        <v>76</v>
      </c>
      <c r="AY450" s="267" t="s">
        <v>173</v>
      </c>
    </row>
    <row r="451" spans="1:51" s="14" customFormat="1" ht="12">
      <c r="A451" s="14"/>
      <c r="B451" s="268"/>
      <c r="C451" s="269"/>
      <c r="D451" s="259" t="s">
        <v>189</v>
      </c>
      <c r="E451" s="270" t="s">
        <v>1</v>
      </c>
      <c r="F451" s="271" t="s">
        <v>585</v>
      </c>
      <c r="G451" s="269"/>
      <c r="H451" s="272">
        <v>32.6</v>
      </c>
      <c r="I451" s="273"/>
      <c r="J451" s="269"/>
      <c r="K451" s="269"/>
      <c r="L451" s="274"/>
      <c r="M451" s="275"/>
      <c r="N451" s="276"/>
      <c r="O451" s="276"/>
      <c r="P451" s="276"/>
      <c r="Q451" s="276"/>
      <c r="R451" s="276"/>
      <c r="S451" s="276"/>
      <c r="T451" s="277"/>
      <c r="U451" s="14"/>
      <c r="V451" s="14"/>
      <c r="W451" s="14"/>
      <c r="X451" s="14"/>
      <c r="Y451" s="14"/>
      <c r="Z451" s="14"/>
      <c r="AA451" s="14"/>
      <c r="AB451" s="14"/>
      <c r="AC451" s="14"/>
      <c r="AD451" s="14"/>
      <c r="AE451" s="14"/>
      <c r="AT451" s="278" t="s">
        <v>189</v>
      </c>
      <c r="AU451" s="278" t="s">
        <v>85</v>
      </c>
      <c r="AV451" s="14" t="s">
        <v>85</v>
      </c>
      <c r="AW451" s="14" t="s">
        <v>32</v>
      </c>
      <c r="AX451" s="14" t="s">
        <v>76</v>
      </c>
      <c r="AY451" s="278" t="s">
        <v>173</v>
      </c>
    </row>
    <row r="452" spans="1:51" s="15" customFormat="1" ht="12">
      <c r="A452" s="15"/>
      <c r="B452" s="279"/>
      <c r="C452" s="280"/>
      <c r="D452" s="259" t="s">
        <v>189</v>
      </c>
      <c r="E452" s="281" t="s">
        <v>1</v>
      </c>
      <c r="F452" s="282" t="s">
        <v>194</v>
      </c>
      <c r="G452" s="280"/>
      <c r="H452" s="283">
        <v>32.6</v>
      </c>
      <c r="I452" s="284"/>
      <c r="J452" s="280"/>
      <c r="K452" s="280"/>
      <c r="L452" s="285"/>
      <c r="M452" s="286"/>
      <c r="N452" s="287"/>
      <c r="O452" s="287"/>
      <c r="P452" s="287"/>
      <c r="Q452" s="287"/>
      <c r="R452" s="287"/>
      <c r="S452" s="287"/>
      <c r="T452" s="288"/>
      <c r="U452" s="15"/>
      <c r="V452" s="15"/>
      <c r="W452" s="15"/>
      <c r="X452" s="15"/>
      <c r="Y452" s="15"/>
      <c r="Z452" s="15"/>
      <c r="AA452" s="15"/>
      <c r="AB452" s="15"/>
      <c r="AC452" s="15"/>
      <c r="AD452" s="15"/>
      <c r="AE452" s="15"/>
      <c r="AT452" s="289" t="s">
        <v>189</v>
      </c>
      <c r="AU452" s="289" t="s">
        <v>85</v>
      </c>
      <c r="AV452" s="15" t="s">
        <v>183</v>
      </c>
      <c r="AW452" s="15" t="s">
        <v>32</v>
      </c>
      <c r="AX452" s="15" t="s">
        <v>83</v>
      </c>
      <c r="AY452" s="289" t="s">
        <v>173</v>
      </c>
    </row>
    <row r="453" spans="1:65" s="2" customFormat="1" ht="24.15" customHeight="1">
      <c r="A453" s="38"/>
      <c r="B453" s="39"/>
      <c r="C453" s="243" t="s">
        <v>586</v>
      </c>
      <c r="D453" s="243" t="s">
        <v>175</v>
      </c>
      <c r="E453" s="244" t="s">
        <v>587</v>
      </c>
      <c r="F453" s="245" t="s">
        <v>588</v>
      </c>
      <c r="G453" s="246" t="s">
        <v>204</v>
      </c>
      <c r="H453" s="247">
        <v>8.5</v>
      </c>
      <c r="I453" s="248"/>
      <c r="J453" s="249">
        <f>ROUND(I453*H453,2)</f>
        <v>0</v>
      </c>
      <c r="K453" s="250"/>
      <c r="L453" s="44"/>
      <c r="M453" s="251" t="s">
        <v>1</v>
      </c>
      <c r="N453" s="252" t="s">
        <v>41</v>
      </c>
      <c r="O453" s="91"/>
      <c r="P453" s="253">
        <f>O453*H453</f>
        <v>0</v>
      </c>
      <c r="Q453" s="253">
        <v>0</v>
      </c>
      <c r="R453" s="253">
        <f>Q453*H453</f>
        <v>0</v>
      </c>
      <c r="S453" s="253">
        <v>0</v>
      </c>
      <c r="T453" s="254">
        <f>S453*H453</f>
        <v>0</v>
      </c>
      <c r="U453" s="38"/>
      <c r="V453" s="38"/>
      <c r="W453" s="38"/>
      <c r="X453" s="38"/>
      <c r="Y453" s="38"/>
      <c r="Z453" s="38"/>
      <c r="AA453" s="38"/>
      <c r="AB453" s="38"/>
      <c r="AC453" s="38"/>
      <c r="AD453" s="38"/>
      <c r="AE453" s="38"/>
      <c r="AR453" s="255" t="s">
        <v>179</v>
      </c>
      <c r="AT453" s="255" t="s">
        <v>175</v>
      </c>
      <c r="AU453" s="255" t="s">
        <v>85</v>
      </c>
      <c r="AY453" s="17" t="s">
        <v>173</v>
      </c>
      <c r="BE453" s="256">
        <f>IF(N453="základní",J453,0)</f>
        <v>0</v>
      </c>
      <c r="BF453" s="256">
        <f>IF(N453="snížená",J453,0)</f>
        <v>0</v>
      </c>
      <c r="BG453" s="256">
        <f>IF(N453="zákl. přenesená",J453,0)</f>
        <v>0</v>
      </c>
      <c r="BH453" s="256">
        <f>IF(N453="sníž. přenesená",J453,0)</f>
        <v>0</v>
      </c>
      <c r="BI453" s="256">
        <f>IF(N453="nulová",J453,0)</f>
        <v>0</v>
      </c>
      <c r="BJ453" s="17" t="s">
        <v>83</v>
      </c>
      <c r="BK453" s="256">
        <f>ROUND(I453*H453,2)</f>
        <v>0</v>
      </c>
      <c r="BL453" s="17" t="s">
        <v>179</v>
      </c>
      <c r="BM453" s="255" t="s">
        <v>589</v>
      </c>
    </row>
    <row r="454" spans="1:51" s="13" customFormat="1" ht="12">
      <c r="A454" s="13"/>
      <c r="B454" s="257"/>
      <c r="C454" s="258"/>
      <c r="D454" s="259" t="s">
        <v>189</v>
      </c>
      <c r="E454" s="260" t="s">
        <v>1</v>
      </c>
      <c r="F454" s="261" t="s">
        <v>190</v>
      </c>
      <c r="G454" s="258"/>
      <c r="H454" s="260" t="s">
        <v>1</v>
      </c>
      <c r="I454" s="262"/>
      <c r="J454" s="258"/>
      <c r="K454" s="258"/>
      <c r="L454" s="263"/>
      <c r="M454" s="264"/>
      <c r="N454" s="265"/>
      <c r="O454" s="265"/>
      <c r="P454" s="265"/>
      <c r="Q454" s="265"/>
      <c r="R454" s="265"/>
      <c r="S454" s="265"/>
      <c r="T454" s="266"/>
      <c r="U454" s="13"/>
      <c r="V454" s="13"/>
      <c r="W454" s="13"/>
      <c r="X454" s="13"/>
      <c r="Y454" s="13"/>
      <c r="Z454" s="13"/>
      <c r="AA454" s="13"/>
      <c r="AB454" s="13"/>
      <c r="AC454" s="13"/>
      <c r="AD454" s="13"/>
      <c r="AE454" s="13"/>
      <c r="AT454" s="267" t="s">
        <v>189</v>
      </c>
      <c r="AU454" s="267" t="s">
        <v>85</v>
      </c>
      <c r="AV454" s="13" t="s">
        <v>83</v>
      </c>
      <c r="AW454" s="13" t="s">
        <v>32</v>
      </c>
      <c r="AX454" s="13" t="s">
        <v>76</v>
      </c>
      <c r="AY454" s="267" t="s">
        <v>173</v>
      </c>
    </row>
    <row r="455" spans="1:51" s="13" customFormat="1" ht="12">
      <c r="A455" s="13"/>
      <c r="B455" s="257"/>
      <c r="C455" s="258"/>
      <c r="D455" s="259" t="s">
        <v>189</v>
      </c>
      <c r="E455" s="260" t="s">
        <v>1</v>
      </c>
      <c r="F455" s="261" t="s">
        <v>590</v>
      </c>
      <c r="G455" s="258"/>
      <c r="H455" s="260" t="s">
        <v>1</v>
      </c>
      <c r="I455" s="262"/>
      <c r="J455" s="258"/>
      <c r="K455" s="258"/>
      <c r="L455" s="263"/>
      <c r="M455" s="264"/>
      <c r="N455" s="265"/>
      <c r="O455" s="265"/>
      <c r="P455" s="265"/>
      <c r="Q455" s="265"/>
      <c r="R455" s="265"/>
      <c r="S455" s="265"/>
      <c r="T455" s="266"/>
      <c r="U455" s="13"/>
      <c r="V455" s="13"/>
      <c r="W455" s="13"/>
      <c r="X455" s="13"/>
      <c r="Y455" s="13"/>
      <c r="Z455" s="13"/>
      <c r="AA455" s="13"/>
      <c r="AB455" s="13"/>
      <c r="AC455" s="13"/>
      <c r="AD455" s="13"/>
      <c r="AE455" s="13"/>
      <c r="AT455" s="267" t="s">
        <v>189</v>
      </c>
      <c r="AU455" s="267" t="s">
        <v>85</v>
      </c>
      <c r="AV455" s="13" t="s">
        <v>83</v>
      </c>
      <c r="AW455" s="13" t="s">
        <v>32</v>
      </c>
      <c r="AX455" s="13" t="s">
        <v>76</v>
      </c>
      <c r="AY455" s="267" t="s">
        <v>173</v>
      </c>
    </row>
    <row r="456" spans="1:51" s="13" customFormat="1" ht="12">
      <c r="A456" s="13"/>
      <c r="B456" s="257"/>
      <c r="C456" s="258"/>
      <c r="D456" s="259" t="s">
        <v>189</v>
      </c>
      <c r="E456" s="260" t="s">
        <v>1</v>
      </c>
      <c r="F456" s="261" t="s">
        <v>591</v>
      </c>
      <c r="G456" s="258"/>
      <c r="H456" s="260" t="s">
        <v>1</v>
      </c>
      <c r="I456" s="262"/>
      <c r="J456" s="258"/>
      <c r="K456" s="258"/>
      <c r="L456" s="263"/>
      <c r="M456" s="264"/>
      <c r="N456" s="265"/>
      <c r="O456" s="265"/>
      <c r="P456" s="265"/>
      <c r="Q456" s="265"/>
      <c r="R456" s="265"/>
      <c r="S456" s="265"/>
      <c r="T456" s="266"/>
      <c r="U456" s="13"/>
      <c r="V456" s="13"/>
      <c r="W456" s="13"/>
      <c r="X456" s="13"/>
      <c r="Y456" s="13"/>
      <c r="Z456" s="13"/>
      <c r="AA456" s="13"/>
      <c r="AB456" s="13"/>
      <c r="AC456" s="13"/>
      <c r="AD456" s="13"/>
      <c r="AE456" s="13"/>
      <c r="AT456" s="267" t="s">
        <v>189</v>
      </c>
      <c r="AU456" s="267" t="s">
        <v>85</v>
      </c>
      <c r="AV456" s="13" t="s">
        <v>83</v>
      </c>
      <c r="AW456" s="13" t="s">
        <v>32</v>
      </c>
      <c r="AX456" s="13" t="s">
        <v>76</v>
      </c>
      <c r="AY456" s="267" t="s">
        <v>173</v>
      </c>
    </row>
    <row r="457" spans="1:51" s="14" customFormat="1" ht="12">
      <c r="A457" s="14"/>
      <c r="B457" s="268"/>
      <c r="C457" s="269"/>
      <c r="D457" s="259" t="s">
        <v>189</v>
      </c>
      <c r="E457" s="270" t="s">
        <v>1</v>
      </c>
      <c r="F457" s="271" t="s">
        <v>592</v>
      </c>
      <c r="G457" s="269"/>
      <c r="H457" s="272">
        <v>8.5</v>
      </c>
      <c r="I457" s="273"/>
      <c r="J457" s="269"/>
      <c r="K457" s="269"/>
      <c r="L457" s="274"/>
      <c r="M457" s="275"/>
      <c r="N457" s="276"/>
      <c r="O457" s="276"/>
      <c r="P457" s="276"/>
      <c r="Q457" s="276"/>
      <c r="R457" s="276"/>
      <c r="S457" s="276"/>
      <c r="T457" s="277"/>
      <c r="U457" s="14"/>
      <c r="V457" s="14"/>
      <c r="W457" s="14"/>
      <c r="X457" s="14"/>
      <c r="Y457" s="14"/>
      <c r="Z457" s="14"/>
      <c r="AA457" s="14"/>
      <c r="AB457" s="14"/>
      <c r="AC457" s="14"/>
      <c r="AD457" s="14"/>
      <c r="AE457" s="14"/>
      <c r="AT457" s="278" t="s">
        <v>189</v>
      </c>
      <c r="AU457" s="278" t="s">
        <v>85</v>
      </c>
      <c r="AV457" s="14" t="s">
        <v>85</v>
      </c>
      <c r="AW457" s="14" t="s">
        <v>32</v>
      </c>
      <c r="AX457" s="14" t="s">
        <v>76</v>
      </c>
      <c r="AY457" s="278" t="s">
        <v>173</v>
      </c>
    </row>
    <row r="458" spans="1:51" s="15" customFormat="1" ht="12">
      <c r="A458" s="15"/>
      <c r="B458" s="279"/>
      <c r="C458" s="280"/>
      <c r="D458" s="259" t="s">
        <v>189</v>
      </c>
      <c r="E458" s="281" t="s">
        <v>1</v>
      </c>
      <c r="F458" s="282" t="s">
        <v>194</v>
      </c>
      <c r="G458" s="280"/>
      <c r="H458" s="283">
        <v>8.5</v>
      </c>
      <c r="I458" s="284"/>
      <c r="J458" s="280"/>
      <c r="K458" s="280"/>
      <c r="L458" s="285"/>
      <c r="M458" s="286"/>
      <c r="N458" s="287"/>
      <c r="O458" s="287"/>
      <c r="P458" s="287"/>
      <c r="Q458" s="287"/>
      <c r="R458" s="287"/>
      <c r="S458" s="287"/>
      <c r="T458" s="288"/>
      <c r="U458" s="15"/>
      <c r="V458" s="15"/>
      <c r="W458" s="15"/>
      <c r="X458" s="15"/>
      <c r="Y458" s="15"/>
      <c r="Z458" s="15"/>
      <c r="AA458" s="15"/>
      <c r="AB458" s="15"/>
      <c r="AC458" s="15"/>
      <c r="AD458" s="15"/>
      <c r="AE458" s="15"/>
      <c r="AT458" s="289" t="s">
        <v>189</v>
      </c>
      <c r="AU458" s="289" t="s">
        <v>85</v>
      </c>
      <c r="AV458" s="15" t="s">
        <v>183</v>
      </c>
      <c r="AW458" s="15" t="s">
        <v>32</v>
      </c>
      <c r="AX458" s="15" t="s">
        <v>83</v>
      </c>
      <c r="AY458" s="289" t="s">
        <v>173</v>
      </c>
    </row>
    <row r="459" spans="1:65" s="2" customFormat="1" ht="16.5" customHeight="1">
      <c r="A459" s="38"/>
      <c r="B459" s="39"/>
      <c r="C459" s="243" t="s">
        <v>593</v>
      </c>
      <c r="D459" s="243" t="s">
        <v>175</v>
      </c>
      <c r="E459" s="244" t="s">
        <v>594</v>
      </c>
      <c r="F459" s="245" t="s">
        <v>595</v>
      </c>
      <c r="G459" s="246" t="s">
        <v>204</v>
      </c>
      <c r="H459" s="247">
        <v>47.97</v>
      </c>
      <c r="I459" s="248"/>
      <c r="J459" s="249">
        <f>ROUND(I459*H459,2)</f>
        <v>0</v>
      </c>
      <c r="K459" s="250"/>
      <c r="L459" s="44"/>
      <c r="M459" s="251" t="s">
        <v>1</v>
      </c>
      <c r="N459" s="252" t="s">
        <v>41</v>
      </c>
      <c r="O459" s="91"/>
      <c r="P459" s="253">
        <f>O459*H459</f>
        <v>0</v>
      </c>
      <c r="Q459" s="253">
        <v>0</v>
      </c>
      <c r="R459" s="253">
        <f>Q459*H459</f>
        <v>0</v>
      </c>
      <c r="S459" s="253">
        <v>0.01098</v>
      </c>
      <c r="T459" s="254">
        <f>S459*H459</f>
        <v>0.5267106</v>
      </c>
      <c r="U459" s="38"/>
      <c r="V459" s="38"/>
      <c r="W459" s="38"/>
      <c r="X459" s="38"/>
      <c r="Y459" s="38"/>
      <c r="Z459" s="38"/>
      <c r="AA459" s="38"/>
      <c r="AB459" s="38"/>
      <c r="AC459" s="38"/>
      <c r="AD459" s="38"/>
      <c r="AE459" s="38"/>
      <c r="AR459" s="255" t="s">
        <v>179</v>
      </c>
      <c r="AT459" s="255" t="s">
        <v>175</v>
      </c>
      <c r="AU459" s="255" t="s">
        <v>85</v>
      </c>
      <c r="AY459" s="17" t="s">
        <v>173</v>
      </c>
      <c r="BE459" s="256">
        <f>IF(N459="základní",J459,0)</f>
        <v>0</v>
      </c>
      <c r="BF459" s="256">
        <f>IF(N459="snížená",J459,0)</f>
        <v>0</v>
      </c>
      <c r="BG459" s="256">
        <f>IF(N459="zákl. přenesená",J459,0)</f>
        <v>0</v>
      </c>
      <c r="BH459" s="256">
        <f>IF(N459="sníž. přenesená",J459,0)</f>
        <v>0</v>
      </c>
      <c r="BI459" s="256">
        <f>IF(N459="nulová",J459,0)</f>
        <v>0</v>
      </c>
      <c r="BJ459" s="17" t="s">
        <v>83</v>
      </c>
      <c r="BK459" s="256">
        <f>ROUND(I459*H459,2)</f>
        <v>0</v>
      </c>
      <c r="BL459" s="17" t="s">
        <v>179</v>
      </c>
      <c r="BM459" s="255" t="s">
        <v>596</v>
      </c>
    </row>
    <row r="460" spans="1:51" s="13" customFormat="1" ht="12">
      <c r="A460" s="13"/>
      <c r="B460" s="257"/>
      <c r="C460" s="258"/>
      <c r="D460" s="259" t="s">
        <v>189</v>
      </c>
      <c r="E460" s="260" t="s">
        <v>1</v>
      </c>
      <c r="F460" s="261" t="s">
        <v>597</v>
      </c>
      <c r="G460" s="258"/>
      <c r="H460" s="260" t="s">
        <v>1</v>
      </c>
      <c r="I460" s="262"/>
      <c r="J460" s="258"/>
      <c r="K460" s="258"/>
      <c r="L460" s="263"/>
      <c r="M460" s="264"/>
      <c r="N460" s="265"/>
      <c r="O460" s="265"/>
      <c r="P460" s="265"/>
      <c r="Q460" s="265"/>
      <c r="R460" s="265"/>
      <c r="S460" s="265"/>
      <c r="T460" s="266"/>
      <c r="U460" s="13"/>
      <c r="V460" s="13"/>
      <c r="W460" s="13"/>
      <c r="X460" s="13"/>
      <c r="Y460" s="13"/>
      <c r="Z460" s="13"/>
      <c r="AA460" s="13"/>
      <c r="AB460" s="13"/>
      <c r="AC460" s="13"/>
      <c r="AD460" s="13"/>
      <c r="AE460" s="13"/>
      <c r="AT460" s="267" t="s">
        <v>189</v>
      </c>
      <c r="AU460" s="267" t="s">
        <v>85</v>
      </c>
      <c r="AV460" s="13" t="s">
        <v>83</v>
      </c>
      <c r="AW460" s="13" t="s">
        <v>32</v>
      </c>
      <c r="AX460" s="13" t="s">
        <v>76</v>
      </c>
      <c r="AY460" s="267" t="s">
        <v>173</v>
      </c>
    </row>
    <row r="461" spans="1:51" s="13" customFormat="1" ht="12">
      <c r="A461" s="13"/>
      <c r="B461" s="257"/>
      <c r="C461" s="258"/>
      <c r="D461" s="259" t="s">
        <v>189</v>
      </c>
      <c r="E461" s="260" t="s">
        <v>1</v>
      </c>
      <c r="F461" s="261" t="s">
        <v>598</v>
      </c>
      <c r="G461" s="258"/>
      <c r="H461" s="260" t="s">
        <v>1</v>
      </c>
      <c r="I461" s="262"/>
      <c r="J461" s="258"/>
      <c r="K461" s="258"/>
      <c r="L461" s="263"/>
      <c r="M461" s="264"/>
      <c r="N461" s="265"/>
      <c r="O461" s="265"/>
      <c r="P461" s="265"/>
      <c r="Q461" s="265"/>
      <c r="R461" s="265"/>
      <c r="S461" s="265"/>
      <c r="T461" s="266"/>
      <c r="U461" s="13"/>
      <c r="V461" s="13"/>
      <c r="W461" s="13"/>
      <c r="X461" s="13"/>
      <c r="Y461" s="13"/>
      <c r="Z461" s="13"/>
      <c r="AA461" s="13"/>
      <c r="AB461" s="13"/>
      <c r="AC461" s="13"/>
      <c r="AD461" s="13"/>
      <c r="AE461" s="13"/>
      <c r="AT461" s="267" t="s">
        <v>189</v>
      </c>
      <c r="AU461" s="267" t="s">
        <v>85</v>
      </c>
      <c r="AV461" s="13" t="s">
        <v>83</v>
      </c>
      <c r="AW461" s="13" t="s">
        <v>32</v>
      </c>
      <c r="AX461" s="13" t="s">
        <v>76</v>
      </c>
      <c r="AY461" s="267" t="s">
        <v>173</v>
      </c>
    </row>
    <row r="462" spans="1:51" s="13" customFormat="1" ht="12">
      <c r="A462" s="13"/>
      <c r="B462" s="257"/>
      <c r="C462" s="258"/>
      <c r="D462" s="259" t="s">
        <v>189</v>
      </c>
      <c r="E462" s="260" t="s">
        <v>1</v>
      </c>
      <c r="F462" s="261" t="s">
        <v>206</v>
      </c>
      <c r="G462" s="258"/>
      <c r="H462" s="260" t="s">
        <v>1</v>
      </c>
      <c r="I462" s="262"/>
      <c r="J462" s="258"/>
      <c r="K462" s="258"/>
      <c r="L462" s="263"/>
      <c r="M462" s="264"/>
      <c r="N462" s="265"/>
      <c r="O462" s="265"/>
      <c r="P462" s="265"/>
      <c r="Q462" s="265"/>
      <c r="R462" s="265"/>
      <c r="S462" s="265"/>
      <c r="T462" s="266"/>
      <c r="U462" s="13"/>
      <c r="V462" s="13"/>
      <c r="W462" s="13"/>
      <c r="X462" s="13"/>
      <c r="Y462" s="13"/>
      <c r="Z462" s="13"/>
      <c r="AA462" s="13"/>
      <c r="AB462" s="13"/>
      <c r="AC462" s="13"/>
      <c r="AD462" s="13"/>
      <c r="AE462" s="13"/>
      <c r="AT462" s="267" t="s">
        <v>189</v>
      </c>
      <c r="AU462" s="267" t="s">
        <v>85</v>
      </c>
      <c r="AV462" s="13" t="s">
        <v>83</v>
      </c>
      <c r="AW462" s="13" t="s">
        <v>32</v>
      </c>
      <c r="AX462" s="13" t="s">
        <v>76</v>
      </c>
      <c r="AY462" s="267" t="s">
        <v>173</v>
      </c>
    </row>
    <row r="463" spans="1:51" s="14" customFormat="1" ht="12">
      <c r="A463" s="14"/>
      <c r="B463" s="268"/>
      <c r="C463" s="269"/>
      <c r="D463" s="259" t="s">
        <v>189</v>
      </c>
      <c r="E463" s="270" t="s">
        <v>1</v>
      </c>
      <c r="F463" s="271" t="s">
        <v>599</v>
      </c>
      <c r="G463" s="269"/>
      <c r="H463" s="272">
        <v>39.47</v>
      </c>
      <c r="I463" s="273"/>
      <c r="J463" s="269"/>
      <c r="K463" s="269"/>
      <c r="L463" s="274"/>
      <c r="M463" s="275"/>
      <c r="N463" s="276"/>
      <c r="O463" s="276"/>
      <c r="P463" s="276"/>
      <c r="Q463" s="276"/>
      <c r="R463" s="276"/>
      <c r="S463" s="276"/>
      <c r="T463" s="277"/>
      <c r="U463" s="14"/>
      <c r="V463" s="14"/>
      <c r="W463" s="14"/>
      <c r="X463" s="14"/>
      <c r="Y463" s="14"/>
      <c r="Z463" s="14"/>
      <c r="AA463" s="14"/>
      <c r="AB463" s="14"/>
      <c r="AC463" s="14"/>
      <c r="AD463" s="14"/>
      <c r="AE463" s="14"/>
      <c r="AT463" s="278" t="s">
        <v>189</v>
      </c>
      <c r="AU463" s="278" t="s">
        <v>85</v>
      </c>
      <c r="AV463" s="14" t="s">
        <v>85</v>
      </c>
      <c r="AW463" s="14" t="s">
        <v>32</v>
      </c>
      <c r="AX463" s="14" t="s">
        <v>76</v>
      </c>
      <c r="AY463" s="278" t="s">
        <v>173</v>
      </c>
    </row>
    <row r="464" spans="1:51" s="13" customFormat="1" ht="12">
      <c r="A464" s="13"/>
      <c r="B464" s="257"/>
      <c r="C464" s="258"/>
      <c r="D464" s="259" t="s">
        <v>189</v>
      </c>
      <c r="E464" s="260" t="s">
        <v>1</v>
      </c>
      <c r="F464" s="261" t="s">
        <v>590</v>
      </c>
      <c r="G464" s="258"/>
      <c r="H464" s="260" t="s">
        <v>1</v>
      </c>
      <c r="I464" s="262"/>
      <c r="J464" s="258"/>
      <c r="K464" s="258"/>
      <c r="L464" s="263"/>
      <c r="M464" s="264"/>
      <c r="N464" s="265"/>
      <c r="O464" s="265"/>
      <c r="P464" s="265"/>
      <c r="Q464" s="265"/>
      <c r="R464" s="265"/>
      <c r="S464" s="265"/>
      <c r="T464" s="266"/>
      <c r="U464" s="13"/>
      <c r="V464" s="13"/>
      <c r="W464" s="13"/>
      <c r="X464" s="13"/>
      <c r="Y464" s="13"/>
      <c r="Z464" s="13"/>
      <c r="AA464" s="13"/>
      <c r="AB464" s="13"/>
      <c r="AC464" s="13"/>
      <c r="AD464" s="13"/>
      <c r="AE464" s="13"/>
      <c r="AT464" s="267" t="s">
        <v>189</v>
      </c>
      <c r="AU464" s="267" t="s">
        <v>85</v>
      </c>
      <c r="AV464" s="13" t="s">
        <v>83</v>
      </c>
      <c r="AW464" s="13" t="s">
        <v>32</v>
      </c>
      <c r="AX464" s="13" t="s">
        <v>76</v>
      </c>
      <c r="AY464" s="267" t="s">
        <v>173</v>
      </c>
    </row>
    <row r="465" spans="1:51" s="13" customFormat="1" ht="12">
      <c r="A465" s="13"/>
      <c r="B465" s="257"/>
      <c r="C465" s="258"/>
      <c r="D465" s="259" t="s">
        <v>189</v>
      </c>
      <c r="E465" s="260" t="s">
        <v>1</v>
      </c>
      <c r="F465" s="261" t="s">
        <v>600</v>
      </c>
      <c r="G465" s="258"/>
      <c r="H465" s="260" t="s">
        <v>1</v>
      </c>
      <c r="I465" s="262"/>
      <c r="J465" s="258"/>
      <c r="K465" s="258"/>
      <c r="L465" s="263"/>
      <c r="M465" s="264"/>
      <c r="N465" s="265"/>
      <c r="O465" s="265"/>
      <c r="P465" s="265"/>
      <c r="Q465" s="265"/>
      <c r="R465" s="265"/>
      <c r="S465" s="265"/>
      <c r="T465" s="266"/>
      <c r="U465" s="13"/>
      <c r="V465" s="13"/>
      <c r="W465" s="13"/>
      <c r="X465" s="13"/>
      <c r="Y465" s="13"/>
      <c r="Z465" s="13"/>
      <c r="AA465" s="13"/>
      <c r="AB465" s="13"/>
      <c r="AC465" s="13"/>
      <c r="AD465" s="13"/>
      <c r="AE465" s="13"/>
      <c r="AT465" s="267" t="s">
        <v>189</v>
      </c>
      <c r="AU465" s="267" t="s">
        <v>85</v>
      </c>
      <c r="AV465" s="13" t="s">
        <v>83</v>
      </c>
      <c r="AW465" s="13" t="s">
        <v>32</v>
      </c>
      <c r="AX465" s="13" t="s">
        <v>76</v>
      </c>
      <c r="AY465" s="267" t="s">
        <v>173</v>
      </c>
    </row>
    <row r="466" spans="1:51" s="14" customFormat="1" ht="12">
      <c r="A466" s="14"/>
      <c r="B466" s="268"/>
      <c r="C466" s="269"/>
      <c r="D466" s="259" t="s">
        <v>189</v>
      </c>
      <c r="E466" s="270" t="s">
        <v>1</v>
      </c>
      <c r="F466" s="271" t="s">
        <v>592</v>
      </c>
      <c r="G466" s="269"/>
      <c r="H466" s="272">
        <v>8.5</v>
      </c>
      <c r="I466" s="273"/>
      <c r="J466" s="269"/>
      <c r="K466" s="269"/>
      <c r="L466" s="274"/>
      <c r="M466" s="275"/>
      <c r="N466" s="276"/>
      <c r="O466" s="276"/>
      <c r="P466" s="276"/>
      <c r="Q466" s="276"/>
      <c r="R466" s="276"/>
      <c r="S466" s="276"/>
      <c r="T466" s="277"/>
      <c r="U466" s="14"/>
      <c r="V466" s="14"/>
      <c r="W466" s="14"/>
      <c r="X466" s="14"/>
      <c r="Y466" s="14"/>
      <c r="Z466" s="14"/>
      <c r="AA466" s="14"/>
      <c r="AB466" s="14"/>
      <c r="AC466" s="14"/>
      <c r="AD466" s="14"/>
      <c r="AE466" s="14"/>
      <c r="AT466" s="278" t="s">
        <v>189</v>
      </c>
      <c r="AU466" s="278" t="s">
        <v>85</v>
      </c>
      <c r="AV466" s="14" t="s">
        <v>85</v>
      </c>
      <c r="AW466" s="14" t="s">
        <v>32</v>
      </c>
      <c r="AX466" s="14" t="s">
        <v>76</v>
      </c>
      <c r="AY466" s="278" t="s">
        <v>173</v>
      </c>
    </row>
    <row r="467" spans="1:51" s="15" customFormat="1" ht="12">
      <c r="A467" s="15"/>
      <c r="B467" s="279"/>
      <c r="C467" s="280"/>
      <c r="D467" s="259" t="s">
        <v>189</v>
      </c>
      <c r="E467" s="281" t="s">
        <v>1</v>
      </c>
      <c r="F467" s="282" t="s">
        <v>194</v>
      </c>
      <c r="G467" s="280"/>
      <c r="H467" s="283">
        <v>47.97</v>
      </c>
      <c r="I467" s="284"/>
      <c r="J467" s="280"/>
      <c r="K467" s="280"/>
      <c r="L467" s="285"/>
      <c r="M467" s="286"/>
      <c r="N467" s="287"/>
      <c r="O467" s="287"/>
      <c r="P467" s="287"/>
      <c r="Q467" s="287"/>
      <c r="R467" s="287"/>
      <c r="S467" s="287"/>
      <c r="T467" s="288"/>
      <c r="U467" s="15"/>
      <c r="V467" s="15"/>
      <c r="W467" s="15"/>
      <c r="X467" s="15"/>
      <c r="Y467" s="15"/>
      <c r="Z467" s="15"/>
      <c r="AA467" s="15"/>
      <c r="AB467" s="15"/>
      <c r="AC467" s="15"/>
      <c r="AD467" s="15"/>
      <c r="AE467" s="15"/>
      <c r="AT467" s="289" t="s">
        <v>189</v>
      </c>
      <c r="AU467" s="289" t="s">
        <v>85</v>
      </c>
      <c r="AV467" s="15" t="s">
        <v>183</v>
      </c>
      <c r="AW467" s="15" t="s">
        <v>32</v>
      </c>
      <c r="AX467" s="15" t="s">
        <v>83</v>
      </c>
      <c r="AY467" s="289" t="s">
        <v>173</v>
      </c>
    </row>
    <row r="468" spans="1:65" s="2" customFormat="1" ht="24.15" customHeight="1">
      <c r="A468" s="38"/>
      <c r="B468" s="39"/>
      <c r="C468" s="243" t="s">
        <v>601</v>
      </c>
      <c r="D468" s="243" t="s">
        <v>175</v>
      </c>
      <c r="E468" s="244" t="s">
        <v>602</v>
      </c>
      <c r="F468" s="245" t="s">
        <v>603</v>
      </c>
      <c r="G468" s="246" t="s">
        <v>204</v>
      </c>
      <c r="H468" s="247">
        <v>47.97</v>
      </c>
      <c r="I468" s="248"/>
      <c r="J468" s="249">
        <f>ROUND(I468*H468,2)</f>
        <v>0</v>
      </c>
      <c r="K468" s="250"/>
      <c r="L468" s="44"/>
      <c r="M468" s="251" t="s">
        <v>1</v>
      </c>
      <c r="N468" s="252" t="s">
        <v>41</v>
      </c>
      <c r="O468" s="91"/>
      <c r="P468" s="253">
        <f>O468*H468</f>
        <v>0</v>
      </c>
      <c r="Q468" s="253">
        <v>0</v>
      </c>
      <c r="R468" s="253">
        <f>Q468*H468</f>
        <v>0</v>
      </c>
      <c r="S468" s="253">
        <v>0.008</v>
      </c>
      <c r="T468" s="254">
        <f>S468*H468</f>
        <v>0.38376</v>
      </c>
      <c r="U468" s="38"/>
      <c r="V468" s="38"/>
      <c r="W468" s="38"/>
      <c r="X468" s="38"/>
      <c r="Y468" s="38"/>
      <c r="Z468" s="38"/>
      <c r="AA468" s="38"/>
      <c r="AB468" s="38"/>
      <c r="AC468" s="38"/>
      <c r="AD468" s="38"/>
      <c r="AE468" s="38"/>
      <c r="AR468" s="255" t="s">
        <v>179</v>
      </c>
      <c r="AT468" s="255" t="s">
        <v>175</v>
      </c>
      <c r="AU468" s="255" t="s">
        <v>85</v>
      </c>
      <c r="AY468" s="17" t="s">
        <v>173</v>
      </c>
      <c r="BE468" s="256">
        <f>IF(N468="základní",J468,0)</f>
        <v>0</v>
      </c>
      <c r="BF468" s="256">
        <f>IF(N468="snížená",J468,0)</f>
        <v>0</v>
      </c>
      <c r="BG468" s="256">
        <f>IF(N468="zákl. přenesená",J468,0)</f>
        <v>0</v>
      </c>
      <c r="BH468" s="256">
        <f>IF(N468="sníž. přenesená",J468,0)</f>
        <v>0</v>
      </c>
      <c r="BI468" s="256">
        <f>IF(N468="nulová",J468,0)</f>
        <v>0</v>
      </c>
      <c r="BJ468" s="17" t="s">
        <v>83</v>
      </c>
      <c r="BK468" s="256">
        <f>ROUND(I468*H468,2)</f>
        <v>0</v>
      </c>
      <c r="BL468" s="17" t="s">
        <v>179</v>
      </c>
      <c r="BM468" s="255" t="s">
        <v>604</v>
      </c>
    </row>
    <row r="469" spans="1:65" s="2" customFormat="1" ht="16.5" customHeight="1">
      <c r="A469" s="38"/>
      <c r="B469" s="39"/>
      <c r="C469" s="243" t="s">
        <v>605</v>
      </c>
      <c r="D469" s="243" t="s">
        <v>175</v>
      </c>
      <c r="E469" s="244" t="s">
        <v>606</v>
      </c>
      <c r="F469" s="245" t="s">
        <v>607</v>
      </c>
      <c r="G469" s="246" t="s">
        <v>211</v>
      </c>
      <c r="H469" s="247">
        <v>70</v>
      </c>
      <c r="I469" s="248"/>
      <c r="J469" s="249">
        <f>ROUND(I469*H469,2)</f>
        <v>0</v>
      </c>
      <c r="K469" s="250"/>
      <c r="L469" s="44"/>
      <c r="M469" s="251" t="s">
        <v>1</v>
      </c>
      <c r="N469" s="252" t="s">
        <v>41</v>
      </c>
      <c r="O469" s="91"/>
      <c r="P469" s="253">
        <f>O469*H469</f>
        <v>0</v>
      </c>
      <c r="Q469" s="253">
        <v>0</v>
      </c>
      <c r="R469" s="253">
        <f>Q469*H469</f>
        <v>0</v>
      </c>
      <c r="S469" s="253">
        <v>0</v>
      </c>
      <c r="T469" s="254">
        <f>S469*H469</f>
        <v>0</v>
      </c>
      <c r="U469" s="38"/>
      <c r="V469" s="38"/>
      <c r="W469" s="38"/>
      <c r="X469" s="38"/>
      <c r="Y469" s="38"/>
      <c r="Z469" s="38"/>
      <c r="AA469" s="38"/>
      <c r="AB469" s="38"/>
      <c r="AC469" s="38"/>
      <c r="AD469" s="38"/>
      <c r="AE469" s="38"/>
      <c r="AR469" s="255" t="s">
        <v>179</v>
      </c>
      <c r="AT469" s="255" t="s">
        <v>175</v>
      </c>
      <c r="AU469" s="255" t="s">
        <v>85</v>
      </c>
      <c r="AY469" s="17" t="s">
        <v>173</v>
      </c>
      <c r="BE469" s="256">
        <f>IF(N469="základní",J469,0)</f>
        <v>0</v>
      </c>
      <c r="BF469" s="256">
        <f>IF(N469="snížená",J469,0)</f>
        <v>0</v>
      </c>
      <c r="BG469" s="256">
        <f>IF(N469="zákl. přenesená",J469,0)</f>
        <v>0</v>
      </c>
      <c r="BH469" s="256">
        <f>IF(N469="sníž. přenesená",J469,0)</f>
        <v>0</v>
      </c>
      <c r="BI469" s="256">
        <f>IF(N469="nulová",J469,0)</f>
        <v>0</v>
      </c>
      <c r="BJ469" s="17" t="s">
        <v>83</v>
      </c>
      <c r="BK469" s="256">
        <f>ROUND(I469*H469,2)</f>
        <v>0</v>
      </c>
      <c r="BL469" s="17" t="s">
        <v>179</v>
      </c>
      <c r="BM469" s="255" t="s">
        <v>608</v>
      </c>
    </row>
    <row r="470" spans="1:51" s="13" customFormat="1" ht="12">
      <c r="A470" s="13"/>
      <c r="B470" s="257"/>
      <c r="C470" s="258"/>
      <c r="D470" s="259" t="s">
        <v>189</v>
      </c>
      <c r="E470" s="260" t="s">
        <v>1</v>
      </c>
      <c r="F470" s="261" t="s">
        <v>590</v>
      </c>
      <c r="G470" s="258"/>
      <c r="H470" s="260" t="s">
        <v>1</v>
      </c>
      <c r="I470" s="262"/>
      <c r="J470" s="258"/>
      <c r="K470" s="258"/>
      <c r="L470" s="263"/>
      <c r="M470" s="264"/>
      <c r="N470" s="265"/>
      <c r="O470" s="265"/>
      <c r="P470" s="265"/>
      <c r="Q470" s="265"/>
      <c r="R470" s="265"/>
      <c r="S470" s="265"/>
      <c r="T470" s="266"/>
      <c r="U470" s="13"/>
      <c r="V470" s="13"/>
      <c r="W470" s="13"/>
      <c r="X470" s="13"/>
      <c r="Y470" s="13"/>
      <c r="Z470" s="13"/>
      <c r="AA470" s="13"/>
      <c r="AB470" s="13"/>
      <c r="AC470" s="13"/>
      <c r="AD470" s="13"/>
      <c r="AE470" s="13"/>
      <c r="AT470" s="267" t="s">
        <v>189</v>
      </c>
      <c r="AU470" s="267" t="s">
        <v>85</v>
      </c>
      <c r="AV470" s="13" t="s">
        <v>83</v>
      </c>
      <c r="AW470" s="13" t="s">
        <v>32</v>
      </c>
      <c r="AX470" s="13" t="s">
        <v>76</v>
      </c>
      <c r="AY470" s="267" t="s">
        <v>173</v>
      </c>
    </row>
    <row r="471" spans="1:51" s="13" customFormat="1" ht="12">
      <c r="A471" s="13"/>
      <c r="B471" s="257"/>
      <c r="C471" s="258"/>
      <c r="D471" s="259" t="s">
        <v>189</v>
      </c>
      <c r="E471" s="260" t="s">
        <v>1</v>
      </c>
      <c r="F471" s="261" t="s">
        <v>600</v>
      </c>
      <c r="G471" s="258"/>
      <c r="H471" s="260" t="s">
        <v>1</v>
      </c>
      <c r="I471" s="262"/>
      <c r="J471" s="258"/>
      <c r="K471" s="258"/>
      <c r="L471" s="263"/>
      <c r="M471" s="264"/>
      <c r="N471" s="265"/>
      <c r="O471" s="265"/>
      <c r="P471" s="265"/>
      <c r="Q471" s="265"/>
      <c r="R471" s="265"/>
      <c r="S471" s="265"/>
      <c r="T471" s="266"/>
      <c r="U471" s="13"/>
      <c r="V471" s="13"/>
      <c r="W471" s="13"/>
      <c r="X471" s="13"/>
      <c r="Y471" s="13"/>
      <c r="Z471" s="13"/>
      <c r="AA471" s="13"/>
      <c r="AB471" s="13"/>
      <c r="AC471" s="13"/>
      <c r="AD471" s="13"/>
      <c r="AE471" s="13"/>
      <c r="AT471" s="267" t="s">
        <v>189</v>
      </c>
      <c r="AU471" s="267" t="s">
        <v>85</v>
      </c>
      <c r="AV471" s="13" t="s">
        <v>83</v>
      </c>
      <c r="AW471" s="13" t="s">
        <v>32</v>
      </c>
      <c r="AX471" s="13" t="s">
        <v>76</v>
      </c>
      <c r="AY471" s="267" t="s">
        <v>173</v>
      </c>
    </row>
    <row r="472" spans="1:51" s="14" customFormat="1" ht="12">
      <c r="A472" s="14"/>
      <c r="B472" s="268"/>
      <c r="C472" s="269"/>
      <c r="D472" s="259" t="s">
        <v>189</v>
      </c>
      <c r="E472" s="270" t="s">
        <v>1</v>
      </c>
      <c r="F472" s="271" t="s">
        <v>609</v>
      </c>
      <c r="G472" s="269"/>
      <c r="H472" s="272">
        <v>70</v>
      </c>
      <c r="I472" s="273"/>
      <c r="J472" s="269"/>
      <c r="K472" s="269"/>
      <c r="L472" s="274"/>
      <c r="M472" s="275"/>
      <c r="N472" s="276"/>
      <c r="O472" s="276"/>
      <c r="P472" s="276"/>
      <c r="Q472" s="276"/>
      <c r="R472" s="276"/>
      <c r="S472" s="276"/>
      <c r="T472" s="277"/>
      <c r="U472" s="14"/>
      <c r="V472" s="14"/>
      <c r="W472" s="14"/>
      <c r="X472" s="14"/>
      <c r="Y472" s="14"/>
      <c r="Z472" s="14"/>
      <c r="AA472" s="14"/>
      <c r="AB472" s="14"/>
      <c r="AC472" s="14"/>
      <c r="AD472" s="14"/>
      <c r="AE472" s="14"/>
      <c r="AT472" s="278" t="s">
        <v>189</v>
      </c>
      <c r="AU472" s="278" t="s">
        <v>85</v>
      </c>
      <c r="AV472" s="14" t="s">
        <v>85</v>
      </c>
      <c r="AW472" s="14" t="s">
        <v>32</v>
      </c>
      <c r="AX472" s="14" t="s">
        <v>76</v>
      </c>
      <c r="AY472" s="278" t="s">
        <v>173</v>
      </c>
    </row>
    <row r="473" spans="1:51" s="15" customFormat="1" ht="12">
      <c r="A473" s="15"/>
      <c r="B473" s="279"/>
      <c r="C473" s="280"/>
      <c r="D473" s="259" t="s">
        <v>189</v>
      </c>
      <c r="E473" s="281" t="s">
        <v>1</v>
      </c>
      <c r="F473" s="282" t="s">
        <v>194</v>
      </c>
      <c r="G473" s="280"/>
      <c r="H473" s="283">
        <v>70</v>
      </c>
      <c r="I473" s="284"/>
      <c r="J473" s="280"/>
      <c r="K473" s="280"/>
      <c r="L473" s="285"/>
      <c r="M473" s="286"/>
      <c r="N473" s="287"/>
      <c r="O473" s="287"/>
      <c r="P473" s="287"/>
      <c r="Q473" s="287"/>
      <c r="R473" s="287"/>
      <c r="S473" s="287"/>
      <c r="T473" s="288"/>
      <c r="U473" s="15"/>
      <c r="V473" s="15"/>
      <c r="W473" s="15"/>
      <c r="X473" s="15"/>
      <c r="Y473" s="15"/>
      <c r="Z473" s="15"/>
      <c r="AA473" s="15"/>
      <c r="AB473" s="15"/>
      <c r="AC473" s="15"/>
      <c r="AD473" s="15"/>
      <c r="AE473" s="15"/>
      <c r="AT473" s="289" t="s">
        <v>189</v>
      </c>
      <c r="AU473" s="289" t="s">
        <v>85</v>
      </c>
      <c r="AV473" s="15" t="s">
        <v>183</v>
      </c>
      <c r="AW473" s="15" t="s">
        <v>32</v>
      </c>
      <c r="AX473" s="15" t="s">
        <v>83</v>
      </c>
      <c r="AY473" s="289" t="s">
        <v>173</v>
      </c>
    </row>
    <row r="474" spans="1:65" s="2" customFormat="1" ht="24.15" customHeight="1">
      <c r="A474" s="38"/>
      <c r="B474" s="39"/>
      <c r="C474" s="243" t="s">
        <v>610</v>
      </c>
      <c r="D474" s="243" t="s">
        <v>175</v>
      </c>
      <c r="E474" s="244" t="s">
        <v>611</v>
      </c>
      <c r="F474" s="245" t="s">
        <v>612</v>
      </c>
      <c r="G474" s="246" t="s">
        <v>211</v>
      </c>
      <c r="H474" s="247">
        <v>27.65</v>
      </c>
      <c r="I474" s="248"/>
      <c r="J474" s="249">
        <f>ROUND(I474*H474,2)</f>
        <v>0</v>
      </c>
      <c r="K474" s="250"/>
      <c r="L474" s="44"/>
      <c r="M474" s="251" t="s">
        <v>1</v>
      </c>
      <c r="N474" s="252" t="s">
        <v>41</v>
      </c>
      <c r="O474" s="91"/>
      <c r="P474" s="253">
        <f>O474*H474</f>
        <v>0</v>
      </c>
      <c r="Q474" s="253">
        <v>0</v>
      </c>
      <c r="R474" s="253">
        <f>Q474*H474</f>
        <v>0</v>
      </c>
      <c r="S474" s="253">
        <v>0</v>
      </c>
      <c r="T474" s="254">
        <f>S474*H474</f>
        <v>0</v>
      </c>
      <c r="U474" s="38"/>
      <c r="V474" s="38"/>
      <c r="W474" s="38"/>
      <c r="X474" s="38"/>
      <c r="Y474" s="38"/>
      <c r="Z474" s="38"/>
      <c r="AA474" s="38"/>
      <c r="AB474" s="38"/>
      <c r="AC474" s="38"/>
      <c r="AD474" s="38"/>
      <c r="AE474" s="38"/>
      <c r="AR474" s="255" t="s">
        <v>179</v>
      </c>
      <c r="AT474" s="255" t="s">
        <v>175</v>
      </c>
      <c r="AU474" s="255" t="s">
        <v>85</v>
      </c>
      <c r="AY474" s="17" t="s">
        <v>173</v>
      </c>
      <c r="BE474" s="256">
        <f>IF(N474="základní",J474,0)</f>
        <v>0</v>
      </c>
      <c r="BF474" s="256">
        <f>IF(N474="snížená",J474,0)</f>
        <v>0</v>
      </c>
      <c r="BG474" s="256">
        <f>IF(N474="zákl. přenesená",J474,0)</f>
        <v>0</v>
      </c>
      <c r="BH474" s="256">
        <f>IF(N474="sníž. přenesená",J474,0)</f>
        <v>0</v>
      </c>
      <c r="BI474" s="256">
        <f>IF(N474="nulová",J474,0)</f>
        <v>0</v>
      </c>
      <c r="BJ474" s="17" t="s">
        <v>83</v>
      </c>
      <c r="BK474" s="256">
        <f>ROUND(I474*H474,2)</f>
        <v>0</v>
      </c>
      <c r="BL474" s="17" t="s">
        <v>179</v>
      </c>
      <c r="BM474" s="255" t="s">
        <v>613</v>
      </c>
    </row>
    <row r="475" spans="1:51" s="13" customFormat="1" ht="12">
      <c r="A475" s="13"/>
      <c r="B475" s="257"/>
      <c r="C475" s="258"/>
      <c r="D475" s="259" t="s">
        <v>189</v>
      </c>
      <c r="E475" s="260" t="s">
        <v>1</v>
      </c>
      <c r="F475" s="261" t="s">
        <v>547</v>
      </c>
      <c r="G475" s="258"/>
      <c r="H475" s="260" t="s">
        <v>1</v>
      </c>
      <c r="I475" s="262"/>
      <c r="J475" s="258"/>
      <c r="K475" s="258"/>
      <c r="L475" s="263"/>
      <c r="M475" s="264"/>
      <c r="N475" s="265"/>
      <c r="O475" s="265"/>
      <c r="P475" s="265"/>
      <c r="Q475" s="265"/>
      <c r="R475" s="265"/>
      <c r="S475" s="265"/>
      <c r="T475" s="266"/>
      <c r="U475" s="13"/>
      <c r="V475" s="13"/>
      <c r="W475" s="13"/>
      <c r="X475" s="13"/>
      <c r="Y475" s="13"/>
      <c r="Z475" s="13"/>
      <c r="AA475" s="13"/>
      <c r="AB475" s="13"/>
      <c r="AC475" s="13"/>
      <c r="AD475" s="13"/>
      <c r="AE475" s="13"/>
      <c r="AT475" s="267" t="s">
        <v>189</v>
      </c>
      <c r="AU475" s="267" t="s">
        <v>85</v>
      </c>
      <c r="AV475" s="13" t="s">
        <v>83</v>
      </c>
      <c r="AW475" s="13" t="s">
        <v>32</v>
      </c>
      <c r="AX475" s="13" t="s">
        <v>76</v>
      </c>
      <c r="AY475" s="267" t="s">
        <v>173</v>
      </c>
    </row>
    <row r="476" spans="1:51" s="13" customFormat="1" ht="12">
      <c r="A476" s="13"/>
      <c r="B476" s="257"/>
      <c r="C476" s="258"/>
      <c r="D476" s="259" t="s">
        <v>189</v>
      </c>
      <c r="E476" s="260" t="s">
        <v>1</v>
      </c>
      <c r="F476" s="261" t="s">
        <v>614</v>
      </c>
      <c r="G476" s="258"/>
      <c r="H476" s="260" t="s">
        <v>1</v>
      </c>
      <c r="I476" s="262"/>
      <c r="J476" s="258"/>
      <c r="K476" s="258"/>
      <c r="L476" s="263"/>
      <c r="M476" s="264"/>
      <c r="N476" s="265"/>
      <c r="O476" s="265"/>
      <c r="P476" s="265"/>
      <c r="Q476" s="265"/>
      <c r="R476" s="265"/>
      <c r="S476" s="265"/>
      <c r="T476" s="266"/>
      <c r="U476" s="13"/>
      <c r="V476" s="13"/>
      <c r="W476" s="13"/>
      <c r="X476" s="13"/>
      <c r="Y476" s="13"/>
      <c r="Z476" s="13"/>
      <c r="AA476" s="13"/>
      <c r="AB476" s="13"/>
      <c r="AC476" s="13"/>
      <c r="AD476" s="13"/>
      <c r="AE476" s="13"/>
      <c r="AT476" s="267" t="s">
        <v>189</v>
      </c>
      <c r="AU476" s="267" t="s">
        <v>85</v>
      </c>
      <c r="AV476" s="13" t="s">
        <v>83</v>
      </c>
      <c r="AW476" s="13" t="s">
        <v>32</v>
      </c>
      <c r="AX476" s="13" t="s">
        <v>76</v>
      </c>
      <c r="AY476" s="267" t="s">
        <v>173</v>
      </c>
    </row>
    <row r="477" spans="1:51" s="14" customFormat="1" ht="12">
      <c r="A477" s="14"/>
      <c r="B477" s="268"/>
      <c r="C477" s="269"/>
      <c r="D477" s="259" t="s">
        <v>189</v>
      </c>
      <c r="E477" s="270" t="s">
        <v>1</v>
      </c>
      <c r="F477" s="271" t="s">
        <v>615</v>
      </c>
      <c r="G477" s="269"/>
      <c r="H477" s="272">
        <v>11.1</v>
      </c>
      <c r="I477" s="273"/>
      <c r="J477" s="269"/>
      <c r="K477" s="269"/>
      <c r="L477" s="274"/>
      <c r="M477" s="275"/>
      <c r="N477" s="276"/>
      <c r="O477" s="276"/>
      <c r="P477" s="276"/>
      <c r="Q477" s="276"/>
      <c r="R477" s="276"/>
      <c r="S477" s="276"/>
      <c r="T477" s="277"/>
      <c r="U477" s="14"/>
      <c r="V477" s="14"/>
      <c r="W477" s="14"/>
      <c r="X477" s="14"/>
      <c r="Y477" s="14"/>
      <c r="Z477" s="14"/>
      <c r="AA477" s="14"/>
      <c r="AB477" s="14"/>
      <c r="AC477" s="14"/>
      <c r="AD477" s="14"/>
      <c r="AE477" s="14"/>
      <c r="AT477" s="278" t="s">
        <v>189</v>
      </c>
      <c r="AU477" s="278" t="s">
        <v>85</v>
      </c>
      <c r="AV477" s="14" t="s">
        <v>85</v>
      </c>
      <c r="AW477" s="14" t="s">
        <v>32</v>
      </c>
      <c r="AX477" s="14" t="s">
        <v>76</v>
      </c>
      <c r="AY477" s="278" t="s">
        <v>173</v>
      </c>
    </row>
    <row r="478" spans="1:51" s="13" customFormat="1" ht="12">
      <c r="A478" s="13"/>
      <c r="B478" s="257"/>
      <c r="C478" s="258"/>
      <c r="D478" s="259" t="s">
        <v>189</v>
      </c>
      <c r="E478" s="260" t="s">
        <v>1</v>
      </c>
      <c r="F478" s="261" t="s">
        <v>616</v>
      </c>
      <c r="G478" s="258"/>
      <c r="H478" s="260" t="s">
        <v>1</v>
      </c>
      <c r="I478" s="262"/>
      <c r="J478" s="258"/>
      <c r="K478" s="258"/>
      <c r="L478" s="263"/>
      <c r="M478" s="264"/>
      <c r="N478" s="265"/>
      <c r="O478" s="265"/>
      <c r="P478" s="265"/>
      <c r="Q478" s="265"/>
      <c r="R478" s="265"/>
      <c r="S478" s="265"/>
      <c r="T478" s="266"/>
      <c r="U478" s="13"/>
      <c r="V478" s="13"/>
      <c r="W478" s="13"/>
      <c r="X478" s="13"/>
      <c r="Y478" s="13"/>
      <c r="Z478" s="13"/>
      <c r="AA478" s="13"/>
      <c r="AB478" s="13"/>
      <c r="AC478" s="13"/>
      <c r="AD478" s="13"/>
      <c r="AE478" s="13"/>
      <c r="AT478" s="267" t="s">
        <v>189</v>
      </c>
      <c r="AU478" s="267" t="s">
        <v>85</v>
      </c>
      <c r="AV478" s="13" t="s">
        <v>83</v>
      </c>
      <c r="AW478" s="13" t="s">
        <v>32</v>
      </c>
      <c r="AX478" s="13" t="s">
        <v>76</v>
      </c>
      <c r="AY478" s="267" t="s">
        <v>173</v>
      </c>
    </row>
    <row r="479" spans="1:51" s="14" customFormat="1" ht="12">
      <c r="A479" s="14"/>
      <c r="B479" s="268"/>
      <c r="C479" s="269"/>
      <c r="D479" s="259" t="s">
        <v>189</v>
      </c>
      <c r="E479" s="270" t="s">
        <v>1</v>
      </c>
      <c r="F479" s="271" t="s">
        <v>617</v>
      </c>
      <c r="G479" s="269"/>
      <c r="H479" s="272">
        <v>5.5</v>
      </c>
      <c r="I479" s="273"/>
      <c r="J479" s="269"/>
      <c r="K479" s="269"/>
      <c r="L479" s="274"/>
      <c r="M479" s="275"/>
      <c r="N479" s="276"/>
      <c r="O479" s="276"/>
      <c r="P479" s="276"/>
      <c r="Q479" s="276"/>
      <c r="R479" s="276"/>
      <c r="S479" s="276"/>
      <c r="T479" s="277"/>
      <c r="U479" s="14"/>
      <c r="V479" s="14"/>
      <c r="W479" s="14"/>
      <c r="X479" s="14"/>
      <c r="Y479" s="14"/>
      <c r="Z479" s="14"/>
      <c r="AA479" s="14"/>
      <c r="AB479" s="14"/>
      <c r="AC479" s="14"/>
      <c r="AD479" s="14"/>
      <c r="AE479" s="14"/>
      <c r="AT479" s="278" t="s">
        <v>189</v>
      </c>
      <c r="AU479" s="278" t="s">
        <v>85</v>
      </c>
      <c r="AV479" s="14" t="s">
        <v>85</v>
      </c>
      <c r="AW479" s="14" t="s">
        <v>32</v>
      </c>
      <c r="AX479" s="14" t="s">
        <v>76</v>
      </c>
      <c r="AY479" s="278" t="s">
        <v>173</v>
      </c>
    </row>
    <row r="480" spans="1:51" s="13" customFormat="1" ht="12">
      <c r="A480" s="13"/>
      <c r="B480" s="257"/>
      <c r="C480" s="258"/>
      <c r="D480" s="259" t="s">
        <v>189</v>
      </c>
      <c r="E480" s="260" t="s">
        <v>1</v>
      </c>
      <c r="F480" s="261" t="s">
        <v>618</v>
      </c>
      <c r="G480" s="258"/>
      <c r="H480" s="260" t="s">
        <v>1</v>
      </c>
      <c r="I480" s="262"/>
      <c r="J480" s="258"/>
      <c r="K480" s="258"/>
      <c r="L480" s="263"/>
      <c r="M480" s="264"/>
      <c r="N480" s="265"/>
      <c r="O480" s="265"/>
      <c r="P480" s="265"/>
      <c r="Q480" s="265"/>
      <c r="R480" s="265"/>
      <c r="S480" s="265"/>
      <c r="T480" s="266"/>
      <c r="U480" s="13"/>
      <c r="V480" s="13"/>
      <c r="W480" s="13"/>
      <c r="X480" s="13"/>
      <c r="Y480" s="13"/>
      <c r="Z480" s="13"/>
      <c r="AA480" s="13"/>
      <c r="AB480" s="13"/>
      <c r="AC480" s="13"/>
      <c r="AD480" s="13"/>
      <c r="AE480" s="13"/>
      <c r="AT480" s="267" t="s">
        <v>189</v>
      </c>
      <c r="AU480" s="267" t="s">
        <v>85</v>
      </c>
      <c r="AV480" s="13" t="s">
        <v>83</v>
      </c>
      <c r="AW480" s="13" t="s">
        <v>32</v>
      </c>
      <c r="AX480" s="13" t="s">
        <v>76</v>
      </c>
      <c r="AY480" s="267" t="s">
        <v>173</v>
      </c>
    </row>
    <row r="481" spans="1:51" s="14" customFormat="1" ht="12">
      <c r="A481" s="14"/>
      <c r="B481" s="268"/>
      <c r="C481" s="269"/>
      <c r="D481" s="259" t="s">
        <v>189</v>
      </c>
      <c r="E481" s="270" t="s">
        <v>1</v>
      </c>
      <c r="F481" s="271" t="s">
        <v>619</v>
      </c>
      <c r="G481" s="269"/>
      <c r="H481" s="272">
        <v>2.7</v>
      </c>
      <c r="I481" s="273"/>
      <c r="J481" s="269"/>
      <c r="K481" s="269"/>
      <c r="L481" s="274"/>
      <c r="M481" s="275"/>
      <c r="N481" s="276"/>
      <c r="O481" s="276"/>
      <c r="P481" s="276"/>
      <c r="Q481" s="276"/>
      <c r="R481" s="276"/>
      <c r="S481" s="276"/>
      <c r="T481" s="277"/>
      <c r="U481" s="14"/>
      <c r="V481" s="14"/>
      <c r="W481" s="14"/>
      <c r="X481" s="14"/>
      <c r="Y481" s="14"/>
      <c r="Z481" s="14"/>
      <c r="AA481" s="14"/>
      <c r="AB481" s="14"/>
      <c r="AC481" s="14"/>
      <c r="AD481" s="14"/>
      <c r="AE481" s="14"/>
      <c r="AT481" s="278" t="s">
        <v>189</v>
      </c>
      <c r="AU481" s="278" t="s">
        <v>85</v>
      </c>
      <c r="AV481" s="14" t="s">
        <v>85</v>
      </c>
      <c r="AW481" s="14" t="s">
        <v>32</v>
      </c>
      <c r="AX481" s="14" t="s">
        <v>76</v>
      </c>
      <c r="AY481" s="278" t="s">
        <v>173</v>
      </c>
    </row>
    <row r="482" spans="1:51" s="13" customFormat="1" ht="12">
      <c r="A482" s="13"/>
      <c r="B482" s="257"/>
      <c r="C482" s="258"/>
      <c r="D482" s="259" t="s">
        <v>189</v>
      </c>
      <c r="E482" s="260" t="s">
        <v>1</v>
      </c>
      <c r="F482" s="261" t="s">
        <v>620</v>
      </c>
      <c r="G482" s="258"/>
      <c r="H482" s="260" t="s">
        <v>1</v>
      </c>
      <c r="I482" s="262"/>
      <c r="J482" s="258"/>
      <c r="K482" s="258"/>
      <c r="L482" s="263"/>
      <c r="M482" s="264"/>
      <c r="N482" s="265"/>
      <c r="O482" s="265"/>
      <c r="P482" s="265"/>
      <c r="Q482" s="265"/>
      <c r="R482" s="265"/>
      <c r="S482" s="265"/>
      <c r="T482" s="266"/>
      <c r="U482" s="13"/>
      <c r="V482" s="13"/>
      <c r="W482" s="13"/>
      <c r="X482" s="13"/>
      <c r="Y482" s="13"/>
      <c r="Z482" s="13"/>
      <c r="AA482" s="13"/>
      <c r="AB482" s="13"/>
      <c r="AC482" s="13"/>
      <c r="AD482" s="13"/>
      <c r="AE482" s="13"/>
      <c r="AT482" s="267" t="s">
        <v>189</v>
      </c>
      <c r="AU482" s="267" t="s">
        <v>85</v>
      </c>
      <c r="AV482" s="13" t="s">
        <v>83</v>
      </c>
      <c r="AW482" s="13" t="s">
        <v>32</v>
      </c>
      <c r="AX482" s="13" t="s">
        <v>76</v>
      </c>
      <c r="AY482" s="267" t="s">
        <v>173</v>
      </c>
    </row>
    <row r="483" spans="1:51" s="14" customFormat="1" ht="12">
      <c r="A483" s="14"/>
      <c r="B483" s="268"/>
      <c r="C483" s="269"/>
      <c r="D483" s="259" t="s">
        <v>189</v>
      </c>
      <c r="E483" s="270" t="s">
        <v>1</v>
      </c>
      <c r="F483" s="271" t="s">
        <v>621</v>
      </c>
      <c r="G483" s="269"/>
      <c r="H483" s="272">
        <v>2.8</v>
      </c>
      <c r="I483" s="273"/>
      <c r="J483" s="269"/>
      <c r="K483" s="269"/>
      <c r="L483" s="274"/>
      <c r="M483" s="275"/>
      <c r="N483" s="276"/>
      <c r="O483" s="276"/>
      <c r="P483" s="276"/>
      <c r="Q483" s="276"/>
      <c r="R483" s="276"/>
      <c r="S483" s="276"/>
      <c r="T483" s="277"/>
      <c r="U483" s="14"/>
      <c r="V483" s="14"/>
      <c r="W483" s="14"/>
      <c r="X483" s="14"/>
      <c r="Y483" s="14"/>
      <c r="Z483" s="14"/>
      <c r="AA483" s="14"/>
      <c r="AB483" s="14"/>
      <c r="AC483" s="14"/>
      <c r="AD483" s="14"/>
      <c r="AE483" s="14"/>
      <c r="AT483" s="278" t="s">
        <v>189</v>
      </c>
      <c r="AU483" s="278" t="s">
        <v>85</v>
      </c>
      <c r="AV483" s="14" t="s">
        <v>85</v>
      </c>
      <c r="AW483" s="14" t="s">
        <v>32</v>
      </c>
      <c r="AX483" s="14" t="s">
        <v>76</v>
      </c>
      <c r="AY483" s="278" t="s">
        <v>173</v>
      </c>
    </row>
    <row r="484" spans="1:51" s="13" customFormat="1" ht="12">
      <c r="A484" s="13"/>
      <c r="B484" s="257"/>
      <c r="C484" s="258"/>
      <c r="D484" s="259" t="s">
        <v>189</v>
      </c>
      <c r="E484" s="260" t="s">
        <v>1</v>
      </c>
      <c r="F484" s="261" t="s">
        <v>622</v>
      </c>
      <c r="G484" s="258"/>
      <c r="H484" s="260" t="s">
        <v>1</v>
      </c>
      <c r="I484" s="262"/>
      <c r="J484" s="258"/>
      <c r="K484" s="258"/>
      <c r="L484" s="263"/>
      <c r="M484" s="264"/>
      <c r="N484" s="265"/>
      <c r="O484" s="265"/>
      <c r="P484" s="265"/>
      <c r="Q484" s="265"/>
      <c r="R484" s="265"/>
      <c r="S484" s="265"/>
      <c r="T484" s="266"/>
      <c r="U484" s="13"/>
      <c r="V484" s="13"/>
      <c r="W484" s="13"/>
      <c r="X484" s="13"/>
      <c r="Y484" s="13"/>
      <c r="Z484" s="13"/>
      <c r="AA484" s="13"/>
      <c r="AB484" s="13"/>
      <c r="AC484" s="13"/>
      <c r="AD484" s="13"/>
      <c r="AE484" s="13"/>
      <c r="AT484" s="267" t="s">
        <v>189</v>
      </c>
      <c r="AU484" s="267" t="s">
        <v>85</v>
      </c>
      <c r="AV484" s="13" t="s">
        <v>83</v>
      </c>
      <c r="AW484" s="13" t="s">
        <v>32</v>
      </c>
      <c r="AX484" s="13" t="s">
        <v>76</v>
      </c>
      <c r="AY484" s="267" t="s">
        <v>173</v>
      </c>
    </row>
    <row r="485" spans="1:51" s="14" customFormat="1" ht="12">
      <c r="A485" s="14"/>
      <c r="B485" s="268"/>
      <c r="C485" s="269"/>
      <c r="D485" s="259" t="s">
        <v>189</v>
      </c>
      <c r="E485" s="270" t="s">
        <v>1</v>
      </c>
      <c r="F485" s="271" t="s">
        <v>623</v>
      </c>
      <c r="G485" s="269"/>
      <c r="H485" s="272">
        <v>5.55</v>
      </c>
      <c r="I485" s="273"/>
      <c r="J485" s="269"/>
      <c r="K485" s="269"/>
      <c r="L485" s="274"/>
      <c r="M485" s="275"/>
      <c r="N485" s="276"/>
      <c r="O485" s="276"/>
      <c r="P485" s="276"/>
      <c r="Q485" s="276"/>
      <c r="R485" s="276"/>
      <c r="S485" s="276"/>
      <c r="T485" s="277"/>
      <c r="U485" s="14"/>
      <c r="V485" s="14"/>
      <c r="W485" s="14"/>
      <c r="X485" s="14"/>
      <c r="Y485" s="14"/>
      <c r="Z485" s="14"/>
      <c r="AA485" s="14"/>
      <c r="AB485" s="14"/>
      <c r="AC485" s="14"/>
      <c r="AD485" s="14"/>
      <c r="AE485" s="14"/>
      <c r="AT485" s="278" t="s">
        <v>189</v>
      </c>
      <c r="AU485" s="278" t="s">
        <v>85</v>
      </c>
      <c r="AV485" s="14" t="s">
        <v>85</v>
      </c>
      <c r="AW485" s="14" t="s">
        <v>32</v>
      </c>
      <c r="AX485" s="14" t="s">
        <v>76</v>
      </c>
      <c r="AY485" s="278" t="s">
        <v>173</v>
      </c>
    </row>
    <row r="486" spans="1:51" s="15" customFormat="1" ht="12">
      <c r="A486" s="15"/>
      <c r="B486" s="279"/>
      <c r="C486" s="280"/>
      <c r="D486" s="259" t="s">
        <v>189</v>
      </c>
      <c r="E486" s="281" t="s">
        <v>1</v>
      </c>
      <c r="F486" s="282" t="s">
        <v>194</v>
      </c>
      <c r="G486" s="280"/>
      <c r="H486" s="283">
        <v>27.65</v>
      </c>
      <c r="I486" s="284"/>
      <c r="J486" s="280"/>
      <c r="K486" s="280"/>
      <c r="L486" s="285"/>
      <c r="M486" s="286"/>
      <c r="N486" s="287"/>
      <c r="O486" s="287"/>
      <c r="P486" s="287"/>
      <c r="Q486" s="287"/>
      <c r="R486" s="287"/>
      <c r="S486" s="287"/>
      <c r="T486" s="288"/>
      <c r="U486" s="15"/>
      <c r="V486" s="15"/>
      <c r="W486" s="15"/>
      <c r="X486" s="15"/>
      <c r="Y486" s="15"/>
      <c r="Z486" s="15"/>
      <c r="AA486" s="15"/>
      <c r="AB486" s="15"/>
      <c r="AC486" s="15"/>
      <c r="AD486" s="15"/>
      <c r="AE486" s="15"/>
      <c r="AT486" s="289" t="s">
        <v>189</v>
      </c>
      <c r="AU486" s="289" t="s">
        <v>85</v>
      </c>
      <c r="AV486" s="15" t="s">
        <v>183</v>
      </c>
      <c r="AW486" s="15" t="s">
        <v>32</v>
      </c>
      <c r="AX486" s="15" t="s">
        <v>83</v>
      </c>
      <c r="AY486" s="289" t="s">
        <v>173</v>
      </c>
    </row>
    <row r="487" spans="1:65" s="2" customFormat="1" ht="24.15" customHeight="1">
      <c r="A487" s="38"/>
      <c r="B487" s="39"/>
      <c r="C487" s="290" t="s">
        <v>624</v>
      </c>
      <c r="D487" s="290" t="s">
        <v>195</v>
      </c>
      <c r="E487" s="291" t="s">
        <v>625</v>
      </c>
      <c r="F487" s="292" t="s">
        <v>626</v>
      </c>
      <c r="G487" s="293" t="s">
        <v>211</v>
      </c>
      <c r="H487" s="294">
        <v>27.65</v>
      </c>
      <c r="I487" s="295"/>
      <c r="J487" s="296">
        <f>ROUND(I487*H487,2)</f>
        <v>0</v>
      </c>
      <c r="K487" s="297"/>
      <c r="L487" s="298"/>
      <c r="M487" s="299" t="s">
        <v>1</v>
      </c>
      <c r="N487" s="300" t="s">
        <v>41</v>
      </c>
      <c r="O487" s="91"/>
      <c r="P487" s="253">
        <f>O487*H487</f>
        <v>0</v>
      </c>
      <c r="Q487" s="253">
        <v>0.004</v>
      </c>
      <c r="R487" s="253">
        <f>Q487*H487</f>
        <v>0.11059999999999999</v>
      </c>
      <c r="S487" s="253">
        <v>0</v>
      </c>
      <c r="T487" s="254">
        <f>S487*H487</f>
        <v>0</v>
      </c>
      <c r="U487" s="38"/>
      <c r="V487" s="38"/>
      <c r="W487" s="38"/>
      <c r="X487" s="38"/>
      <c r="Y487" s="38"/>
      <c r="Z487" s="38"/>
      <c r="AA487" s="38"/>
      <c r="AB487" s="38"/>
      <c r="AC487" s="38"/>
      <c r="AD487" s="38"/>
      <c r="AE487" s="38"/>
      <c r="AR487" s="255" t="s">
        <v>363</v>
      </c>
      <c r="AT487" s="255" t="s">
        <v>195</v>
      </c>
      <c r="AU487" s="255" t="s">
        <v>85</v>
      </c>
      <c r="AY487" s="17" t="s">
        <v>173</v>
      </c>
      <c r="BE487" s="256">
        <f>IF(N487="základní",J487,0)</f>
        <v>0</v>
      </c>
      <c r="BF487" s="256">
        <f>IF(N487="snížená",J487,0)</f>
        <v>0</v>
      </c>
      <c r="BG487" s="256">
        <f>IF(N487="zákl. přenesená",J487,0)</f>
        <v>0</v>
      </c>
      <c r="BH487" s="256">
        <f>IF(N487="sníž. přenesená",J487,0)</f>
        <v>0</v>
      </c>
      <c r="BI487" s="256">
        <f>IF(N487="nulová",J487,0)</f>
        <v>0</v>
      </c>
      <c r="BJ487" s="17" t="s">
        <v>83</v>
      </c>
      <c r="BK487" s="256">
        <f>ROUND(I487*H487,2)</f>
        <v>0</v>
      </c>
      <c r="BL487" s="17" t="s">
        <v>179</v>
      </c>
      <c r="BM487" s="255" t="s">
        <v>627</v>
      </c>
    </row>
    <row r="488" spans="1:65" s="2" customFormat="1" ht="24.15" customHeight="1">
      <c r="A488" s="38"/>
      <c r="B488" s="39"/>
      <c r="C488" s="290" t="s">
        <v>628</v>
      </c>
      <c r="D488" s="290" t="s">
        <v>195</v>
      </c>
      <c r="E488" s="291" t="s">
        <v>629</v>
      </c>
      <c r="F488" s="292" t="s">
        <v>630</v>
      </c>
      <c r="G488" s="293" t="s">
        <v>178</v>
      </c>
      <c r="H488" s="294">
        <v>12</v>
      </c>
      <c r="I488" s="295"/>
      <c r="J488" s="296">
        <f>ROUND(I488*H488,2)</f>
        <v>0</v>
      </c>
      <c r="K488" s="297"/>
      <c r="L488" s="298"/>
      <c r="M488" s="299" t="s">
        <v>1</v>
      </c>
      <c r="N488" s="300" t="s">
        <v>41</v>
      </c>
      <c r="O488" s="91"/>
      <c r="P488" s="253">
        <f>O488*H488</f>
        <v>0</v>
      </c>
      <c r="Q488" s="253">
        <v>6E-05</v>
      </c>
      <c r="R488" s="253">
        <f>Q488*H488</f>
        <v>0.00072</v>
      </c>
      <c r="S488" s="253">
        <v>0</v>
      </c>
      <c r="T488" s="254">
        <f>S488*H488</f>
        <v>0</v>
      </c>
      <c r="U488" s="38"/>
      <c r="V488" s="38"/>
      <c r="W488" s="38"/>
      <c r="X488" s="38"/>
      <c r="Y488" s="38"/>
      <c r="Z488" s="38"/>
      <c r="AA488" s="38"/>
      <c r="AB488" s="38"/>
      <c r="AC488" s="38"/>
      <c r="AD488" s="38"/>
      <c r="AE488" s="38"/>
      <c r="AR488" s="255" t="s">
        <v>363</v>
      </c>
      <c r="AT488" s="255" t="s">
        <v>195</v>
      </c>
      <c r="AU488" s="255" t="s">
        <v>85</v>
      </c>
      <c r="AY488" s="17" t="s">
        <v>173</v>
      </c>
      <c r="BE488" s="256">
        <f>IF(N488="základní",J488,0)</f>
        <v>0</v>
      </c>
      <c r="BF488" s="256">
        <f>IF(N488="snížená",J488,0)</f>
        <v>0</v>
      </c>
      <c r="BG488" s="256">
        <f>IF(N488="zákl. přenesená",J488,0)</f>
        <v>0</v>
      </c>
      <c r="BH488" s="256">
        <f>IF(N488="sníž. přenesená",J488,0)</f>
        <v>0</v>
      </c>
      <c r="BI488" s="256">
        <f>IF(N488="nulová",J488,0)</f>
        <v>0</v>
      </c>
      <c r="BJ488" s="17" t="s">
        <v>83</v>
      </c>
      <c r="BK488" s="256">
        <f>ROUND(I488*H488,2)</f>
        <v>0</v>
      </c>
      <c r="BL488" s="17" t="s">
        <v>179</v>
      </c>
      <c r="BM488" s="255" t="s">
        <v>631</v>
      </c>
    </row>
    <row r="489" spans="1:65" s="2" customFormat="1" ht="24.15" customHeight="1">
      <c r="A489" s="38"/>
      <c r="B489" s="39"/>
      <c r="C489" s="243" t="s">
        <v>632</v>
      </c>
      <c r="D489" s="243" t="s">
        <v>175</v>
      </c>
      <c r="E489" s="244" t="s">
        <v>633</v>
      </c>
      <c r="F489" s="245" t="s">
        <v>634</v>
      </c>
      <c r="G489" s="246" t="s">
        <v>178</v>
      </c>
      <c r="H489" s="247">
        <v>1</v>
      </c>
      <c r="I489" s="248"/>
      <c r="J489" s="249">
        <f>ROUND(I489*H489,2)</f>
        <v>0</v>
      </c>
      <c r="K489" s="250"/>
      <c r="L489" s="44"/>
      <c r="M489" s="251" t="s">
        <v>1</v>
      </c>
      <c r="N489" s="252" t="s">
        <v>41</v>
      </c>
      <c r="O489" s="91"/>
      <c r="P489" s="253">
        <f>O489*H489</f>
        <v>0</v>
      </c>
      <c r="Q489" s="253">
        <v>0</v>
      </c>
      <c r="R489" s="253">
        <f>Q489*H489</f>
        <v>0</v>
      </c>
      <c r="S489" s="253">
        <v>0</v>
      </c>
      <c r="T489" s="254">
        <f>S489*H489</f>
        <v>0</v>
      </c>
      <c r="U489" s="38"/>
      <c r="V489" s="38"/>
      <c r="W489" s="38"/>
      <c r="X489" s="38"/>
      <c r="Y489" s="38"/>
      <c r="Z489" s="38"/>
      <c r="AA489" s="38"/>
      <c r="AB489" s="38"/>
      <c r="AC489" s="38"/>
      <c r="AD489" s="38"/>
      <c r="AE489" s="38"/>
      <c r="AR489" s="255" t="s">
        <v>179</v>
      </c>
      <c r="AT489" s="255" t="s">
        <v>175</v>
      </c>
      <c r="AU489" s="255" t="s">
        <v>85</v>
      </c>
      <c r="AY489" s="17" t="s">
        <v>173</v>
      </c>
      <c r="BE489" s="256">
        <f>IF(N489="základní",J489,0)</f>
        <v>0</v>
      </c>
      <c r="BF489" s="256">
        <f>IF(N489="snížená",J489,0)</f>
        <v>0</v>
      </c>
      <c r="BG489" s="256">
        <f>IF(N489="zákl. přenesená",J489,0)</f>
        <v>0</v>
      </c>
      <c r="BH489" s="256">
        <f>IF(N489="sníž. přenesená",J489,0)</f>
        <v>0</v>
      </c>
      <c r="BI489" s="256">
        <f>IF(N489="nulová",J489,0)</f>
        <v>0</v>
      </c>
      <c r="BJ489" s="17" t="s">
        <v>83</v>
      </c>
      <c r="BK489" s="256">
        <f>ROUND(I489*H489,2)</f>
        <v>0</v>
      </c>
      <c r="BL489" s="17" t="s">
        <v>179</v>
      </c>
      <c r="BM489" s="255" t="s">
        <v>635</v>
      </c>
    </row>
    <row r="490" spans="1:65" s="2" customFormat="1" ht="24.15" customHeight="1">
      <c r="A490" s="38"/>
      <c r="B490" s="39"/>
      <c r="C490" s="290" t="s">
        <v>636</v>
      </c>
      <c r="D490" s="290" t="s">
        <v>195</v>
      </c>
      <c r="E490" s="291" t="s">
        <v>637</v>
      </c>
      <c r="F490" s="292" t="s">
        <v>638</v>
      </c>
      <c r="G490" s="293" t="s">
        <v>178</v>
      </c>
      <c r="H490" s="294">
        <v>1</v>
      </c>
      <c r="I490" s="295"/>
      <c r="J490" s="296">
        <f>ROUND(I490*H490,2)</f>
        <v>0</v>
      </c>
      <c r="K490" s="297"/>
      <c r="L490" s="298"/>
      <c r="M490" s="299" t="s">
        <v>1</v>
      </c>
      <c r="N490" s="300" t="s">
        <v>41</v>
      </c>
      <c r="O490" s="91"/>
      <c r="P490" s="253">
        <f>O490*H490</f>
        <v>0</v>
      </c>
      <c r="Q490" s="253">
        <v>0.00335</v>
      </c>
      <c r="R490" s="253">
        <f>Q490*H490</f>
        <v>0.00335</v>
      </c>
      <c r="S490" s="253">
        <v>0</v>
      </c>
      <c r="T490" s="254">
        <f>S490*H490</f>
        <v>0</v>
      </c>
      <c r="U490" s="38"/>
      <c r="V490" s="38"/>
      <c r="W490" s="38"/>
      <c r="X490" s="38"/>
      <c r="Y490" s="38"/>
      <c r="Z490" s="38"/>
      <c r="AA490" s="38"/>
      <c r="AB490" s="38"/>
      <c r="AC490" s="38"/>
      <c r="AD490" s="38"/>
      <c r="AE490" s="38"/>
      <c r="AR490" s="255" t="s">
        <v>363</v>
      </c>
      <c r="AT490" s="255" t="s">
        <v>195</v>
      </c>
      <c r="AU490" s="255" t="s">
        <v>85</v>
      </c>
      <c r="AY490" s="17" t="s">
        <v>173</v>
      </c>
      <c r="BE490" s="256">
        <f>IF(N490="základní",J490,0)</f>
        <v>0</v>
      </c>
      <c r="BF490" s="256">
        <f>IF(N490="snížená",J490,0)</f>
        <v>0</v>
      </c>
      <c r="BG490" s="256">
        <f>IF(N490="zákl. přenesená",J490,0)</f>
        <v>0</v>
      </c>
      <c r="BH490" s="256">
        <f>IF(N490="sníž. přenesená",J490,0)</f>
        <v>0</v>
      </c>
      <c r="BI490" s="256">
        <f>IF(N490="nulová",J490,0)</f>
        <v>0</v>
      </c>
      <c r="BJ490" s="17" t="s">
        <v>83</v>
      </c>
      <c r="BK490" s="256">
        <f>ROUND(I490*H490,2)</f>
        <v>0</v>
      </c>
      <c r="BL490" s="17" t="s">
        <v>179</v>
      </c>
      <c r="BM490" s="255" t="s">
        <v>639</v>
      </c>
    </row>
    <row r="491" spans="1:65" s="2" customFormat="1" ht="24.15" customHeight="1">
      <c r="A491" s="38"/>
      <c r="B491" s="39"/>
      <c r="C491" s="243" t="s">
        <v>640</v>
      </c>
      <c r="D491" s="243" t="s">
        <v>175</v>
      </c>
      <c r="E491" s="244" t="s">
        <v>641</v>
      </c>
      <c r="F491" s="245" t="s">
        <v>642</v>
      </c>
      <c r="G491" s="246" t="s">
        <v>178</v>
      </c>
      <c r="H491" s="247">
        <v>9</v>
      </c>
      <c r="I491" s="248"/>
      <c r="J491" s="249">
        <f>ROUND(I491*H491,2)</f>
        <v>0</v>
      </c>
      <c r="K491" s="250"/>
      <c r="L491" s="44"/>
      <c r="M491" s="251" t="s">
        <v>1</v>
      </c>
      <c r="N491" s="252" t="s">
        <v>41</v>
      </c>
      <c r="O491" s="91"/>
      <c r="P491" s="253">
        <f>O491*H491</f>
        <v>0</v>
      </c>
      <c r="Q491" s="253">
        <v>0</v>
      </c>
      <c r="R491" s="253">
        <f>Q491*H491</f>
        <v>0</v>
      </c>
      <c r="S491" s="253">
        <v>0.1104</v>
      </c>
      <c r="T491" s="254">
        <f>S491*H491</f>
        <v>0.9936</v>
      </c>
      <c r="U491" s="38"/>
      <c r="V491" s="38"/>
      <c r="W491" s="38"/>
      <c r="X491" s="38"/>
      <c r="Y491" s="38"/>
      <c r="Z491" s="38"/>
      <c r="AA491" s="38"/>
      <c r="AB491" s="38"/>
      <c r="AC491" s="38"/>
      <c r="AD491" s="38"/>
      <c r="AE491" s="38"/>
      <c r="AR491" s="255" t="s">
        <v>179</v>
      </c>
      <c r="AT491" s="255" t="s">
        <v>175</v>
      </c>
      <c r="AU491" s="255" t="s">
        <v>85</v>
      </c>
      <c r="AY491" s="17" t="s">
        <v>173</v>
      </c>
      <c r="BE491" s="256">
        <f>IF(N491="základní",J491,0)</f>
        <v>0</v>
      </c>
      <c r="BF491" s="256">
        <f>IF(N491="snížená",J491,0)</f>
        <v>0</v>
      </c>
      <c r="BG491" s="256">
        <f>IF(N491="zákl. přenesená",J491,0)</f>
        <v>0</v>
      </c>
      <c r="BH491" s="256">
        <f>IF(N491="sníž. přenesená",J491,0)</f>
        <v>0</v>
      </c>
      <c r="BI491" s="256">
        <f>IF(N491="nulová",J491,0)</f>
        <v>0</v>
      </c>
      <c r="BJ491" s="17" t="s">
        <v>83</v>
      </c>
      <c r="BK491" s="256">
        <f>ROUND(I491*H491,2)</f>
        <v>0</v>
      </c>
      <c r="BL491" s="17" t="s">
        <v>179</v>
      </c>
      <c r="BM491" s="255" t="s">
        <v>643</v>
      </c>
    </row>
    <row r="492" spans="1:51" s="13" customFormat="1" ht="12">
      <c r="A492" s="13"/>
      <c r="B492" s="257"/>
      <c r="C492" s="258"/>
      <c r="D492" s="259" t="s">
        <v>189</v>
      </c>
      <c r="E492" s="260" t="s">
        <v>1</v>
      </c>
      <c r="F492" s="261" t="s">
        <v>190</v>
      </c>
      <c r="G492" s="258"/>
      <c r="H492" s="260" t="s">
        <v>1</v>
      </c>
      <c r="I492" s="262"/>
      <c r="J492" s="258"/>
      <c r="K492" s="258"/>
      <c r="L492" s="263"/>
      <c r="M492" s="264"/>
      <c r="N492" s="265"/>
      <c r="O492" s="265"/>
      <c r="P492" s="265"/>
      <c r="Q492" s="265"/>
      <c r="R492" s="265"/>
      <c r="S492" s="265"/>
      <c r="T492" s="266"/>
      <c r="U492" s="13"/>
      <c r="V492" s="13"/>
      <c r="W492" s="13"/>
      <c r="X492" s="13"/>
      <c r="Y492" s="13"/>
      <c r="Z492" s="13"/>
      <c r="AA492" s="13"/>
      <c r="AB492" s="13"/>
      <c r="AC492" s="13"/>
      <c r="AD492" s="13"/>
      <c r="AE492" s="13"/>
      <c r="AT492" s="267" t="s">
        <v>189</v>
      </c>
      <c r="AU492" s="267" t="s">
        <v>85</v>
      </c>
      <c r="AV492" s="13" t="s">
        <v>83</v>
      </c>
      <c r="AW492" s="13" t="s">
        <v>32</v>
      </c>
      <c r="AX492" s="13" t="s">
        <v>76</v>
      </c>
      <c r="AY492" s="267" t="s">
        <v>173</v>
      </c>
    </row>
    <row r="493" spans="1:51" s="14" customFormat="1" ht="12">
      <c r="A493" s="14"/>
      <c r="B493" s="268"/>
      <c r="C493" s="269"/>
      <c r="D493" s="259" t="s">
        <v>189</v>
      </c>
      <c r="E493" s="270" t="s">
        <v>1</v>
      </c>
      <c r="F493" s="271" t="s">
        <v>644</v>
      </c>
      <c r="G493" s="269"/>
      <c r="H493" s="272">
        <v>9</v>
      </c>
      <c r="I493" s="273"/>
      <c r="J493" s="269"/>
      <c r="K493" s="269"/>
      <c r="L493" s="274"/>
      <c r="M493" s="275"/>
      <c r="N493" s="276"/>
      <c r="O493" s="276"/>
      <c r="P493" s="276"/>
      <c r="Q493" s="276"/>
      <c r="R493" s="276"/>
      <c r="S493" s="276"/>
      <c r="T493" s="277"/>
      <c r="U493" s="14"/>
      <c r="V493" s="14"/>
      <c r="W493" s="14"/>
      <c r="X493" s="14"/>
      <c r="Y493" s="14"/>
      <c r="Z493" s="14"/>
      <c r="AA493" s="14"/>
      <c r="AB493" s="14"/>
      <c r="AC493" s="14"/>
      <c r="AD493" s="14"/>
      <c r="AE493" s="14"/>
      <c r="AT493" s="278" t="s">
        <v>189</v>
      </c>
      <c r="AU493" s="278" t="s">
        <v>85</v>
      </c>
      <c r="AV493" s="14" t="s">
        <v>85</v>
      </c>
      <c r="AW493" s="14" t="s">
        <v>32</v>
      </c>
      <c r="AX493" s="14" t="s">
        <v>76</v>
      </c>
      <c r="AY493" s="278" t="s">
        <v>173</v>
      </c>
    </row>
    <row r="494" spans="1:51" s="15" customFormat="1" ht="12">
      <c r="A494" s="15"/>
      <c r="B494" s="279"/>
      <c r="C494" s="280"/>
      <c r="D494" s="259" t="s">
        <v>189</v>
      </c>
      <c r="E494" s="281" t="s">
        <v>1</v>
      </c>
      <c r="F494" s="282" t="s">
        <v>194</v>
      </c>
      <c r="G494" s="280"/>
      <c r="H494" s="283">
        <v>9</v>
      </c>
      <c r="I494" s="284"/>
      <c r="J494" s="280"/>
      <c r="K494" s="280"/>
      <c r="L494" s="285"/>
      <c r="M494" s="286"/>
      <c r="N494" s="287"/>
      <c r="O494" s="287"/>
      <c r="P494" s="287"/>
      <c r="Q494" s="287"/>
      <c r="R494" s="287"/>
      <c r="S494" s="287"/>
      <c r="T494" s="288"/>
      <c r="U494" s="15"/>
      <c r="V494" s="15"/>
      <c r="W494" s="15"/>
      <c r="X494" s="15"/>
      <c r="Y494" s="15"/>
      <c r="Z494" s="15"/>
      <c r="AA494" s="15"/>
      <c r="AB494" s="15"/>
      <c r="AC494" s="15"/>
      <c r="AD494" s="15"/>
      <c r="AE494" s="15"/>
      <c r="AT494" s="289" t="s">
        <v>189</v>
      </c>
      <c r="AU494" s="289" t="s">
        <v>85</v>
      </c>
      <c r="AV494" s="15" t="s">
        <v>183</v>
      </c>
      <c r="AW494" s="15" t="s">
        <v>32</v>
      </c>
      <c r="AX494" s="15" t="s">
        <v>83</v>
      </c>
      <c r="AY494" s="289" t="s">
        <v>173</v>
      </c>
    </row>
    <row r="495" spans="1:65" s="2" customFormat="1" ht="24.15" customHeight="1">
      <c r="A495" s="38"/>
      <c r="B495" s="39"/>
      <c r="C495" s="243" t="s">
        <v>645</v>
      </c>
      <c r="D495" s="243" t="s">
        <v>175</v>
      </c>
      <c r="E495" s="244" t="s">
        <v>646</v>
      </c>
      <c r="F495" s="245" t="s">
        <v>647</v>
      </c>
      <c r="G495" s="246" t="s">
        <v>398</v>
      </c>
      <c r="H495" s="301"/>
      <c r="I495" s="248"/>
      <c r="J495" s="249">
        <f>ROUND(I495*H495,2)</f>
        <v>0</v>
      </c>
      <c r="K495" s="250"/>
      <c r="L495" s="44"/>
      <c r="M495" s="251" t="s">
        <v>1</v>
      </c>
      <c r="N495" s="252" t="s">
        <v>41</v>
      </c>
      <c r="O495" s="91"/>
      <c r="P495" s="253">
        <f>O495*H495</f>
        <v>0</v>
      </c>
      <c r="Q495" s="253">
        <v>0</v>
      </c>
      <c r="R495" s="253">
        <f>Q495*H495</f>
        <v>0</v>
      </c>
      <c r="S495" s="253">
        <v>0</v>
      </c>
      <c r="T495" s="254">
        <f>S495*H495</f>
        <v>0</v>
      </c>
      <c r="U495" s="38"/>
      <c r="V495" s="38"/>
      <c r="W495" s="38"/>
      <c r="X495" s="38"/>
      <c r="Y495" s="38"/>
      <c r="Z495" s="38"/>
      <c r="AA495" s="38"/>
      <c r="AB495" s="38"/>
      <c r="AC495" s="38"/>
      <c r="AD495" s="38"/>
      <c r="AE495" s="38"/>
      <c r="AR495" s="255" t="s">
        <v>179</v>
      </c>
      <c r="AT495" s="255" t="s">
        <v>175</v>
      </c>
      <c r="AU495" s="255" t="s">
        <v>85</v>
      </c>
      <c r="AY495" s="17" t="s">
        <v>173</v>
      </c>
      <c r="BE495" s="256">
        <f>IF(N495="základní",J495,0)</f>
        <v>0</v>
      </c>
      <c r="BF495" s="256">
        <f>IF(N495="snížená",J495,0)</f>
        <v>0</v>
      </c>
      <c r="BG495" s="256">
        <f>IF(N495="zákl. přenesená",J495,0)</f>
        <v>0</v>
      </c>
      <c r="BH495" s="256">
        <f>IF(N495="sníž. přenesená",J495,0)</f>
        <v>0</v>
      </c>
      <c r="BI495" s="256">
        <f>IF(N495="nulová",J495,0)</f>
        <v>0</v>
      </c>
      <c r="BJ495" s="17" t="s">
        <v>83</v>
      </c>
      <c r="BK495" s="256">
        <f>ROUND(I495*H495,2)</f>
        <v>0</v>
      </c>
      <c r="BL495" s="17" t="s">
        <v>179</v>
      </c>
      <c r="BM495" s="255" t="s">
        <v>648</v>
      </c>
    </row>
    <row r="496" spans="1:63" s="12" customFormat="1" ht="22.8" customHeight="1">
      <c r="A496" s="12"/>
      <c r="B496" s="227"/>
      <c r="C496" s="228"/>
      <c r="D496" s="229" t="s">
        <v>75</v>
      </c>
      <c r="E496" s="241" t="s">
        <v>649</v>
      </c>
      <c r="F496" s="241" t="s">
        <v>650</v>
      </c>
      <c r="G496" s="228"/>
      <c r="H496" s="228"/>
      <c r="I496" s="231"/>
      <c r="J496" s="242">
        <f>BK496</f>
        <v>0</v>
      </c>
      <c r="K496" s="228"/>
      <c r="L496" s="233"/>
      <c r="M496" s="234"/>
      <c r="N496" s="235"/>
      <c r="O496" s="235"/>
      <c r="P496" s="236">
        <f>SUM(P497:P568)</f>
        <v>0</v>
      </c>
      <c r="Q496" s="235"/>
      <c r="R496" s="236">
        <f>SUM(R497:R568)</f>
        <v>0.41755135</v>
      </c>
      <c r="S496" s="235"/>
      <c r="T496" s="237">
        <f>SUM(T497:T568)</f>
        <v>0</v>
      </c>
      <c r="U496" s="12"/>
      <c r="V496" s="12"/>
      <c r="W496" s="12"/>
      <c r="X496" s="12"/>
      <c r="Y496" s="12"/>
      <c r="Z496" s="12"/>
      <c r="AA496" s="12"/>
      <c r="AB496" s="12"/>
      <c r="AC496" s="12"/>
      <c r="AD496" s="12"/>
      <c r="AE496" s="12"/>
      <c r="AR496" s="238" t="s">
        <v>85</v>
      </c>
      <c r="AT496" s="239" t="s">
        <v>75</v>
      </c>
      <c r="AU496" s="239" t="s">
        <v>83</v>
      </c>
      <c r="AY496" s="238" t="s">
        <v>173</v>
      </c>
      <c r="BK496" s="240">
        <f>SUM(BK497:BK568)</f>
        <v>0</v>
      </c>
    </row>
    <row r="497" spans="1:65" s="2" customFormat="1" ht="37.8" customHeight="1">
      <c r="A497" s="38"/>
      <c r="B497" s="39"/>
      <c r="C497" s="243" t="s">
        <v>651</v>
      </c>
      <c r="D497" s="243" t="s">
        <v>175</v>
      </c>
      <c r="E497" s="244" t="s">
        <v>652</v>
      </c>
      <c r="F497" s="245" t="s">
        <v>653</v>
      </c>
      <c r="G497" s="246" t="s">
        <v>178</v>
      </c>
      <c r="H497" s="247">
        <v>1</v>
      </c>
      <c r="I497" s="248"/>
      <c r="J497" s="249">
        <f>ROUND(I497*H497,2)</f>
        <v>0</v>
      </c>
      <c r="K497" s="250"/>
      <c r="L497" s="44"/>
      <c r="M497" s="251" t="s">
        <v>1</v>
      </c>
      <c r="N497" s="252" t="s">
        <v>41</v>
      </c>
      <c r="O497" s="91"/>
      <c r="P497" s="253">
        <f>O497*H497</f>
        <v>0</v>
      </c>
      <c r="Q497" s="253">
        <v>0</v>
      </c>
      <c r="R497" s="253">
        <f>Q497*H497</f>
        <v>0</v>
      </c>
      <c r="S497" s="253">
        <v>0</v>
      </c>
      <c r="T497" s="254">
        <f>S497*H497</f>
        <v>0</v>
      </c>
      <c r="U497" s="38"/>
      <c r="V497" s="38"/>
      <c r="W497" s="38"/>
      <c r="X497" s="38"/>
      <c r="Y497" s="38"/>
      <c r="Z497" s="38"/>
      <c r="AA497" s="38"/>
      <c r="AB497" s="38"/>
      <c r="AC497" s="38"/>
      <c r="AD497" s="38"/>
      <c r="AE497" s="38"/>
      <c r="AR497" s="255" t="s">
        <v>179</v>
      </c>
      <c r="AT497" s="255" t="s">
        <v>175</v>
      </c>
      <c r="AU497" s="255" t="s">
        <v>85</v>
      </c>
      <c r="AY497" s="17" t="s">
        <v>173</v>
      </c>
      <c r="BE497" s="256">
        <f>IF(N497="základní",J497,0)</f>
        <v>0</v>
      </c>
      <c r="BF497" s="256">
        <f>IF(N497="snížená",J497,0)</f>
        <v>0</v>
      </c>
      <c r="BG497" s="256">
        <f>IF(N497="zákl. přenesená",J497,0)</f>
        <v>0</v>
      </c>
      <c r="BH497" s="256">
        <f>IF(N497="sníž. přenesená",J497,0)</f>
        <v>0</v>
      </c>
      <c r="BI497" s="256">
        <f>IF(N497="nulová",J497,0)</f>
        <v>0</v>
      </c>
      <c r="BJ497" s="17" t="s">
        <v>83</v>
      </c>
      <c r="BK497" s="256">
        <f>ROUND(I497*H497,2)</f>
        <v>0</v>
      </c>
      <c r="BL497" s="17" t="s">
        <v>179</v>
      </c>
      <c r="BM497" s="255" t="s">
        <v>654</v>
      </c>
    </row>
    <row r="498" spans="1:51" s="13" customFormat="1" ht="12">
      <c r="A498" s="13"/>
      <c r="B498" s="257"/>
      <c r="C498" s="258"/>
      <c r="D498" s="259" t="s">
        <v>189</v>
      </c>
      <c r="E498" s="260" t="s">
        <v>1</v>
      </c>
      <c r="F498" s="261" t="s">
        <v>547</v>
      </c>
      <c r="G498" s="258"/>
      <c r="H498" s="260" t="s">
        <v>1</v>
      </c>
      <c r="I498" s="262"/>
      <c r="J498" s="258"/>
      <c r="K498" s="258"/>
      <c r="L498" s="263"/>
      <c r="M498" s="264"/>
      <c r="N498" s="265"/>
      <c r="O498" s="265"/>
      <c r="P498" s="265"/>
      <c r="Q498" s="265"/>
      <c r="R498" s="265"/>
      <c r="S498" s="265"/>
      <c r="T498" s="266"/>
      <c r="U498" s="13"/>
      <c r="V498" s="13"/>
      <c r="W498" s="13"/>
      <c r="X498" s="13"/>
      <c r="Y498" s="13"/>
      <c r="Z498" s="13"/>
      <c r="AA498" s="13"/>
      <c r="AB498" s="13"/>
      <c r="AC498" s="13"/>
      <c r="AD498" s="13"/>
      <c r="AE498" s="13"/>
      <c r="AT498" s="267" t="s">
        <v>189</v>
      </c>
      <c r="AU498" s="267" t="s">
        <v>85</v>
      </c>
      <c r="AV498" s="13" t="s">
        <v>83</v>
      </c>
      <c r="AW498" s="13" t="s">
        <v>32</v>
      </c>
      <c r="AX498" s="13" t="s">
        <v>76</v>
      </c>
      <c r="AY498" s="267" t="s">
        <v>173</v>
      </c>
    </row>
    <row r="499" spans="1:51" s="13" customFormat="1" ht="12">
      <c r="A499" s="13"/>
      <c r="B499" s="257"/>
      <c r="C499" s="258"/>
      <c r="D499" s="259" t="s">
        <v>189</v>
      </c>
      <c r="E499" s="260" t="s">
        <v>1</v>
      </c>
      <c r="F499" s="261" t="s">
        <v>655</v>
      </c>
      <c r="G499" s="258"/>
      <c r="H499" s="260" t="s">
        <v>1</v>
      </c>
      <c r="I499" s="262"/>
      <c r="J499" s="258"/>
      <c r="K499" s="258"/>
      <c r="L499" s="263"/>
      <c r="M499" s="264"/>
      <c r="N499" s="265"/>
      <c r="O499" s="265"/>
      <c r="P499" s="265"/>
      <c r="Q499" s="265"/>
      <c r="R499" s="265"/>
      <c r="S499" s="265"/>
      <c r="T499" s="266"/>
      <c r="U499" s="13"/>
      <c r="V499" s="13"/>
      <c r="W499" s="13"/>
      <c r="X499" s="13"/>
      <c r="Y499" s="13"/>
      <c r="Z499" s="13"/>
      <c r="AA499" s="13"/>
      <c r="AB499" s="13"/>
      <c r="AC499" s="13"/>
      <c r="AD499" s="13"/>
      <c r="AE499" s="13"/>
      <c r="AT499" s="267" t="s">
        <v>189</v>
      </c>
      <c r="AU499" s="267" t="s">
        <v>85</v>
      </c>
      <c r="AV499" s="13" t="s">
        <v>83</v>
      </c>
      <c r="AW499" s="13" t="s">
        <v>32</v>
      </c>
      <c r="AX499" s="13" t="s">
        <v>76</v>
      </c>
      <c r="AY499" s="267" t="s">
        <v>173</v>
      </c>
    </row>
    <row r="500" spans="1:51" s="13" customFormat="1" ht="12">
      <c r="A500" s="13"/>
      <c r="B500" s="257"/>
      <c r="C500" s="258"/>
      <c r="D500" s="259" t="s">
        <v>189</v>
      </c>
      <c r="E500" s="260" t="s">
        <v>1</v>
      </c>
      <c r="F500" s="261" t="s">
        <v>656</v>
      </c>
      <c r="G500" s="258"/>
      <c r="H500" s="260" t="s">
        <v>1</v>
      </c>
      <c r="I500" s="262"/>
      <c r="J500" s="258"/>
      <c r="K500" s="258"/>
      <c r="L500" s="263"/>
      <c r="M500" s="264"/>
      <c r="N500" s="265"/>
      <c r="O500" s="265"/>
      <c r="P500" s="265"/>
      <c r="Q500" s="265"/>
      <c r="R500" s="265"/>
      <c r="S500" s="265"/>
      <c r="T500" s="266"/>
      <c r="U500" s="13"/>
      <c r="V500" s="13"/>
      <c r="W500" s="13"/>
      <c r="X500" s="13"/>
      <c r="Y500" s="13"/>
      <c r="Z500" s="13"/>
      <c r="AA500" s="13"/>
      <c r="AB500" s="13"/>
      <c r="AC500" s="13"/>
      <c r="AD500" s="13"/>
      <c r="AE500" s="13"/>
      <c r="AT500" s="267" t="s">
        <v>189</v>
      </c>
      <c r="AU500" s="267" t="s">
        <v>85</v>
      </c>
      <c r="AV500" s="13" t="s">
        <v>83</v>
      </c>
      <c r="AW500" s="13" t="s">
        <v>32</v>
      </c>
      <c r="AX500" s="13" t="s">
        <v>76</v>
      </c>
      <c r="AY500" s="267" t="s">
        <v>173</v>
      </c>
    </row>
    <row r="501" spans="1:51" s="13" customFormat="1" ht="12">
      <c r="A501" s="13"/>
      <c r="B501" s="257"/>
      <c r="C501" s="258"/>
      <c r="D501" s="259" t="s">
        <v>189</v>
      </c>
      <c r="E501" s="260" t="s">
        <v>1</v>
      </c>
      <c r="F501" s="261" t="s">
        <v>657</v>
      </c>
      <c r="G501" s="258"/>
      <c r="H501" s="260" t="s">
        <v>1</v>
      </c>
      <c r="I501" s="262"/>
      <c r="J501" s="258"/>
      <c r="K501" s="258"/>
      <c r="L501" s="263"/>
      <c r="M501" s="264"/>
      <c r="N501" s="265"/>
      <c r="O501" s="265"/>
      <c r="P501" s="265"/>
      <c r="Q501" s="265"/>
      <c r="R501" s="265"/>
      <c r="S501" s="265"/>
      <c r="T501" s="266"/>
      <c r="U501" s="13"/>
      <c r="V501" s="13"/>
      <c r="W501" s="13"/>
      <c r="X501" s="13"/>
      <c r="Y501" s="13"/>
      <c r="Z501" s="13"/>
      <c r="AA501" s="13"/>
      <c r="AB501" s="13"/>
      <c r="AC501" s="13"/>
      <c r="AD501" s="13"/>
      <c r="AE501" s="13"/>
      <c r="AT501" s="267" t="s">
        <v>189</v>
      </c>
      <c r="AU501" s="267" t="s">
        <v>85</v>
      </c>
      <c r="AV501" s="13" t="s">
        <v>83</v>
      </c>
      <c r="AW501" s="13" t="s">
        <v>32</v>
      </c>
      <c r="AX501" s="13" t="s">
        <v>76</v>
      </c>
      <c r="AY501" s="267" t="s">
        <v>173</v>
      </c>
    </row>
    <row r="502" spans="1:51" s="13" customFormat="1" ht="12">
      <c r="A502" s="13"/>
      <c r="B502" s="257"/>
      <c r="C502" s="258"/>
      <c r="D502" s="259" t="s">
        <v>189</v>
      </c>
      <c r="E502" s="260" t="s">
        <v>1</v>
      </c>
      <c r="F502" s="261" t="s">
        <v>552</v>
      </c>
      <c r="G502" s="258"/>
      <c r="H502" s="260" t="s">
        <v>1</v>
      </c>
      <c r="I502" s="262"/>
      <c r="J502" s="258"/>
      <c r="K502" s="258"/>
      <c r="L502" s="263"/>
      <c r="M502" s="264"/>
      <c r="N502" s="265"/>
      <c r="O502" s="265"/>
      <c r="P502" s="265"/>
      <c r="Q502" s="265"/>
      <c r="R502" s="265"/>
      <c r="S502" s="265"/>
      <c r="T502" s="266"/>
      <c r="U502" s="13"/>
      <c r="V502" s="13"/>
      <c r="W502" s="13"/>
      <c r="X502" s="13"/>
      <c r="Y502" s="13"/>
      <c r="Z502" s="13"/>
      <c r="AA502" s="13"/>
      <c r="AB502" s="13"/>
      <c r="AC502" s="13"/>
      <c r="AD502" s="13"/>
      <c r="AE502" s="13"/>
      <c r="AT502" s="267" t="s">
        <v>189</v>
      </c>
      <c r="AU502" s="267" t="s">
        <v>85</v>
      </c>
      <c r="AV502" s="13" t="s">
        <v>83</v>
      </c>
      <c r="AW502" s="13" t="s">
        <v>32</v>
      </c>
      <c r="AX502" s="13" t="s">
        <v>76</v>
      </c>
      <c r="AY502" s="267" t="s">
        <v>173</v>
      </c>
    </row>
    <row r="503" spans="1:51" s="13" customFormat="1" ht="12">
      <c r="A503" s="13"/>
      <c r="B503" s="257"/>
      <c r="C503" s="258"/>
      <c r="D503" s="259" t="s">
        <v>189</v>
      </c>
      <c r="E503" s="260" t="s">
        <v>1</v>
      </c>
      <c r="F503" s="261" t="s">
        <v>658</v>
      </c>
      <c r="G503" s="258"/>
      <c r="H503" s="260" t="s">
        <v>1</v>
      </c>
      <c r="I503" s="262"/>
      <c r="J503" s="258"/>
      <c r="K503" s="258"/>
      <c r="L503" s="263"/>
      <c r="M503" s="264"/>
      <c r="N503" s="265"/>
      <c r="O503" s="265"/>
      <c r="P503" s="265"/>
      <c r="Q503" s="265"/>
      <c r="R503" s="265"/>
      <c r="S503" s="265"/>
      <c r="T503" s="266"/>
      <c r="U503" s="13"/>
      <c r="V503" s="13"/>
      <c r="W503" s="13"/>
      <c r="X503" s="13"/>
      <c r="Y503" s="13"/>
      <c r="Z503" s="13"/>
      <c r="AA503" s="13"/>
      <c r="AB503" s="13"/>
      <c r="AC503" s="13"/>
      <c r="AD503" s="13"/>
      <c r="AE503" s="13"/>
      <c r="AT503" s="267" t="s">
        <v>189</v>
      </c>
      <c r="AU503" s="267" t="s">
        <v>85</v>
      </c>
      <c r="AV503" s="13" t="s">
        <v>83</v>
      </c>
      <c r="AW503" s="13" t="s">
        <v>32</v>
      </c>
      <c r="AX503" s="13" t="s">
        <v>76</v>
      </c>
      <c r="AY503" s="267" t="s">
        <v>173</v>
      </c>
    </row>
    <row r="504" spans="1:51" s="13" customFormat="1" ht="12">
      <c r="A504" s="13"/>
      <c r="B504" s="257"/>
      <c r="C504" s="258"/>
      <c r="D504" s="259" t="s">
        <v>189</v>
      </c>
      <c r="E504" s="260" t="s">
        <v>1</v>
      </c>
      <c r="F504" s="261" t="s">
        <v>659</v>
      </c>
      <c r="G504" s="258"/>
      <c r="H504" s="260" t="s">
        <v>1</v>
      </c>
      <c r="I504" s="262"/>
      <c r="J504" s="258"/>
      <c r="K504" s="258"/>
      <c r="L504" s="263"/>
      <c r="M504" s="264"/>
      <c r="N504" s="265"/>
      <c r="O504" s="265"/>
      <c r="P504" s="265"/>
      <c r="Q504" s="265"/>
      <c r="R504" s="265"/>
      <c r="S504" s="265"/>
      <c r="T504" s="266"/>
      <c r="U504" s="13"/>
      <c r="V504" s="13"/>
      <c r="W504" s="13"/>
      <c r="X504" s="13"/>
      <c r="Y504" s="13"/>
      <c r="Z504" s="13"/>
      <c r="AA504" s="13"/>
      <c r="AB504" s="13"/>
      <c r="AC504" s="13"/>
      <c r="AD504" s="13"/>
      <c r="AE504" s="13"/>
      <c r="AT504" s="267" t="s">
        <v>189</v>
      </c>
      <c r="AU504" s="267" t="s">
        <v>85</v>
      </c>
      <c r="AV504" s="13" t="s">
        <v>83</v>
      </c>
      <c r="AW504" s="13" t="s">
        <v>32</v>
      </c>
      <c r="AX504" s="13" t="s">
        <v>76</v>
      </c>
      <c r="AY504" s="267" t="s">
        <v>173</v>
      </c>
    </row>
    <row r="505" spans="1:51" s="14" customFormat="1" ht="12">
      <c r="A505" s="14"/>
      <c r="B505" s="268"/>
      <c r="C505" s="269"/>
      <c r="D505" s="259" t="s">
        <v>189</v>
      </c>
      <c r="E505" s="270" t="s">
        <v>1</v>
      </c>
      <c r="F505" s="271" t="s">
        <v>83</v>
      </c>
      <c r="G505" s="269"/>
      <c r="H505" s="272">
        <v>1</v>
      </c>
      <c r="I505" s="273"/>
      <c r="J505" s="269"/>
      <c r="K505" s="269"/>
      <c r="L505" s="274"/>
      <c r="M505" s="275"/>
      <c r="N505" s="276"/>
      <c r="O505" s="276"/>
      <c r="P505" s="276"/>
      <c r="Q505" s="276"/>
      <c r="R505" s="276"/>
      <c r="S505" s="276"/>
      <c r="T505" s="277"/>
      <c r="U505" s="14"/>
      <c r="V505" s="14"/>
      <c r="W505" s="14"/>
      <c r="X505" s="14"/>
      <c r="Y505" s="14"/>
      <c r="Z505" s="14"/>
      <c r="AA505" s="14"/>
      <c r="AB505" s="14"/>
      <c r="AC505" s="14"/>
      <c r="AD505" s="14"/>
      <c r="AE505" s="14"/>
      <c r="AT505" s="278" t="s">
        <v>189</v>
      </c>
      <c r="AU505" s="278" t="s">
        <v>85</v>
      </c>
      <c r="AV505" s="14" t="s">
        <v>85</v>
      </c>
      <c r="AW505" s="14" t="s">
        <v>32</v>
      </c>
      <c r="AX505" s="14" t="s">
        <v>76</v>
      </c>
      <c r="AY505" s="278" t="s">
        <v>173</v>
      </c>
    </row>
    <row r="506" spans="1:51" s="15" customFormat="1" ht="12">
      <c r="A506" s="15"/>
      <c r="B506" s="279"/>
      <c r="C506" s="280"/>
      <c r="D506" s="259" t="s">
        <v>189</v>
      </c>
      <c r="E506" s="281" t="s">
        <v>1</v>
      </c>
      <c r="F506" s="282" t="s">
        <v>194</v>
      </c>
      <c r="G506" s="280"/>
      <c r="H506" s="283">
        <v>1</v>
      </c>
      <c r="I506" s="284"/>
      <c r="J506" s="280"/>
      <c r="K506" s="280"/>
      <c r="L506" s="285"/>
      <c r="M506" s="286"/>
      <c r="N506" s="287"/>
      <c r="O506" s="287"/>
      <c r="P506" s="287"/>
      <c r="Q506" s="287"/>
      <c r="R506" s="287"/>
      <c r="S506" s="287"/>
      <c r="T506" s="288"/>
      <c r="U506" s="15"/>
      <c r="V506" s="15"/>
      <c r="W506" s="15"/>
      <c r="X506" s="15"/>
      <c r="Y506" s="15"/>
      <c r="Z506" s="15"/>
      <c r="AA506" s="15"/>
      <c r="AB506" s="15"/>
      <c r="AC506" s="15"/>
      <c r="AD506" s="15"/>
      <c r="AE506" s="15"/>
      <c r="AT506" s="289" t="s">
        <v>189</v>
      </c>
      <c r="AU506" s="289" t="s">
        <v>85</v>
      </c>
      <c r="AV506" s="15" t="s">
        <v>183</v>
      </c>
      <c r="AW506" s="15" t="s">
        <v>32</v>
      </c>
      <c r="AX506" s="15" t="s">
        <v>83</v>
      </c>
      <c r="AY506" s="289" t="s">
        <v>173</v>
      </c>
    </row>
    <row r="507" spans="1:65" s="2" customFormat="1" ht="33" customHeight="1">
      <c r="A507" s="38"/>
      <c r="B507" s="39"/>
      <c r="C507" s="243" t="s">
        <v>660</v>
      </c>
      <c r="D507" s="243" t="s">
        <v>175</v>
      </c>
      <c r="E507" s="244" t="s">
        <v>661</v>
      </c>
      <c r="F507" s="245" t="s">
        <v>662</v>
      </c>
      <c r="G507" s="246" t="s">
        <v>178</v>
      </c>
      <c r="H507" s="247">
        <v>1</v>
      </c>
      <c r="I507" s="248"/>
      <c r="J507" s="249">
        <f>ROUND(I507*H507,2)</f>
        <v>0</v>
      </c>
      <c r="K507" s="250"/>
      <c r="L507" s="44"/>
      <c r="M507" s="251" t="s">
        <v>1</v>
      </c>
      <c r="N507" s="252" t="s">
        <v>41</v>
      </c>
      <c r="O507" s="91"/>
      <c r="P507" s="253">
        <f>O507*H507</f>
        <v>0</v>
      </c>
      <c r="Q507" s="253">
        <v>0</v>
      </c>
      <c r="R507" s="253">
        <f>Q507*H507</f>
        <v>0</v>
      </c>
      <c r="S507" s="253">
        <v>0</v>
      </c>
      <c r="T507" s="254">
        <f>S507*H507</f>
        <v>0</v>
      </c>
      <c r="U507" s="38"/>
      <c r="V507" s="38"/>
      <c r="W507" s="38"/>
      <c r="X507" s="38"/>
      <c r="Y507" s="38"/>
      <c r="Z507" s="38"/>
      <c r="AA507" s="38"/>
      <c r="AB507" s="38"/>
      <c r="AC507" s="38"/>
      <c r="AD507" s="38"/>
      <c r="AE507" s="38"/>
      <c r="AR507" s="255" t="s">
        <v>179</v>
      </c>
      <c r="AT507" s="255" t="s">
        <v>175</v>
      </c>
      <c r="AU507" s="255" t="s">
        <v>85</v>
      </c>
      <c r="AY507" s="17" t="s">
        <v>173</v>
      </c>
      <c r="BE507" s="256">
        <f>IF(N507="základní",J507,0)</f>
        <v>0</v>
      </c>
      <c r="BF507" s="256">
        <f>IF(N507="snížená",J507,0)</f>
        <v>0</v>
      </c>
      <c r="BG507" s="256">
        <f>IF(N507="zákl. přenesená",J507,0)</f>
        <v>0</v>
      </c>
      <c r="BH507" s="256">
        <f>IF(N507="sníž. přenesená",J507,0)</f>
        <v>0</v>
      </c>
      <c r="BI507" s="256">
        <f>IF(N507="nulová",J507,0)</f>
        <v>0</v>
      </c>
      <c r="BJ507" s="17" t="s">
        <v>83</v>
      </c>
      <c r="BK507" s="256">
        <f>ROUND(I507*H507,2)</f>
        <v>0</v>
      </c>
      <c r="BL507" s="17" t="s">
        <v>179</v>
      </c>
      <c r="BM507" s="255" t="s">
        <v>663</v>
      </c>
    </row>
    <row r="508" spans="1:51" s="13" customFormat="1" ht="12">
      <c r="A508" s="13"/>
      <c r="B508" s="257"/>
      <c r="C508" s="258"/>
      <c r="D508" s="259" t="s">
        <v>189</v>
      </c>
      <c r="E508" s="260" t="s">
        <v>1</v>
      </c>
      <c r="F508" s="261" t="s">
        <v>547</v>
      </c>
      <c r="G508" s="258"/>
      <c r="H508" s="260" t="s">
        <v>1</v>
      </c>
      <c r="I508" s="262"/>
      <c r="J508" s="258"/>
      <c r="K508" s="258"/>
      <c r="L508" s="263"/>
      <c r="M508" s="264"/>
      <c r="N508" s="265"/>
      <c r="O508" s="265"/>
      <c r="P508" s="265"/>
      <c r="Q508" s="265"/>
      <c r="R508" s="265"/>
      <c r="S508" s="265"/>
      <c r="T508" s="266"/>
      <c r="U508" s="13"/>
      <c r="V508" s="13"/>
      <c r="W508" s="13"/>
      <c r="X508" s="13"/>
      <c r="Y508" s="13"/>
      <c r="Z508" s="13"/>
      <c r="AA508" s="13"/>
      <c r="AB508" s="13"/>
      <c r="AC508" s="13"/>
      <c r="AD508" s="13"/>
      <c r="AE508" s="13"/>
      <c r="AT508" s="267" t="s">
        <v>189</v>
      </c>
      <c r="AU508" s="267" t="s">
        <v>85</v>
      </c>
      <c r="AV508" s="13" t="s">
        <v>83</v>
      </c>
      <c r="AW508" s="13" t="s">
        <v>32</v>
      </c>
      <c r="AX508" s="13" t="s">
        <v>76</v>
      </c>
      <c r="AY508" s="267" t="s">
        <v>173</v>
      </c>
    </row>
    <row r="509" spans="1:51" s="13" customFormat="1" ht="12">
      <c r="A509" s="13"/>
      <c r="B509" s="257"/>
      <c r="C509" s="258"/>
      <c r="D509" s="259" t="s">
        <v>189</v>
      </c>
      <c r="E509" s="260" t="s">
        <v>1</v>
      </c>
      <c r="F509" s="261" t="s">
        <v>664</v>
      </c>
      <c r="G509" s="258"/>
      <c r="H509" s="260" t="s">
        <v>1</v>
      </c>
      <c r="I509" s="262"/>
      <c r="J509" s="258"/>
      <c r="K509" s="258"/>
      <c r="L509" s="263"/>
      <c r="M509" s="264"/>
      <c r="N509" s="265"/>
      <c r="O509" s="265"/>
      <c r="P509" s="265"/>
      <c r="Q509" s="265"/>
      <c r="R509" s="265"/>
      <c r="S509" s="265"/>
      <c r="T509" s="266"/>
      <c r="U509" s="13"/>
      <c r="V509" s="13"/>
      <c r="W509" s="13"/>
      <c r="X509" s="13"/>
      <c r="Y509" s="13"/>
      <c r="Z509" s="13"/>
      <c r="AA509" s="13"/>
      <c r="AB509" s="13"/>
      <c r="AC509" s="13"/>
      <c r="AD509" s="13"/>
      <c r="AE509" s="13"/>
      <c r="AT509" s="267" t="s">
        <v>189</v>
      </c>
      <c r="AU509" s="267" t="s">
        <v>85</v>
      </c>
      <c r="AV509" s="13" t="s">
        <v>83</v>
      </c>
      <c r="AW509" s="13" t="s">
        <v>32</v>
      </c>
      <c r="AX509" s="13" t="s">
        <v>76</v>
      </c>
      <c r="AY509" s="267" t="s">
        <v>173</v>
      </c>
    </row>
    <row r="510" spans="1:51" s="13" customFormat="1" ht="12">
      <c r="A510" s="13"/>
      <c r="B510" s="257"/>
      <c r="C510" s="258"/>
      <c r="D510" s="259" t="s">
        <v>189</v>
      </c>
      <c r="E510" s="260" t="s">
        <v>1</v>
      </c>
      <c r="F510" s="261" t="s">
        <v>656</v>
      </c>
      <c r="G510" s="258"/>
      <c r="H510" s="260" t="s">
        <v>1</v>
      </c>
      <c r="I510" s="262"/>
      <c r="J510" s="258"/>
      <c r="K510" s="258"/>
      <c r="L510" s="263"/>
      <c r="M510" s="264"/>
      <c r="N510" s="265"/>
      <c r="O510" s="265"/>
      <c r="P510" s="265"/>
      <c r="Q510" s="265"/>
      <c r="R510" s="265"/>
      <c r="S510" s="265"/>
      <c r="T510" s="266"/>
      <c r="U510" s="13"/>
      <c r="V510" s="13"/>
      <c r="W510" s="13"/>
      <c r="X510" s="13"/>
      <c r="Y510" s="13"/>
      <c r="Z510" s="13"/>
      <c r="AA510" s="13"/>
      <c r="AB510" s="13"/>
      <c r="AC510" s="13"/>
      <c r="AD510" s="13"/>
      <c r="AE510" s="13"/>
      <c r="AT510" s="267" t="s">
        <v>189</v>
      </c>
      <c r="AU510" s="267" t="s">
        <v>85</v>
      </c>
      <c r="AV510" s="13" t="s">
        <v>83</v>
      </c>
      <c r="AW510" s="13" t="s">
        <v>32</v>
      </c>
      <c r="AX510" s="13" t="s">
        <v>76</v>
      </c>
      <c r="AY510" s="267" t="s">
        <v>173</v>
      </c>
    </row>
    <row r="511" spans="1:51" s="13" customFormat="1" ht="12">
      <c r="A511" s="13"/>
      <c r="B511" s="257"/>
      <c r="C511" s="258"/>
      <c r="D511" s="259" t="s">
        <v>189</v>
      </c>
      <c r="E511" s="260" t="s">
        <v>1</v>
      </c>
      <c r="F511" s="261" t="s">
        <v>657</v>
      </c>
      <c r="G511" s="258"/>
      <c r="H511" s="260" t="s">
        <v>1</v>
      </c>
      <c r="I511" s="262"/>
      <c r="J511" s="258"/>
      <c r="K511" s="258"/>
      <c r="L511" s="263"/>
      <c r="M511" s="264"/>
      <c r="N511" s="265"/>
      <c r="O511" s="265"/>
      <c r="P511" s="265"/>
      <c r="Q511" s="265"/>
      <c r="R511" s="265"/>
      <c r="S511" s="265"/>
      <c r="T511" s="266"/>
      <c r="U511" s="13"/>
      <c r="V511" s="13"/>
      <c r="W511" s="13"/>
      <c r="X511" s="13"/>
      <c r="Y511" s="13"/>
      <c r="Z511" s="13"/>
      <c r="AA511" s="13"/>
      <c r="AB511" s="13"/>
      <c r="AC511" s="13"/>
      <c r="AD511" s="13"/>
      <c r="AE511" s="13"/>
      <c r="AT511" s="267" t="s">
        <v>189</v>
      </c>
      <c r="AU511" s="267" t="s">
        <v>85</v>
      </c>
      <c r="AV511" s="13" t="s">
        <v>83</v>
      </c>
      <c r="AW511" s="13" t="s">
        <v>32</v>
      </c>
      <c r="AX511" s="13" t="s">
        <v>76</v>
      </c>
      <c r="AY511" s="267" t="s">
        <v>173</v>
      </c>
    </row>
    <row r="512" spans="1:51" s="13" customFormat="1" ht="12">
      <c r="A512" s="13"/>
      <c r="B512" s="257"/>
      <c r="C512" s="258"/>
      <c r="D512" s="259" t="s">
        <v>189</v>
      </c>
      <c r="E512" s="260" t="s">
        <v>1</v>
      </c>
      <c r="F512" s="261" t="s">
        <v>552</v>
      </c>
      <c r="G512" s="258"/>
      <c r="H512" s="260" t="s">
        <v>1</v>
      </c>
      <c r="I512" s="262"/>
      <c r="J512" s="258"/>
      <c r="K512" s="258"/>
      <c r="L512" s="263"/>
      <c r="M512" s="264"/>
      <c r="N512" s="265"/>
      <c r="O512" s="265"/>
      <c r="P512" s="265"/>
      <c r="Q512" s="265"/>
      <c r="R512" s="265"/>
      <c r="S512" s="265"/>
      <c r="T512" s="266"/>
      <c r="U512" s="13"/>
      <c r="V512" s="13"/>
      <c r="W512" s="13"/>
      <c r="X512" s="13"/>
      <c r="Y512" s="13"/>
      <c r="Z512" s="13"/>
      <c r="AA512" s="13"/>
      <c r="AB512" s="13"/>
      <c r="AC512" s="13"/>
      <c r="AD512" s="13"/>
      <c r="AE512" s="13"/>
      <c r="AT512" s="267" t="s">
        <v>189</v>
      </c>
      <c r="AU512" s="267" t="s">
        <v>85</v>
      </c>
      <c r="AV512" s="13" t="s">
        <v>83</v>
      </c>
      <c r="AW512" s="13" t="s">
        <v>32</v>
      </c>
      <c r="AX512" s="13" t="s">
        <v>76</v>
      </c>
      <c r="AY512" s="267" t="s">
        <v>173</v>
      </c>
    </row>
    <row r="513" spans="1:51" s="13" customFormat="1" ht="12">
      <c r="A513" s="13"/>
      <c r="B513" s="257"/>
      <c r="C513" s="258"/>
      <c r="D513" s="259" t="s">
        <v>189</v>
      </c>
      <c r="E513" s="260" t="s">
        <v>1</v>
      </c>
      <c r="F513" s="261" t="s">
        <v>658</v>
      </c>
      <c r="G513" s="258"/>
      <c r="H513" s="260" t="s">
        <v>1</v>
      </c>
      <c r="I513" s="262"/>
      <c r="J513" s="258"/>
      <c r="K513" s="258"/>
      <c r="L513" s="263"/>
      <c r="M513" s="264"/>
      <c r="N513" s="265"/>
      <c r="O513" s="265"/>
      <c r="P513" s="265"/>
      <c r="Q513" s="265"/>
      <c r="R513" s="265"/>
      <c r="S513" s="265"/>
      <c r="T513" s="266"/>
      <c r="U513" s="13"/>
      <c r="V513" s="13"/>
      <c r="W513" s="13"/>
      <c r="X513" s="13"/>
      <c r="Y513" s="13"/>
      <c r="Z513" s="13"/>
      <c r="AA513" s="13"/>
      <c r="AB513" s="13"/>
      <c r="AC513" s="13"/>
      <c r="AD513" s="13"/>
      <c r="AE513" s="13"/>
      <c r="AT513" s="267" t="s">
        <v>189</v>
      </c>
      <c r="AU513" s="267" t="s">
        <v>85</v>
      </c>
      <c r="AV513" s="13" t="s">
        <v>83</v>
      </c>
      <c r="AW513" s="13" t="s">
        <v>32</v>
      </c>
      <c r="AX513" s="13" t="s">
        <v>76</v>
      </c>
      <c r="AY513" s="267" t="s">
        <v>173</v>
      </c>
    </row>
    <row r="514" spans="1:51" s="14" customFormat="1" ht="12">
      <c r="A514" s="14"/>
      <c r="B514" s="268"/>
      <c r="C514" s="269"/>
      <c r="D514" s="259" t="s">
        <v>189</v>
      </c>
      <c r="E514" s="270" t="s">
        <v>1</v>
      </c>
      <c r="F514" s="271" t="s">
        <v>83</v>
      </c>
      <c r="G514" s="269"/>
      <c r="H514" s="272">
        <v>1</v>
      </c>
      <c r="I514" s="273"/>
      <c r="J514" s="269"/>
      <c r="K514" s="269"/>
      <c r="L514" s="274"/>
      <c r="M514" s="275"/>
      <c r="N514" s="276"/>
      <c r="O514" s="276"/>
      <c r="P514" s="276"/>
      <c r="Q514" s="276"/>
      <c r="R514" s="276"/>
      <c r="S514" s="276"/>
      <c r="T514" s="277"/>
      <c r="U514" s="14"/>
      <c r="V514" s="14"/>
      <c r="W514" s="14"/>
      <c r="X514" s="14"/>
      <c r="Y514" s="14"/>
      <c r="Z514" s="14"/>
      <c r="AA514" s="14"/>
      <c r="AB514" s="14"/>
      <c r="AC514" s="14"/>
      <c r="AD514" s="14"/>
      <c r="AE514" s="14"/>
      <c r="AT514" s="278" t="s">
        <v>189</v>
      </c>
      <c r="AU514" s="278" t="s">
        <v>85</v>
      </c>
      <c r="AV514" s="14" t="s">
        <v>85</v>
      </c>
      <c r="AW514" s="14" t="s">
        <v>32</v>
      </c>
      <c r="AX514" s="14" t="s">
        <v>76</v>
      </c>
      <c r="AY514" s="278" t="s">
        <v>173</v>
      </c>
    </row>
    <row r="515" spans="1:51" s="15" customFormat="1" ht="12">
      <c r="A515" s="15"/>
      <c r="B515" s="279"/>
      <c r="C515" s="280"/>
      <c r="D515" s="259" t="s">
        <v>189</v>
      </c>
      <c r="E515" s="281" t="s">
        <v>1</v>
      </c>
      <c r="F515" s="282" t="s">
        <v>194</v>
      </c>
      <c r="G515" s="280"/>
      <c r="H515" s="283">
        <v>1</v>
      </c>
      <c r="I515" s="284"/>
      <c r="J515" s="280"/>
      <c r="K515" s="280"/>
      <c r="L515" s="285"/>
      <c r="M515" s="286"/>
      <c r="N515" s="287"/>
      <c r="O515" s="287"/>
      <c r="P515" s="287"/>
      <c r="Q515" s="287"/>
      <c r="R515" s="287"/>
      <c r="S515" s="287"/>
      <c r="T515" s="288"/>
      <c r="U515" s="15"/>
      <c r="V515" s="15"/>
      <c r="W515" s="15"/>
      <c r="X515" s="15"/>
      <c r="Y515" s="15"/>
      <c r="Z515" s="15"/>
      <c r="AA515" s="15"/>
      <c r="AB515" s="15"/>
      <c r="AC515" s="15"/>
      <c r="AD515" s="15"/>
      <c r="AE515" s="15"/>
      <c r="AT515" s="289" t="s">
        <v>189</v>
      </c>
      <c r="AU515" s="289" t="s">
        <v>85</v>
      </c>
      <c r="AV515" s="15" t="s">
        <v>183</v>
      </c>
      <c r="AW515" s="15" t="s">
        <v>32</v>
      </c>
      <c r="AX515" s="15" t="s">
        <v>83</v>
      </c>
      <c r="AY515" s="289" t="s">
        <v>173</v>
      </c>
    </row>
    <row r="516" spans="1:65" s="2" customFormat="1" ht="37.8" customHeight="1">
      <c r="A516" s="38"/>
      <c r="B516" s="39"/>
      <c r="C516" s="243" t="s">
        <v>665</v>
      </c>
      <c r="D516" s="243" t="s">
        <v>175</v>
      </c>
      <c r="E516" s="244" t="s">
        <v>666</v>
      </c>
      <c r="F516" s="245" t="s">
        <v>667</v>
      </c>
      <c r="G516" s="246" t="s">
        <v>178</v>
      </c>
      <c r="H516" s="247">
        <v>1</v>
      </c>
      <c r="I516" s="248"/>
      <c r="J516" s="249">
        <f>ROUND(I516*H516,2)</f>
        <v>0</v>
      </c>
      <c r="K516" s="250"/>
      <c r="L516" s="44"/>
      <c r="M516" s="251" t="s">
        <v>1</v>
      </c>
      <c r="N516" s="252" t="s">
        <v>41</v>
      </c>
      <c r="O516" s="91"/>
      <c r="P516" s="253">
        <f>O516*H516</f>
        <v>0</v>
      </c>
      <c r="Q516" s="253">
        <v>0</v>
      </c>
      <c r="R516" s="253">
        <f>Q516*H516</f>
        <v>0</v>
      </c>
      <c r="S516" s="253">
        <v>0</v>
      </c>
      <c r="T516" s="254">
        <f>S516*H516</f>
        <v>0</v>
      </c>
      <c r="U516" s="38"/>
      <c r="V516" s="38"/>
      <c r="W516" s="38"/>
      <c r="X516" s="38"/>
      <c r="Y516" s="38"/>
      <c r="Z516" s="38"/>
      <c r="AA516" s="38"/>
      <c r="AB516" s="38"/>
      <c r="AC516" s="38"/>
      <c r="AD516" s="38"/>
      <c r="AE516" s="38"/>
      <c r="AR516" s="255" t="s">
        <v>179</v>
      </c>
      <c r="AT516" s="255" t="s">
        <v>175</v>
      </c>
      <c r="AU516" s="255" t="s">
        <v>85</v>
      </c>
      <c r="AY516" s="17" t="s">
        <v>173</v>
      </c>
      <c r="BE516" s="256">
        <f>IF(N516="základní",J516,0)</f>
        <v>0</v>
      </c>
      <c r="BF516" s="256">
        <f>IF(N516="snížená",J516,0)</f>
        <v>0</v>
      </c>
      <c r="BG516" s="256">
        <f>IF(N516="zákl. přenesená",J516,0)</f>
        <v>0</v>
      </c>
      <c r="BH516" s="256">
        <f>IF(N516="sníž. přenesená",J516,0)</f>
        <v>0</v>
      </c>
      <c r="BI516" s="256">
        <f>IF(N516="nulová",J516,0)</f>
        <v>0</v>
      </c>
      <c r="BJ516" s="17" t="s">
        <v>83</v>
      </c>
      <c r="BK516" s="256">
        <f>ROUND(I516*H516,2)</f>
        <v>0</v>
      </c>
      <c r="BL516" s="17" t="s">
        <v>179</v>
      </c>
      <c r="BM516" s="255" t="s">
        <v>668</v>
      </c>
    </row>
    <row r="517" spans="1:51" s="13" customFormat="1" ht="12">
      <c r="A517" s="13"/>
      <c r="B517" s="257"/>
      <c r="C517" s="258"/>
      <c r="D517" s="259" t="s">
        <v>189</v>
      </c>
      <c r="E517" s="260" t="s">
        <v>1</v>
      </c>
      <c r="F517" s="261" t="s">
        <v>547</v>
      </c>
      <c r="G517" s="258"/>
      <c r="H517" s="260" t="s">
        <v>1</v>
      </c>
      <c r="I517" s="262"/>
      <c r="J517" s="258"/>
      <c r="K517" s="258"/>
      <c r="L517" s="263"/>
      <c r="M517" s="264"/>
      <c r="N517" s="265"/>
      <c r="O517" s="265"/>
      <c r="P517" s="265"/>
      <c r="Q517" s="265"/>
      <c r="R517" s="265"/>
      <c r="S517" s="265"/>
      <c r="T517" s="266"/>
      <c r="U517" s="13"/>
      <c r="V517" s="13"/>
      <c r="W517" s="13"/>
      <c r="X517" s="13"/>
      <c r="Y517" s="13"/>
      <c r="Z517" s="13"/>
      <c r="AA517" s="13"/>
      <c r="AB517" s="13"/>
      <c r="AC517" s="13"/>
      <c r="AD517" s="13"/>
      <c r="AE517" s="13"/>
      <c r="AT517" s="267" t="s">
        <v>189</v>
      </c>
      <c r="AU517" s="267" t="s">
        <v>85</v>
      </c>
      <c r="AV517" s="13" t="s">
        <v>83</v>
      </c>
      <c r="AW517" s="13" t="s">
        <v>32</v>
      </c>
      <c r="AX517" s="13" t="s">
        <v>76</v>
      </c>
      <c r="AY517" s="267" t="s">
        <v>173</v>
      </c>
    </row>
    <row r="518" spans="1:51" s="13" customFormat="1" ht="12">
      <c r="A518" s="13"/>
      <c r="B518" s="257"/>
      <c r="C518" s="258"/>
      <c r="D518" s="259" t="s">
        <v>189</v>
      </c>
      <c r="E518" s="260" t="s">
        <v>1</v>
      </c>
      <c r="F518" s="261" t="s">
        <v>669</v>
      </c>
      <c r="G518" s="258"/>
      <c r="H518" s="260" t="s">
        <v>1</v>
      </c>
      <c r="I518" s="262"/>
      <c r="J518" s="258"/>
      <c r="K518" s="258"/>
      <c r="L518" s="263"/>
      <c r="M518" s="264"/>
      <c r="N518" s="265"/>
      <c r="O518" s="265"/>
      <c r="P518" s="265"/>
      <c r="Q518" s="265"/>
      <c r="R518" s="265"/>
      <c r="S518" s="265"/>
      <c r="T518" s="266"/>
      <c r="U518" s="13"/>
      <c r="V518" s="13"/>
      <c r="W518" s="13"/>
      <c r="X518" s="13"/>
      <c r="Y518" s="13"/>
      <c r="Z518" s="13"/>
      <c r="AA518" s="13"/>
      <c r="AB518" s="13"/>
      <c r="AC518" s="13"/>
      <c r="AD518" s="13"/>
      <c r="AE518" s="13"/>
      <c r="AT518" s="267" t="s">
        <v>189</v>
      </c>
      <c r="AU518" s="267" t="s">
        <v>85</v>
      </c>
      <c r="AV518" s="13" t="s">
        <v>83</v>
      </c>
      <c r="AW518" s="13" t="s">
        <v>32</v>
      </c>
      <c r="AX518" s="13" t="s">
        <v>76</v>
      </c>
      <c r="AY518" s="267" t="s">
        <v>173</v>
      </c>
    </row>
    <row r="519" spans="1:51" s="13" customFormat="1" ht="12">
      <c r="A519" s="13"/>
      <c r="B519" s="257"/>
      <c r="C519" s="258"/>
      <c r="D519" s="259" t="s">
        <v>189</v>
      </c>
      <c r="E519" s="260" t="s">
        <v>1</v>
      </c>
      <c r="F519" s="261" t="s">
        <v>656</v>
      </c>
      <c r="G519" s="258"/>
      <c r="H519" s="260" t="s">
        <v>1</v>
      </c>
      <c r="I519" s="262"/>
      <c r="J519" s="258"/>
      <c r="K519" s="258"/>
      <c r="L519" s="263"/>
      <c r="M519" s="264"/>
      <c r="N519" s="265"/>
      <c r="O519" s="265"/>
      <c r="P519" s="265"/>
      <c r="Q519" s="265"/>
      <c r="R519" s="265"/>
      <c r="S519" s="265"/>
      <c r="T519" s="266"/>
      <c r="U519" s="13"/>
      <c r="V519" s="13"/>
      <c r="W519" s="13"/>
      <c r="X519" s="13"/>
      <c r="Y519" s="13"/>
      <c r="Z519" s="13"/>
      <c r="AA519" s="13"/>
      <c r="AB519" s="13"/>
      <c r="AC519" s="13"/>
      <c r="AD519" s="13"/>
      <c r="AE519" s="13"/>
      <c r="AT519" s="267" t="s">
        <v>189</v>
      </c>
      <c r="AU519" s="267" t="s">
        <v>85</v>
      </c>
      <c r="AV519" s="13" t="s">
        <v>83</v>
      </c>
      <c r="AW519" s="13" t="s">
        <v>32</v>
      </c>
      <c r="AX519" s="13" t="s">
        <v>76</v>
      </c>
      <c r="AY519" s="267" t="s">
        <v>173</v>
      </c>
    </row>
    <row r="520" spans="1:51" s="13" customFormat="1" ht="12">
      <c r="A520" s="13"/>
      <c r="B520" s="257"/>
      <c r="C520" s="258"/>
      <c r="D520" s="259" t="s">
        <v>189</v>
      </c>
      <c r="E520" s="260" t="s">
        <v>1</v>
      </c>
      <c r="F520" s="261" t="s">
        <v>657</v>
      </c>
      <c r="G520" s="258"/>
      <c r="H520" s="260" t="s">
        <v>1</v>
      </c>
      <c r="I520" s="262"/>
      <c r="J520" s="258"/>
      <c r="K520" s="258"/>
      <c r="L520" s="263"/>
      <c r="M520" s="264"/>
      <c r="N520" s="265"/>
      <c r="O520" s="265"/>
      <c r="P520" s="265"/>
      <c r="Q520" s="265"/>
      <c r="R520" s="265"/>
      <c r="S520" s="265"/>
      <c r="T520" s="266"/>
      <c r="U520" s="13"/>
      <c r="V520" s="13"/>
      <c r="W520" s="13"/>
      <c r="X520" s="13"/>
      <c r="Y520" s="13"/>
      <c r="Z520" s="13"/>
      <c r="AA520" s="13"/>
      <c r="AB520" s="13"/>
      <c r="AC520" s="13"/>
      <c r="AD520" s="13"/>
      <c r="AE520" s="13"/>
      <c r="AT520" s="267" t="s">
        <v>189</v>
      </c>
      <c r="AU520" s="267" t="s">
        <v>85</v>
      </c>
      <c r="AV520" s="13" t="s">
        <v>83</v>
      </c>
      <c r="AW520" s="13" t="s">
        <v>32</v>
      </c>
      <c r="AX520" s="13" t="s">
        <v>76</v>
      </c>
      <c r="AY520" s="267" t="s">
        <v>173</v>
      </c>
    </row>
    <row r="521" spans="1:51" s="13" customFormat="1" ht="12">
      <c r="A521" s="13"/>
      <c r="B521" s="257"/>
      <c r="C521" s="258"/>
      <c r="D521" s="259" t="s">
        <v>189</v>
      </c>
      <c r="E521" s="260" t="s">
        <v>1</v>
      </c>
      <c r="F521" s="261" t="s">
        <v>552</v>
      </c>
      <c r="G521" s="258"/>
      <c r="H521" s="260" t="s">
        <v>1</v>
      </c>
      <c r="I521" s="262"/>
      <c r="J521" s="258"/>
      <c r="K521" s="258"/>
      <c r="L521" s="263"/>
      <c r="M521" s="264"/>
      <c r="N521" s="265"/>
      <c r="O521" s="265"/>
      <c r="P521" s="265"/>
      <c r="Q521" s="265"/>
      <c r="R521" s="265"/>
      <c r="S521" s="265"/>
      <c r="T521" s="266"/>
      <c r="U521" s="13"/>
      <c r="V521" s="13"/>
      <c r="W521" s="13"/>
      <c r="X521" s="13"/>
      <c r="Y521" s="13"/>
      <c r="Z521" s="13"/>
      <c r="AA521" s="13"/>
      <c r="AB521" s="13"/>
      <c r="AC521" s="13"/>
      <c r="AD521" s="13"/>
      <c r="AE521" s="13"/>
      <c r="AT521" s="267" t="s">
        <v>189</v>
      </c>
      <c r="AU521" s="267" t="s">
        <v>85</v>
      </c>
      <c r="AV521" s="13" t="s">
        <v>83</v>
      </c>
      <c r="AW521" s="13" t="s">
        <v>32</v>
      </c>
      <c r="AX521" s="13" t="s">
        <v>76</v>
      </c>
      <c r="AY521" s="267" t="s">
        <v>173</v>
      </c>
    </row>
    <row r="522" spans="1:51" s="13" customFormat="1" ht="12">
      <c r="A522" s="13"/>
      <c r="B522" s="257"/>
      <c r="C522" s="258"/>
      <c r="D522" s="259" t="s">
        <v>189</v>
      </c>
      <c r="E522" s="260" t="s">
        <v>1</v>
      </c>
      <c r="F522" s="261" t="s">
        <v>658</v>
      </c>
      <c r="G522" s="258"/>
      <c r="H522" s="260" t="s">
        <v>1</v>
      </c>
      <c r="I522" s="262"/>
      <c r="J522" s="258"/>
      <c r="K522" s="258"/>
      <c r="L522" s="263"/>
      <c r="M522" s="264"/>
      <c r="N522" s="265"/>
      <c r="O522" s="265"/>
      <c r="P522" s="265"/>
      <c r="Q522" s="265"/>
      <c r="R522" s="265"/>
      <c r="S522" s="265"/>
      <c r="T522" s="266"/>
      <c r="U522" s="13"/>
      <c r="V522" s="13"/>
      <c r="W522" s="13"/>
      <c r="X522" s="13"/>
      <c r="Y522" s="13"/>
      <c r="Z522" s="13"/>
      <c r="AA522" s="13"/>
      <c r="AB522" s="13"/>
      <c r="AC522" s="13"/>
      <c r="AD522" s="13"/>
      <c r="AE522" s="13"/>
      <c r="AT522" s="267" t="s">
        <v>189</v>
      </c>
      <c r="AU522" s="267" t="s">
        <v>85</v>
      </c>
      <c r="AV522" s="13" t="s">
        <v>83</v>
      </c>
      <c r="AW522" s="13" t="s">
        <v>32</v>
      </c>
      <c r="AX522" s="13" t="s">
        <v>76</v>
      </c>
      <c r="AY522" s="267" t="s">
        <v>173</v>
      </c>
    </row>
    <row r="523" spans="1:51" s="13" customFormat="1" ht="12">
      <c r="A523" s="13"/>
      <c r="B523" s="257"/>
      <c r="C523" s="258"/>
      <c r="D523" s="259" t="s">
        <v>189</v>
      </c>
      <c r="E523" s="260" t="s">
        <v>1</v>
      </c>
      <c r="F523" s="261" t="s">
        <v>659</v>
      </c>
      <c r="G523" s="258"/>
      <c r="H523" s="260" t="s">
        <v>1</v>
      </c>
      <c r="I523" s="262"/>
      <c r="J523" s="258"/>
      <c r="K523" s="258"/>
      <c r="L523" s="263"/>
      <c r="M523" s="264"/>
      <c r="N523" s="265"/>
      <c r="O523" s="265"/>
      <c r="P523" s="265"/>
      <c r="Q523" s="265"/>
      <c r="R523" s="265"/>
      <c r="S523" s="265"/>
      <c r="T523" s="266"/>
      <c r="U523" s="13"/>
      <c r="V523" s="13"/>
      <c r="W523" s="13"/>
      <c r="X523" s="13"/>
      <c r="Y523" s="13"/>
      <c r="Z523" s="13"/>
      <c r="AA523" s="13"/>
      <c r="AB523" s="13"/>
      <c r="AC523" s="13"/>
      <c r="AD523" s="13"/>
      <c r="AE523" s="13"/>
      <c r="AT523" s="267" t="s">
        <v>189</v>
      </c>
      <c r="AU523" s="267" t="s">
        <v>85</v>
      </c>
      <c r="AV523" s="13" t="s">
        <v>83</v>
      </c>
      <c r="AW523" s="13" t="s">
        <v>32</v>
      </c>
      <c r="AX523" s="13" t="s">
        <v>76</v>
      </c>
      <c r="AY523" s="267" t="s">
        <v>173</v>
      </c>
    </row>
    <row r="524" spans="1:51" s="14" customFormat="1" ht="12">
      <c r="A524" s="14"/>
      <c r="B524" s="268"/>
      <c r="C524" s="269"/>
      <c r="D524" s="259" t="s">
        <v>189</v>
      </c>
      <c r="E524" s="270" t="s">
        <v>1</v>
      </c>
      <c r="F524" s="271" t="s">
        <v>83</v>
      </c>
      <c r="G524" s="269"/>
      <c r="H524" s="272">
        <v>1</v>
      </c>
      <c r="I524" s="273"/>
      <c r="J524" s="269"/>
      <c r="K524" s="269"/>
      <c r="L524" s="274"/>
      <c r="M524" s="275"/>
      <c r="N524" s="276"/>
      <c r="O524" s="276"/>
      <c r="P524" s="276"/>
      <c r="Q524" s="276"/>
      <c r="R524" s="276"/>
      <c r="S524" s="276"/>
      <c r="T524" s="277"/>
      <c r="U524" s="14"/>
      <c r="V524" s="14"/>
      <c r="W524" s="14"/>
      <c r="X524" s="14"/>
      <c r="Y524" s="14"/>
      <c r="Z524" s="14"/>
      <c r="AA524" s="14"/>
      <c r="AB524" s="14"/>
      <c r="AC524" s="14"/>
      <c r="AD524" s="14"/>
      <c r="AE524" s="14"/>
      <c r="AT524" s="278" t="s">
        <v>189</v>
      </c>
      <c r="AU524" s="278" t="s">
        <v>85</v>
      </c>
      <c r="AV524" s="14" t="s">
        <v>85</v>
      </c>
      <c r="AW524" s="14" t="s">
        <v>32</v>
      </c>
      <c r="AX524" s="14" t="s">
        <v>76</v>
      </c>
      <c r="AY524" s="278" t="s">
        <v>173</v>
      </c>
    </row>
    <row r="525" spans="1:51" s="15" customFormat="1" ht="12">
      <c r="A525" s="15"/>
      <c r="B525" s="279"/>
      <c r="C525" s="280"/>
      <c r="D525" s="259" t="s">
        <v>189</v>
      </c>
      <c r="E525" s="281" t="s">
        <v>1</v>
      </c>
      <c r="F525" s="282" t="s">
        <v>194</v>
      </c>
      <c r="G525" s="280"/>
      <c r="H525" s="283">
        <v>1</v>
      </c>
      <c r="I525" s="284"/>
      <c r="J525" s="280"/>
      <c r="K525" s="280"/>
      <c r="L525" s="285"/>
      <c r="M525" s="286"/>
      <c r="N525" s="287"/>
      <c r="O525" s="287"/>
      <c r="P525" s="287"/>
      <c r="Q525" s="287"/>
      <c r="R525" s="287"/>
      <c r="S525" s="287"/>
      <c r="T525" s="288"/>
      <c r="U525" s="15"/>
      <c r="V525" s="15"/>
      <c r="W525" s="15"/>
      <c r="X525" s="15"/>
      <c r="Y525" s="15"/>
      <c r="Z525" s="15"/>
      <c r="AA525" s="15"/>
      <c r="AB525" s="15"/>
      <c r="AC525" s="15"/>
      <c r="AD525" s="15"/>
      <c r="AE525" s="15"/>
      <c r="AT525" s="289" t="s">
        <v>189</v>
      </c>
      <c r="AU525" s="289" t="s">
        <v>85</v>
      </c>
      <c r="AV525" s="15" t="s">
        <v>183</v>
      </c>
      <c r="AW525" s="15" t="s">
        <v>32</v>
      </c>
      <c r="AX525" s="15" t="s">
        <v>83</v>
      </c>
      <c r="AY525" s="289" t="s">
        <v>173</v>
      </c>
    </row>
    <row r="526" spans="1:65" s="2" customFormat="1" ht="37.8" customHeight="1">
      <c r="A526" s="38"/>
      <c r="B526" s="39"/>
      <c r="C526" s="243" t="s">
        <v>670</v>
      </c>
      <c r="D526" s="243" t="s">
        <v>175</v>
      </c>
      <c r="E526" s="244" t="s">
        <v>671</v>
      </c>
      <c r="F526" s="245" t="s">
        <v>672</v>
      </c>
      <c r="G526" s="246" t="s">
        <v>178</v>
      </c>
      <c r="H526" s="247">
        <v>2</v>
      </c>
      <c r="I526" s="248"/>
      <c r="J526" s="249">
        <f>ROUND(I526*H526,2)</f>
        <v>0</v>
      </c>
      <c r="K526" s="250"/>
      <c r="L526" s="44"/>
      <c r="M526" s="251" t="s">
        <v>1</v>
      </c>
      <c r="N526" s="252" t="s">
        <v>41</v>
      </c>
      <c r="O526" s="91"/>
      <c r="P526" s="253">
        <f>O526*H526</f>
        <v>0</v>
      </c>
      <c r="Q526" s="253">
        <v>0</v>
      </c>
      <c r="R526" s="253">
        <f>Q526*H526</f>
        <v>0</v>
      </c>
      <c r="S526" s="253">
        <v>0</v>
      </c>
      <c r="T526" s="254">
        <f>S526*H526</f>
        <v>0</v>
      </c>
      <c r="U526" s="38"/>
      <c r="V526" s="38"/>
      <c r="W526" s="38"/>
      <c r="X526" s="38"/>
      <c r="Y526" s="38"/>
      <c r="Z526" s="38"/>
      <c r="AA526" s="38"/>
      <c r="AB526" s="38"/>
      <c r="AC526" s="38"/>
      <c r="AD526" s="38"/>
      <c r="AE526" s="38"/>
      <c r="AR526" s="255" t="s">
        <v>179</v>
      </c>
      <c r="AT526" s="255" t="s">
        <v>175</v>
      </c>
      <c r="AU526" s="255" t="s">
        <v>85</v>
      </c>
      <c r="AY526" s="17" t="s">
        <v>173</v>
      </c>
      <c r="BE526" s="256">
        <f>IF(N526="základní",J526,0)</f>
        <v>0</v>
      </c>
      <c r="BF526" s="256">
        <f>IF(N526="snížená",J526,0)</f>
        <v>0</v>
      </c>
      <c r="BG526" s="256">
        <f>IF(N526="zákl. přenesená",J526,0)</f>
        <v>0</v>
      </c>
      <c r="BH526" s="256">
        <f>IF(N526="sníž. přenesená",J526,0)</f>
        <v>0</v>
      </c>
      <c r="BI526" s="256">
        <f>IF(N526="nulová",J526,0)</f>
        <v>0</v>
      </c>
      <c r="BJ526" s="17" t="s">
        <v>83</v>
      </c>
      <c r="BK526" s="256">
        <f>ROUND(I526*H526,2)</f>
        <v>0</v>
      </c>
      <c r="BL526" s="17" t="s">
        <v>179</v>
      </c>
      <c r="BM526" s="255" t="s">
        <v>673</v>
      </c>
    </row>
    <row r="527" spans="1:51" s="13" customFormat="1" ht="12">
      <c r="A527" s="13"/>
      <c r="B527" s="257"/>
      <c r="C527" s="258"/>
      <c r="D527" s="259" t="s">
        <v>189</v>
      </c>
      <c r="E527" s="260" t="s">
        <v>1</v>
      </c>
      <c r="F527" s="261" t="s">
        <v>547</v>
      </c>
      <c r="G527" s="258"/>
      <c r="H527" s="260" t="s">
        <v>1</v>
      </c>
      <c r="I527" s="262"/>
      <c r="J527" s="258"/>
      <c r="K527" s="258"/>
      <c r="L527" s="263"/>
      <c r="M527" s="264"/>
      <c r="N527" s="265"/>
      <c r="O527" s="265"/>
      <c r="P527" s="265"/>
      <c r="Q527" s="265"/>
      <c r="R527" s="265"/>
      <c r="S527" s="265"/>
      <c r="T527" s="266"/>
      <c r="U527" s="13"/>
      <c r="V527" s="13"/>
      <c r="W527" s="13"/>
      <c r="X527" s="13"/>
      <c r="Y527" s="13"/>
      <c r="Z527" s="13"/>
      <c r="AA527" s="13"/>
      <c r="AB527" s="13"/>
      <c r="AC527" s="13"/>
      <c r="AD527" s="13"/>
      <c r="AE527" s="13"/>
      <c r="AT527" s="267" t="s">
        <v>189</v>
      </c>
      <c r="AU527" s="267" t="s">
        <v>85</v>
      </c>
      <c r="AV527" s="13" t="s">
        <v>83</v>
      </c>
      <c r="AW527" s="13" t="s">
        <v>32</v>
      </c>
      <c r="AX527" s="13" t="s">
        <v>76</v>
      </c>
      <c r="AY527" s="267" t="s">
        <v>173</v>
      </c>
    </row>
    <row r="528" spans="1:51" s="13" customFormat="1" ht="12">
      <c r="A528" s="13"/>
      <c r="B528" s="257"/>
      <c r="C528" s="258"/>
      <c r="D528" s="259" t="s">
        <v>189</v>
      </c>
      <c r="E528" s="260" t="s">
        <v>1</v>
      </c>
      <c r="F528" s="261" t="s">
        <v>674</v>
      </c>
      <c r="G528" s="258"/>
      <c r="H528" s="260" t="s">
        <v>1</v>
      </c>
      <c r="I528" s="262"/>
      <c r="J528" s="258"/>
      <c r="K528" s="258"/>
      <c r="L528" s="263"/>
      <c r="M528" s="264"/>
      <c r="N528" s="265"/>
      <c r="O528" s="265"/>
      <c r="P528" s="265"/>
      <c r="Q528" s="265"/>
      <c r="R528" s="265"/>
      <c r="S528" s="265"/>
      <c r="T528" s="266"/>
      <c r="U528" s="13"/>
      <c r="V528" s="13"/>
      <c r="W528" s="13"/>
      <c r="X528" s="13"/>
      <c r="Y528" s="13"/>
      <c r="Z528" s="13"/>
      <c r="AA528" s="13"/>
      <c r="AB528" s="13"/>
      <c r="AC528" s="13"/>
      <c r="AD528" s="13"/>
      <c r="AE528" s="13"/>
      <c r="AT528" s="267" t="s">
        <v>189</v>
      </c>
      <c r="AU528" s="267" t="s">
        <v>85</v>
      </c>
      <c r="AV528" s="13" t="s">
        <v>83</v>
      </c>
      <c r="AW528" s="13" t="s">
        <v>32</v>
      </c>
      <c r="AX528" s="13" t="s">
        <v>76</v>
      </c>
      <c r="AY528" s="267" t="s">
        <v>173</v>
      </c>
    </row>
    <row r="529" spans="1:51" s="13" customFormat="1" ht="12">
      <c r="A529" s="13"/>
      <c r="B529" s="257"/>
      <c r="C529" s="258"/>
      <c r="D529" s="259" t="s">
        <v>189</v>
      </c>
      <c r="E529" s="260" t="s">
        <v>1</v>
      </c>
      <c r="F529" s="261" t="s">
        <v>675</v>
      </c>
      <c r="G529" s="258"/>
      <c r="H529" s="260" t="s">
        <v>1</v>
      </c>
      <c r="I529" s="262"/>
      <c r="J529" s="258"/>
      <c r="K529" s="258"/>
      <c r="L529" s="263"/>
      <c r="M529" s="264"/>
      <c r="N529" s="265"/>
      <c r="O529" s="265"/>
      <c r="P529" s="265"/>
      <c r="Q529" s="265"/>
      <c r="R529" s="265"/>
      <c r="S529" s="265"/>
      <c r="T529" s="266"/>
      <c r="U529" s="13"/>
      <c r="V529" s="13"/>
      <c r="W529" s="13"/>
      <c r="X529" s="13"/>
      <c r="Y529" s="13"/>
      <c r="Z529" s="13"/>
      <c r="AA529" s="13"/>
      <c r="AB529" s="13"/>
      <c r="AC529" s="13"/>
      <c r="AD529" s="13"/>
      <c r="AE529" s="13"/>
      <c r="AT529" s="267" t="s">
        <v>189</v>
      </c>
      <c r="AU529" s="267" t="s">
        <v>85</v>
      </c>
      <c r="AV529" s="13" t="s">
        <v>83</v>
      </c>
      <c r="AW529" s="13" t="s">
        <v>32</v>
      </c>
      <c r="AX529" s="13" t="s">
        <v>76</v>
      </c>
      <c r="AY529" s="267" t="s">
        <v>173</v>
      </c>
    </row>
    <row r="530" spans="1:51" s="13" customFormat="1" ht="12">
      <c r="A530" s="13"/>
      <c r="B530" s="257"/>
      <c r="C530" s="258"/>
      <c r="D530" s="259" t="s">
        <v>189</v>
      </c>
      <c r="E530" s="260" t="s">
        <v>1</v>
      </c>
      <c r="F530" s="261" t="s">
        <v>657</v>
      </c>
      <c r="G530" s="258"/>
      <c r="H530" s="260" t="s">
        <v>1</v>
      </c>
      <c r="I530" s="262"/>
      <c r="J530" s="258"/>
      <c r="K530" s="258"/>
      <c r="L530" s="263"/>
      <c r="M530" s="264"/>
      <c r="N530" s="265"/>
      <c r="O530" s="265"/>
      <c r="P530" s="265"/>
      <c r="Q530" s="265"/>
      <c r="R530" s="265"/>
      <c r="S530" s="265"/>
      <c r="T530" s="266"/>
      <c r="U530" s="13"/>
      <c r="V530" s="13"/>
      <c r="W530" s="13"/>
      <c r="X530" s="13"/>
      <c r="Y530" s="13"/>
      <c r="Z530" s="13"/>
      <c r="AA530" s="13"/>
      <c r="AB530" s="13"/>
      <c r="AC530" s="13"/>
      <c r="AD530" s="13"/>
      <c r="AE530" s="13"/>
      <c r="AT530" s="267" t="s">
        <v>189</v>
      </c>
      <c r="AU530" s="267" t="s">
        <v>85</v>
      </c>
      <c r="AV530" s="13" t="s">
        <v>83</v>
      </c>
      <c r="AW530" s="13" t="s">
        <v>32</v>
      </c>
      <c r="AX530" s="13" t="s">
        <v>76</v>
      </c>
      <c r="AY530" s="267" t="s">
        <v>173</v>
      </c>
    </row>
    <row r="531" spans="1:51" s="13" customFormat="1" ht="12">
      <c r="A531" s="13"/>
      <c r="B531" s="257"/>
      <c r="C531" s="258"/>
      <c r="D531" s="259" t="s">
        <v>189</v>
      </c>
      <c r="E531" s="260" t="s">
        <v>1</v>
      </c>
      <c r="F531" s="261" t="s">
        <v>552</v>
      </c>
      <c r="G531" s="258"/>
      <c r="H531" s="260" t="s">
        <v>1</v>
      </c>
      <c r="I531" s="262"/>
      <c r="J531" s="258"/>
      <c r="K531" s="258"/>
      <c r="L531" s="263"/>
      <c r="M531" s="264"/>
      <c r="N531" s="265"/>
      <c r="O531" s="265"/>
      <c r="P531" s="265"/>
      <c r="Q531" s="265"/>
      <c r="R531" s="265"/>
      <c r="S531" s="265"/>
      <c r="T531" s="266"/>
      <c r="U531" s="13"/>
      <c r="V531" s="13"/>
      <c r="W531" s="13"/>
      <c r="X531" s="13"/>
      <c r="Y531" s="13"/>
      <c r="Z531" s="13"/>
      <c r="AA531" s="13"/>
      <c r="AB531" s="13"/>
      <c r="AC531" s="13"/>
      <c r="AD531" s="13"/>
      <c r="AE531" s="13"/>
      <c r="AT531" s="267" t="s">
        <v>189</v>
      </c>
      <c r="AU531" s="267" t="s">
        <v>85</v>
      </c>
      <c r="AV531" s="13" t="s">
        <v>83</v>
      </c>
      <c r="AW531" s="13" t="s">
        <v>32</v>
      </c>
      <c r="AX531" s="13" t="s">
        <v>76</v>
      </c>
      <c r="AY531" s="267" t="s">
        <v>173</v>
      </c>
    </row>
    <row r="532" spans="1:51" s="14" customFormat="1" ht="12">
      <c r="A532" s="14"/>
      <c r="B532" s="268"/>
      <c r="C532" s="269"/>
      <c r="D532" s="259" t="s">
        <v>189</v>
      </c>
      <c r="E532" s="270" t="s">
        <v>1</v>
      </c>
      <c r="F532" s="271" t="s">
        <v>85</v>
      </c>
      <c r="G532" s="269"/>
      <c r="H532" s="272">
        <v>2</v>
      </c>
      <c r="I532" s="273"/>
      <c r="J532" s="269"/>
      <c r="K532" s="269"/>
      <c r="L532" s="274"/>
      <c r="M532" s="275"/>
      <c r="N532" s="276"/>
      <c r="O532" s="276"/>
      <c r="P532" s="276"/>
      <c r="Q532" s="276"/>
      <c r="R532" s="276"/>
      <c r="S532" s="276"/>
      <c r="T532" s="277"/>
      <c r="U532" s="14"/>
      <c r="V532" s="14"/>
      <c r="W532" s="14"/>
      <c r="X532" s="14"/>
      <c r="Y532" s="14"/>
      <c r="Z532" s="14"/>
      <c r="AA532" s="14"/>
      <c r="AB532" s="14"/>
      <c r="AC532" s="14"/>
      <c r="AD532" s="14"/>
      <c r="AE532" s="14"/>
      <c r="AT532" s="278" t="s">
        <v>189</v>
      </c>
      <c r="AU532" s="278" t="s">
        <v>85</v>
      </c>
      <c r="AV532" s="14" t="s">
        <v>85</v>
      </c>
      <c r="AW532" s="14" t="s">
        <v>32</v>
      </c>
      <c r="AX532" s="14" t="s">
        <v>76</v>
      </c>
      <c r="AY532" s="278" t="s">
        <v>173</v>
      </c>
    </row>
    <row r="533" spans="1:51" s="15" customFormat="1" ht="12">
      <c r="A533" s="15"/>
      <c r="B533" s="279"/>
      <c r="C533" s="280"/>
      <c r="D533" s="259" t="s">
        <v>189</v>
      </c>
      <c r="E533" s="281" t="s">
        <v>1</v>
      </c>
      <c r="F533" s="282" t="s">
        <v>194</v>
      </c>
      <c r="G533" s="280"/>
      <c r="H533" s="283">
        <v>2</v>
      </c>
      <c r="I533" s="284"/>
      <c r="J533" s="280"/>
      <c r="K533" s="280"/>
      <c r="L533" s="285"/>
      <c r="M533" s="286"/>
      <c r="N533" s="287"/>
      <c r="O533" s="287"/>
      <c r="P533" s="287"/>
      <c r="Q533" s="287"/>
      <c r="R533" s="287"/>
      <c r="S533" s="287"/>
      <c r="T533" s="288"/>
      <c r="U533" s="15"/>
      <c r="V533" s="15"/>
      <c r="W533" s="15"/>
      <c r="X533" s="15"/>
      <c r="Y533" s="15"/>
      <c r="Z533" s="15"/>
      <c r="AA533" s="15"/>
      <c r="AB533" s="15"/>
      <c r="AC533" s="15"/>
      <c r="AD533" s="15"/>
      <c r="AE533" s="15"/>
      <c r="AT533" s="289" t="s">
        <v>189</v>
      </c>
      <c r="AU533" s="289" t="s">
        <v>85</v>
      </c>
      <c r="AV533" s="15" t="s">
        <v>183</v>
      </c>
      <c r="AW533" s="15" t="s">
        <v>32</v>
      </c>
      <c r="AX533" s="15" t="s">
        <v>83</v>
      </c>
      <c r="AY533" s="289" t="s">
        <v>173</v>
      </c>
    </row>
    <row r="534" spans="1:65" s="2" customFormat="1" ht="24.15" customHeight="1">
      <c r="A534" s="38"/>
      <c r="B534" s="39"/>
      <c r="C534" s="243" t="s">
        <v>676</v>
      </c>
      <c r="D534" s="243" t="s">
        <v>175</v>
      </c>
      <c r="E534" s="244" t="s">
        <v>677</v>
      </c>
      <c r="F534" s="245" t="s">
        <v>678</v>
      </c>
      <c r="G534" s="246" t="s">
        <v>561</v>
      </c>
      <c r="H534" s="247">
        <v>1</v>
      </c>
      <c r="I534" s="248"/>
      <c r="J534" s="249">
        <f>ROUND(I534*H534,2)</f>
        <v>0</v>
      </c>
      <c r="K534" s="250"/>
      <c r="L534" s="44"/>
      <c r="M534" s="251" t="s">
        <v>1</v>
      </c>
      <c r="N534" s="252" t="s">
        <v>41</v>
      </c>
      <c r="O534" s="91"/>
      <c r="P534" s="253">
        <f>O534*H534</f>
        <v>0</v>
      </c>
      <c r="Q534" s="253">
        <v>0</v>
      </c>
      <c r="R534" s="253">
        <f>Q534*H534</f>
        <v>0</v>
      </c>
      <c r="S534" s="253">
        <v>0</v>
      </c>
      <c r="T534" s="254">
        <f>S534*H534</f>
        <v>0</v>
      </c>
      <c r="U534" s="38"/>
      <c r="V534" s="38"/>
      <c r="W534" s="38"/>
      <c r="X534" s="38"/>
      <c r="Y534" s="38"/>
      <c r="Z534" s="38"/>
      <c r="AA534" s="38"/>
      <c r="AB534" s="38"/>
      <c r="AC534" s="38"/>
      <c r="AD534" s="38"/>
      <c r="AE534" s="38"/>
      <c r="AR534" s="255" t="s">
        <v>179</v>
      </c>
      <c r="AT534" s="255" t="s">
        <v>175</v>
      </c>
      <c r="AU534" s="255" t="s">
        <v>85</v>
      </c>
      <c r="AY534" s="17" t="s">
        <v>173</v>
      </c>
      <c r="BE534" s="256">
        <f>IF(N534="základní",J534,0)</f>
        <v>0</v>
      </c>
      <c r="BF534" s="256">
        <f>IF(N534="snížená",J534,0)</f>
        <v>0</v>
      </c>
      <c r="BG534" s="256">
        <f>IF(N534="zákl. přenesená",J534,0)</f>
        <v>0</v>
      </c>
      <c r="BH534" s="256">
        <f>IF(N534="sníž. přenesená",J534,0)</f>
        <v>0</v>
      </c>
      <c r="BI534" s="256">
        <f>IF(N534="nulová",J534,0)</f>
        <v>0</v>
      </c>
      <c r="BJ534" s="17" t="s">
        <v>83</v>
      </c>
      <c r="BK534" s="256">
        <f>ROUND(I534*H534,2)</f>
        <v>0</v>
      </c>
      <c r="BL534" s="17" t="s">
        <v>179</v>
      </c>
      <c r="BM534" s="255" t="s">
        <v>679</v>
      </c>
    </row>
    <row r="535" spans="1:47" s="2" customFormat="1" ht="12">
      <c r="A535" s="38"/>
      <c r="B535" s="39"/>
      <c r="C535" s="40"/>
      <c r="D535" s="259" t="s">
        <v>541</v>
      </c>
      <c r="E535" s="40"/>
      <c r="F535" s="302" t="s">
        <v>680</v>
      </c>
      <c r="G535" s="40"/>
      <c r="H535" s="40"/>
      <c r="I535" s="210"/>
      <c r="J535" s="40"/>
      <c r="K535" s="40"/>
      <c r="L535" s="44"/>
      <c r="M535" s="303"/>
      <c r="N535" s="304"/>
      <c r="O535" s="91"/>
      <c r="P535" s="91"/>
      <c r="Q535" s="91"/>
      <c r="R535" s="91"/>
      <c r="S535" s="91"/>
      <c r="T535" s="92"/>
      <c r="U535" s="38"/>
      <c r="V535" s="38"/>
      <c r="W535" s="38"/>
      <c r="X535" s="38"/>
      <c r="Y535" s="38"/>
      <c r="Z535" s="38"/>
      <c r="AA535" s="38"/>
      <c r="AB535" s="38"/>
      <c r="AC535" s="38"/>
      <c r="AD535" s="38"/>
      <c r="AE535" s="38"/>
      <c r="AT535" s="17" t="s">
        <v>541</v>
      </c>
      <c r="AU535" s="17" t="s">
        <v>85</v>
      </c>
    </row>
    <row r="536" spans="1:51" s="13" customFormat="1" ht="12">
      <c r="A536" s="13"/>
      <c r="B536" s="257"/>
      <c r="C536" s="258"/>
      <c r="D536" s="259" t="s">
        <v>189</v>
      </c>
      <c r="E536" s="260" t="s">
        <v>1</v>
      </c>
      <c r="F536" s="261" t="s">
        <v>547</v>
      </c>
      <c r="G536" s="258"/>
      <c r="H536" s="260" t="s">
        <v>1</v>
      </c>
      <c r="I536" s="262"/>
      <c r="J536" s="258"/>
      <c r="K536" s="258"/>
      <c r="L536" s="263"/>
      <c r="M536" s="264"/>
      <c r="N536" s="265"/>
      <c r="O536" s="265"/>
      <c r="P536" s="265"/>
      <c r="Q536" s="265"/>
      <c r="R536" s="265"/>
      <c r="S536" s="265"/>
      <c r="T536" s="266"/>
      <c r="U536" s="13"/>
      <c r="V536" s="13"/>
      <c r="W536" s="13"/>
      <c r="X536" s="13"/>
      <c r="Y536" s="13"/>
      <c r="Z536" s="13"/>
      <c r="AA536" s="13"/>
      <c r="AB536" s="13"/>
      <c r="AC536" s="13"/>
      <c r="AD536" s="13"/>
      <c r="AE536" s="13"/>
      <c r="AT536" s="267" t="s">
        <v>189</v>
      </c>
      <c r="AU536" s="267" t="s">
        <v>85</v>
      </c>
      <c r="AV536" s="13" t="s">
        <v>83</v>
      </c>
      <c r="AW536" s="13" t="s">
        <v>32</v>
      </c>
      <c r="AX536" s="13" t="s">
        <v>76</v>
      </c>
      <c r="AY536" s="267" t="s">
        <v>173</v>
      </c>
    </row>
    <row r="537" spans="1:51" s="13" customFormat="1" ht="12">
      <c r="A537" s="13"/>
      <c r="B537" s="257"/>
      <c r="C537" s="258"/>
      <c r="D537" s="259" t="s">
        <v>189</v>
      </c>
      <c r="E537" s="260" t="s">
        <v>1</v>
      </c>
      <c r="F537" s="261" t="s">
        <v>681</v>
      </c>
      <c r="G537" s="258"/>
      <c r="H537" s="260" t="s">
        <v>1</v>
      </c>
      <c r="I537" s="262"/>
      <c r="J537" s="258"/>
      <c r="K537" s="258"/>
      <c r="L537" s="263"/>
      <c r="M537" s="264"/>
      <c r="N537" s="265"/>
      <c r="O537" s="265"/>
      <c r="P537" s="265"/>
      <c r="Q537" s="265"/>
      <c r="R537" s="265"/>
      <c r="S537" s="265"/>
      <c r="T537" s="266"/>
      <c r="U537" s="13"/>
      <c r="V537" s="13"/>
      <c r="W537" s="13"/>
      <c r="X537" s="13"/>
      <c r="Y537" s="13"/>
      <c r="Z537" s="13"/>
      <c r="AA537" s="13"/>
      <c r="AB537" s="13"/>
      <c r="AC537" s="13"/>
      <c r="AD537" s="13"/>
      <c r="AE537" s="13"/>
      <c r="AT537" s="267" t="s">
        <v>189</v>
      </c>
      <c r="AU537" s="267" t="s">
        <v>85</v>
      </c>
      <c r="AV537" s="13" t="s">
        <v>83</v>
      </c>
      <c r="AW537" s="13" t="s">
        <v>32</v>
      </c>
      <c r="AX537" s="13" t="s">
        <v>76</v>
      </c>
      <c r="AY537" s="267" t="s">
        <v>173</v>
      </c>
    </row>
    <row r="538" spans="1:51" s="14" customFormat="1" ht="12">
      <c r="A538" s="14"/>
      <c r="B538" s="268"/>
      <c r="C538" s="269"/>
      <c r="D538" s="259" t="s">
        <v>189</v>
      </c>
      <c r="E538" s="270" t="s">
        <v>1</v>
      </c>
      <c r="F538" s="271" t="s">
        <v>83</v>
      </c>
      <c r="G538" s="269"/>
      <c r="H538" s="272">
        <v>1</v>
      </c>
      <c r="I538" s="273"/>
      <c r="J538" s="269"/>
      <c r="K538" s="269"/>
      <c r="L538" s="274"/>
      <c r="M538" s="275"/>
      <c r="N538" s="276"/>
      <c r="O538" s="276"/>
      <c r="P538" s="276"/>
      <c r="Q538" s="276"/>
      <c r="R538" s="276"/>
      <c r="S538" s="276"/>
      <c r="T538" s="277"/>
      <c r="U538" s="14"/>
      <c r="V538" s="14"/>
      <c r="W538" s="14"/>
      <c r="X538" s="14"/>
      <c r="Y538" s="14"/>
      <c r="Z538" s="14"/>
      <c r="AA538" s="14"/>
      <c r="AB538" s="14"/>
      <c r="AC538" s="14"/>
      <c r="AD538" s="14"/>
      <c r="AE538" s="14"/>
      <c r="AT538" s="278" t="s">
        <v>189</v>
      </c>
      <c r="AU538" s="278" t="s">
        <v>85</v>
      </c>
      <c r="AV538" s="14" t="s">
        <v>85</v>
      </c>
      <c r="AW538" s="14" t="s">
        <v>32</v>
      </c>
      <c r="AX538" s="14" t="s">
        <v>76</v>
      </c>
      <c r="AY538" s="278" t="s">
        <v>173</v>
      </c>
    </row>
    <row r="539" spans="1:51" s="15" customFormat="1" ht="12">
      <c r="A539" s="15"/>
      <c r="B539" s="279"/>
      <c r="C539" s="280"/>
      <c r="D539" s="259" t="s">
        <v>189</v>
      </c>
      <c r="E539" s="281" t="s">
        <v>1</v>
      </c>
      <c r="F539" s="282" t="s">
        <v>194</v>
      </c>
      <c r="G539" s="280"/>
      <c r="H539" s="283">
        <v>1</v>
      </c>
      <c r="I539" s="284"/>
      <c r="J539" s="280"/>
      <c r="K539" s="280"/>
      <c r="L539" s="285"/>
      <c r="M539" s="286"/>
      <c r="N539" s="287"/>
      <c r="O539" s="287"/>
      <c r="P539" s="287"/>
      <c r="Q539" s="287"/>
      <c r="R539" s="287"/>
      <c r="S539" s="287"/>
      <c r="T539" s="288"/>
      <c r="U539" s="15"/>
      <c r="V539" s="15"/>
      <c r="W539" s="15"/>
      <c r="X539" s="15"/>
      <c r="Y539" s="15"/>
      <c r="Z539" s="15"/>
      <c r="AA539" s="15"/>
      <c r="AB539" s="15"/>
      <c r="AC539" s="15"/>
      <c r="AD539" s="15"/>
      <c r="AE539" s="15"/>
      <c r="AT539" s="289" t="s">
        <v>189</v>
      </c>
      <c r="AU539" s="289" t="s">
        <v>85</v>
      </c>
      <c r="AV539" s="15" t="s">
        <v>183</v>
      </c>
      <c r="AW539" s="15" t="s">
        <v>32</v>
      </c>
      <c r="AX539" s="15" t="s">
        <v>83</v>
      </c>
      <c r="AY539" s="289" t="s">
        <v>173</v>
      </c>
    </row>
    <row r="540" spans="1:65" s="2" customFormat="1" ht="24.15" customHeight="1">
      <c r="A540" s="38"/>
      <c r="B540" s="39"/>
      <c r="C540" s="243" t="s">
        <v>682</v>
      </c>
      <c r="D540" s="243" t="s">
        <v>175</v>
      </c>
      <c r="E540" s="244" t="s">
        <v>683</v>
      </c>
      <c r="F540" s="245" t="s">
        <v>684</v>
      </c>
      <c r="G540" s="246" t="s">
        <v>561</v>
      </c>
      <c r="H540" s="247">
        <v>1</v>
      </c>
      <c r="I540" s="248"/>
      <c r="J540" s="249">
        <f>ROUND(I540*H540,2)</f>
        <v>0</v>
      </c>
      <c r="K540" s="250"/>
      <c r="L540" s="44"/>
      <c r="M540" s="251" t="s">
        <v>1</v>
      </c>
      <c r="N540" s="252" t="s">
        <v>41</v>
      </c>
      <c r="O540" s="91"/>
      <c r="P540" s="253">
        <f>O540*H540</f>
        <v>0</v>
      </c>
      <c r="Q540" s="253">
        <v>0</v>
      </c>
      <c r="R540" s="253">
        <f>Q540*H540</f>
        <v>0</v>
      </c>
      <c r="S540" s="253">
        <v>0</v>
      </c>
      <c r="T540" s="254">
        <f>S540*H540</f>
        <v>0</v>
      </c>
      <c r="U540" s="38"/>
      <c r="V540" s="38"/>
      <c r="W540" s="38"/>
      <c r="X540" s="38"/>
      <c r="Y540" s="38"/>
      <c r="Z540" s="38"/>
      <c r="AA540" s="38"/>
      <c r="AB540" s="38"/>
      <c r="AC540" s="38"/>
      <c r="AD540" s="38"/>
      <c r="AE540" s="38"/>
      <c r="AR540" s="255" t="s">
        <v>179</v>
      </c>
      <c r="AT540" s="255" t="s">
        <v>175</v>
      </c>
      <c r="AU540" s="255" t="s">
        <v>85</v>
      </c>
      <c r="AY540" s="17" t="s">
        <v>173</v>
      </c>
      <c r="BE540" s="256">
        <f>IF(N540="základní",J540,0)</f>
        <v>0</v>
      </c>
      <c r="BF540" s="256">
        <f>IF(N540="snížená",J540,0)</f>
        <v>0</v>
      </c>
      <c r="BG540" s="256">
        <f>IF(N540="zákl. přenesená",J540,0)</f>
        <v>0</v>
      </c>
      <c r="BH540" s="256">
        <f>IF(N540="sníž. přenesená",J540,0)</f>
        <v>0</v>
      </c>
      <c r="BI540" s="256">
        <f>IF(N540="nulová",J540,0)</f>
        <v>0</v>
      </c>
      <c r="BJ540" s="17" t="s">
        <v>83</v>
      </c>
      <c r="BK540" s="256">
        <f>ROUND(I540*H540,2)</f>
        <v>0</v>
      </c>
      <c r="BL540" s="17" t="s">
        <v>179</v>
      </c>
      <c r="BM540" s="255" t="s">
        <v>685</v>
      </c>
    </row>
    <row r="541" spans="1:47" s="2" customFormat="1" ht="12">
      <c r="A541" s="38"/>
      <c r="B541" s="39"/>
      <c r="C541" s="40"/>
      <c r="D541" s="259" t="s">
        <v>541</v>
      </c>
      <c r="E541" s="40"/>
      <c r="F541" s="302" t="s">
        <v>686</v>
      </c>
      <c r="G541" s="40"/>
      <c r="H541" s="40"/>
      <c r="I541" s="210"/>
      <c r="J541" s="40"/>
      <c r="K541" s="40"/>
      <c r="L541" s="44"/>
      <c r="M541" s="303"/>
      <c r="N541" s="304"/>
      <c r="O541" s="91"/>
      <c r="P541" s="91"/>
      <c r="Q541" s="91"/>
      <c r="R541" s="91"/>
      <c r="S541" s="91"/>
      <c r="T541" s="92"/>
      <c r="U541" s="38"/>
      <c r="V541" s="38"/>
      <c r="W541" s="38"/>
      <c r="X541" s="38"/>
      <c r="Y541" s="38"/>
      <c r="Z541" s="38"/>
      <c r="AA541" s="38"/>
      <c r="AB541" s="38"/>
      <c r="AC541" s="38"/>
      <c r="AD541" s="38"/>
      <c r="AE541" s="38"/>
      <c r="AT541" s="17" t="s">
        <v>541</v>
      </c>
      <c r="AU541" s="17" t="s">
        <v>85</v>
      </c>
    </row>
    <row r="542" spans="1:51" s="13" customFormat="1" ht="12">
      <c r="A542" s="13"/>
      <c r="B542" s="257"/>
      <c r="C542" s="258"/>
      <c r="D542" s="259" t="s">
        <v>189</v>
      </c>
      <c r="E542" s="260" t="s">
        <v>1</v>
      </c>
      <c r="F542" s="261" t="s">
        <v>547</v>
      </c>
      <c r="G542" s="258"/>
      <c r="H542" s="260" t="s">
        <v>1</v>
      </c>
      <c r="I542" s="262"/>
      <c r="J542" s="258"/>
      <c r="K542" s="258"/>
      <c r="L542" s="263"/>
      <c r="M542" s="264"/>
      <c r="N542" s="265"/>
      <c r="O542" s="265"/>
      <c r="P542" s="265"/>
      <c r="Q542" s="265"/>
      <c r="R542" s="265"/>
      <c r="S542" s="265"/>
      <c r="T542" s="266"/>
      <c r="U542" s="13"/>
      <c r="V542" s="13"/>
      <c r="W542" s="13"/>
      <c r="X542" s="13"/>
      <c r="Y542" s="13"/>
      <c r="Z542" s="13"/>
      <c r="AA542" s="13"/>
      <c r="AB542" s="13"/>
      <c r="AC542" s="13"/>
      <c r="AD542" s="13"/>
      <c r="AE542" s="13"/>
      <c r="AT542" s="267" t="s">
        <v>189</v>
      </c>
      <c r="AU542" s="267" t="s">
        <v>85</v>
      </c>
      <c r="AV542" s="13" t="s">
        <v>83</v>
      </c>
      <c r="AW542" s="13" t="s">
        <v>32</v>
      </c>
      <c r="AX542" s="13" t="s">
        <v>76</v>
      </c>
      <c r="AY542" s="267" t="s">
        <v>173</v>
      </c>
    </row>
    <row r="543" spans="1:51" s="13" customFormat="1" ht="12">
      <c r="A543" s="13"/>
      <c r="B543" s="257"/>
      <c r="C543" s="258"/>
      <c r="D543" s="259" t="s">
        <v>189</v>
      </c>
      <c r="E543" s="260" t="s">
        <v>1</v>
      </c>
      <c r="F543" s="261" t="s">
        <v>687</v>
      </c>
      <c r="G543" s="258"/>
      <c r="H543" s="260" t="s">
        <v>1</v>
      </c>
      <c r="I543" s="262"/>
      <c r="J543" s="258"/>
      <c r="K543" s="258"/>
      <c r="L543" s="263"/>
      <c r="M543" s="264"/>
      <c r="N543" s="265"/>
      <c r="O543" s="265"/>
      <c r="P543" s="265"/>
      <c r="Q543" s="265"/>
      <c r="R543" s="265"/>
      <c r="S543" s="265"/>
      <c r="T543" s="266"/>
      <c r="U543" s="13"/>
      <c r="V543" s="13"/>
      <c r="W543" s="13"/>
      <c r="X543" s="13"/>
      <c r="Y543" s="13"/>
      <c r="Z543" s="13"/>
      <c r="AA543" s="13"/>
      <c r="AB543" s="13"/>
      <c r="AC543" s="13"/>
      <c r="AD543" s="13"/>
      <c r="AE543" s="13"/>
      <c r="AT543" s="267" t="s">
        <v>189</v>
      </c>
      <c r="AU543" s="267" t="s">
        <v>85</v>
      </c>
      <c r="AV543" s="13" t="s">
        <v>83</v>
      </c>
      <c r="AW543" s="13" t="s">
        <v>32</v>
      </c>
      <c r="AX543" s="13" t="s">
        <v>76</v>
      </c>
      <c r="AY543" s="267" t="s">
        <v>173</v>
      </c>
    </row>
    <row r="544" spans="1:51" s="14" customFormat="1" ht="12">
      <c r="A544" s="14"/>
      <c r="B544" s="268"/>
      <c r="C544" s="269"/>
      <c r="D544" s="259" t="s">
        <v>189</v>
      </c>
      <c r="E544" s="270" t="s">
        <v>1</v>
      </c>
      <c r="F544" s="271" t="s">
        <v>83</v>
      </c>
      <c r="G544" s="269"/>
      <c r="H544" s="272">
        <v>1</v>
      </c>
      <c r="I544" s="273"/>
      <c r="J544" s="269"/>
      <c r="K544" s="269"/>
      <c r="L544" s="274"/>
      <c r="M544" s="275"/>
      <c r="N544" s="276"/>
      <c r="O544" s="276"/>
      <c r="P544" s="276"/>
      <c r="Q544" s="276"/>
      <c r="R544" s="276"/>
      <c r="S544" s="276"/>
      <c r="T544" s="277"/>
      <c r="U544" s="14"/>
      <c r="V544" s="14"/>
      <c r="W544" s="14"/>
      <c r="X544" s="14"/>
      <c r="Y544" s="14"/>
      <c r="Z544" s="14"/>
      <c r="AA544" s="14"/>
      <c r="AB544" s="14"/>
      <c r="AC544" s="14"/>
      <c r="AD544" s="14"/>
      <c r="AE544" s="14"/>
      <c r="AT544" s="278" t="s">
        <v>189</v>
      </c>
      <c r="AU544" s="278" t="s">
        <v>85</v>
      </c>
      <c r="AV544" s="14" t="s">
        <v>85</v>
      </c>
      <c r="AW544" s="14" t="s">
        <v>32</v>
      </c>
      <c r="AX544" s="14" t="s">
        <v>76</v>
      </c>
      <c r="AY544" s="278" t="s">
        <v>173</v>
      </c>
    </row>
    <row r="545" spans="1:51" s="15" customFormat="1" ht="12">
      <c r="A545" s="15"/>
      <c r="B545" s="279"/>
      <c r="C545" s="280"/>
      <c r="D545" s="259" t="s">
        <v>189</v>
      </c>
      <c r="E545" s="281" t="s">
        <v>1</v>
      </c>
      <c r="F545" s="282" t="s">
        <v>194</v>
      </c>
      <c r="G545" s="280"/>
      <c r="H545" s="283">
        <v>1</v>
      </c>
      <c r="I545" s="284"/>
      <c r="J545" s="280"/>
      <c r="K545" s="280"/>
      <c r="L545" s="285"/>
      <c r="M545" s="286"/>
      <c r="N545" s="287"/>
      <c r="O545" s="287"/>
      <c r="P545" s="287"/>
      <c r="Q545" s="287"/>
      <c r="R545" s="287"/>
      <c r="S545" s="287"/>
      <c r="T545" s="288"/>
      <c r="U545" s="15"/>
      <c r="V545" s="15"/>
      <c r="W545" s="15"/>
      <c r="X545" s="15"/>
      <c r="Y545" s="15"/>
      <c r="Z545" s="15"/>
      <c r="AA545" s="15"/>
      <c r="AB545" s="15"/>
      <c r="AC545" s="15"/>
      <c r="AD545" s="15"/>
      <c r="AE545" s="15"/>
      <c r="AT545" s="289" t="s">
        <v>189</v>
      </c>
      <c r="AU545" s="289" t="s">
        <v>85</v>
      </c>
      <c r="AV545" s="15" t="s">
        <v>183</v>
      </c>
      <c r="AW545" s="15" t="s">
        <v>32</v>
      </c>
      <c r="AX545" s="15" t="s">
        <v>83</v>
      </c>
      <c r="AY545" s="289" t="s">
        <v>173</v>
      </c>
    </row>
    <row r="546" spans="1:65" s="2" customFormat="1" ht="21.75" customHeight="1">
      <c r="A546" s="38"/>
      <c r="B546" s="39"/>
      <c r="C546" s="243" t="s">
        <v>688</v>
      </c>
      <c r="D546" s="243" t="s">
        <v>175</v>
      </c>
      <c r="E546" s="244" t="s">
        <v>689</v>
      </c>
      <c r="F546" s="245" t="s">
        <v>690</v>
      </c>
      <c r="G546" s="246" t="s">
        <v>691</v>
      </c>
      <c r="H546" s="247">
        <v>5.12</v>
      </c>
      <c r="I546" s="248"/>
      <c r="J546" s="249">
        <f>ROUND(I546*H546,2)</f>
        <v>0</v>
      </c>
      <c r="K546" s="250"/>
      <c r="L546" s="44"/>
      <c r="M546" s="251" t="s">
        <v>1</v>
      </c>
      <c r="N546" s="252" t="s">
        <v>41</v>
      </c>
      <c r="O546" s="91"/>
      <c r="P546" s="253">
        <f>O546*H546</f>
        <v>0</v>
      </c>
      <c r="Q546" s="253">
        <v>7E-05</v>
      </c>
      <c r="R546" s="253">
        <f>Q546*H546</f>
        <v>0.0003584</v>
      </c>
      <c r="S546" s="253">
        <v>0</v>
      </c>
      <c r="T546" s="254">
        <f>S546*H546</f>
        <v>0</v>
      </c>
      <c r="U546" s="38"/>
      <c r="V546" s="38"/>
      <c r="W546" s="38"/>
      <c r="X546" s="38"/>
      <c r="Y546" s="38"/>
      <c r="Z546" s="38"/>
      <c r="AA546" s="38"/>
      <c r="AB546" s="38"/>
      <c r="AC546" s="38"/>
      <c r="AD546" s="38"/>
      <c r="AE546" s="38"/>
      <c r="AR546" s="255" t="s">
        <v>179</v>
      </c>
      <c r="AT546" s="255" t="s">
        <v>175</v>
      </c>
      <c r="AU546" s="255" t="s">
        <v>85</v>
      </c>
      <c r="AY546" s="17" t="s">
        <v>173</v>
      </c>
      <c r="BE546" s="256">
        <f>IF(N546="základní",J546,0)</f>
        <v>0</v>
      </c>
      <c r="BF546" s="256">
        <f>IF(N546="snížená",J546,0)</f>
        <v>0</v>
      </c>
      <c r="BG546" s="256">
        <f>IF(N546="zákl. přenesená",J546,0)</f>
        <v>0</v>
      </c>
      <c r="BH546" s="256">
        <f>IF(N546="sníž. přenesená",J546,0)</f>
        <v>0</v>
      </c>
      <c r="BI546" s="256">
        <f>IF(N546="nulová",J546,0)</f>
        <v>0</v>
      </c>
      <c r="BJ546" s="17" t="s">
        <v>83</v>
      </c>
      <c r="BK546" s="256">
        <f>ROUND(I546*H546,2)</f>
        <v>0</v>
      </c>
      <c r="BL546" s="17" t="s">
        <v>179</v>
      </c>
      <c r="BM546" s="255" t="s">
        <v>692</v>
      </c>
    </row>
    <row r="547" spans="1:51" s="13" customFormat="1" ht="12">
      <c r="A547" s="13"/>
      <c r="B547" s="257"/>
      <c r="C547" s="258"/>
      <c r="D547" s="259" t="s">
        <v>189</v>
      </c>
      <c r="E547" s="260" t="s">
        <v>1</v>
      </c>
      <c r="F547" s="261" t="s">
        <v>693</v>
      </c>
      <c r="G547" s="258"/>
      <c r="H547" s="260" t="s">
        <v>1</v>
      </c>
      <c r="I547" s="262"/>
      <c r="J547" s="258"/>
      <c r="K547" s="258"/>
      <c r="L547" s="263"/>
      <c r="M547" s="264"/>
      <c r="N547" s="265"/>
      <c r="O547" s="265"/>
      <c r="P547" s="265"/>
      <c r="Q547" s="265"/>
      <c r="R547" s="265"/>
      <c r="S547" s="265"/>
      <c r="T547" s="266"/>
      <c r="U547" s="13"/>
      <c r="V547" s="13"/>
      <c r="W547" s="13"/>
      <c r="X547" s="13"/>
      <c r="Y547" s="13"/>
      <c r="Z547" s="13"/>
      <c r="AA547" s="13"/>
      <c r="AB547" s="13"/>
      <c r="AC547" s="13"/>
      <c r="AD547" s="13"/>
      <c r="AE547" s="13"/>
      <c r="AT547" s="267" t="s">
        <v>189</v>
      </c>
      <c r="AU547" s="267" t="s">
        <v>85</v>
      </c>
      <c r="AV547" s="13" t="s">
        <v>83</v>
      </c>
      <c r="AW547" s="13" t="s">
        <v>32</v>
      </c>
      <c r="AX547" s="13" t="s">
        <v>76</v>
      </c>
      <c r="AY547" s="267" t="s">
        <v>173</v>
      </c>
    </row>
    <row r="548" spans="1:51" s="13" customFormat="1" ht="12">
      <c r="A548" s="13"/>
      <c r="B548" s="257"/>
      <c r="C548" s="258"/>
      <c r="D548" s="259" t="s">
        <v>189</v>
      </c>
      <c r="E548" s="260" t="s">
        <v>1</v>
      </c>
      <c r="F548" s="261" t="s">
        <v>694</v>
      </c>
      <c r="G548" s="258"/>
      <c r="H548" s="260" t="s">
        <v>1</v>
      </c>
      <c r="I548" s="262"/>
      <c r="J548" s="258"/>
      <c r="K548" s="258"/>
      <c r="L548" s="263"/>
      <c r="M548" s="264"/>
      <c r="N548" s="265"/>
      <c r="O548" s="265"/>
      <c r="P548" s="265"/>
      <c r="Q548" s="265"/>
      <c r="R548" s="265"/>
      <c r="S548" s="265"/>
      <c r="T548" s="266"/>
      <c r="U548" s="13"/>
      <c r="V548" s="13"/>
      <c r="W548" s="13"/>
      <c r="X548" s="13"/>
      <c r="Y548" s="13"/>
      <c r="Z548" s="13"/>
      <c r="AA548" s="13"/>
      <c r="AB548" s="13"/>
      <c r="AC548" s="13"/>
      <c r="AD548" s="13"/>
      <c r="AE548" s="13"/>
      <c r="AT548" s="267" t="s">
        <v>189</v>
      </c>
      <c r="AU548" s="267" t="s">
        <v>85</v>
      </c>
      <c r="AV548" s="13" t="s">
        <v>83</v>
      </c>
      <c r="AW548" s="13" t="s">
        <v>32</v>
      </c>
      <c r="AX548" s="13" t="s">
        <v>76</v>
      </c>
      <c r="AY548" s="267" t="s">
        <v>173</v>
      </c>
    </row>
    <row r="549" spans="1:51" s="13" customFormat="1" ht="12">
      <c r="A549" s="13"/>
      <c r="B549" s="257"/>
      <c r="C549" s="258"/>
      <c r="D549" s="259" t="s">
        <v>189</v>
      </c>
      <c r="E549" s="260" t="s">
        <v>1</v>
      </c>
      <c r="F549" s="261" t="s">
        <v>695</v>
      </c>
      <c r="G549" s="258"/>
      <c r="H549" s="260" t="s">
        <v>1</v>
      </c>
      <c r="I549" s="262"/>
      <c r="J549" s="258"/>
      <c r="K549" s="258"/>
      <c r="L549" s="263"/>
      <c r="M549" s="264"/>
      <c r="N549" s="265"/>
      <c r="O549" s="265"/>
      <c r="P549" s="265"/>
      <c r="Q549" s="265"/>
      <c r="R549" s="265"/>
      <c r="S549" s="265"/>
      <c r="T549" s="266"/>
      <c r="U549" s="13"/>
      <c r="V549" s="13"/>
      <c r="W549" s="13"/>
      <c r="X549" s="13"/>
      <c r="Y549" s="13"/>
      <c r="Z549" s="13"/>
      <c r="AA549" s="13"/>
      <c r="AB549" s="13"/>
      <c r="AC549" s="13"/>
      <c r="AD549" s="13"/>
      <c r="AE549" s="13"/>
      <c r="AT549" s="267" t="s">
        <v>189</v>
      </c>
      <c r="AU549" s="267" t="s">
        <v>85</v>
      </c>
      <c r="AV549" s="13" t="s">
        <v>83</v>
      </c>
      <c r="AW549" s="13" t="s">
        <v>32</v>
      </c>
      <c r="AX549" s="13" t="s">
        <v>76</v>
      </c>
      <c r="AY549" s="267" t="s">
        <v>173</v>
      </c>
    </row>
    <row r="550" spans="1:51" s="14" customFormat="1" ht="12">
      <c r="A550" s="14"/>
      <c r="B550" s="268"/>
      <c r="C550" s="269"/>
      <c r="D550" s="259" t="s">
        <v>189</v>
      </c>
      <c r="E550" s="270" t="s">
        <v>1</v>
      </c>
      <c r="F550" s="271" t="s">
        <v>696</v>
      </c>
      <c r="G550" s="269"/>
      <c r="H550" s="272">
        <v>5.12</v>
      </c>
      <c r="I550" s="273"/>
      <c r="J550" s="269"/>
      <c r="K550" s="269"/>
      <c r="L550" s="274"/>
      <c r="M550" s="275"/>
      <c r="N550" s="276"/>
      <c r="O550" s="276"/>
      <c r="P550" s="276"/>
      <c r="Q550" s="276"/>
      <c r="R550" s="276"/>
      <c r="S550" s="276"/>
      <c r="T550" s="277"/>
      <c r="U550" s="14"/>
      <c r="V550" s="14"/>
      <c r="W550" s="14"/>
      <c r="X550" s="14"/>
      <c r="Y550" s="14"/>
      <c r="Z550" s="14"/>
      <c r="AA550" s="14"/>
      <c r="AB550" s="14"/>
      <c r="AC550" s="14"/>
      <c r="AD550" s="14"/>
      <c r="AE550" s="14"/>
      <c r="AT550" s="278" t="s">
        <v>189</v>
      </c>
      <c r="AU550" s="278" t="s">
        <v>85</v>
      </c>
      <c r="AV550" s="14" t="s">
        <v>85</v>
      </c>
      <c r="AW550" s="14" t="s">
        <v>32</v>
      </c>
      <c r="AX550" s="14" t="s">
        <v>76</v>
      </c>
      <c r="AY550" s="278" t="s">
        <v>173</v>
      </c>
    </row>
    <row r="551" spans="1:51" s="15" customFormat="1" ht="12">
      <c r="A551" s="15"/>
      <c r="B551" s="279"/>
      <c r="C551" s="280"/>
      <c r="D551" s="259" t="s">
        <v>189</v>
      </c>
      <c r="E551" s="281" t="s">
        <v>1</v>
      </c>
      <c r="F551" s="282" t="s">
        <v>194</v>
      </c>
      <c r="G551" s="280"/>
      <c r="H551" s="283">
        <v>5.12</v>
      </c>
      <c r="I551" s="284"/>
      <c r="J551" s="280"/>
      <c r="K551" s="280"/>
      <c r="L551" s="285"/>
      <c r="M551" s="286"/>
      <c r="N551" s="287"/>
      <c r="O551" s="287"/>
      <c r="P551" s="287"/>
      <c r="Q551" s="287"/>
      <c r="R551" s="287"/>
      <c r="S551" s="287"/>
      <c r="T551" s="288"/>
      <c r="U551" s="15"/>
      <c r="V551" s="15"/>
      <c r="W551" s="15"/>
      <c r="X551" s="15"/>
      <c r="Y551" s="15"/>
      <c r="Z551" s="15"/>
      <c r="AA551" s="15"/>
      <c r="AB551" s="15"/>
      <c r="AC551" s="15"/>
      <c r="AD551" s="15"/>
      <c r="AE551" s="15"/>
      <c r="AT551" s="289" t="s">
        <v>189</v>
      </c>
      <c r="AU551" s="289" t="s">
        <v>85</v>
      </c>
      <c r="AV551" s="15" t="s">
        <v>183</v>
      </c>
      <c r="AW551" s="15" t="s">
        <v>32</v>
      </c>
      <c r="AX551" s="15" t="s">
        <v>83</v>
      </c>
      <c r="AY551" s="289" t="s">
        <v>173</v>
      </c>
    </row>
    <row r="552" spans="1:65" s="2" customFormat="1" ht="21.75" customHeight="1">
      <c r="A552" s="38"/>
      <c r="B552" s="39"/>
      <c r="C552" s="290" t="s">
        <v>697</v>
      </c>
      <c r="D552" s="290" t="s">
        <v>195</v>
      </c>
      <c r="E552" s="291" t="s">
        <v>698</v>
      </c>
      <c r="F552" s="292" t="s">
        <v>699</v>
      </c>
      <c r="G552" s="293" t="s">
        <v>187</v>
      </c>
      <c r="H552" s="294">
        <v>0.006</v>
      </c>
      <c r="I552" s="295"/>
      <c r="J552" s="296">
        <f>ROUND(I552*H552,2)</f>
        <v>0</v>
      </c>
      <c r="K552" s="297"/>
      <c r="L552" s="298"/>
      <c r="M552" s="299" t="s">
        <v>1</v>
      </c>
      <c r="N552" s="300" t="s">
        <v>41</v>
      </c>
      <c r="O552" s="91"/>
      <c r="P552" s="253">
        <f>O552*H552</f>
        <v>0</v>
      </c>
      <c r="Q552" s="253">
        <v>1</v>
      </c>
      <c r="R552" s="253">
        <f>Q552*H552</f>
        <v>0.006</v>
      </c>
      <c r="S552" s="253">
        <v>0</v>
      </c>
      <c r="T552" s="254">
        <f>S552*H552</f>
        <v>0</v>
      </c>
      <c r="U552" s="38"/>
      <c r="V552" s="38"/>
      <c r="W552" s="38"/>
      <c r="X552" s="38"/>
      <c r="Y552" s="38"/>
      <c r="Z552" s="38"/>
      <c r="AA552" s="38"/>
      <c r="AB552" s="38"/>
      <c r="AC552" s="38"/>
      <c r="AD552" s="38"/>
      <c r="AE552" s="38"/>
      <c r="AR552" s="255" t="s">
        <v>363</v>
      </c>
      <c r="AT552" s="255" t="s">
        <v>195</v>
      </c>
      <c r="AU552" s="255" t="s">
        <v>85</v>
      </c>
      <c r="AY552" s="17" t="s">
        <v>173</v>
      </c>
      <c r="BE552" s="256">
        <f>IF(N552="základní",J552,0)</f>
        <v>0</v>
      </c>
      <c r="BF552" s="256">
        <f>IF(N552="snížená",J552,0)</f>
        <v>0</v>
      </c>
      <c r="BG552" s="256">
        <f>IF(N552="zákl. přenesená",J552,0)</f>
        <v>0</v>
      </c>
      <c r="BH552" s="256">
        <f>IF(N552="sníž. přenesená",J552,0)</f>
        <v>0</v>
      </c>
      <c r="BI552" s="256">
        <f>IF(N552="nulová",J552,0)</f>
        <v>0</v>
      </c>
      <c r="BJ552" s="17" t="s">
        <v>83</v>
      </c>
      <c r="BK552" s="256">
        <f>ROUND(I552*H552,2)</f>
        <v>0</v>
      </c>
      <c r="BL552" s="17" t="s">
        <v>179</v>
      </c>
      <c r="BM552" s="255" t="s">
        <v>700</v>
      </c>
    </row>
    <row r="553" spans="1:51" s="14" customFormat="1" ht="12">
      <c r="A553" s="14"/>
      <c r="B553" s="268"/>
      <c r="C553" s="269"/>
      <c r="D553" s="259" t="s">
        <v>189</v>
      </c>
      <c r="E553" s="269"/>
      <c r="F553" s="271" t="s">
        <v>701</v>
      </c>
      <c r="G553" s="269"/>
      <c r="H553" s="272">
        <v>0.006</v>
      </c>
      <c r="I553" s="273"/>
      <c r="J553" s="269"/>
      <c r="K553" s="269"/>
      <c r="L553" s="274"/>
      <c r="M553" s="275"/>
      <c r="N553" s="276"/>
      <c r="O553" s="276"/>
      <c r="P553" s="276"/>
      <c r="Q553" s="276"/>
      <c r="R553" s="276"/>
      <c r="S553" s="276"/>
      <c r="T553" s="277"/>
      <c r="U553" s="14"/>
      <c r="V553" s="14"/>
      <c r="W553" s="14"/>
      <c r="X553" s="14"/>
      <c r="Y553" s="14"/>
      <c r="Z553" s="14"/>
      <c r="AA553" s="14"/>
      <c r="AB553" s="14"/>
      <c r="AC553" s="14"/>
      <c r="AD553" s="14"/>
      <c r="AE553" s="14"/>
      <c r="AT553" s="278" t="s">
        <v>189</v>
      </c>
      <c r="AU553" s="278" t="s">
        <v>85</v>
      </c>
      <c r="AV553" s="14" t="s">
        <v>85</v>
      </c>
      <c r="AW553" s="14" t="s">
        <v>4</v>
      </c>
      <c r="AX553" s="14" t="s">
        <v>83</v>
      </c>
      <c r="AY553" s="278" t="s">
        <v>173</v>
      </c>
    </row>
    <row r="554" spans="1:65" s="2" customFormat="1" ht="24.15" customHeight="1">
      <c r="A554" s="38"/>
      <c r="B554" s="39"/>
      <c r="C554" s="243" t="s">
        <v>702</v>
      </c>
      <c r="D554" s="243" t="s">
        <v>175</v>
      </c>
      <c r="E554" s="244" t="s">
        <v>703</v>
      </c>
      <c r="F554" s="245" t="s">
        <v>704</v>
      </c>
      <c r="G554" s="246" t="s">
        <v>691</v>
      </c>
      <c r="H554" s="247">
        <v>383.859</v>
      </c>
      <c r="I554" s="248"/>
      <c r="J554" s="249">
        <f>ROUND(I554*H554,2)</f>
        <v>0</v>
      </c>
      <c r="K554" s="250"/>
      <c r="L554" s="44"/>
      <c r="M554" s="251" t="s">
        <v>1</v>
      </c>
      <c r="N554" s="252" t="s">
        <v>41</v>
      </c>
      <c r="O554" s="91"/>
      <c r="P554" s="253">
        <f>O554*H554</f>
        <v>0</v>
      </c>
      <c r="Q554" s="253">
        <v>5E-05</v>
      </c>
      <c r="R554" s="253">
        <f>Q554*H554</f>
        <v>0.01919295</v>
      </c>
      <c r="S554" s="253">
        <v>0</v>
      </c>
      <c r="T554" s="254">
        <f>S554*H554</f>
        <v>0</v>
      </c>
      <c r="U554" s="38"/>
      <c r="V554" s="38"/>
      <c r="W554" s="38"/>
      <c r="X554" s="38"/>
      <c r="Y554" s="38"/>
      <c r="Z554" s="38"/>
      <c r="AA554" s="38"/>
      <c r="AB554" s="38"/>
      <c r="AC554" s="38"/>
      <c r="AD554" s="38"/>
      <c r="AE554" s="38"/>
      <c r="AR554" s="255" t="s">
        <v>179</v>
      </c>
      <c r="AT554" s="255" t="s">
        <v>175</v>
      </c>
      <c r="AU554" s="255" t="s">
        <v>85</v>
      </c>
      <c r="AY554" s="17" t="s">
        <v>173</v>
      </c>
      <c r="BE554" s="256">
        <f>IF(N554="základní",J554,0)</f>
        <v>0</v>
      </c>
      <c r="BF554" s="256">
        <f>IF(N554="snížená",J554,0)</f>
        <v>0</v>
      </c>
      <c r="BG554" s="256">
        <f>IF(N554="zákl. přenesená",J554,0)</f>
        <v>0</v>
      </c>
      <c r="BH554" s="256">
        <f>IF(N554="sníž. přenesená",J554,0)</f>
        <v>0</v>
      </c>
      <c r="BI554" s="256">
        <f>IF(N554="nulová",J554,0)</f>
        <v>0</v>
      </c>
      <c r="BJ554" s="17" t="s">
        <v>83</v>
      </c>
      <c r="BK554" s="256">
        <f>ROUND(I554*H554,2)</f>
        <v>0</v>
      </c>
      <c r="BL554" s="17" t="s">
        <v>179</v>
      </c>
      <c r="BM554" s="255" t="s">
        <v>705</v>
      </c>
    </row>
    <row r="555" spans="1:51" s="13" customFormat="1" ht="12">
      <c r="A555" s="13"/>
      <c r="B555" s="257"/>
      <c r="C555" s="258"/>
      <c r="D555" s="259" t="s">
        <v>189</v>
      </c>
      <c r="E555" s="260" t="s">
        <v>1</v>
      </c>
      <c r="F555" s="261" t="s">
        <v>693</v>
      </c>
      <c r="G555" s="258"/>
      <c r="H555" s="260" t="s">
        <v>1</v>
      </c>
      <c r="I555" s="262"/>
      <c r="J555" s="258"/>
      <c r="K555" s="258"/>
      <c r="L555" s="263"/>
      <c r="M555" s="264"/>
      <c r="N555" s="265"/>
      <c r="O555" s="265"/>
      <c r="P555" s="265"/>
      <c r="Q555" s="265"/>
      <c r="R555" s="265"/>
      <c r="S555" s="265"/>
      <c r="T555" s="266"/>
      <c r="U555" s="13"/>
      <c r="V555" s="13"/>
      <c r="W555" s="13"/>
      <c r="X555" s="13"/>
      <c r="Y555" s="13"/>
      <c r="Z555" s="13"/>
      <c r="AA555" s="13"/>
      <c r="AB555" s="13"/>
      <c r="AC555" s="13"/>
      <c r="AD555" s="13"/>
      <c r="AE555" s="13"/>
      <c r="AT555" s="267" t="s">
        <v>189</v>
      </c>
      <c r="AU555" s="267" t="s">
        <v>85</v>
      </c>
      <c r="AV555" s="13" t="s">
        <v>83</v>
      </c>
      <c r="AW555" s="13" t="s">
        <v>32</v>
      </c>
      <c r="AX555" s="13" t="s">
        <v>76</v>
      </c>
      <c r="AY555" s="267" t="s">
        <v>173</v>
      </c>
    </row>
    <row r="556" spans="1:51" s="13" customFormat="1" ht="12">
      <c r="A556" s="13"/>
      <c r="B556" s="257"/>
      <c r="C556" s="258"/>
      <c r="D556" s="259" t="s">
        <v>189</v>
      </c>
      <c r="E556" s="260" t="s">
        <v>1</v>
      </c>
      <c r="F556" s="261" t="s">
        <v>694</v>
      </c>
      <c r="G556" s="258"/>
      <c r="H556" s="260" t="s">
        <v>1</v>
      </c>
      <c r="I556" s="262"/>
      <c r="J556" s="258"/>
      <c r="K556" s="258"/>
      <c r="L556" s="263"/>
      <c r="M556" s="264"/>
      <c r="N556" s="265"/>
      <c r="O556" s="265"/>
      <c r="P556" s="265"/>
      <c r="Q556" s="265"/>
      <c r="R556" s="265"/>
      <c r="S556" s="265"/>
      <c r="T556" s="266"/>
      <c r="U556" s="13"/>
      <c r="V556" s="13"/>
      <c r="W556" s="13"/>
      <c r="X556" s="13"/>
      <c r="Y556" s="13"/>
      <c r="Z556" s="13"/>
      <c r="AA556" s="13"/>
      <c r="AB556" s="13"/>
      <c r="AC556" s="13"/>
      <c r="AD556" s="13"/>
      <c r="AE556" s="13"/>
      <c r="AT556" s="267" t="s">
        <v>189</v>
      </c>
      <c r="AU556" s="267" t="s">
        <v>85</v>
      </c>
      <c r="AV556" s="13" t="s">
        <v>83</v>
      </c>
      <c r="AW556" s="13" t="s">
        <v>32</v>
      </c>
      <c r="AX556" s="13" t="s">
        <v>76</v>
      </c>
      <c r="AY556" s="267" t="s">
        <v>173</v>
      </c>
    </row>
    <row r="557" spans="1:51" s="13" customFormat="1" ht="12">
      <c r="A557" s="13"/>
      <c r="B557" s="257"/>
      <c r="C557" s="258"/>
      <c r="D557" s="259" t="s">
        <v>189</v>
      </c>
      <c r="E557" s="260" t="s">
        <v>1</v>
      </c>
      <c r="F557" s="261" t="s">
        <v>706</v>
      </c>
      <c r="G557" s="258"/>
      <c r="H557" s="260" t="s">
        <v>1</v>
      </c>
      <c r="I557" s="262"/>
      <c r="J557" s="258"/>
      <c r="K557" s="258"/>
      <c r="L557" s="263"/>
      <c r="M557" s="264"/>
      <c r="N557" s="265"/>
      <c r="O557" s="265"/>
      <c r="P557" s="265"/>
      <c r="Q557" s="265"/>
      <c r="R557" s="265"/>
      <c r="S557" s="265"/>
      <c r="T557" s="266"/>
      <c r="U557" s="13"/>
      <c r="V557" s="13"/>
      <c r="W557" s="13"/>
      <c r="X557" s="13"/>
      <c r="Y557" s="13"/>
      <c r="Z557" s="13"/>
      <c r="AA557" s="13"/>
      <c r="AB557" s="13"/>
      <c r="AC557" s="13"/>
      <c r="AD557" s="13"/>
      <c r="AE557" s="13"/>
      <c r="AT557" s="267" t="s">
        <v>189</v>
      </c>
      <c r="AU557" s="267" t="s">
        <v>85</v>
      </c>
      <c r="AV557" s="13" t="s">
        <v>83</v>
      </c>
      <c r="AW557" s="13" t="s">
        <v>32</v>
      </c>
      <c r="AX557" s="13" t="s">
        <v>76</v>
      </c>
      <c r="AY557" s="267" t="s">
        <v>173</v>
      </c>
    </row>
    <row r="558" spans="1:51" s="13" customFormat="1" ht="12">
      <c r="A558" s="13"/>
      <c r="B558" s="257"/>
      <c r="C558" s="258"/>
      <c r="D558" s="259" t="s">
        <v>189</v>
      </c>
      <c r="E558" s="260" t="s">
        <v>1</v>
      </c>
      <c r="F558" s="261" t="s">
        <v>707</v>
      </c>
      <c r="G558" s="258"/>
      <c r="H558" s="260" t="s">
        <v>1</v>
      </c>
      <c r="I558" s="262"/>
      <c r="J558" s="258"/>
      <c r="K558" s="258"/>
      <c r="L558" s="263"/>
      <c r="M558" s="264"/>
      <c r="N558" s="265"/>
      <c r="O558" s="265"/>
      <c r="P558" s="265"/>
      <c r="Q558" s="265"/>
      <c r="R558" s="265"/>
      <c r="S558" s="265"/>
      <c r="T558" s="266"/>
      <c r="U558" s="13"/>
      <c r="V558" s="13"/>
      <c r="W558" s="13"/>
      <c r="X558" s="13"/>
      <c r="Y558" s="13"/>
      <c r="Z558" s="13"/>
      <c r="AA558" s="13"/>
      <c r="AB558" s="13"/>
      <c r="AC558" s="13"/>
      <c r="AD558" s="13"/>
      <c r="AE558" s="13"/>
      <c r="AT558" s="267" t="s">
        <v>189</v>
      </c>
      <c r="AU558" s="267" t="s">
        <v>85</v>
      </c>
      <c r="AV558" s="13" t="s">
        <v>83</v>
      </c>
      <c r="AW558" s="13" t="s">
        <v>32</v>
      </c>
      <c r="AX558" s="13" t="s">
        <v>76</v>
      </c>
      <c r="AY558" s="267" t="s">
        <v>173</v>
      </c>
    </row>
    <row r="559" spans="1:51" s="14" customFormat="1" ht="12">
      <c r="A559" s="14"/>
      <c r="B559" s="268"/>
      <c r="C559" s="269"/>
      <c r="D559" s="259" t="s">
        <v>189</v>
      </c>
      <c r="E559" s="270" t="s">
        <v>1</v>
      </c>
      <c r="F559" s="271" t="s">
        <v>708</v>
      </c>
      <c r="G559" s="269"/>
      <c r="H559" s="272">
        <v>212.121</v>
      </c>
      <c r="I559" s="273"/>
      <c r="J559" s="269"/>
      <c r="K559" s="269"/>
      <c r="L559" s="274"/>
      <c r="M559" s="275"/>
      <c r="N559" s="276"/>
      <c r="O559" s="276"/>
      <c r="P559" s="276"/>
      <c r="Q559" s="276"/>
      <c r="R559" s="276"/>
      <c r="S559" s="276"/>
      <c r="T559" s="277"/>
      <c r="U559" s="14"/>
      <c r="V559" s="14"/>
      <c r="W559" s="14"/>
      <c r="X559" s="14"/>
      <c r="Y559" s="14"/>
      <c r="Z559" s="14"/>
      <c r="AA559" s="14"/>
      <c r="AB559" s="14"/>
      <c r="AC559" s="14"/>
      <c r="AD559" s="14"/>
      <c r="AE559" s="14"/>
      <c r="AT559" s="278" t="s">
        <v>189</v>
      </c>
      <c r="AU559" s="278" t="s">
        <v>85</v>
      </c>
      <c r="AV559" s="14" t="s">
        <v>85</v>
      </c>
      <c r="AW559" s="14" t="s">
        <v>32</v>
      </c>
      <c r="AX559" s="14" t="s">
        <v>76</v>
      </c>
      <c r="AY559" s="278" t="s">
        <v>173</v>
      </c>
    </row>
    <row r="560" spans="1:51" s="14" customFormat="1" ht="12">
      <c r="A560" s="14"/>
      <c r="B560" s="268"/>
      <c r="C560" s="269"/>
      <c r="D560" s="259" t="s">
        <v>189</v>
      </c>
      <c r="E560" s="270" t="s">
        <v>1</v>
      </c>
      <c r="F560" s="271" t="s">
        <v>709</v>
      </c>
      <c r="G560" s="269"/>
      <c r="H560" s="272">
        <v>71.883</v>
      </c>
      <c r="I560" s="273"/>
      <c r="J560" s="269"/>
      <c r="K560" s="269"/>
      <c r="L560" s="274"/>
      <c r="M560" s="275"/>
      <c r="N560" s="276"/>
      <c r="O560" s="276"/>
      <c r="P560" s="276"/>
      <c r="Q560" s="276"/>
      <c r="R560" s="276"/>
      <c r="S560" s="276"/>
      <c r="T560" s="277"/>
      <c r="U560" s="14"/>
      <c r="V560" s="14"/>
      <c r="W560" s="14"/>
      <c r="X560" s="14"/>
      <c r="Y560" s="14"/>
      <c r="Z560" s="14"/>
      <c r="AA560" s="14"/>
      <c r="AB560" s="14"/>
      <c r="AC560" s="14"/>
      <c r="AD560" s="14"/>
      <c r="AE560" s="14"/>
      <c r="AT560" s="278" t="s">
        <v>189</v>
      </c>
      <c r="AU560" s="278" t="s">
        <v>85</v>
      </c>
      <c r="AV560" s="14" t="s">
        <v>85</v>
      </c>
      <c r="AW560" s="14" t="s">
        <v>32</v>
      </c>
      <c r="AX560" s="14" t="s">
        <v>76</v>
      </c>
      <c r="AY560" s="278" t="s">
        <v>173</v>
      </c>
    </row>
    <row r="561" spans="1:51" s="14" customFormat="1" ht="12">
      <c r="A561" s="14"/>
      <c r="B561" s="268"/>
      <c r="C561" s="269"/>
      <c r="D561" s="259" t="s">
        <v>189</v>
      </c>
      <c r="E561" s="270" t="s">
        <v>1</v>
      </c>
      <c r="F561" s="271" t="s">
        <v>710</v>
      </c>
      <c r="G561" s="269"/>
      <c r="H561" s="272">
        <v>55.44</v>
      </c>
      <c r="I561" s="273"/>
      <c r="J561" s="269"/>
      <c r="K561" s="269"/>
      <c r="L561" s="274"/>
      <c r="M561" s="275"/>
      <c r="N561" s="276"/>
      <c r="O561" s="276"/>
      <c r="P561" s="276"/>
      <c r="Q561" s="276"/>
      <c r="R561" s="276"/>
      <c r="S561" s="276"/>
      <c r="T561" s="277"/>
      <c r="U561" s="14"/>
      <c r="V561" s="14"/>
      <c r="W561" s="14"/>
      <c r="X561" s="14"/>
      <c r="Y561" s="14"/>
      <c r="Z561" s="14"/>
      <c r="AA561" s="14"/>
      <c r="AB561" s="14"/>
      <c r="AC561" s="14"/>
      <c r="AD561" s="14"/>
      <c r="AE561" s="14"/>
      <c r="AT561" s="278" t="s">
        <v>189</v>
      </c>
      <c r="AU561" s="278" t="s">
        <v>85</v>
      </c>
      <c r="AV561" s="14" t="s">
        <v>85</v>
      </c>
      <c r="AW561" s="14" t="s">
        <v>32</v>
      </c>
      <c r="AX561" s="14" t="s">
        <v>76</v>
      </c>
      <c r="AY561" s="278" t="s">
        <v>173</v>
      </c>
    </row>
    <row r="562" spans="1:51" s="14" customFormat="1" ht="12">
      <c r="A562" s="14"/>
      <c r="B562" s="268"/>
      <c r="C562" s="269"/>
      <c r="D562" s="259" t="s">
        <v>189</v>
      </c>
      <c r="E562" s="270" t="s">
        <v>1</v>
      </c>
      <c r="F562" s="271" t="s">
        <v>711</v>
      </c>
      <c r="G562" s="269"/>
      <c r="H562" s="272">
        <v>44.415</v>
      </c>
      <c r="I562" s="273"/>
      <c r="J562" s="269"/>
      <c r="K562" s="269"/>
      <c r="L562" s="274"/>
      <c r="M562" s="275"/>
      <c r="N562" s="276"/>
      <c r="O562" s="276"/>
      <c r="P562" s="276"/>
      <c r="Q562" s="276"/>
      <c r="R562" s="276"/>
      <c r="S562" s="276"/>
      <c r="T562" s="277"/>
      <c r="U562" s="14"/>
      <c r="V562" s="14"/>
      <c r="W562" s="14"/>
      <c r="X562" s="14"/>
      <c r="Y562" s="14"/>
      <c r="Z562" s="14"/>
      <c r="AA562" s="14"/>
      <c r="AB562" s="14"/>
      <c r="AC562" s="14"/>
      <c r="AD562" s="14"/>
      <c r="AE562" s="14"/>
      <c r="AT562" s="278" t="s">
        <v>189</v>
      </c>
      <c r="AU562" s="278" t="s">
        <v>85</v>
      </c>
      <c r="AV562" s="14" t="s">
        <v>85</v>
      </c>
      <c r="AW562" s="14" t="s">
        <v>32</v>
      </c>
      <c r="AX562" s="14" t="s">
        <v>76</v>
      </c>
      <c r="AY562" s="278" t="s">
        <v>173</v>
      </c>
    </row>
    <row r="563" spans="1:51" s="15" customFormat="1" ht="12">
      <c r="A563" s="15"/>
      <c r="B563" s="279"/>
      <c r="C563" s="280"/>
      <c r="D563" s="259" t="s">
        <v>189</v>
      </c>
      <c r="E563" s="281" t="s">
        <v>1</v>
      </c>
      <c r="F563" s="282" t="s">
        <v>194</v>
      </c>
      <c r="G563" s="280"/>
      <c r="H563" s="283">
        <v>383.859</v>
      </c>
      <c r="I563" s="284"/>
      <c r="J563" s="280"/>
      <c r="K563" s="280"/>
      <c r="L563" s="285"/>
      <c r="M563" s="286"/>
      <c r="N563" s="287"/>
      <c r="O563" s="287"/>
      <c r="P563" s="287"/>
      <c r="Q563" s="287"/>
      <c r="R563" s="287"/>
      <c r="S563" s="287"/>
      <c r="T563" s="288"/>
      <c r="U563" s="15"/>
      <c r="V563" s="15"/>
      <c r="W563" s="15"/>
      <c r="X563" s="15"/>
      <c r="Y563" s="15"/>
      <c r="Z563" s="15"/>
      <c r="AA563" s="15"/>
      <c r="AB563" s="15"/>
      <c r="AC563" s="15"/>
      <c r="AD563" s="15"/>
      <c r="AE563" s="15"/>
      <c r="AT563" s="289" t="s">
        <v>189</v>
      </c>
      <c r="AU563" s="289" t="s">
        <v>85</v>
      </c>
      <c r="AV563" s="15" t="s">
        <v>183</v>
      </c>
      <c r="AW563" s="15" t="s">
        <v>32</v>
      </c>
      <c r="AX563" s="15" t="s">
        <v>83</v>
      </c>
      <c r="AY563" s="289" t="s">
        <v>173</v>
      </c>
    </row>
    <row r="564" spans="1:65" s="2" customFormat="1" ht="21.75" customHeight="1">
      <c r="A564" s="38"/>
      <c r="B564" s="39"/>
      <c r="C564" s="290" t="s">
        <v>712</v>
      </c>
      <c r="D564" s="290" t="s">
        <v>195</v>
      </c>
      <c r="E564" s="291" t="s">
        <v>713</v>
      </c>
      <c r="F564" s="292" t="s">
        <v>714</v>
      </c>
      <c r="G564" s="293" t="s">
        <v>187</v>
      </c>
      <c r="H564" s="294">
        <v>0.392</v>
      </c>
      <c r="I564" s="295"/>
      <c r="J564" s="296">
        <f>ROUND(I564*H564,2)</f>
        <v>0</v>
      </c>
      <c r="K564" s="297"/>
      <c r="L564" s="298"/>
      <c r="M564" s="299" t="s">
        <v>1</v>
      </c>
      <c r="N564" s="300" t="s">
        <v>41</v>
      </c>
      <c r="O564" s="91"/>
      <c r="P564" s="253">
        <f>O564*H564</f>
        <v>0</v>
      </c>
      <c r="Q564" s="253">
        <v>1</v>
      </c>
      <c r="R564" s="253">
        <f>Q564*H564</f>
        <v>0.392</v>
      </c>
      <c r="S564" s="253">
        <v>0</v>
      </c>
      <c r="T564" s="254">
        <f>S564*H564</f>
        <v>0</v>
      </c>
      <c r="U564" s="38"/>
      <c r="V564" s="38"/>
      <c r="W564" s="38"/>
      <c r="X564" s="38"/>
      <c r="Y564" s="38"/>
      <c r="Z564" s="38"/>
      <c r="AA564" s="38"/>
      <c r="AB564" s="38"/>
      <c r="AC564" s="38"/>
      <c r="AD564" s="38"/>
      <c r="AE564" s="38"/>
      <c r="AR564" s="255" t="s">
        <v>363</v>
      </c>
      <c r="AT564" s="255" t="s">
        <v>195</v>
      </c>
      <c r="AU564" s="255" t="s">
        <v>85</v>
      </c>
      <c r="AY564" s="17" t="s">
        <v>173</v>
      </c>
      <c r="BE564" s="256">
        <f>IF(N564="základní",J564,0)</f>
        <v>0</v>
      </c>
      <c r="BF564" s="256">
        <f>IF(N564="snížená",J564,0)</f>
        <v>0</v>
      </c>
      <c r="BG564" s="256">
        <f>IF(N564="zákl. přenesená",J564,0)</f>
        <v>0</v>
      </c>
      <c r="BH564" s="256">
        <f>IF(N564="sníž. přenesená",J564,0)</f>
        <v>0</v>
      </c>
      <c r="BI564" s="256">
        <f>IF(N564="nulová",J564,0)</f>
        <v>0</v>
      </c>
      <c r="BJ564" s="17" t="s">
        <v>83</v>
      </c>
      <c r="BK564" s="256">
        <f>ROUND(I564*H564,2)</f>
        <v>0</v>
      </c>
      <c r="BL564" s="17" t="s">
        <v>179</v>
      </c>
      <c r="BM564" s="255" t="s">
        <v>715</v>
      </c>
    </row>
    <row r="565" spans="1:51" s="14" customFormat="1" ht="12">
      <c r="A565" s="14"/>
      <c r="B565" s="268"/>
      <c r="C565" s="269"/>
      <c r="D565" s="259" t="s">
        <v>189</v>
      </c>
      <c r="E565" s="270" t="s">
        <v>1</v>
      </c>
      <c r="F565" s="271" t="s">
        <v>716</v>
      </c>
      <c r="G565" s="269"/>
      <c r="H565" s="272">
        <v>0.384</v>
      </c>
      <c r="I565" s="273"/>
      <c r="J565" s="269"/>
      <c r="K565" s="269"/>
      <c r="L565" s="274"/>
      <c r="M565" s="275"/>
      <c r="N565" s="276"/>
      <c r="O565" s="276"/>
      <c r="P565" s="276"/>
      <c r="Q565" s="276"/>
      <c r="R565" s="276"/>
      <c r="S565" s="276"/>
      <c r="T565" s="277"/>
      <c r="U565" s="14"/>
      <c r="V565" s="14"/>
      <c r="W565" s="14"/>
      <c r="X565" s="14"/>
      <c r="Y565" s="14"/>
      <c r="Z565" s="14"/>
      <c r="AA565" s="14"/>
      <c r="AB565" s="14"/>
      <c r="AC565" s="14"/>
      <c r="AD565" s="14"/>
      <c r="AE565" s="14"/>
      <c r="AT565" s="278" t="s">
        <v>189</v>
      </c>
      <c r="AU565" s="278" t="s">
        <v>85</v>
      </c>
      <c r="AV565" s="14" t="s">
        <v>85</v>
      </c>
      <c r="AW565" s="14" t="s">
        <v>32</v>
      </c>
      <c r="AX565" s="14" t="s">
        <v>76</v>
      </c>
      <c r="AY565" s="278" t="s">
        <v>173</v>
      </c>
    </row>
    <row r="566" spans="1:51" s="15" customFormat="1" ht="12">
      <c r="A566" s="15"/>
      <c r="B566" s="279"/>
      <c r="C566" s="280"/>
      <c r="D566" s="259" t="s">
        <v>189</v>
      </c>
      <c r="E566" s="281" t="s">
        <v>1</v>
      </c>
      <c r="F566" s="282" t="s">
        <v>194</v>
      </c>
      <c r="G566" s="280"/>
      <c r="H566" s="283">
        <v>0.384</v>
      </c>
      <c r="I566" s="284"/>
      <c r="J566" s="280"/>
      <c r="K566" s="280"/>
      <c r="L566" s="285"/>
      <c r="M566" s="286"/>
      <c r="N566" s="287"/>
      <c r="O566" s="287"/>
      <c r="P566" s="287"/>
      <c r="Q566" s="287"/>
      <c r="R566" s="287"/>
      <c r="S566" s="287"/>
      <c r="T566" s="288"/>
      <c r="U566" s="15"/>
      <c r="V566" s="15"/>
      <c r="W566" s="15"/>
      <c r="X566" s="15"/>
      <c r="Y566" s="15"/>
      <c r="Z566" s="15"/>
      <c r="AA566" s="15"/>
      <c r="AB566" s="15"/>
      <c r="AC566" s="15"/>
      <c r="AD566" s="15"/>
      <c r="AE566" s="15"/>
      <c r="AT566" s="289" t="s">
        <v>189</v>
      </c>
      <c r="AU566" s="289" t="s">
        <v>85</v>
      </c>
      <c r="AV566" s="15" t="s">
        <v>183</v>
      </c>
      <c r="AW566" s="15" t="s">
        <v>32</v>
      </c>
      <c r="AX566" s="15" t="s">
        <v>83</v>
      </c>
      <c r="AY566" s="289" t="s">
        <v>173</v>
      </c>
    </row>
    <row r="567" spans="1:51" s="14" customFormat="1" ht="12">
      <c r="A567" s="14"/>
      <c r="B567" s="268"/>
      <c r="C567" s="269"/>
      <c r="D567" s="259" t="s">
        <v>189</v>
      </c>
      <c r="E567" s="269"/>
      <c r="F567" s="271" t="s">
        <v>717</v>
      </c>
      <c r="G567" s="269"/>
      <c r="H567" s="272">
        <v>0.392</v>
      </c>
      <c r="I567" s="273"/>
      <c r="J567" s="269"/>
      <c r="K567" s="269"/>
      <c r="L567" s="274"/>
      <c r="M567" s="275"/>
      <c r="N567" s="276"/>
      <c r="O567" s="276"/>
      <c r="P567" s="276"/>
      <c r="Q567" s="276"/>
      <c r="R567" s="276"/>
      <c r="S567" s="276"/>
      <c r="T567" s="277"/>
      <c r="U567" s="14"/>
      <c r="V567" s="14"/>
      <c r="W567" s="14"/>
      <c r="X567" s="14"/>
      <c r="Y567" s="14"/>
      <c r="Z567" s="14"/>
      <c r="AA567" s="14"/>
      <c r="AB567" s="14"/>
      <c r="AC567" s="14"/>
      <c r="AD567" s="14"/>
      <c r="AE567" s="14"/>
      <c r="AT567" s="278" t="s">
        <v>189</v>
      </c>
      <c r="AU567" s="278" t="s">
        <v>85</v>
      </c>
      <c r="AV567" s="14" t="s">
        <v>85</v>
      </c>
      <c r="AW567" s="14" t="s">
        <v>4</v>
      </c>
      <c r="AX567" s="14" t="s">
        <v>83</v>
      </c>
      <c r="AY567" s="278" t="s">
        <v>173</v>
      </c>
    </row>
    <row r="568" spans="1:65" s="2" customFormat="1" ht="24.15" customHeight="1">
      <c r="A568" s="38"/>
      <c r="B568" s="39"/>
      <c r="C568" s="243" t="s">
        <v>718</v>
      </c>
      <c r="D568" s="243" t="s">
        <v>175</v>
      </c>
      <c r="E568" s="244" t="s">
        <v>719</v>
      </c>
      <c r="F568" s="245" t="s">
        <v>720</v>
      </c>
      <c r="G568" s="246" t="s">
        <v>398</v>
      </c>
      <c r="H568" s="301"/>
      <c r="I568" s="248"/>
      <c r="J568" s="249">
        <f>ROUND(I568*H568,2)</f>
        <v>0</v>
      </c>
      <c r="K568" s="250"/>
      <c r="L568" s="44"/>
      <c r="M568" s="251" t="s">
        <v>1</v>
      </c>
      <c r="N568" s="252" t="s">
        <v>41</v>
      </c>
      <c r="O568" s="91"/>
      <c r="P568" s="253">
        <f>O568*H568</f>
        <v>0</v>
      </c>
      <c r="Q568" s="253">
        <v>0</v>
      </c>
      <c r="R568" s="253">
        <f>Q568*H568</f>
        <v>0</v>
      </c>
      <c r="S568" s="253">
        <v>0</v>
      </c>
      <c r="T568" s="254">
        <f>S568*H568</f>
        <v>0</v>
      </c>
      <c r="U568" s="38"/>
      <c r="V568" s="38"/>
      <c r="W568" s="38"/>
      <c r="X568" s="38"/>
      <c r="Y568" s="38"/>
      <c r="Z568" s="38"/>
      <c r="AA568" s="38"/>
      <c r="AB568" s="38"/>
      <c r="AC568" s="38"/>
      <c r="AD568" s="38"/>
      <c r="AE568" s="38"/>
      <c r="AR568" s="255" t="s">
        <v>179</v>
      </c>
      <c r="AT568" s="255" t="s">
        <v>175</v>
      </c>
      <c r="AU568" s="255" t="s">
        <v>85</v>
      </c>
      <c r="AY568" s="17" t="s">
        <v>173</v>
      </c>
      <c r="BE568" s="256">
        <f>IF(N568="základní",J568,0)</f>
        <v>0</v>
      </c>
      <c r="BF568" s="256">
        <f>IF(N568="snížená",J568,0)</f>
        <v>0</v>
      </c>
      <c r="BG568" s="256">
        <f>IF(N568="zákl. přenesená",J568,0)</f>
        <v>0</v>
      </c>
      <c r="BH568" s="256">
        <f>IF(N568="sníž. přenesená",J568,0)</f>
        <v>0</v>
      </c>
      <c r="BI568" s="256">
        <f>IF(N568="nulová",J568,0)</f>
        <v>0</v>
      </c>
      <c r="BJ568" s="17" t="s">
        <v>83</v>
      </c>
      <c r="BK568" s="256">
        <f>ROUND(I568*H568,2)</f>
        <v>0</v>
      </c>
      <c r="BL568" s="17" t="s">
        <v>179</v>
      </c>
      <c r="BM568" s="255" t="s">
        <v>721</v>
      </c>
    </row>
    <row r="569" spans="1:63" s="12" customFormat="1" ht="22.8" customHeight="1">
      <c r="A569" s="12"/>
      <c r="B569" s="227"/>
      <c r="C569" s="228"/>
      <c r="D569" s="229" t="s">
        <v>75</v>
      </c>
      <c r="E569" s="241" t="s">
        <v>722</v>
      </c>
      <c r="F569" s="241" t="s">
        <v>723</v>
      </c>
      <c r="G569" s="228"/>
      <c r="H569" s="228"/>
      <c r="I569" s="231"/>
      <c r="J569" s="242">
        <f>BK569</f>
        <v>0</v>
      </c>
      <c r="K569" s="228"/>
      <c r="L569" s="233"/>
      <c r="M569" s="234"/>
      <c r="N569" s="235"/>
      <c r="O569" s="235"/>
      <c r="P569" s="236">
        <f>SUM(P570:P604)</f>
        <v>0</v>
      </c>
      <c r="Q569" s="235"/>
      <c r="R569" s="236">
        <f>SUM(R570:R604)</f>
        <v>3.72734</v>
      </c>
      <c r="S569" s="235"/>
      <c r="T569" s="237">
        <f>SUM(T570:T604)</f>
        <v>0</v>
      </c>
      <c r="U569" s="12"/>
      <c r="V569" s="12"/>
      <c r="W569" s="12"/>
      <c r="X569" s="12"/>
      <c r="Y569" s="12"/>
      <c r="Z569" s="12"/>
      <c r="AA569" s="12"/>
      <c r="AB569" s="12"/>
      <c r="AC569" s="12"/>
      <c r="AD569" s="12"/>
      <c r="AE569" s="12"/>
      <c r="AR569" s="238" t="s">
        <v>85</v>
      </c>
      <c r="AT569" s="239" t="s">
        <v>75</v>
      </c>
      <c r="AU569" s="239" t="s">
        <v>83</v>
      </c>
      <c r="AY569" s="238" t="s">
        <v>173</v>
      </c>
      <c r="BK569" s="240">
        <f>SUM(BK570:BK604)</f>
        <v>0</v>
      </c>
    </row>
    <row r="570" spans="1:65" s="2" customFormat="1" ht="24.15" customHeight="1">
      <c r="A570" s="38"/>
      <c r="B570" s="39"/>
      <c r="C570" s="243" t="s">
        <v>724</v>
      </c>
      <c r="D570" s="243" t="s">
        <v>175</v>
      </c>
      <c r="E570" s="244" t="s">
        <v>725</v>
      </c>
      <c r="F570" s="245" t="s">
        <v>726</v>
      </c>
      <c r="G570" s="246" t="s">
        <v>561</v>
      </c>
      <c r="H570" s="247">
        <v>1</v>
      </c>
      <c r="I570" s="248"/>
      <c r="J570" s="249">
        <f>ROUND(I570*H570,2)</f>
        <v>0</v>
      </c>
      <c r="K570" s="250"/>
      <c r="L570" s="44"/>
      <c r="M570" s="251" t="s">
        <v>1</v>
      </c>
      <c r="N570" s="252" t="s">
        <v>41</v>
      </c>
      <c r="O570" s="91"/>
      <c r="P570" s="253">
        <f>O570*H570</f>
        <v>0</v>
      </c>
      <c r="Q570" s="253">
        <v>0</v>
      </c>
      <c r="R570" s="253">
        <f>Q570*H570</f>
        <v>0</v>
      </c>
      <c r="S570" s="253">
        <v>0</v>
      </c>
      <c r="T570" s="254">
        <f>S570*H570</f>
        <v>0</v>
      </c>
      <c r="U570" s="38"/>
      <c r="V570" s="38"/>
      <c r="W570" s="38"/>
      <c r="X570" s="38"/>
      <c r="Y570" s="38"/>
      <c r="Z570" s="38"/>
      <c r="AA570" s="38"/>
      <c r="AB570" s="38"/>
      <c r="AC570" s="38"/>
      <c r="AD570" s="38"/>
      <c r="AE570" s="38"/>
      <c r="AR570" s="255" t="s">
        <v>179</v>
      </c>
      <c r="AT570" s="255" t="s">
        <v>175</v>
      </c>
      <c r="AU570" s="255" t="s">
        <v>85</v>
      </c>
      <c r="AY570" s="17" t="s">
        <v>173</v>
      </c>
      <c r="BE570" s="256">
        <f>IF(N570="základní",J570,0)</f>
        <v>0</v>
      </c>
      <c r="BF570" s="256">
        <f>IF(N570="snížená",J570,0)</f>
        <v>0</v>
      </c>
      <c r="BG570" s="256">
        <f>IF(N570="zákl. přenesená",J570,0)</f>
        <v>0</v>
      </c>
      <c r="BH570" s="256">
        <f>IF(N570="sníž. přenesená",J570,0)</f>
        <v>0</v>
      </c>
      <c r="BI570" s="256">
        <f>IF(N570="nulová",J570,0)</f>
        <v>0</v>
      </c>
      <c r="BJ570" s="17" t="s">
        <v>83</v>
      </c>
      <c r="BK570" s="256">
        <f>ROUND(I570*H570,2)</f>
        <v>0</v>
      </c>
      <c r="BL570" s="17" t="s">
        <v>179</v>
      </c>
      <c r="BM570" s="255" t="s">
        <v>727</v>
      </c>
    </row>
    <row r="571" spans="1:65" s="2" customFormat="1" ht="16.5" customHeight="1">
      <c r="A571" s="38"/>
      <c r="B571" s="39"/>
      <c r="C571" s="243" t="s">
        <v>728</v>
      </c>
      <c r="D571" s="243" t="s">
        <v>175</v>
      </c>
      <c r="E571" s="244" t="s">
        <v>729</v>
      </c>
      <c r="F571" s="245" t="s">
        <v>730</v>
      </c>
      <c r="G571" s="246" t="s">
        <v>204</v>
      </c>
      <c r="H571" s="247">
        <v>97.65</v>
      </c>
      <c r="I571" s="248"/>
      <c r="J571" s="249">
        <f>ROUND(I571*H571,2)</f>
        <v>0</v>
      </c>
      <c r="K571" s="250"/>
      <c r="L571" s="44"/>
      <c r="M571" s="251" t="s">
        <v>1</v>
      </c>
      <c r="N571" s="252" t="s">
        <v>41</v>
      </c>
      <c r="O571" s="91"/>
      <c r="P571" s="253">
        <f>O571*H571</f>
        <v>0</v>
      </c>
      <c r="Q571" s="253">
        <v>0</v>
      </c>
      <c r="R571" s="253">
        <f>Q571*H571</f>
        <v>0</v>
      </c>
      <c r="S571" s="253">
        <v>0</v>
      </c>
      <c r="T571" s="254">
        <f>S571*H571</f>
        <v>0</v>
      </c>
      <c r="U571" s="38"/>
      <c r="V571" s="38"/>
      <c r="W571" s="38"/>
      <c r="X571" s="38"/>
      <c r="Y571" s="38"/>
      <c r="Z571" s="38"/>
      <c r="AA571" s="38"/>
      <c r="AB571" s="38"/>
      <c r="AC571" s="38"/>
      <c r="AD571" s="38"/>
      <c r="AE571" s="38"/>
      <c r="AR571" s="255" t="s">
        <v>179</v>
      </c>
      <c r="AT571" s="255" t="s">
        <v>175</v>
      </c>
      <c r="AU571" s="255" t="s">
        <v>85</v>
      </c>
      <c r="AY571" s="17" t="s">
        <v>173</v>
      </c>
      <c r="BE571" s="256">
        <f>IF(N571="základní",J571,0)</f>
        <v>0</v>
      </c>
      <c r="BF571" s="256">
        <f>IF(N571="snížená",J571,0)</f>
        <v>0</v>
      </c>
      <c r="BG571" s="256">
        <f>IF(N571="zákl. přenesená",J571,0)</f>
        <v>0</v>
      </c>
      <c r="BH571" s="256">
        <f>IF(N571="sníž. přenesená",J571,0)</f>
        <v>0</v>
      </c>
      <c r="BI571" s="256">
        <f>IF(N571="nulová",J571,0)</f>
        <v>0</v>
      </c>
      <c r="BJ571" s="17" t="s">
        <v>83</v>
      </c>
      <c r="BK571" s="256">
        <f>ROUND(I571*H571,2)</f>
        <v>0</v>
      </c>
      <c r="BL571" s="17" t="s">
        <v>179</v>
      </c>
      <c r="BM571" s="255" t="s">
        <v>731</v>
      </c>
    </row>
    <row r="572" spans="1:65" s="2" customFormat="1" ht="16.5" customHeight="1">
      <c r="A572" s="38"/>
      <c r="B572" s="39"/>
      <c r="C572" s="243" t="s">
        <v>732</v>
      </c>
      <c r="D572" s="243" t="s">
        <v>175</v>
      </c>
      <c r="E572" s="244" t="s">
        <v>733</v>
      </c>
      <c r="F572" s="245" t="s">
        <v>734</v>
      </c>
      <c r="G572" s="246" t="s">
        <v>204</v>
      </c>
      <c r="H572" s="247">
        <v>195.3</v>
      </c>
      <c r="I572" s="248"/>
      <c r="J572" s="249">
        <f>ROUND(I572*H572,2)</f>
        <v>0</v>
      </c>
      <c r="K572" s="250"/>
      <c r="L572" s="44"/>
      <c r="M572" s="251" t="s">
        <v>1</v>
      </c>
      <c r="N572" s="252" t="s">
        <v>41</v>
      </c>
      <c r="O572" s="91"/>
      <c r="P572" s="253">
        <f>O572*H572</f>
        <v>0</v>
      </c>
      <c r="Q572" s="253">
        <v>0.0003</v>
      </c>
      <c r="R572" s="253">
        <f>Q572*H572</f>
        <v>0.058589999999999996</v>
      </c>
      <c r="S572" s="253">
        <v>0</v>
      </c>
      <c r="T572" s="254">
        <f>S572*H572</f>
        <v>0</v>
      </c>
      <c r="U572" s="38"/>
      <c r="V572" s="38"/>
      <c r="W572" s="38"/>
      <c r="X572" s="38"/>
      <c r="Y572" s="38"/>
      <c r="Z572" s="38"/>
      <c r="AA572" s="38"/>
      <c r="AB572" s="38"/>
      <c r="AC572" s="38"/>
      <c r="AD572" s="38"/>
      <c r="AE572" s="38"/>
      <c r="AR572" s="255" t="s">
        <v>179</v>
      </c>
      <c r="AT572" s="255" t="s">
        <v>175</v>
      </c>
      <c r="AU572" s="255" t="s">
        <v>85</v>
      </c>
      <c r="AY572" s="17" t="s">
        <v>173</v>
      </c>
      <c r="BE572" s="256">
        <f>IF(N572="základní",J572,0)</f>
        <v>0</v>
      </c>
      <c r="BF572" s="256">
        <f>IF(N572="snížená",J572,0)</f>
        <v>0</v>
      </c>
      <c r="BG572" s="256">
        <f>IF(N572="zákl. přenesená",J572,0)</f>
        <v>0</v>
      </c>
      <c r="BH572" s="256">
        <f>IF(N572="sníž. přenesená",J572,0)</f>
        <v>0</v>
      </c>
      <c r="BI572" s="256">
        <f>IF(N572="nulová",J572,0)</f>
        <v>0</v>
      </c>
      <c r="BJ572" s="17" t="s">
        <v>83</v>
      </c>
      <c r="BK572" s="256">
        <f>ROUND(I572*H572,2)</f>
        <v>0</v>
      </c>
      <c r="BL572" s="17" t="s">
        <v>179</v>
      </c>
      <c r="BM572" s="255" t="s">
        <v>735</v>
      </c>
    </row>
    <row r="573" spans="1:51" s="13" customFormat="1" ht="12">
      <c r="A573" s="13"/>
      <c r="B573" s="257"/>
      <c r="C573" s="258"/>
      <c r="D573" s="259" t="s">
        <v>189</v>
      </c>
      <c r="E573" s="260" t="s">
        <v>1</v>
      </c>
      <c r="F573" s="261" t="s">
        <v>190</v>
      </c>
      <c r="G573" s="258"/>
      <c r="H573" s="260" t="s">
        <v>1</v>
      </c>
      <c r="I573" s="262"/>
      <c r="J573" s="258"/>
      <c r="K573" s="258"/>
      <c r="L573" s="263"/>
      <c r="M573" s="264"/>
      <c r="N573" s="265"/>
      <c r="O573" s="265"/>
      <c r="P573" s="265"/>
      <c r="Q573" s="265"/>
      <c r="R573" s="265"/>
      <c r="S573" s="265"/>
      <c r="T573" s="266"/>
      <c r="U573" s="13"/>
      <c r="V573" s="13"/>
      <c r="W573" s="13"/>
      <c r="X573" s="13"/>
      <c r="Y573" s="13"/>
      <c r="Z573" s="13"/>
      <c r="AA573" s="13"/>
      <c r="AB573" s="13"/>
      <c r="AC573" s="13"/>
      <c r="AD573" s="13"/>
      <c r="AE573" s="13"/>
      <c r="AT573" s="267" t="s">
        <v>189</v>
      </c>
      <c r="AU573" s="267" t="s">
        <v>85</v>
      </c>
      <c r="AV573" s="13" t="s">
        <v>83</v>
      </c>
      <c r="AW573" s="13" t="s">
        <v>32</v>
      </c>
      <c r="AX573" s="13" t="s">
        <v>76</v>
      </c>
      <c r="AY573" s="267" t="s">
        <v>173</v>
      </c>
    </row>
    <row r="574" spans="1:51" s="13" customFormat="1" ht="12">
      <c r="A574" s="13"/>
      <c r="B574" s="257"/>
      <c r="C574" s="258"/>
      <c r="D574" s="259" t="s">
        <v>189</v>
      </c>
      <c r="E574" s="260" t="s">
        <v>1</v>
      </c>
      <c r="F574" s="261" t="s">
        <v>248</v>
      </c>
      <c r="G574" s="258"/>
      <c r="H574" s="260" t="s">
        <v>1</v>
      </c>
      <c r="I574" s="262"/>
      <c r="J574" s="258"/>
      <c r="K574" s="258"/>
      <c r="L574" s="263"/>
      <c r="M574" s="264"/>
      <c r="N574" s="265"/>
      <c r="O574" s="265"/>
      <c r="P574" s="265"/>
      <c r="Q574" s="265"/>
      <c r="R574" s="265"/>
      <c r="S574" s="265"/>
      <c r="T574" s="266"/>
      <c r="U574" s="13"/>
      <c r="V574" s="13"/>
      <c r="W574" s="13"/>
      <c r="X574" s="13"/>
      <c r="Y574" s="13"/>
      <c r="Z574" s="13"/>
      <c r="AA574" s="13"/>
      <c r="AB574" s="13"/>
      <c r="AC574" s="13"/>
      <c r="AD574" s="13"/>
      <c r="AE574" s="13"/>
      <c r="AT574" s="267" t="s">
        <v>189</v>
      </c>
      <c r="AU574" s="267" t="s">
        <v>85</v>
      </c>
      <c r="AV574" s="13" t="s">
        <v>83</v>
      </c>
      <c r="AW574" s="13" t="s">
        <v>32</v>
      </c>
      <c r="AX574" s="13" t="s">
        <v>76</v>
      </c>
      <c r="AY574" s="267" t="s">
        <v>173</v>
      </c>
    </row>
    <row r="575" spans="1:51" s="14" customFormat="1" ht="12">
      <c r="A575" s="14"/>
      <c r="B575" s="268"/>
      <c r="C575" s="269"/>
      <c r="D575" s="259" t="s">
        <v>189</v>
      </c>
      <c r="E575" s="270" t="s">
        <v>1</v>
      </c>
      <c r="F575" s="271" t="s">
        <v>736</v>
      </c>
      <c r="G575" s="269"/>
      <c r="H575" s="272">
        <v>195.3</v>
      </c>
      <c r="I575" s="273"/>
      <c r="J575" s="269"/>
      <c r="K575" s="269"/>
      <c r="L575" s="274"/>
      <c r="M575" s="275"/>
      <c r="N575" s="276"/>
      <c r="O575" s="276"/>
      <c r="P575" s="276"/>
      <c r="Q575" s="276"/>
      <c r="R575" s="276"/>
      <c r="S575" s="276"/>
      <c r="T575" s="277"/>
      <c r="U575" s="14"/>
      <c r="V575" s="14"/>
      <c r="W575" s="14"/>
      <c r="X575" s="14"/>
      <c r="Y575" s="14"/>
      <c r="Z575" s="14"/>
      <c r="AA575" s="14"/>
      <c r="AB575" s="14"/>
      <c r="AC575" s="14"/>
      <c r="AD575" s="14"/>
      <c r="AE575" s="14"/>
      <c r="AT575" s="278" t="s">
        <v>189</v>
      </c>
      <c r="AU575" s="278" t="s">
        <v>85</v>
      </c>
      <c r="AV575" s="14" t="s">
        <v>85</v>
      </c>
      <c r="AW575" s="14" t="s">
        <v>32</v>
      </c>
      <c r="AX575" s="14" t="s">
        <v>76</v>
      </c>
      <c r="AY575" s="278" t="s">
        <v>173</v>
      </c>
    </row>
    <row r="576" spans="1:51" s="15" customFormat="1" ht="12">
      <c r="A576" s="15"/>
      <c r="B576" s="279"/>
      <c r="C576" s="280"/>
      <c r="D576" s="259" t="s">
        <v>189</v>
      </c>
      <c r="E576" s="281" t="s">
        <v>1</v>
      </c>
      <c r="F576" s="282" t="s">
        <v>194</v>
      </c>
      <c r="G576" s="280"/>
      <c r="H576" s="283">
        <v>195.3</v>
      </c>
      <c r="I576" s="284"/>
      <c r="J576" s="280"/>
      <c r="K576" s="280"/>
      <c r="L576" s="285"/>
      <c r="M576" s="286"/>
      <c r="N576" s="287"/>
      <c r="O576" s="287"/>
      <c r="P576" s="287"/>
      <c r="Q576" s="287"/>
      <c r="R576" s="287"/>
      <c r="S576" s="287"/>
      <c r="T576" s="288"/>
      <c r="U576" s="15"/>
      <c r="V576" s="15"/>
      <c r="W576" s="15"/>
      <c r="X576" s="15"/>
      <c r="Y576" s="15"/>
      <c r="Z576" s="15"/>
      <c r="AA576" s="15"/>
      <c r="AB576" s="15"/>
      <c r="AC576" s="15"/>
      <c r="AD576" s="15"/>
      <c r="AE576" s="15"/>
      <c r="AT576" s="289" t="s">
        <v>189</v>
      </c>
      <c r="AU576" s="289" t="s">
        <v>85</v>
      </c>
      <c r="AV576" s="15" t="s">
        <v>183</v>
      </c>
      <c r="AW576" s="15" t="s">
        <v>32</v>
      </c>
      <c r="AX576" s="15" t="s">
        <v>83</v>
      </c>
      <c r="AY576" s="289" t="s">
        <v>173</v>
      </c>
    </row>
    <row r="577" spans="1:65" s="2" customFormat="1" ht="21.75" customHeight="1">
      <c r="A577" s="38"/>
      <c r="B577" s="39"/>
      <c r="C577" s="243" t="s">
        <v>737</v>
      </c>
      <c r="D577" s="243" t="s">
        <v>175</v>
      </c>
      <c r="E577" s="244" t="s">
        <v>738</v>
      </c>
      <c r="F577" s="245" t="s">
        <v>739</v>
      </c>
      <c r="G577" s="246" t="s">
        <v>204</v>
      </c>
      <c r="H577" s="247">
        <v>97.65</v>
      </c>
      <c r="I577" s="248"/>
      <c r="J577" s="249">
        <f>ROUND(I577*H577,2)</f>
        <v>0</v>
      </c>
      <c r="K577" s="250"/>
      <c r="L577" s="44"/>
      <c r="M577" s="251" t="s">
        <v>1</v>
      </c>
      <c r="N577" s="252" t="s">
        <v>41</v>
      </c>
      <c r="O577" s="91"/>
      <c r="P577" s="253">
        <f>O577*H577</f>
        <v>0</v>
      </c>
      <c r="Q577" s="253">
        <v>0.0045</v>
      </c>
      <c r="R577" s="253">
        <f>Q577*H577</f>
        <v>0.439425</v>
      </c>
      <c r="S577" s="253">
        <v>0</v>
      </c>
      <c r="T577" s="254">
        <f>S577*H577</f>
        <v>0</v>
      </c>
      <c r="U577" s="38"/>
      <c r="V577" s="38"/>
      <c r="W577" s="38"/>
      <c r="X577" s="38"/>
      <c r="Y577" s="38"/>
      <c r="Z577" s="38"/>
      <c r="AA577" s="38"/>
      <c r="AB577" s="38"/>
      <c r="AC577" s="38"/>
      <c r="AD577" s="38"/>
      <c r="AE577" s="38"/>
      <c r="AR577" s="255" t="s">
        <v>179</v>
      </c>
      <c r="AT577" s="255" t="s">
        <v>175</v>
      </c>
      <c r="AU577" s="255" t="s">
        <v>85</v>
      </c>
      <c r="AY577" s="17" t="s">
        <v>173</v>
      </c>
      <c r="BE577" s="256">
        <f>IF(N577="základní",J577,0)</f>
        <v>0</v>
      </c>
      <c r="BF577" s="256">
        <f>IF(N577="snížená",J577,0)</f>
        <v>0</v>
      </c>
      <c r="BG577" s="256">
        <f>IF(N577="zákl. přenesená",J577,0)</f>
        <v>0</v>
      </c>
      <c r="BH577" s="256">
        <f>IF(N577="sníž. přenesená",J577,0)</f>
        <v>0</v>
      </c>
      <c r="BI577" s="256">
        <f>IF(N577="nulová",J577,0)</f>
        <v>0</v>
      </c>
      <c r="BJ577" s="17" t="s">
        <v>83</v>
      </c>
      <c r="BK577" s="256">
        <f>ROUND(I577*H577,2)</f>
        <v>0</v>
      </c>
      <c r="BL577" s="17" t="s">
        <v>179</v>
      </c>
      <c r="BM577" s="255" t="s">
        <v>740</v>
      </c>
    </row>
    <row r="578" spans="1:65" s="2" customFormat="1" ht="24.15" customHeight="1">
      <c r="A578" s="38"/>
      <c r="B578" s="39"/>
      <c r="C578" s="243" t="s">
        <v>741</v>
      </c>
      <c r="D578" s="243" t="s">
        <v>175</v>
      </c>
      <c r="E578" s="244" t="s">
        <v>742</v>
      </c>
      <c r="F578" s="245" t="s">
        <v>743</v>
      </c>
      <c r="G578" s="246" t="s">
        <v>211</v>
      </c>
      <c r="H578" s="247">
        <v>53.69</v>
      </c>
      <c r="I578" s="248"/>
      <c r="J578" s="249">
        <f>ROUND(I578*H578,2)</f>
        <v>0</v>
      </c>
      <c r="K578" s="250"/>
      <c r="L578" s="44"/>
      <c r="M578" s="251" t="s">
        <v>1</v>
      </c>
      <c r="N578" s="252" t="s">
        <v>41</v>
      </c>
      <c r="O578" s="91"/>
      <c r="P578" s="253">
        <f>O578*H578</f>
        <v>0</v>
      </c>
      <c r="Q578" s="253">
        <v>0.00043</v>
      </c>
      <c r="R578" s="253">
        <f>Q578*H578</f>
        <v>0.023086699999999998</v>
      </c>
      <c r="S578" s="253">
        <v>0</v>
      </c>
      <c r="T578" s="254">
        <f>S578*H578</f>
        <v>0</v>
      </c>
      <c r="U578" s="38"/>
      <c r="V578" s="38"/>
      <c r="W578" s="38"/>
      <c r="X578" s="38"/>
      <c r="Y578" s="38"/>
      <c r="Z578" s="38"/>
      <c r="AA578" s="38"/>
      <c r="AB578" s="38"/>
      <c r="AC578" s="38"/>
      <c r="AD578" s="38"/>
      <c r="AE578" s="38"/>
      <c r="AR578" s="255" t="s">
        <v>179</v>
      </c>
      <c r="AT578" s="255" t="s">
        <v>175</v>
      </c>
      <c r="AU578" s="255" t="s">
        <v>85</v>
      </c>
      <c r="AY578" s="17" t="s">
        <v>173</v>
      </c>
      <c r="BE578" s="256">
        <f>IF(N578="základní",J578,0)</f>
        <v>0</v>
      </c>
      <c r="BF578" s="256">
        <f>IF(N578="snížená",J578,0)</f>
        <v>0</v>
      </c>
      <c r="BG578" s="256">
        <f>IF(N578="zákl. přenesená",J578,0)</f>
        <v>0</v>
      </c>
      <c r="BH578" s="256">
        <f>IF(N578="sníž. přenesená",J578,0)</f>
        <v>0</v>
      </c>
      <c r="BI578" s="256">
        <f>IF(N578="nulová",J578,0)</f>
        <v>0</v>
      </c>
      <c r="BJ578" s="17" t="s">
        <v>83</v>
      </c>
      <c r="BK578" s="256">
        <f>ROUND(I578*H578,2)</f>
        <v>0</v>
      </c>
      <c r="BL578" s="17" t="s">
        <v>179</v>
      </c>
      <c r="BM578" s="255" t="s">
        <v>744</v>
      </c>
    </row>
    <row r="579" spans="1:51" s="13" customFormat="1" ht="12">
      <c r="A579" s="13"/>
      <c r="B579" s="257"/>
      <c r="C579" s="258"/>
      <c r="D579" s="259" t="s">
        <v>189</v>
      </c>
      <c r="E579" s="260" t="s">
        <v>1</v>
      </c>
      <c r="F579" s="261" t="s">
        <v>190</v>
      </c>
      <c r="G579" s="258"/>
      <c r="H579" s="260" t="s">
        <v>1</v>
      </c>
      <c r="I579" s="262"/>
      <c r="J579" s="258"/>
      <c r="K579" s="258"/>
      <c r="L579" s="263"/>
      <c r="M579" s="264"/>
      <c r="N579" s="265"/>
      <c r="O579" s="265"/>
      <c r="P579" s="265"/>
      <c r="Q579" s="265"/>
      <c r="R579" s="265"/>
      <c r="S579" s="265"/>
      <c r="T579" s="266"/>
      <c r="U579" s="13"/>
      <c r="V579" s="13"/>
      <c r="W579" s="13"/>
      <c r="X579" s="13"/>
      <c r="Y579" s="13"/>
      <c r="Z579" s="13"/>
      <c r="AA579" s="13"/>
      <c r="AB579" s="13"/>
      <c r="AC579" s="13"/>
      <c r="AD579" s="13"/>
      <c r="AE579" s="13"/>
      <c r="AT579" s="267" t="s">
        <v>189</v>
      </c>
      <c r="AU579" s="267" t="s">
        <v>85</v>
      </c>
      <c r="AV579" s="13" t="s">
        <v>83</v>
      </c>
      <c r="AW579" s="13" t="s">
        <v>32</v>
      </c>
      <c r="AX579" s="13" t="s">
        <v>76</v>
      </c>
      <c r="AY579" s="267" t="s">
        <v>173</v>
      </c>
    </row>
    <row r="580" spans="1:51" s="13" customFormat="1" ht="12">
      <c r="A580" s="13"/>
      <c r="B580" s="257"/>
      <c r="C580" s="258"/>
      <c r="D580" s="259" t="s">
        <v>189</v>
      </c>
      <c r="E580" s="260" t="s">
        <v>1</v>
      </c>
      <c r="F580" s="261" t="s">
        <v>248</v>
      </c>
      <c r="G580" s="258"/>
      <c r="H580" s="260" t="s">
        <v>1</v>
      </c>
      <c r="I580" s="262"/>
      <c r="J580" s="258"/>
      <c r="K580" s="258"/>
      <c r="L580" s="263"/>
      <c r="M580" s="264"/>
      <c r="N580" s="265"/>
      <c r="O580" s="265"/>
      <c r="P580" s="265"/>
      <c r="Q580" s="265"/>
      <c r="R580" s="265"/>
      <c r="S580" s="265"/>
      <c r="T580" s="266"/>
      <c r="U580" s="13"/>
      <c r="V580" s="13"/>
      <c r="W580" s="13"/>
      <c r="X580" s="13"/>
      <c r="Y580" s="13"/>
      <c r="Z580" s="13"/>
      <c r="AA580" s="13"/>
      <c r="AB580" s="13"/>
      <c r="AC580" s="13"/>
      <c r="AD580" s="13"/>
      <c r="AE580" s="13"/>
      <c r="AT580" s="267" t="s">
        <v>189</v>
      </c>
      <c r="AU580" s="267" t="s">
        <v>85</v>
      </c>
      <c r="AV580" s="13" t="s">
        <v>83</v>
      </c>
      <c r="AW580" s="13" t="s">
        <v>32</v>
      </c>
      <c r="AX580" s="13" t="s">
        <v>76</v>
      </c>
      <c r="AY580" s="267" t="s">
        <v>173</v>
      </c>
    </row>
    <row r="581" spans="1:51" s="14" customFormat="1" ht="12">
      <c r="A581" s="14"/>
      <c r="B581" s="268"/>
      <c r="C581" s="269"/>
      <c r="D581" s="259" t="s">
        <v>189</v>
      </c>
      <c r="E581" s="270" t="s">
        <v>1</v>
      </c>
      <c r="F581" s="271" t="s">
        <v>745</v>
      </c>
      <c r="G581" s="269"/>
      <c r="H581" s="272">
        <v>25.86</v>
      </c>
      <c r="I581" s="273"/>
      <c r="J581" s="269"/>
      <c r="K581" s="269"/>
      <c r="L581" s="274"/>
      <c r="M581" s="275"/>
      <c r="N581" s="276"/>
      <c r="O581" s="276"/>
      <c r="P581" s="276"/>
      <c r="Q581" s="276"/>
      <c r="R581" s="276"/>
      <c r="S581" s="276"/>
      <c r="T581" s="277"/>
      <c r="U581" s="14"/>
      <c r="V581" s="14"/>
      <c r="W581" s="14"/>
      <c r="X581" s="14"/>
      <c r="Y581" s="14"/>
      <c r="Z581" s="14"/>
      <c r="AA581" s="14"/>
      <c r="AB581" s="14"/>
      <c r="AC581" s="14"/>
      <c r="AD581" s="14"/>
      <c r="AE581" s="14"/>
      <c r="AT581" s="278" t="s">
        <v>189</v>
      </c>
      <c r="AU581" s="278" t="s">
        <v>85</v>
      </c>
      <c r="AV581" s="14" t="s">
        <v>85</v>
      </c>
      <c r="AW581" s="14" t="s">
        <v>32</v>
      </c>
      <c r="AX581" s="14" t="s">
        <v>76</v>
      </c>
      <c r="AY581" s="278" t="s">
        <v>173</v>
      </c>
    </row>
    <row r="582" spans="1:51" s="14" customFormat="1" ht="12">
      <c r="A582" s="14"/>
      <c r="B582" s="268"/>
      <c r="C582" s="269"/>
      <c r="D582" s="259" t="s">
        <v>189</v>
      </c>
      <c r="E582" s="270" t="s">
        <v>1</v>
      </c>
      <c r="F582" s="271" t="s">
        <v>746</v>
      </c>
      <c r="G582" s="269"/>
      <c r="H582" s="272">
        <v>53.03</v>
      </c>
      <c r="I582" s="273"/>
      <c r="J582" s="269"/>
      <c r="K582" s="269"/>
      <c r="L582" s="274"/>
      <c r="M582" s="275"/>
      <c r="N582" s="276"/>
      <c r="O582" s="276"/>
      <c r="P582" s="276"/>
      <c r="Q582" s="276"/>
      <c r="R582" s="276"/>
      <c r="S582" s="276"/>
      <c r="T582" s="277"/>
      <c r="U582" s="14"/>
      <c r="V582" s="14"/>
      <c r="W582" s="14"/>
      <c r="X582" s="14"/>
      <c r="Y582" s="14"/>
      <c r="Z582" s="14"/>
      <c r="AA582" s="14"/>
      <c r="AB582" s="14"/>
      <c r="AC582" s="14"/>
      <c r="AD582" s="14"/>
      <c r="AE582" s="14"/>
      <c r="AT582" s="278" t="s">
        <v>189</v>
      </c>
      <c r="AU582" s="278" t="s">
        <v>85</v>
      </c>
      <c r="AV582" s="14" t="s">
        <v>85</v>
      </c>
      <c r="AW582" s="14" t="s">
        <v>32</v>
      </c>
      <c r="AX582" s="14" t="s">
        <v>76</v>
      </c>
      <c r="AY582" s="278" t="s">
        <v>173</v>
      </c>
    </row>
    <row r="583" spans="1:51" s="14" customFormat="1" ht="12">
      <c r="A583" s="14"/>
      <c r="B583" s="268"/>
      <c r="C583" s="269"/>
      <c r="D583" s="259" t="s">
        <v>189</v>
      </c>
      <c r="E583" s="270" t="s">
        <v>1</v>
      </c>
      <c r="F583" s="271" t="s">
        <v>747</v>
      </c>
      <c r="G583" s="269"/>
      <c r="H583" s="272">
        <v>-25.2</v>
      </c>
      <c r="I583" s="273"/>
      <c r="J583" s="269"/>
      <c r="K583" s="269"/>
      <c r="L583" s="274"/>
      <c r="M583" s="275"/>
      <c r="N583" s="276"/>
      <c r="O583" s="276"/>
      <c r="P583" s="276"/>
      <c r="Q583" s="276"/>
      <c r="R583" s="276"/>
      <c r="S583" s="276"/>
      <c r="T583" s="277"/>
      <c r="U583" s="14"/>
      <c r="V583" s="14"/>
      <c r="W583" s="14"/>
      <c r="X583" s="14"/>
      <c r="Y583" s="14"/>
      <c r="Z583" s="14"/>
      <c r="AA583" s="14"/>
      <c r="AB583" s="14"/>
      <c r="AC583" s="14"/>
      <c r="AD583" s="14"/>
      <c r="AE583" s="14"/>
      <c r="AT583" s="278" t="s">
        <v>189</v>
      </c>
      <c r="AU583" s="278" t="s">
        <v>85</v>
      </c>
      <c r="AV583" s="14" t="s">
        <v>85</v>
      </c>
      <c r="AW583" s="14" t="s">
        <v>32</v>
      </c>
      <c r="AX583" s="14" t="s">
        <v>76</v>
      </c>
      <c r="AY583" s="278" t="s">
        <v>173</v>
      </c>
    </row>
    <row r="584" spans="1:51" s="15" customFormat="1" ht="12">
      <c r="A584" s="15"/>
      <c r="B584" s="279"/>
      <c r="C584" s="280"/>
      <c r="D584" s="259" t="s">
        <v>189</v>
      </c>
      <c r="E584" s="281" t="s">
        <v>1</v>
      </c>
      <c r="F584" s="282" t="s">
        <v>194</v>
      </c>
      <c r="G584" s="280"/>
      <c r="H584" s="283">
        <v>53.69</v>
      </c>
      <c r="I584" s="284"/>
      <c r="J584" s="280"/>
      <c r="K584" s="280"/>
      <c r="L584" s="285"/>
      <c r="M584" s="286"/>
      <c r="N584" s="287"/>
      <c r="O584" s="287"/>
      <c r="P584" s="287"/>
      <c r="Q584" s="287"/>
      <c r="R584" s="287"/>
      <c r="S584" s="287"/>
      <c r="T584" s="288"/>
      <c r="U584" s="15"/>
      <c r="V584" s="15"/>
      <c r="W584" s="15"/>
      <c r="X584" s="15"/>
      <c r="Y584" s="15"/>
      <c r="Z584" s="15"/>
      <c r="AA584" s="15"/>
      <c r="AB584" s="15"/>
      <c r="AC584" s="15"/>
      <c r="AD584" s="15"/>
      <c r="AE584" s="15"/>
      <c r="AT584" s="289" t="s">
        <v>189</v>
      </c>
      <c r="AU584" s="289" t="s">
        <v>85</v>
      </c>
      <c r="AV584" s="15" t="s">
        <v>183</v>
      </c>
      <c r="AW584" s="15" t="s">
        <v>32</v>
      </c>
      <c r="AX584" s="15" t="s">
        <v>83</v>
      </c>
      <c r="AY584" s="289" t="s">
        <v>173</v>
      </c>
    </row>
    <row r="585" spans="1:65" s="2" customFormat="1" ht="24.15" customHeight="1">
      <c r="A585" s="38"/>
      <c r="B585" s="39"/>
      <c r="C585" s="290" t="s">
        <v>350</v>
      </c>
      <c r="D585" s="290" t="s">
        <v>195</v>
      </c>
      <c r="E585" s="291" t="s">
        <v>748</v>
      </c>
      <c r="F585" s="292" t="s">
        <v>749</v>
      </c>
      <c r="G585" s="293" t="s">
        <v>178</v>
      </c>
      <c r="H585" s="294">
        <v>193.284</v>
      </c>
      <c r="I585" s="295"/>
      <c r="J585" s="296">
        <f>ROUND(I585*H585,2)</f>
        <v>0</v>
      </c>
      <c r="K585" s="297"/>
      <c r="L585" s="298"/>
      <c r="M585" s="299" t="s">
        <v>1</v>
      </c>
      <c r="N585" s="300" t="s">
        <v>41</v>
      </c>
      <c r="O585" s="91"/>
      <c r="P585" s="253">
        <f>O585*H585</f>
        <v>0</v>
      </c>
      <c r="Q585" s="253">
        <v>0.00045</v>
      </c>
      <c r="R585" s="253">
        <f>Q585*H585</f>
        <v>0.0869778</v>
      </c>
      <c r="S585" s="253">
        <v>0</v>
      </c>
      <c r="T585" s="254">
        <f>S585*H585</f>
        <v>0</v>
      </c>
      <c r="U585" s="38"/>
      <c r="V585" s="38"/>
      <c r="W585" s="38"/>
      <c r="X585" s="38"/>
      <c r="Y585" s="38"/>
      <c r="Z585" s="38"/>
      <c r="AA585" s="38"/>
      <c r="AB585" s="38"/>
      <c r="AC585" s="38"/>
      <c r="AD585" s="38"/>
      <c r="AE585" s="38"/>
      <c r="AR585" s="255" t="s">
        <v>363</v>
      </c>
      <c r="AT585" s="255" t="s">
        <v>195</v>
      </c>
      <c r="AU585" s="255" t="s">
        <v>85</v>
      </c>
      <c r="AY585" s="17" t="s">
        <v>173</v>
      </c>
      <c r="BE585" s="256">
        <f>IF(N585="základní",J585,0)</f>
        <v>0</v>
      </c>
      <c r="BF585" s="256">
        <f>IF(N585="snížená",J585,0)</f>
        <v>0</v>
      </c>
      <c r="BG585" s="256">
        <f>IF(N585="zákl. přenesená",J585,0)</f>
        <v>0</v>
      </c>
      <c r="BH585" s="256">
        <f>IF(N585="sníž. přenesená",J585,0)</f>
        <v>0</v>
      </c>
      <c r="BI585" s="256">
        <f>IF(N585="nulová",J585,0)</f>
        <v>0</v>
      </c>
      <c r="BJ585" s="17" t="s">
        <v>83</v>
      </c>
      <c r="BK585" s="256">
        <f>ROUND(I585*H585,2)</f>
        <v>0</v>
      </c>
      <c r="BL585" s="17" t="s">
        <v>179</v>
      </c>
      <c r="BM585" s="255" t="s">
        <v>750</v>
      </c>
    </row>
    <row r="586" spans="1:51" s="14" customFormat="1" ht="12">
      <c r="A586" s="14"/>
      <c r="B586" s="268"/>
      <c r="C586" s="269"/>
      <c r="D586" s="259" t="s">
        <v>189</v>
      </c>
      <c r="E586" s="270" t="s">
        <v>1</v>
      </c>
      <c r="F586" s="271" t="s">
        <v>751</v>
      </c>
      <c r="G586" s="269"/>
      <c r="H586" s="272">
        <v>178.967</v>
      </c>
      <c r="I586" s="273"/>
      <c r="J586" s="269"/>
      <c r="K586" s="269"/>
      <c r="L586" s="274"/>
      <c r="M586" s="275"/>
      <c r="N586" s="276"/>
      <c r="O586" s="276"/>
      <c r="P586" s="276"/>
      <c r="Q586" s="276"/>
      <c r="R586" s="276"/>
      <c r="S586" s="276"/>
      <c r="T586" s="277"/>
      <c r="U586" s="14"/>
      <c r="V586" s="14"/>
      <c r="W586" s="14"/>
      <c r="X586" s="14"/>
      <c r="Y586" s="14"/>
      <c r="Z586" s="14"/>
      <c r="AA586" s="14"/>
      <c r="AB586" s="14"/>
      <c r="AC586" s="14"/>
      <c r="AD586" s="14"/>
      <c r="AE586" s="14"/>
      <c r="AT586" s="278" t="s">
        <v>189</v>
      </c>
      <c r="AU586" s="278" t="s">
        <v>85</v>
      </c>
      <c r="AV586" s="14" t="s">
        <v>85</v>
      </c>
      <c r="AW586" s="14" t="s">
        <v>32</v>
      </c>
      <c r="AX586" s="14" t="s">
        <v>76</v>
      </c>
      <c r="AY586" s="278" t="s">
        <v>173</v>
      </c>
    </row>
    <row r="587" spans="1:51" s="15" customFormat="1" ht="12">
      <c r="A587" s="15"/>
      <c r="B587" s="279"/>
      <c r="C587" s="280"/>
      <c r="D587" s="259" t="s">
        <v>189</v>
      </c>
      <c r="E587" s="281" t="s">
        <v>1</v>
      </c>
      <c r="F587" s="282" t="s">
        <v>194</v>
      </c>
      <c r="G587" s="280"/>
      <c r="H587" s="283">
        <v>178.967</v>
      </c>
      <c r="I587" s="284"/>
      <c r="J587" s="280"/>
      <c r="K587" s="280"/>
      <c r="L587" s="285"/>
      <c r="M587" s="286"/>
      <c r="N587" s="287"/>
      <c r="O587" s="287"/>
      <c r="P587" s="287"/>
      <c r="Q587" s="287"/>
      <c r="R587" s="287"/>
      <c r="S587" s="287"/>
      <c r="T587" s="288"/>
      <c r="U587" s="15"/>
      <c r="V587" s="15"/>
      <c r="W587" s="15"/>
      <c r="X587" s="15"/>
      <c r="Y587" s="15"/>
      <c r="Z587" s="15"/>
      <c r="AA587" s="15"/>
      <c r="AB587" s="15"/>
      <c r="AC587" s="15"/>
      <c r="AD587" s="15"/>
      <c r="AE587" s="15"/>
      <c r="AT587" s="289" t="s">
        <v>189</v>
      </c>
      <c r="AU587" s="289" t="s">
        <v>85</v>
      </c>
      <c r="AV587" s="15" t="s">
        <v>183</v>
      </c>
      <c r="AW587" s="15" t="s">
        <v>32</v>
      </c>
      <c r="AX587" s="15" t="s">
        <v>83</v>
      </c>
      <c r="AY587" s="289" t="s">
        <v>173</v>
      </c>
    </row>
    <row r="588" spans="1:51" s="14" customFormat="1" ht="12">
      <c r="A588" s="14"/>
      <c r="B588" s="268"/>
      <c r="C588" s="269"/>
      <c r="D588" s="259" t="s">
        <v>189</v>
      </c>
      <c r="E588" s="269"/>
      <c r="F588" s="271" t="s">
        <v>752</v>
      </c>
      <c r="G588" s="269"/>
      <c r="H588" s="272">
        <v>193.284</v>
      </c>
      <c r="I588" s="273"/>
      <c r="J588" s="269"/>
      <c r="K588" s="269"/>
      <c r="L588" s="274"/>
      <c r="M588" s="275"/>
      <c r="N588" s="276"/>
      <c r="O588" s="276"/>
      <c r="P588" s="276"/>
      <c r="Q588" s="276"/>
      <c r="R588" s="276"/>
      <c r="S588" s="276"/>
      <c r="T588" s="277"/>
      <c r="U588" s="14"/>
      <c r="V588" s="14"/>
      <c r="W588" s="14"/>
      <c r="X588" s="14"/>
      <c r="Y588" s="14"/>
      <c r="Z588" s="14"/>
      <c r="AA588" s="14"/>
      <c r="AB588" s="14"/>
      <c r="AC588" s="14"/>
      <c r="AD588" s="14"/>
      <c r="AE588" s="14"/>
      <c r="AT588" s="278" t="s">
        <v>189</v>
      </c>
      <c r="AU588" s="278" t="s">
        <v>85</v>
      </c>
      <c r="AV588" s="14" t="s">
        <v>85</v>
      </c>
      <c r="AW588" s="14" t="s">
        <v>4</v>
      </c>
      <c r="AX588" s="14" t="s">
        <v>83</v>
      </c>
      <c r="AY588" s="278" t="s">
        <v>173</v>
      </c>
    </row>
    <row r="589" spans="1:65" s="2" customFormat="1" ht="37.8" customHeight="1">
      <c r="A589" s="38"/>
      <c r="B589" s="39"/>
      <c r="C589" s="243" t="s">
        <v>753</v>
      </c>
      <c r="D589" s="243" t="s">
        <v>175</v>
      </c>
      <c r="E589" s="244" t="s">
        <v>754</v>
      </c>
      <c r="F589" s="245" t="s">
        <v>755</v>
      </c>
      <c r="G589" s="246" t="s">
        <v>204</v>
      </c>
      <c r="H589" s="247">
        <v>97.65</v>
      </c>
      <c r="I589" s="248"/>
      <c r="J589" s="249">
        <f>ROUND(I589*H589,2)</f>
        <v>0</v>
      </c>
      <c r="K589" s="250"/>
      <c r="L589" s="44"/>
      <c r="M589" s="251" t="s">
        <v>1</v>
      </c>
      <c r="N589" s="252" t="s">
        <v>41</v>
      </c>
      <c r="O589" s="91"/>
      <c r="P589" s="253">
        <f>O589*H589</f>
        <v>0</v>
      </c>
      <c r="Q589" s="253">
        <v>0.0091</v>
      </c>
      <c r="R589" s="253">
        <f>Q589*H589</f>
        <v>0.888615</v>
      </c>
      <c r="S589" s="253">
        <v>0</v>
      </c>
      <c r="T589" s="254">
        <f>S589*H589</f>
        <v>0</v>
      </c>
      <c r="U589" s="38"/>
      <c r="V589" s="38"/>
      <c r="W589" s="38"/>
      <c r="X589" s="38"/>
      <c r="Y589" s="38"/>
      <c r="Z589" s="38"/>
      <c r="AA589" s="38"/>
      <c r="AB589" s="38"/>
      <c r="AC589" s="38"/>
      <c r="AD589" s="38"/>
      <c r="AE589" s="38"/>
      <c r="AR589" s="255" t="s">
        <v>179</v>
      </c>
      <c r="AT589" s="255" t="s">
        <v>175</v>
      </c>
      <c r="AU589" s="255" t="s">
        <v>85</v>
      </c>
      <c r="AY589" s="17" t="s">
        <v>173</v>
      </c>
      <c r="BE589" s="256">
        <f>IF(N589="základní",J589,0)</f>
        <v>0</v>
      </c>
      <c r="BF589" s="256">
        <f>IF(N589="snížená",J589,0)</f>
        <v>0</v>
      </c>
      <c r="BG589" s="256">
        <f>IF(N589="zákl. přenesená",J589,0)</f>
        <v>0</v>
      </c>
      <c r="BH589" s="256">
        <f>IF(N589="sníž. přenesená",J589,0)</f>
        <v>0</v>
      </c>
      <c r="BI589" s="256">
        <f>IF(N589="nulová",J589,0)</f>
        <v>0</v>
      </c>
      <c r="BJ589" s="17" t="s">
        <v>83</v>
      </c>
      <c r="BK589" s="256">
        <f>ROUND(I589*H589,2)</f>
        <v>0</v>
      </c>
      <c r="BL589" s="17" t="s">
        <v>179</v>
      </c>
      <c r="BM589" s="255" t="s">
        <v>756</v>
      </c>
    </row>
    <row r="590" spans="1:51" s="13" customFormat="1" ht="12">
      <c r="A590" s="13"/>
      <c r="B590" s="257"/>
      <c r="C590" s="258"/>
      <c r="D590" s="259" t="s">
        <v>189</v>
      </c>
      <c r="E590" s="260" t="s">
        <v>1</v>
      </c>
      <c r="F590" s="261" t="s">
        <v>757</v>
      </c>
      <c r="G590" s="258"/>
      <c r="H590" s="260" t="s">
        <v>1</v>
      </c>
      <c r="I590" s="262"/>
      <c r="J590" s="258"/>
      <c r="K590" s="258"/>
      <c r="L590" s="263"/>
      <c r="M590" s="264"/>
      <c r="N590" s="265"/>
      <c r="O590" s="265"/>
      <c r="P590" s="265"/>
      <c r="Q590" s="265"/>
      <c r="R590" s="265"/>
      <c r="S590" s="265"/>
      <c r="T590" s="266"/>
      <c r="U590" s="13"/>
      <c r="V590" s="13"/>
      <c r="W590" s="13"/>
      <c r="X590" s="13"/>
      <c r="Y590" s="13"/>
      <c r="Z590" s="13"/>
      <c r="AA590" s="13"/>
      <c r="AB590" s="13"/>
      <c r="AC590" s="13"/>
      <c r="AD590" s="13"/>
      <c r="AE590" s="13"/>
      <c r="AT590" s="267" t="s">
        <v>189</v>
      </c>
      <c r="AU590" s="267" t="s">
        <v>85</v>
      </c>
      <c r="AV590" s="13" t="s">
        <v>83</v>
      </c>
      <c r="AW590" s="13" t="s">
        <v>32</v>
      </c>
      <c r="AX590" s="13" t="s">
        <v>76</v>
      </c>
      <c r="AY590" s="267" t="s">
        <v>173</v>
      </c>
    </row>
    <row r="591" spans="1:51" s="13" customFormat="1" ht="12">
      <c r="A591" s="13"/>
      <c r="B591" s="257"/>
      <c r="C591" s="258"/>
      <c r="D591" s="259" t="s">
        <v>189</v>
      </c>
      <c r="E591" s="260" t="s">
        <v>1</v>
      </c>
      <c r="F591" s="261" t="s">
        <v>248</v>
      </c>
      <c r="G591" s="258"/>
      <c r="H591" s="260" t="s">
        <v>1</v>
      </c>
      <c r="I591" s="262"/>
      <c r="J591" s="258"/>
      <c r="K591" s="258"/>
      <c r="L591" s="263"/>
      <c r="M591" s="264"/>
      <c r="N591" s="265"/>
      <c r="O591" s="265"/>
      <c r="P591" s="265"/>
      <c r="Q591" s="265"/>
      <c r="R591" s="265"/>
      <c r="S591" s="265"/>
      <c r="T591" s="266"/>
      <c r="U591" s="13"/>
      <c r="V591" s="13"/>
      <c r="W591" s="13"/>
      <c r="X591" s="13"/>
      <c r="Y591" s="13"/>
      <c r="Z591" s="13"/>
      <c r="AA591" s="13"/>
      <c r="AB591" s="13"/>
      <c r="AC591" s="13"/>
      <c r="AD591" s="13"/>
      <c r="AE591" s="13"/>
      <c r="AT591" s="267" t="s">
        <v>189</v>
      </c>
      <c r="AU591" s="267" t="s">
        <v>85</v>
      </c>
      <c r="AV591" s="13" t="s">
        <v>83</v>
      </c>
      <c r="AW591" s="13" t="s">
        <v>32</v>
      </c>
      <c r="AX591" s="13" t="s">
        <v>76</v>
      </c>
      <c r="AY591" s="267" t="s">
        <v>173</v>
      </c>
    </row>
    <row r="592" spans="1:51" s="14" customFormat="1" ht="12">
      <c r="A592" s="14"/>
      <c r="B592" s="268"/>
      <c r="C592" s="269"/>
      <c r="D592" s="259" t="s">
        <v>189</v>
      </c>
      <c r="E592" s="270" t="s">
        <v>1</v>
      </c>
      <c r="F592" s="271" t="s">
        <v>411</v>
      </c>
      <c r="G592" s="269"/>
      <c r="H592" s="272">
        <v>97.65</v>
      </c>
      <c r="I592" s="273"/>
      <c r="J592" s="269"/>
      <c r="K592" s="269"/>
      <c r="L592" s="274"/>
      <c r="M592" s="275"/>
      <c r="N592" s="276"/>
      <c r="O592" s="276"/>
      <c r="P592" s="276"/>
      <c r="Q592" s="276"/>
      <c r="R592" s="276"/>
      <c r="S592" s="276"/>
      <c r="T592" s="277"/>
      <c r="U592" s="14"/>
      <c r="V592" s="14"/>
      <c r="W592" s="14"/>
      <c r="X592" s="14"/>
      <c r="Y592" s="14"/>
      <c r="Z592" s="14"/>
      <c r="AA592" s="14"/>
      <c r="AB592" s="14"/>
      <c r="AC592" s="14"/>
      <c r="AD592" s="14"/>
      <c r="AE592" s="14"/>
      <c r="AT592" s="278" t="s">
        <v>189</v>
      </c>
      <c r="AU592" s="278" t="s">
        <v>85</v>
      </c>
      <c r="AV592" s="14" t="s">
        <v>85</v>
      </c>
      <c r="AW592" s="14" t="s">
        <v>32</v>
      </c>
      <c r="AX592" s="14" t="s">
        <v>76</v>
      </c>
      <c r="AY592" s="278" t="s">
        <v>173</v>
      </c>
    </row>
    <row r="593" spans="1:51" s="15" customFormat="1" ht="12">
      <c r="A593" s="15"/>
      <c r="B593" s="279"/>
      <c r="C593" s="280"/>
      <c r="D593" s="259" t="s">
        <v>189</v>
      </c>
      <c r="E593" s="281" t="s">
        <v>1</v>
      </c>
      <c r="F593" s="282" t="s">
        <v>194</v>
      </c>
      <c r="G593" s="280"/>
      <c r="H593" s="283">
        <v>97.65</v>
      </c>
      <c r="I593" s="284"/>
      <c r="J593" s="280"/>
      <c r="K593" s="280"/>
      <c r="L593" s="285"/>
      <c r="M593" s="286"/>
      <c r="N593" s="287"/>
      <c r="O593" s="287"/>
      <c r="P593" s="287"/>
      <c r="Q593" s="287"/>
      <c r="R593" s="287"/>
      <c r="S593" s="287"/>
      <c r="T593" s="288"/>
      <c r="U593" s="15"/>
      <c r="V593" s="15"/>
      <c r="W593" s="15"/>
      <c r="X593" s="15"/>
      <c r="Y593" s="15"/>
      <c r="Z593" s="15"/>
      <c r="AA593" s="15"/>
      <c r="AB593" s="15"/>
      <c r="AC593" s="15"/>
      <c r="AD593" s="15"/>
      <c r="AE593" s="15"/>
      <c r="AT593" s="289" t="s">
        <v>189</v>
      </c>
      <c r="AU593" s="289" t="s">
        <v>85</v>
      </c>
      <c r="AV593" s="15" t="s">
        <v>183</v>
      </c>
      <c r="AW593" s="15" t="s">
        <v>32</v>
      </c>
      <c r="AX593" s="15" t="s">
        <v>83</v>
      </c>
      <c r="AY593" s="289" t="s">
        <v>173</v>
      </c>
    </row>
    <row r="594" spans="1:65" s="2" customFormat="1" ht="37.8" customHeight="1">
      <c r="A594" s="38"/>
      <c r="B594" s="39"/>
      <c r="C594" s="290" t="s">
        <v>758</v>
      </c>
      <c r="D594" s="290" t="s">
        <v>195</v>
      </c>
      <c r="E594" s="291" t="s">
        <v>759</v>
      </c>
      <c r="F594" s="292" t="s">
        <v>760</v>
      </c>
      <c r="G594" s="293" t="s">
        <v>204</v>
      </c>
      <c r="H594" s="294">
        <v>107.415</v>
      </c>
      <c r="I594" s="295"/>
      <c r="J594" s="296">
        <f>ROUND(I594*H594,2)</f>
        <v>0</v>
      </c>
      <c r="K594" s="297"/>
      <c r="L594" s="298"/>
      <c r="M594" s="299" t="s">
        <v>1</v>
      </c>
      <c r="N594" s="300" t="s">
        <v>41</v>
      </c>
      <c r="O594" s="91"/>
      <c r="P594" s="253">
        <f>O594*H594</f>
        <v>0</v>
      </c>
      <c r="Q594" s="253">
        <v>0.0192</v>
      </c>
      <c r="R594" s="253">
        <f>Q594*H594</f>
        <v>2.0623679999999998</v>
      </c>
      <c r="S594" s="253">
        <v>0</v>
      </c>
      <c r="T594" s="254">
        <f>S594*H594</f>
        <v>0</v>
      </c>
      <c r="U594" s="38"/>
      <c r="V594" s="38"/>
      <c r="W594" s="38"/>
      <c r="X594" s="38"/>
      <c r="Y594" s="38"/>
      <c r="Z594" s="38"/>
      <c r="AA594" s="38"/>
      <c r="AB594" s="38"/>
      <c r="AC594" s="38"/>
      <c r="AD594" s="38"/>
      <c r="AE594" s="38"/>
      <c r="AR594" s="255" t="s">
        <v>363</v>
      </c>
      <c r="AT594" s="255" t="s">
        <v>195</v>
      </c>
      <c r="AU594" s="255" t="s">
        <v>85</v>
      </c>
      <c r="AY594" s="17" t="s">
        <v>173</v>
      </c>
      <c r="BE594" s="256">
        <f>IF(N594="základní",J594,0)</f>
        <v>0</v>
      </c>
      <c r="BF594" s="256">
        <f>IF(N594="snížená",J594,0)</f>
        <v>0</v>
      </c>
      <c r="BG594" s="256">
        <f>IF(N594="zákl. přenesená",J594,0)</f>
        <v>0</v>
      </c>
      <c r="BH594" s="256">
        <f>IF(N594="sníž. přenesená",J594,0)</f>
        <v>0</v>
      </c>
      <c r="BI594" s="256">
        <f>IF(N594="nulová",J594,0)</f>
        <v>0</v>
      </c>
      <c r="BJ594" s="17" t="s">
        <v>83</v>
      </c>
      <c r="BK594" s="256">
        <f>ROUND(I594*H594,2)</f>
        <v>0</v>
      </c>
      <c r="BL594" s="17" t="s">
        <v>179</v>
      </c>
      <c r="BM594" s="255" t="s">
        <v>761</v>
      </c>
    </row>
    <row r="595" spans="1:51" s="14" customFormat="1" ht="12">
      <c r="A595" s="14"/>
      <c r="B595" s="268"/>
      <c r="C595" s="269"/>
      <c r="D595" s="259" t="s">
        <v>189</v>
      </c>
      <c r="E595" s="269"/>
      <c r="F595" s="271" t="s">
        <v>762</v>
      </c>
      <c r="G595" s="269"/>
      <c r="H595" s="272">
        <v>107.415</v>
      </c>
      <c r="I595" s="273"/>
      <c r="J595" s="269"/>
      <c r="K595" s="269"/>
      <c r="L595" s="274"/>
      <c r="M595" s="275"/>
      <c r="N595" s="276"/>
      <c r="O595" s="276"/>
      <c r="P595" s="276"/>
      <c r="Q595" s="276"/>
      <c r="R595" s="276"/>
      <c r="S595" s="276"/>
      <c r="T595" s="277"/>
      <c r="U595" s="14"/>
      <c r="V595" s="14"/>
      <c r="W595" s="14"/>
      <c r="X595" s="14"/>
      <c r="Y595" s="14"/>
      <c r="Z595" s="14"/>
      <c r="AA595" s="14"/>
      <c r="AB595" s="14"/>
      <c r="AC595" s="14"/>
      <c r="AD595" s="14"/>
      <c r="AE595" s="14"/>
      <c r="AT595" s="278" t="s">
        <v>189</v>
      </c>
      <c r="AU595" s="278" t="s">
        <v>85</v>
      </c>
      <c r="AV595" s="14" t="s">
        <v>85</v>
      </c>
      <c r="AW595" s="14" t="s">
        <v>4</v>
      </c>
      <c r="AX595" s="14" t="s">
        <v>83</v>
      </c>
      <c r="AY595" s="278" t="s">
        <v>173</v>
      </c>
    </row>
    <row r="596" spans="1:65" s="2" customFormat="1" ht="24.15" customHeight="1">
      <c r="A596" s="38"/>
      <c r="B596" s="39"/>
      <c r="C596" s="243" t="s">
        <v>763</v>
      </c>
      <c r="D596" s="243" t="s">
        <v>175</v>
      </c>
      <c r="E596" s="244" t="s">
        <v>764</v>
      </c>
      <c r="F596" s="245" t="s">
        <v>765</v>
      </c>
      <c r="G596" s="246" t="s">
        <v>204</v>
      </c>
      <c r="H596" s="247">
        <v>112.185</v>
      </c>
      <c r="I596" s="248"/>
      <c r="J596" s="249">
        <f>ROUND(I596*H596,2)</f>
        <v>0</v>
      </c>
      <c r="K596" s="250"/>
      <c r="L596" s="44"/>
      <c r="M596" s="251" t="s">
        <v>1</v>
      </c>
      <c r="N596" s="252" t="s">
        <v>41</v>
      </c>
      <c r="O596" s="91"/>
      <c r="P596" s="253">
        <f>O596*H596</f>
        <v>0</v>
      </c>
      <c r="Q596" s="253">
        <v>0.0015</v>
      </c>
      <c r="R596" s="253">
        <f>Q596*H596</f>
        <v>0.1682775</v>
      </c>
      <c r="S596" s="253">
        <v>0</v>
      </c>
      <c r="T596" s="254">
        <f>S596*H596</f>
        <v>0</v>
      </c>
      <c r="U596" s="38"/>
      <c r="V596" s="38"/>
      <c r="W596" s="38"/>
      <c r="X596" s="38"/>
      <c r="Y596" s="38"/>
      <c r="Z596" s="38"/>
      <c r="AA596" s="38"/>
      <c r="AB596" s="38"/>
      <c r="AC596" s="38"/>
      <c r="AD596" s="38"/>
      <c r="AE596" s="38"/>
      <c r="AR596" s="255" t="s">
        <v>179</v>
      </c>
      <c r="AT596" s="255" t="s">
        <v>175</v>
      </c>
      <c r="AU596" s="255" t="s">
        <v>85</v>
      </c>
      <c r="AY596" s="17" t="s">
        <v>173</v>
      </c>
      <c r="BE596" s="256">
        <f>IF(N596="základní",J596,0)</f>
        <v>0</v>
      </c>
      <c r="BF596" s="256">
        <f>IF(N596="snížená",J596,0)</f>
        <v>0</v>
      </c>
      <c r="BG596" s="256">
        <f>IF(N596="zákl. přenesená",J596,0)</f>
        <v>0</v>
      </c>
      <c r="BH596" s="256">
        <f>IF(N596="sníž. přenesená",J596,0)</f>
        <v>0</v>
      </c>
      <c r="BI596" s="256">
        <f>IF(N596="nulová",J596,0)</f>
        <v>0</v>
      </c>
      <c r="BJ596" s="17" t="s">
        <v>83</v>
      </c>
      <c r="BK596" s="256">
        <f>ROUND(I596*H596,2)</f>
        <v>0</v>
      </c>
      <c r="BL596" s="17" t="s">
        <v>179</v>
      </c>
      <c r="BM596" s="255" t="s">
        <v>766</v>
      </c>
    </row>
    <row r="597" spans="1:51" s="13" customFormat="1" ht="12">
      <c r="A597" s="13"/>
      <c r="B597" s="257"/>
      <c r="C597" s="258"/>
      <c r="D597" s="259" t="s">
        <v>189</v>
      </c>
      <c r="E597" s="260" t="s">
        <v>1</v>
      </c>
      <c r="F597" s="261" t="s">
        <v>294</v>
      </c>
      <c r="G597" s="258"/>
      <c r="H597" s="260" t="s">
        <v>1</v>
      </c>
      <c r="I597" s="262"/>
      <c r="J597" s="258"/>
      <c r="K597" s="258"/>
      <c r="L597" s="263"/>
      <c r="M597" s="264"/>
      <c r="N597" s="265"/>
      <c r="O597" s="265"/>
      <c r="P597" s="265"/>
      <c r="Q597" s="265"/>
      <c r="R597" s="265"/>
      <c r="S597" s="265"/>
      <c r="T597" s="266"/>
      <c r="U597" s="13"/>
      <c r="V597" s="13"/>
      <c r="W597" s="13"/>
      <c r="X597" s="13"/>
      <c r="Y597" s="13"/>
      <c r="Z597" s="13"/>
      <c r="AA597" s="13"/>
      <c r="AB597" s="13"/>
      <c r="AC597" s="13"/>
      <c r="AD597" s="13"/>
      <c r="AE597" s="13"/>
      <c r="AT597" s="267" t="s">
        <v>189</v>
      </c>
      <c r="AU597" s="267" t="s">
        <v>85</v>
      </c>
      <c r="AV597" s="13" t="s">
        <v>83</v>
      </c>
      <c r="AW597" s="13" t="s">
        <v>32</v>
      </c>
      <c r="AX597" s="13" t="s">
        <v>76</v>
      </c>
      <c r="AY597" s="267" t="s">
        <v>173</v>
      </c>
    </row>
    <row r="598" spans="1:51" s="14" customFormat="1" ht="12">
      <c r="A598" s="14"/>
      <c r="B598" s="268"/>
      <c r="C598" s="269"/>
      <c r="D598" s="259" t="s">
        <v>189</v>
      </c>
      <c r="E598" s="270" t="s">
        <v>1</v>
      </c>
      <c r="F598" s="271" t="s">
        <v>767</v>
      </c>
      <c r="G598" s="269"/>
      <c r="H598" s="272">
        <v>97.65</v>
      </c>
      <c r="I598" s="273"/>
      <c r="J598" s="269"/>
      <c r="K598" s="269"/>
      <c r="L598" s="274"/>
      <c r="M598" s="275"/>
      <c r="N598" s="276"/>
      <c r="O598" s="276"/>
      <c r="P598" s="276"/>
      <c r="Q598" s="276"/>
      <c r="R598" s="276"/>
      <c r="S598" s="276"/>
      <c r="T598" s="277"/>
      <c r="U598" s="14"/>
      <c r="V598" s="14"/>
      <c r="W598" s="14"/>
      <c r="X598" s="14"/>
      <c r="Y598" s="14"/>
      <c r="Z598" s="14"/>
      <c r="AA598" s="14"/>
      <c r="AB598" s="14"/>
      <c r="AC598" s="14"/>
      <c r="AD598" s="14"/>
      <c r="AE598" s="14"/>
      <c r="AT598" s="278" t="s">
        <v>189</v>
      </c>
      <c r="AU598" s="278" t="s">
        <v>85</v>
      </c>
      <c r="AV598" s="14" t="s">
        <v>85</v>
      </c>
      <c r="AW598" s="14" t="s">
        <v>32</v>
      </c>
      <c r="AX598" s="14" t="s">
        <v>76</v>
      </c>
      <c r="AY598" s="278" t="s">
        <v>173</v>
      </c>
    </row>
    <row r="599" spans="1:51" s="14" customFormat="1" ht="12">
      <c r="A599" s="14"/>
      <c r="B599" s="268"/>
      <c r="C599" s="269"/>
      <c r="D599" s="259" t="s">
        <v>189</v>
      </c>
      <c r="E599" s="270" t="s">
        <v>1</v>
      </c>
      <c r="F599" s="271" t="s">
        <v>768</v>
      </c>
      <c r="G599" s="269"/>
      <c r="H599" s="272">
        <v>9.633</v>
      </c>
      <c r="I599" s="273"/>
      <c r="J599" s="269"/>
      <c r="K599" s="269"/>
      <c r="L599" s="274"/>
      <c r="M599" s="275"/>
      <c r="N599" s="276"/>
      <c r="O599" s="276"/>
      <c r="P599" s="276"/>
      <c r="Q599" s="276"/>
      <c r="R599" s="276"/>
      <c r="S599" s="276"/>
      <c r="T599" s="277"/>
      <c r="U599" s="14"/>
      <c r="V599" s="14"/>
      <c r="W599" s="14"/>
      <c r="X599" s="14"/>
      <c r="Y599" s="14"/>
      <c r="Z599" s="14"/>
      <c r="AA599" s="14"/>
      <c r="AB599" s="14"/>
      <c r="AC599" s="14"/>
      <c r="AD599" s="14"/>
      <c r="AE599" s="14"/>
      <c r="AT599" s="278" t="s">
        <v>189</v>
      </c>
      <c r="AU599" s="278" t="s">
        <v>85</v>
      </c>
      <c r="AV599" s="14" t="s">
        <v>85</v>
      </c>
      <c r="AW599" s="14" t="s">
        <v>32</v>
      </c>
      <c r="AX599" s="14" t="s">
        <v>76</v>
      </c>
      <c r="AY599" s="278" t="s">
        <v>173</v>
      </c>
    </row>
    <row r="600" spans="1:51" s="14" customFormat="1" ht="12">
      <c r="A600" s="14"/>
      <c r="B600" s="268"/>
      <c r="C600" s="269"/>
      <c r="D600" s="259" t="s">
        <v>189</v>
      </c>
      <c r="E600" s="270" t="s">
        <v>1</v>
      </c>
      <c r="F600" s="271" t="s">
        <v>769</v>
      </c>
      <c r="G600" s="269"/>
      <c r="H600" s="272">
        <v>-2.169</v>
      </c>
      <c r="I600" s="273"/>
      <c r="J600" s="269"/>
      <c r="K600" s="269"/>
      <c r="L600" s="274"/>
      <c r="M600" s="275"/>
      <c r="N600" s="276"/>
      <c r="O600" s="276"/>
      <c r="P600" s="276"/>
      <c r="Q600" s="276"/>
      <c r="R600" s="276"/>
      <c r="S600" s="276"/>
      <c r="T600" s="277"/>
      <c r="U600" s="14"/>
      <c r="V600" s="14"/>
      <c r="W600" s="14"/>
      <c r="X600" s="14"/>
      <c r="Y600" s="14"/>
      <c r="Z600" s="14"/>
      <c r="AA600" s="14"/>
      <c r="AB600" s="14"/>
      <c r="AC600" s="14"/>
      <c r="AD600" s="14"/>
      <c r="AE600" s="14"/>
      <c r="AT600" s="278" t="s">
        <v>189</v>
      </c>
      <c r="AU600" s="278" t="s">
        <v>85</v>
      </c>
      <c r="AV600" s="14" t="s">
        <v>85</v>
      </c>
      <c r="AW600" s="14" t="s">
        <v>32</v>
      </c>
      <c r="AX600" s="14" t="s">
        <v>76</v>
      </c>
      <c r="AY600" s="278" t="s">
        <v>173</v>
      </c>
    </row>
    <row r="601" spans="1:51" s="14" customFormat="1" ht="12">
      <c r="A601" s="14"/>
      <c r="B601" s="268"/>
      <c r="C601" s="269"/>
      <c r="D601" s="259" t="s">
        <v>189</v>
      </c>
      <c r="E601" s="270" t="s">
        <v>1</v>
      </c>
      <c r="F601" s="271" t="s">
        <v>770</v>
      </c>
      <c r="G601" s="269"/>
      <c r="H601" s="272">
        <v>14.631</v>
      </c>
      <c r="I601" s="273"/>
      <c r="J601" s="269"/>
      <c r="K601" s="269"/>
      <c r="L601" s="274"/>
      <c r="M601" s="275"/>
      <c r="N601" s="276"/>
      <c r="O601" s="276"/>
      <c r="P601" s="276"/>
      <c r="Q601" s="276"/>
      <c r="R601" s="276"/>
      <c r="S601" s="276"/>
      <c r="T601" s="277"/>
      <c r="U601" s="14"/>
      <c r="V601" s="14"/>
      <c r="W601" s="14"/>
      <c r="X601" s="14"/>
      <c r="Y601" s="14"/>
      <c r="Z601" s="14"/>
      <c r="AA601" s="14"/>
      <c r="AB601" s="14"/>
      <c r="AC601" s="14"/>
      <c r="AD601" s="14"/>
      <c r="AE601" s="14"/>
      <c r="AT601" s="278" t="s">
        <v>189</v>
      </c>
      <c r="AU601" s="278" t="s">
        <v>85</v>
      </c>
      <c r="AV601" s="14" t="s">
        <v>85</v>
      </c>
      <c r="AW601" s="14" t="s">
        <v>32</v>
      </c>
      <c r="AX601" s="14" t="s">
        <v>76</v>
      </c>
      <c r="AY601" s="278" t="s">
        <v>173</v>
      </c>
    </row>
    <row r="602" spans="1:51" s="14" customFormat="1" ht="12">
      <c r="A602" s="14"/>
      <c r="B602" s="268"/>
      <c r="C602" s="269"/>
      <c r="D602" s="259" t="s">
        <v>189</v>
      </c>
      <c r="E602" s="270" t="s">
        <v>1</v>
      </c>
      <c r="F602" s="271" t="s">
        <v>771</v>
      </c>
      <c r="G602" s="269"/>
      <c r="H602" s="272">
        <v>-7.56</v>
      </c>
      <c r="I602" s="273"/>
      <c r="J602" s="269"/>
      <c r="K602" s="269"/>
      <c r="L602" s="274"/>
      <c r="M602" s="275"/>
      <c r="N602" s="276"/>
      <c r="O602" s="276"/>
      <c r="P602" s="276"/>
      <c r="Q602" s="276"/>
      <c r="R602" s="276"/>
      <c r="S602" s="276"/>
      <c r="T602" s="277"/>
      <c r="U602" s="14"/>
      <c r="V602" s="14"/>
      <c r="W602" s="14"/>
      <c r="X602" s="14"/>
      <c r="Y602" s="14"/>
      <c r="Z602" s="14"/>
      <c r="AA602" s="14"/>
      <c r="AB602" s="14"/>
      <c r="AC602" s="14"/>
      <c r="AD602" s="14"/>
      <c r="AE602" s="14"/>
      <c r="AT602" s="278" t="s">
        <v>189</v>
      </c>
      <c r="AU602" s="278" t="s">
        <v>85</v>
      </c>
      <c r="AV602" s="14" t="s">
        <v>85</v>
      </c>
      <c r="AW602" s="14" t="s">
        <v>32</v>
      </c>
      <c r="AX602" s="14" t="s">
        <v>76</v>
      </c>
      <c r="AY602" s="278" t="s">
        <v>173</v>
      </c>
    </row>
    <row r="603" spans="1:51" s="15" customFormat="1" ht="12">
      <c r="A603" s="15"/>
      <c r="B603" s="279"/>
      <c r="C603" s="280"/>
      <c r="D603" s="259" t="s">
        <v>189</v>
      </c>
      <c r="E603" s="281" t="s">
        <v>1</v>
      </c>
      <c r="F603" s="282" t="s">
        <v>194</v>
      </c>
      <c r="G603" s="280"/>
      <c r="H603" s="283">
        <v>112.185</v>
      </c>
      <c r="I603" s="284"/>
      <c r="J603" s="280"/>
      <c r="K603" s="280"/>
      <c r="L603" s="285"/>
      <c r="M603" s="286"/>
      <c r="N603" s="287"/>
      <c r="O603" s="287"/>
      <c r="P603" s="287"/>
      <c r="Q603" s="287"/>
      <c r="R603" s="287"/>
      <c r="S603" s="287"/>
      <c r="T603" s="288"/>
      <c r="U603" s="15"/>
      <c r="V603" s="15"/>
      <c r="W603" s="15"/>
      <c r="X603" s="15"/>
      <c r="Y603" s="15"/>
      <c r="Z603" s="15"/>
      <c r="AA603" s="15"/>
      <c r="AB603" s="15"/>
      <c r="AC603" s="15"/>
      <c r="AD603" s="15"/>
      <c r="AE603" s="15"/>
      <c r="AT603" s="289" t="s">
        <v>189</v>
      </c>
      <c r="AU603" s="289" t="s">
        <v>85</v>
      </c>
      <c r="AV603" s="15" t="s">
        <v>183</v>
      </c>
      <c r="AW603" s="15" t="s">
        <v>32</v>
      </c>
      <c r="AX603" s="15" t="s">
        <v>83</v>
      </c>
      <c r="AY603" s="289" t="s">
        <v>173</v>
      </c>
    </row>
    <row r="604" spans="1:65" s="2" customFormat="1" ht="24.15" customHeight="1">
      <c r="A604" s="38"/>
      <c r="B604" s="39"/>
      <c r="C604" s="243" t="s">
        <v>772</v>
      </c>
      <c r="D604" s="243" t="s">
        <v>175</v>
      </c>
      <c r="E604" s="244" t="s">
        <v>773</v>
      </c>
      <c r="F604" s="245" t="s">
        <v>774</v>
      </c>
      <c r="G604" s="246" t="s">
        <v>398</v>
      </c>
      <c r="H604" s="301"/>
      <c r="I604" s="248"/>
      <c r="J604" s="249">
        <f>ROUND(I604*H604,2)</f>
        <v>0</v>
      </c>
      <c r="K604" s="250"/>
      <c r="L604" s="44"/>
      <c r="M604" s="251" t="s">
        <v>1</v>
      </c>
      <c r="N604" s="252" t="s">
        <v>41</v>
      </c>
      <c r="O604" s="91"/>
      <c r="P604" s="253">
        <f>O604*H604</f>
        <v>0</v>
      </c>
      <c r="Q604" s="253">
        <v>0</v>
      </c>
      <c r="R604" s="253">
        <f>Q604*H604</f>
        <v>0</v>
      </c>
      <c r="S604" s="253">
        <v>0</v>
      </c>
      <c r="T604" s="254">
        <f>S604*H604</f>
        <v>0</v>
      </c>
      <c r="U604" s="38"/>
      <c r="V604" s="38"/>
      <c r="W604" s="38"/>
      <c r="X604" s="38"/>
      <c r="Y604" s="38"/>
      <c r="Z604" s="38"/>
      <c r="AA604" s="38"/>
      <c r="AB604" s="38"/>
      <c r="AC604" s="38"/>
      <c r="AD604" s="38"/>
      <c r="AE604" s="38"/>
      <c r="AR604" s="255" t="s">
        <v>179</v>
      </c>
      <c r="AT604" s="255" t="s">
        <v>175</v>
      </c>
      <c r="AU604" s="255" t="s">
        <v>85</v>
      </c>
      <c r="AY604" s="17" t="s">
        <v>173</v>
      </c>
      <c r="BE604" s="256">
        <f>IF(N604="základní",J604,0)</f>
        <v>0</v>
      </c>
      <c r="BF604" s="256">
        <f>IF(N604="snížená",J604,0)</f>
        <v>0</v>
      </c>
      <c r="BG604" s="256">
        <f>IF(N604="zákl. přenesená",J604,0)</f>
        <v>0</v>
      </c>
      <c r="BH604" s="256">
        <f>IF(N604="sníž. přenesená",J604,0)</f>
        <v>0</v>
      </c>
      <c r="BI604" s="256">
        <f>IF(N604="nulová",J604,0)</f>
        <v>0</v>
      </c>
      <c r="BJ604" s="17" t="s">
        <v>83</v>
      </c>
      <c r="BK604" s="256">
        <f>ROUND(I604*H604,2)</f>
        <v>0</v>
      </c>
      <c r="BL604" s="17" t="s">
        <v>179</v>
      </c>
      <c r="BM604" s="255" t="s">
        <v>775</v>
      </c>
    </row>
    <row r="605" spans="1:63" s="12" customFormat="1" ht="22.8" customHeight="1">
      <c r="A605" s="12"/>
      <c r="B605" s="227"/>
      <c r="C605" s="228"/>
      <c r="D605" s="229" t="s">
        <v>75</v>
      </c>
      <c r="E605" s="241" t="s">
        <v>776</v>
      </c>
      <c r="F605" s="241" t="s">
        <v>777</v>
      </c>
      <c r="G605" s="228"/>
      <c r="H605" s="228"/>
      <c r="I605" s="231"/>
      <c r="J605" s="242">
        <f>BK605</f>
        <v>0</v>
      </c>
      <c r="K605" s="228"/>
      <c r="L605" s="233"/>
      <c r="M605" s="234"/>
      <c r="N605" s="235"/>
      <c r="O605" s="235"/>
      <c r="P605" s="236">
        <f>SUM(P606:P665)</f>
        <v>0</v>
      </c>
      <c r="Q605" s="235"/>
      <c r="R605" s="236">
        <f>SUM(R606:R665)</f>
        <v>1.8438610800000002</v>
      </c>
      <c r="S605" s="235"/>
      <c r="T605" s="237">
        <f>SUM(T606:T665)</f>
        <v>0.968844</v>
      </c>
      <c r="U605" s="12"/>
      <c r="V605" s="12"/>
      <c r="W605" s="12"/>
      <c r="X605" s="12"/>
      <c r="Y605" s="12"/>
      <c r="Z605" s="12"/>
      <c r="AA605" s="12"/>
      <c r="AB605" s="12"/>
      <c r="AC605" s="12"/>
      <c r="AD605" s="12"/>
      <c r="AE605" s="12"/>
      <c r="AR605" s="238" t="s">
        <v>85</v>
      </c>
      <c r="AT605" s="239" t="s">
        <v>75</v>
      </c>
      <c r="AU605" s="239" t="s">
        <v>83</v>
      </c>
      <c r="AY605" s="238" t="s">
        <v>173</v>
      </c>
      <c r="BK605" s="240">
        <f>SUM(BK606:BK665)</f>
        <v>0</v>
      </c>
    </row>
    <row r="606" spans="1:65" s="2" customFormat="1" ht="24.15" customHeight="1">
      <c r="A606" s="38"/>
      <c r="B606" s="39"/>
      <c r="C606" s="243" t="s">
        <v>778</v>
      </c>
      <c r="D606" s="243" t="s">
        <v>175</v>
      </c>
      <c r="E606" s="244" t="s">
        <v>779</v>
      </c>
      <c r="F606" s="245" t="s">
        <v>780</v>
      </c>
      <c r="G606" s="246" t="s">
        <v>204</v>
      </c>
      <c r="H606" s="247">
        <v>208.71</v>
      </c>
      <c r="I606" s="248"/>
      <c r="J606" s="249">
        <f>ROUND(I606*H606,2)</f>
        <v>0</v>
      </c>
      <c r="K606" s="250"/>
      <c r="L606" s="44"/>
      <c r="M606" s="251" t="s">
        <v>1</v>
      </c>
      <c r="N606" s="252" t="s">
        <v>41</v>
      </c>
      <c r="O606" s="91"/>
      <c r="P606" s="253">
        <f>O606*H606</f>
        <v>0</v>
      </c>
      <c r="Q606" s="253">
        <v>0</v>
      </c>
      <c r="R606" s="253">
        <f>Q606*H606</f>
        <v>0</v>
      </c>
      <c r="S606" s="253">
        <v>0</v>
      </c>
      <c r="T606" s="254">
        <f>S606*H606</f>
        <v>0</v>
      </c>
      <c r="U606" s="38"/>
      <c r="V606" s="38"/>
      <c r="W606" s="38"/>
      <c r="X606" s="38"/>
      <c r="Y606" s="38"/>
      <c r="Z606" s="38"/>
      <c r="AA606" s="38"/>
      <c r="AB606" s="38"/>
      <c r="AC606" s="38"/>
      <c r="AD606" s="38"/>
      <c r="AE606" s="38"/>
      <c r="AR606" s="255" t="s">
        <v>179</v>
      </c>
      <c r="AT606" s="255" t="s">
        <v>175</v>
      </c>
      <c r="AU606" s="255" t="s">
        <v>85</v>
      </c>
      <c r="AY606" s="17" t="s">
        <v>173</v>
      </c>
      <c r="BE606" s="256">
        <f>IF(N606="základní",J606,0)</f>
        <v>0</v>
      </c>
      <c r="BF606" s="256">
        <f>IF(N606="snížená",J606,0)</f>
        <v>0</v>
      </c>
      <c r="BG606" s="256">
        <f>IF(N606="zákl. přenesená",J606,0)</f>
        <v>0</v>
      </c>
      <c r="BH606" s="256">
        <f>IF(N606="sníž. přenesená",J606,0)</f>
        <v>0</v>
      </c>
      <c r="BI606" s="256">
        <f>IF(N606="nulová",J606,0)</f>
        <v>0</v>
      </c>
      <c r="BJ606" s="17" t="s">
        <v>83</v>
      </c>
      <c r="BK606" s="256">
        <f>ROUND(I606*H606,2)</f>
        <v>0</v>
      </c>
      <c r="BL606" s="17" t="s">
        <v>179</v>
      </c>
      <c r="BM606" s="255" t="s">
        <v>781</v>
      </c>
    </row>
    <row r="607" spans="1:51" s="13" customFormat="1" ht="12">
      <c r="A607" s="13"/>
      <c r="B607" s="257"/>
      <c r="C607" s="258"/>
      <c r="D607" s="259" t="s">
        <v>189</v>
      </c>
      <c r="E607" s="260" t="s">
        <v>1</v>
      </c>
      <c r="F607" s="261" t="s">
        <v>190</v>
      </c>
      <c r="G607" s="258"/>
      <c r="H607" s="260" t="s">
        <v>1</v>
      </c>
      <c r="I607" s="262"/>
      <c r="J607" s="258"/>
      <c r="K607" s="258"/>
      <c r="L607" s="263"/>
      <c r="M607" s="264"/>
      <c r="N607" s="265"/>
      <c r="O607" s="265"/>
      <c r="P607" s="265"/>
      <c r="Q607" s="265"/>
      <c r="R607" s="265"/>
      <c r="S607" s="265"/>
      <c r="T607" s="266"/>
      <c r="U607" s="13"/>
      <c r="V607" s="13"/>
      <c r="W607" s="13"/>
      <c r="X607" s="13"/>
      <c r="Y607" s="13"/>
      <c r="Z607" s="13"/>
      <c r="AA607" s="13"/>
      <c r="AB607" s="13"/>
      <c r="AC607" s="13"/>
      <c r="AD607" s="13"/>
      <c r="AE607" s="13"/>
      <c r="AT607" s="267" t="s">
        <v>189</v>
      </c>
      <c r="AU607" s="267" t="s">
        <v>85</v>
      </c>
      <c r="AV607" s="13" t="s">
        <v>83</v>
      </c>
      <c r="AW607" s="13" t="s">
        <v>32</v>
      </c>
      <c r="AX607" s="13" t="s">
        <v>76</v>
      </c>
      <c r="AY607" s="267" t="s">
        <v>173</v>
      </c>
    </row>
    <row r="608" spans="1:51" s="13" customFormat="1" ht="12">
      <c r="A608" s="13"/>
      <c r="B608" s="257"/>
      <c r="C608" s="258"/>
      <c r="D608" s="259" t="s">
        <v>189</v>
      </c>
      <c r="E608" s="260" t="s">
        <v>1</v>
      </c>
      <c r="F608" s="261" t="s">
        <v>246</v>
      </c>
      <c r="G608" s="258"/>
      <c r="H608" s="260" t="s">
        <v>1</v>
      </c>
      <c r="I608" s="262"/>
      <c r="J608" s="258"/>
      <c r="K608" s="258"/>
      <c r="L608" s="263"/>
      <c r="M608" s="264"/>
      <c r="N608" s="265"/>
      <c r="O608" s="265"/>
      <c r="P608" s="265"/>
      <c r="Q608" s="265"/>
      <c r="R608" s="265"/>
      <c r="S608" s="265"/>
      <c r="T608" s="266"/>
      <c r="U608" s="13"/>
      <c r="V608" s="13"/>
      <c r="W608" s="13"/>
      <c r="X608" s="13"/>
      <c r="Y608" s="13"/>
      <c r="Z608" s="13"/>
      <c r="AA608" s="13"/>
      <c r="AB608" s="13"/>
      <c r="AC608" s="13"/>
      <c r="AD608" s="13"/>
      <c r="AE608" s="13"/>
      <c r="AT608" s="267" t="s">
        <v>189</v>
      </c>
      <c r="AU608" s="267" t="s">
        <v>85</v>
      </c>
      <c r="AV608" s="13" t="s">
        <v>83</v>
      </c>
      <c r="AW608" s="13" t="s">
        <v>32</v>
      </c>
      <c r="AX608" s="13" t="s">
        <v>76</v>
      </c>
      <c r="AY608" s="267" t="s">
        <v>173</v>
      </c>
    </row>
    <row r="609" spans="1:51" s="14" customFormat="1" ht="12">
      <c r="A609" s="14"/>
      <c r="B609" s="268"/>
      <c r="C609" s="269"/>
      <c r="D609" s="259" t="s">
        <v>189</v>
      </c>
      <c r="E609" s="270" t="s">
        <v>1</v>
      </c>
      <c r="F609" s="271" t="s">
        <v>782</v>
      </c>
      <c r="G609" s="269"/>
      <c r="H609" s="272">
        <v>175.42</v>
      </c>
      <c r="I609" s="273"/>
      <c r="J609" s="269"/>
      <c r="K609" s="269"/>
      <c r="L609" s="274"/>
      <c r="M609" s="275"/>
      <c r="N609" s="276"/>
      <c r="O609" s="276"/>
      <c r="P609" s="276"/>
      <c r="Q609" s="276"/>
      <c r="R609" s="276"/>
      <c r="S609" s="276"/>
      <c r="T609" s="277"/>
      <c r="U609" s="14"/>
      <c r="V609" s="14"/>
      <c r="W609" s="14"/>
      <c r="X609" s="14"/>
      <c r="Y609" s="14"/>
      <c r="Z609" s="14"/>
      <c r="AA609" s="14"/>
      <c r="AB609" s="14"/>
      <c r="AC609" s="14"/>
      <c r="AD609" s="14"/>
      <c r="AE609" s="14"/>
      <c r="AT609" s="278" t="s">
        <v>189</v>
      </c>
      <c r="AU609" s="278" t="s">
        <v>85</v>
      </c>
      <c r="AV609" s="14" t="s">
        <v>85</v>
      </c>
      <c r="AW609" s="14" t="s">
        <v>32</v>
      </c>
      <c r="AX609" s="14" t="s">
        <v>76</v>
      </c>
      <c r="AY609" s="278" t="s">
        <v>173</v>
      </c>
    </row>
    <row r="610" spans="1:51" s="13" customFormat="1" ht="12">
      <c r="A610" s="13"/>
      <c r="B610" s="257"/>
      <c r="C610" s="258"/>
      <c r="D610" s="259" t="s">
        <v>189</v>
      </c>
      <c r="E610" s="260" t="s">
        <v>1</v>
      </c>
      <c r="F610" s="261" t="s">
        <v>250</v>
      </c>
      <c r="G610" s="258"/>
      <c r="H610" s="260" t="s">
        <v>1</v>
      </c>
      <c r="I610" s="262"/>
      <c r="J610" s="258"/>
      <c r="K610" s="258"/>
      <c r="L610" s="263"/>
      <c r="M610" s="264"/>
      <c r="N610" s="265"/>
      <c r="O610" s="265"/>
      <c r="P610" s="265"/>
      <c r="Q610" s="265"/>
      <c r="R610" s="265"/>
      <c r="S610" s="265"/>
      <c r="T610" s="266"/>
      <c r="U610" s="13"/>
      <c r="V610" s="13"/>
      <c r="W610" s="13"/>
      <c r="X610" s="13"/>
      <c r="Y610" s="13"/>
      <c r="Z610" s="13"/>
      <c r="AA610" s="13"/>
      <c r="AB610" s="13"/>
      <c r="AC610" s="13"/>
      <c r="AD610" s="13"/>
      <c r="AE610" s="13"/>
      <c r="AT610" s="267" t="s">
        <v>189</v>
      </c>
      <c r="AU610" s="267" t="s">
        <v>85</v>
      </c>
      <c r="AV610" s="13" t="s">
        <v>83</v>
      </c>
      <c r="AW610" s="13" t="s">
        <v>32</v>
      </c>
      <c r="AX610" s="13" t="s">
        <v>76</v>
      </c>
      <c r="AY610" s="267" t="s">
        <v>173</v>
      </c>
    </row>
    <row r="611" spans="1:51" s="14" customFormat="1" ht="12">
      <c r="A611" s="14"/>
      <c r="B611" s="268"/>
      <c r="C611" s="269"/>
      <c r="D611" s="259" t="s">
        <v>189</v>
      </c>
      <c r="E611" s="270" t="s">
        <v>1</v>
      </c>
      <c r="F611" s="271" t="s">
        <v>258</v>
      </c>
      <c r="G611" s="269"/>
      <c r="H611" s="272">
        <v>33.29</v>
      </c>
      <c r="I611" s="273"/>
      <c r="J611" s="269"/>
      <c r="K611" s="269"/>
      <c r="L611" s="274"/>
      <c r="M611" s="275"/>
      <c r="N611" s="276"/>
      <c r="O611" s="276"/>
      <c r="P611" s="276"/>
      <c r="Q611" s="276"/>
      <c r="R611" s="276"/>
      <c r="S611" s="276"/>
      <c r="T611" s="277"/>
      <c r="U611" s="14"/>
      <c r="V611" s="14"/>
      <c r="W611" s="14"/>
      <c r="X611" s="14"/>
      <c r="Y611" s="14"/>
      <c r="Z611" s="14"/>
      <c r="AA611" s="14"/>
      <c r="AB611" s="14"/>
      <c r="AC611" s="14"/>
      <c r="AD611" s="14"/>
      <c r="AE611" s="14"/>
      <c r="AT611" s="278" t="s">
        <v>189</v>
      </c>
      <c r="AU611" s="278" t="s">
        <v>85</v>
      </c>
      <c r="AV611" s="14" t="s">
        <v>85</v>
      </c>
      <c r="AW611" s="14" t="s">
        <v>32</v>
      </c>
      <c r="AX611" s="14" t="s">
        <v>76</v>
      </c>
      <c r="AY611" s="278" t="s">
        <v>173</v>
      </c>
    </row>
    <row r="612" spans="1:51" s="15" customFormat="1" ht="12">
      <c r="A612" s="15"/>
      <c r="B612" s="279"/>
      <c r="C612" s="280"/>
      <c r="D612" s="259" t="s">
        <v>189</v>
      </c>
      <c r="E612" s="281" t="s">
        <v>1</v>
      </c>
      <c r="F612" s="282" t="s">
        <v>194</v>
      </c>
      <c r="G612" s="280"/>
      <c r="H612" s="283">
        <v>208.71</v>
      </c>
      <c r="I612" s="284"/>
      <c r="J612" s="280"/>
      <c r="K612" s="280"/>
      <c r="L612" s="285"/>
      <c r="M612" s="286"/>
      <c r="N612" s="287"/>
      <c r="O612" s="287"/>
      <c r="P612" s="287"/>
      <c r="Q612" s="287"/>
      <c r="R612" s="287"/>
      <c r="S612" s="287"/>
      <c r="T612" s="288"/>
      <c r="U612" s="15"/>
      <c r="V612" s="15"/>
      <c r="W612" s="15"/>
      <c r="X612" s="15"/>
      <c r="Y612" s="15"/>
      <c r="Z612" s="15"/>
      <c r="AA612" s="15"/>
      <c r="AB612" s="15"/>
      <c r="AC612" s="15"/>
      <c r="AD612" s="15"/>
      <c r="AE612" s="15"/>
      <c r="AT612" s="289" t="s">
        <v>189</v>
      </c>
      <c r="AU612" s="289" t="s">
        <v>85</v>
      </c>
      <c r="AV612" s="15" t="s">
        <v>183</v>
      </c>
      <c r="AW612" s="15" t="s">
        <v>32</v>
      </c>
      <c r="AX612" s="15" t="s">
        <v>83</v>
      </c>
      <c r="AY612" s="289" t="s">
        <v>173</v>
      </c>
    </row>
    <row r="613" spans="1:65" s="2" customFormat="1" ht="16.5" customHeight="1">
      <c r="A613" s="38"/>
      <c r="B613" s="39"/>
      <c r="C613" s="243" t="s">
        <v>783</v>
      </c>
      <c r="D613" s="243" t="s">
        <v>175</v>
      </c>
      <c r="E613" s="244" t="s">
        <v>784</v>
      </c>
      <c r="F613" s="245" t="s">
        <v>785</v>
      </c>
      <c r="G613" s="246" t="s">
        <v>204</v>
      </c>
      <c r="H613" s="247">
        <v>208.71</v>
      </c>
      <c r="I613" s="248"/>
      <c r="J613" s="249">
        <f>ROUND(I613*H613,2)</f>
        <v>0</v>
      </c>
      <c r="K613" s="250"/>
      <c r="L613" s="44"/>
      <c r="M613" s="251" t="s">
        <v>1</v>
      </c>
      <c r="N613" s="252" t="s">
        <v>41</v>
      </c>
      <c r="O613" s="91"/>
      <c r="P613" s="253">
        <f>O613*H613</f>
        <v>0</v>
      </c>
      <c r="Q613" s="253">
        <v>0</v>
      </c>
      <c r="R613" s="253">
        <f>Q613*H613</f>
        <v>0</v>
      </c>
      <c r="S613" s="253">
        <v>0</v>
      </c>
      <c r="T613" s="254">
        <f>S613*H613</f>
        <v>0</v>
      </c>
      <c r="U613" s="38"/>
      <c r="V613" s="38"/>
      <c r="W613" s="38"/>
      <c r="X613" s="38"/>
      <c r="Y613" s="38"/>
      <c r="Z613" s="38"/>
      <c r="AA613" s="38"/>
      <c r="AB613" s="38"/>
      <c r="AC613" s="38"/>
      <c r="AD613" s="38"/>
      <c r="AE613" s="38"/>
      <c r="AR613" s="255" t="s">
        <v>179</v>
      </c>
      <c r="AT613" s="255" t="s">
        <v>175</v>
      </c>
      <c r="AU613" s="255" t="s">
        <v>85</v>
      </c>
      <c r="AY613" s="17" t="s">
        <v>173</v>
      </c>
      <c r="BE613" s="256">
        <f>IF(N613="základní",J613,0)</f>
        <v>0</v>
      </c>
      <c r="BF613" s="256">
        <f>IF(N613="snížená",J613,0)</f>
        <v>0</v>
      </c>
      <c r="BG613" s="256">
        <f>IF(N613="zákl. přenesená",J613,0)</f>
        <v>0</v>
      </c>
      <c r="BH613" s="256">
        <f>IF(N613="sníž. přenesená",J613,0)</f>
        <v>0</v>
      </c>
      <c r="BI613" s="256">
        <f>IF(N613="nulová",J613,0)</f>
        <v>0</v>
      </c>
      <c r="BJ613" s="17" t="s">
        <v>83</v>
      </c>
      <c r="BK613" s="256">
        <f>ROUND(I613*H613,2)</f>
        <v>0</v>
      </c>
      <c r="BL613" s="17" t="s">
        <v>179</v>
      </c>
      <c r="BM613" s="255" t="s">
        <v>786</v>
      </c>
    </row>
    <row r="614" spans="1:65" s="2" customFormat="1" ht="24.15" customHeight="1">
      <c r="A614" s="38"/>
      <c r="B614" s="39"/>
      <c r="C614" s="243" t="s">
        <v>787</v>
      </c>
      <c r="D614" s="243" t="s">
        <v>175</v>
      </c>
      <c r="E614" s="244" t="s">
        <v>788</v>
      </c>
      <c r="F614" s="245" t="s">
        <v>789</v>
      </c>
      <c r="G614" s="246" t="s">
        <v>204</v>
      </c>
      <c r="H614" s="247">
        <v>417.42</v>
      </c>
      <c r="I614" s="248"/>
      <c r="J614" s="249">
        <f>ROUND(I614*H614,2)</f>
        <v>0</v>
      </c>
      <c r="K614" s="250"/>
      <c r="L614" s="44"/>
      <c r="M614" s="251" t="s">
        <v>1</v>
      </c>
      <c r="N614" s="252" t="s">
        <v>41</v>
      </c>
      <c r="O614" s="91"/>
      <c r="P614" s="253">
        <f>O614*H614</f>
        <v>0</v>
      </c>
      <c r="Q614" s="253">
        <v>3E-05</v>
      </c>
      <c r="R614" s="253">
        <f>Q614*H614</f>
        <v>0.0125226</v>
      </c>
      <c r="S614" s="253">
        <v>0</v>
      </c>
      <c r="T614" s="254">
        <f>S614*H614</f>
        <v>0</v>
      </c>
      <c r="U614" s="38"/>
      <c r="V614" s="38"/>
      <c r="W614" s="38"/>
      <c r="X614" s="38"/>
      <c r="Y614" s="38"/>
      <c r="Z614" s="38"/>
      <c r="AA614" s="38"/>
      <c r="AB614" s="38"/>
      <c r="AC614" s="38"/>
      <c r="AD614" s="38"/>
      <c r="AE614" s="38"/>
      <c r="AR614" s="255" t="s">
        <v>179</v>
      </c>
      <c r="AT614" s="255" t="s">
        <v>175</v>
      </c>
      <c r="AU614" s="255" t="s">
        <v>85</v>
      </c>
      <c r="AY614" s="17" t="s">
        <v>173</v>
      </c>
      <c r="BE614" s="256">
        <f>IF(N614="základní",J614,0)</f>
        <v>0</v>
      </c>
      <c r="BF614" s="256">
        <f>IF(N614="snížená",J614,0)</f>
        <v>0</v>
      </c>
      <c r="BG614" s="256">
        <f>IF(N614="zákl. přenesená",J614,0)</f>
        <v>0</v>
      </c>
      <c r="BH614" s="256">
        <f>IF(N614="sníž. přenesená",J614,0)</f>
        <v>0</v>
      </c>
      <c r="BI614" s="256">
        <f>IF(N614="nulová",J614,0)</f>
        <v>0</v>
      </c>
      <c r="BJ614" s="17" t="s">
        <v>83</v>
      </c>
      <c r="BK614" s="256">
        <f>ROUND(I614*H614,2)</f>
        <v>0</v>
      </c>
      <c r="BL614" s="17" t="s">
        <v>179</v>
      </c>
      <c r="BM614" s="255" t="s">
        <v>790</v>
      </c>
    </row>
    <row r="615" spans="1:51" s="13" customFormat="1" ht="12">
      <c r="A615" s="13"/>
      <c r="B615" s="257"/>
      <c r="C615" s="258"/>
      <c r="D615" s="259" t="s">
        <v>189</v>
      </c>
      <c r="E615" s="260" t="s">
        <v>1</v>
      </c>
      <c r="F615" s="261" t="s">
        <v>246</v>
      </c>
      <c r="G615" s="258"/>
      <c r="H615" s="260" t="s">
        <v>1</v>
      </c>
      <c r="I615" s="262"/>
      <c r="J615" s="258"/>
      <c r="K615" s="258"/>
      <c r="L615" s="263"/>
      <c r="M615" s="264"/>
      <c r="N615" s="265"/>
      <c r="O615" s="265"/>
      <c r="P615" s="265"/>
      <c r="Q615" s="265"/>
      <c r="R615" s="265"/>
      <c r="S615" s="265"/>
      <c r="T615" s="266"/>
      <c r="U615" s="13"/>
      <c r="V615" s="13"/>
      <c r="W615" s="13"/>
      <c r="X615" s="13"/>
      <c r="Y615" s="13"/>
      <c r="Z615" s="13"/>
      <c r="AA615" s="13"/>
      <c r="AB615" s="13"/>
      <c r="AC615" s="13"/>
      <c r="AD615" s="13"/>
      <c r="AE615" s="13"/>
      <c r="AT615" s="267" t="s">
        <v>189</v>
      </c>
      <c r="AU615" s="267" t="s">
        <v>85</v>
      </c>
      <c r="AV615" s="13" t="s">
        <v>83</v>
      </c>
      <c r="AW615" s="13" t="s">
        <v>32</v>
      </c>
      <c r="AX615" s="13" t="s">
        <v>76</v>
      </c>
      <c r="AY615" s="267" t="s">
        <v>173</v>
      </c>
    </row>
    <row r="616" spans="1:51" s="14" customFormat="1" ht="12">
      <c r="A616" s="14"/>
      <c r="B616" s="268"/>
      <c r="C616" s="269"/>
      <c r="D616" s="259" t="s">
        <v>189</v>
      </c>
      <c r="E616" s="270" t="s">
        <v>1</v>
      </c>
      <c r="F616" s="271" t="s">
        <v>791</v>
      </c>
      <c r="G616" s="269"/>
      <c r="H616" s="272">
        <v>350.84</v>
      </c>
      <c r="I616" s="273"/>
      <c r="J616" s="269"/>
      <c r="K616" s="269"/>
      <c r="L616" s="274"/>
      <c r="M616" s="275"/>
      <c r="N616" s="276"/>
      <c r="O616" s="276"/>
      <c r="P616" s="276"/>
      <c r="Q616" s="276"/>
      <c r="R616" s="276"/>
      <c r="S616" s="276"/>
      <c r="T616" s="277"/>
      <c r="U616" s="14"/>
      <c r="V616" s="14"/>
      <c r="W616" s="14"/>
      <c r="X616" s="14"/>
      <c r="Y616" s="14"/>
      <c r="Z616" s="14"/>
      <c r="AA616" s="14"/>
      <c r="AB616" s="14"/>
      <c r="AC616" s="14"/>
      <c r="AD616" s="14"/>
      <c r="AE616" s="14"/>
      <c r="AT616" s="278" t="s">
        <v>189</v>
      </c>
      <c r="AU616" s="278" t="s">
        <v>85</v>
      </c>
      <c r="AV616" s="14" t="s">
        <v>85</v>
      </c>
      <c r="AW616" s="14" t="s">
        <v>32</v>
      </c>
      <c r="AX616" s="14" t="s">
        <v>76</v>
      </c>
      <c r="AY616" s="278" t="s">
        <v>173</v>
      </c>
    </row>
    <row r="617" spans="1:51" s="13" customFormat="1" ht="12">
      <c r="A617" s="13"/>
      <c r="B617" s="257"/>
      <c r="C617" s="258"/>
      <c r="D617" s="259" t="s">
        <v>189</v>
      </c>
      <c r="E617" s="260" t="s">
        <v>1</v>
      </c>
      <c r="F617" s="261" t="s">
        <v>250</v>
      </c>
      <c r="G617" s="258"/>
      <c r="H617" s="260" t="s">
        <v>1</v>
      </c>
      <c r="I617" s="262"/>
      <c r="J617" s="258"/>
      <c r="K617" s="258"/>
      <c r="L617" s="263"/>
      <c r="M617" s="264"/>
      <c r="N617" s="265"/>
      <c r="O617" s="265"/>
      <c r="P617" s="265"/>
      <c r="Q617" s="265"/>
      <c r="R617" s="265"/>
      <c r="S617" s="265"/>
      <c r="T617" s="266"/>
      <c r="U617" s="13"/>
      <c r="V617" s="13"/>
      <c r="W617" s="13"/>
      <c r="X617" s="13"/>
      <c r="Y617" s="13"/>
      <c r="Z617" s="13"/>
      <c r="AA617" s="13"/>
      <c r="AB617" s="13"/>
      <c r="AC617" s="13"/>
      <c r="AD617" s="13"/>
      <c r="AE617" s="13"/>
      <c r="AT617" s="267" t="s">
        <v>189</v>
      </c>
      <c r="AU617" s="267" t="s">
        <v>85</v>
      </c>
      <c r="AV617" s="13" t="s">
        <v>83</v>
      </c>
      <c r="AW617" s="13" t="s">
        <v>32</v>
      </c>
      <c r="AX617" s="13" t="s">
        <v>76</v>
      </c>
      <c r="AY617" s="267" t="s">
        <v>173</v>
      </c>
    </row>
    <row r="618" spans="1:51" s="14" customFormat="1" ht="12">
      <c r="A618" s="14"/>
      <c r="B618" s="268"/>
      <c r="C618" s="269"/>
      <c r="D618" s="259" t="s">
        <v>189</v>
      </c>
      <c r="E618" s="270" t="s">
        <v>1</v>
      </c>
      <c r="F618" s="271" t="s">
        <v>792</v>
      </c>
      <c r="G618" s="269"/>
      <c r="H618" s="272">
        <v>66.58</v>
      </c>
      <c r="I618" s="273"/>
      <c r="J618" s="269"/>
      <c r="K618" s="269"/>
      <c r="L618" s="274"/>
      <c r="M618" s="275"/>
      <c r="N618" s="276"/>
      <c r="O618" s="276"/>
      <c r="P618" s="276"/>
      <c r="Q618" s="276"/>
      <c r="R618" s="276"/>
      <c r="S618" s="276"/>
      <c r="T618" s="277"/>
      <c r="U618" s="14"/>
      <c r="V618" s="14"/>
      <c r="W618" s="14"/>
      <c r="X618" s="14"/>
      <c r="Y618" s="14"/>
      <c r="Z618" s="14"/>
      <c r="AA618" s="14"/>
      <c r="AB618" s="14"/>
      <c r="AC618" s="14"/>
      <c r="AD618" s="14"/>
      <c r="AE618" s="14"/>
      <c r="AT618" s="278" t="s">
        <v>189</v>
      </c>
      <c r="AU618" s="278" t="s">
        <v>85</v>
      </c>
      <c r="AV618" s="14" t="s">
        <v>85</v>
      </c>
      <c r="AW618" s="14" t="s">
        <v>32</v>
      </c>
      <c r="AX618" s="14" t="s">
        <v>76</v>
      </c>
      <c r="AY618" s="278" t="s">
        <v>173</v>
      </c>
    </row>
    <row r="619" spans="1:51" s="15" customFormat="1" ht="12">
      <c r="A619" s="15"/>
      <c r="B619" s="279"/>
      <c r="C619" s="280"/>
      <c r="D619" s="259" t="s">
        <v>189</v>
      </c>
      <c r="E619" s="281" t="s">
        <v>1</v>
      </c>
      <c r="F619" s="282" t="s">
        <v>194</v>
      </c>
      <c r="G619" s="280"/>
      <c r="H619" s="283">
        <v>417.42</v>
      </c>
      <c r="I619" s="284"/>
      <c r="J619" s="280"/>
      <c r="K619" s="280"/>
      <c r="L619" s="285"/>
      <c r="M619" s="286"/>
      <c r="N619" s="287"/>
      <c r="O619" s="287"/>
      <c r="P619" s="287"/>
      <c r="Q619" s="287"/>
      <c r="R619" s="287"/>
      <c r="S619" s="287"/>
      <c r="T619" s="288"/>
      <c r="U619" s="15"/>
      <c r="V619" s="15"/>
      <c r="W619" s="15"/>
      <c r="X619" s="15"/>
      <c r="Y619" s="15"/>
      <c r="Z619" s="15"/>
      <c r="AA619" s="15"/>
      <c r="AB619" s="15"/>
      <c r="AC619" s="15"/>
      <c r="AD619" s="15"/>
      <c r="AE619" s="15"/>
      <c r="AT619" s="289" t="s">
        <v>189</v>
      </c>
      <c r="AU619" s="289" t="s">
        <v>85</v>
      </c>
      <c r="AV619" s="15" t="s">
        <v>183</v>
      </c>
      <c r="AW619" s="15" t="s">
        <v>32</v>
      </c>
      <c r="AX619" s="15" t="s">
        <v>83</v>
      </c>
      <c r="AY619" s="289" t="s">
        <v>173</v>
      </c>
    </row>
    <row r="620" spans="1:65" s="2" customFormat="1" ht="33" customHeight="1">
      <c r="A620" s="38"/>
      <c r="B620" s="39"/>
      <c r="C620" s="243" t="s">
        <v>793</v>
      </c>
      <c r="D620" s="243" t="s">
        <v>175</v>
      </c>
      <c r="E620" s="244" t="s">
        <v>794</v>
      </c>
      <c r="F620" s="245" t="s">
        <v>795</v>
      </c>
      <c r="G620" s="246" t="s">
        <v>204</v>
      </c>
      <c r="H620" s="247">
        <v>208.71</v>
      </c>
      <c r="I620" s="248"/>
      <c r="J620" s="249">
        <f>ROUND(I620*H620,2)</f>
        <v>0</v>
      </c>
      <c r="K620" s="250"/>
      <c r="L620" s="44"/>
      <c r="M620" s="251" t="s">
        <v>1</v>
      </c>
      <c r="N620" s="252" t="s">
        <v>41</v>
      </c>
      <c r="O620" s="91"/>
      <c r="P620" s="253">
        <f>O620*H620</f>
        <v>0</v>
      </c>
      <c r="Q620" s="253">
        <v>0.0045</v>
      </c>
      <c r="R620" s="253">
        <f>Q620*H620</f>
        <v>0.939195</v>
      </c>
      <c r="S620" s="253">
        <v>0</v>
      </c>
      <c r="T620" s="254">
        <f>S620*H620</f>
        <v>0</v>
      </c>
      <c r="U620" s="38"/>
      <c r="V620" s="38"/>
      <c r="W620" s="38"/>
      <c r="X620" s="38"/>
      <c r="Y620" s="38"/>
      <c r="Z620" s="38"/>
      <c r="AA620" s="38"/>
      <c r="AB620" s="38"/>
      <c r="AC620" s="38"/>
      <c r="AD620" s="38"/>
      <c r="AE620" s="38"/>
      <c r="AR620" s="255" t="s">
        <v>179</v>
      </c>
      <c r="AT620" s="255" t="s">
        <v>175</v>
      </c>
      <c r="AU620" s="255" t="s">
        <v>85</v>
      </c>
      <c r="AY620" s="17" t="s">
        <v>173</v>
      </c>
      <c r="BE620" s="256">
        <f>IF(N620="základní",J620,0)</f>
        <v>0</v>
      </c>
      <c r="BF620" s="256">
        <f>IF(N620="snížená",J620,0)</f>
        <v>0</v>
      </c>
      <c r="BG620" s="256">
        <f>IF(N620="zákl. přenesená",J620,0)</f>
        <v>0</v>
      </c>
      <c r="BH620" s="256">
        <f>IF(N620="sníž. přenesená",J620,0)</f>
        <v>0</v>
      </c>
      <c r="BI620" s="256">
        <f>IF(N620="nulová",J620,0)</f>
        <v>0</v>
      </c>
      <c r="BJ620" s="17" t="s">
        <v>83</v>
      </c>
      <c r="BK620" s="256">
        <f>ROUND(I620*H620,2)</f>
        <v>0</v>
      </c>
      <c r="BL620" s="17" t="s">
        <v>179</v>
      </c>
      <c r="BM620" s="255" t="s">
        <v>796</v>
      </c>
    </row>
    <row r="621" spans="1:51" s="13" customFormat="1" ht="12">
      <c r="A621" s="13"/>
      <c r="B621" s="257"/>
      <c r="C621" s="258"/>
      <c r="D621" s="259" t="s">
        <v>189</v>
      </c>
      <c r="E621" s="260" t="s">
        <v>1</v>
      </c>
      <c r="F621" s="261" t="s">
        <v>190</v>
      </c>
      <c r="G621" s="258"/>
      <c r="H621" s="260" t="s">
        <v>1</v>
      </c>
      <c r="I621" s="262"/>
      <c r="J621" s="258"/>
      <c r="K621" s="258"/>
      <c r="L621" s="263"/>
      <c r="M621" s="264"/>
      <c r="N621" s="265"/>
      <c r="O621" s="265"/>
      <c r="P621" s="265"/>
      <c r="Q621" s="265"/>
      <c r="R621" s="265"/>
      <c r="S621" s="265"/>
      <c r="T621" s="266"/>
      <c r="U621" s="13"/>
      <c r="V621" s="13"/>
      <c r="W621" s="13"/>
      <c r="X621" s="13"/>
      <c r="Y621" s="13"/>
      <c r="Z621" s="13"/>
      <c r="AA621" s="13"/>
      <c r="AB621" s="13"/>
      <c r="AC621" s="13"/>
      <c r="AD621" s="13"/>
      <c r="AE621" s="13"/>
      <c r="AT621" s="267" t="s">
        <v>189</v>
      </c>
      <c r="AU621" s="267" t="s">
        <v>85</v>
      </c>
      <c r="AV621" s="13" t="s">
        <v>83</v>
      </c>
      <c r="AW621" s="13" t="s">
        <v>32</v>
      </c>
      <c r="AX621" s="13" t="s">
        <v>76</v>
      </c>
      <c r="AY621" s="267" t="s">
        <v>173</v>
      </c>
    </row>
    <row r="622" spans="1:51" s="13" customFormat="1" ht="12">
      <c r="A622" s="13"/>
      <c r="B622" s="257"/>
      <c r="C622" s="258"/>
      <c r="D622" s="259" t="s">
        <v>189</v>
      </c>
      <c r="E622" s="260" t="s">
        <v>1</v>
      </c>
      <c r="F622" s="261" t="s">
        <v>246</v>
      </c>
      <c r="G622" s="258"/>
      <c r="H622" s="260" t="s">
        <v>1</v>
      </c>
      <c r="I622" s="262"/>
      <c r="J622" s="258"/>
      <c r="K622" s="258"/>
      <c r="L622" s="263"/>
      <c r="M622" s="264"/>
      <c r="N622" s="265"/>
      <c r="O622" s="265"/>
      <c r="P622" s="265"/>
      <c r="Q622" s="265"/>
      <c r="R622" s="265"/>
      <c r="S622" s="265"/>
      <c r="T622" s="266"/>
      <c r="U622" s="13"/>
      <c r="V622" s="13"/>
      <c r="W622" s="13"/>
      <c r="X622" s="13"/>
      <c r="Y622" s="13"/>
      <c r="Z622" s="13"/>
      <c r="AA622" s="13"/>
      <c r="AB622" s="13"/>
      <c r="AC622" s="13"/>
      <c r="AD622" s="13"/>
      <c r="AE622" s="13"/>
      <c r="AT622" s="267" t="s">
        <v>189</v>
      </c>
      <c r="AU622" s="267" t="s">
        <v>85</v>
      </c>
      <c r="AV622" s="13" t="s">
        <v>83</v>
      </c>
      <c r="AW622" s="13" t="s">
        <v>32</v>
      </c>
      <c r="AX622" s="13" t="s">
        <v>76</v>
      </c>
      <c r="AY622" s="267" t="s">
        <v>173</v>
      </c>
    </row>
    <row r="623" spans="1:51" s="14" customFormat="1" ht="12">
      <c r="A623" s="14"/>
      <c r="B623" s="268"/>
      <c r="C623" s="269"/>
      <c r="D623" s="259" t="s">
        <v>189</v>
      </c>
      <c r="E623" s="270" t="s">
        <v>1</v>
      </c>
      <c r="F623" s="271" t="s">
        <v>782</v>
      </c>
      <c r="G623" s="269"/>
      <c r="H623" s="272">
        <v>175.42</v>
      </c>
      <c r="I623" s="273"/>
      <c r="J623" s="269"/>
      <c r="K623" s="269"/>
      <c r="L623" s="274"/>
      <c r="M623" s="275"/>
      <c r="N623" s="276"/>
      <c r="O623" s="276"/>
      <c r="P623" s="276"/>
      <c r="Q623" s="276"/>
      <c r="R623" s="276"/>
      <c r="S623" s="276"/>
      <c r="T623" s="277"/>
      <c r="U623" s="14"/>
      <c r="V623" s="14"/>
      <c r="W623" s="14"/>
      <c r="X623" s="14"/>
      <c r="Y623" s="14"/>
      <c r="Z623" s="14"/>
      <c r="AA623" s="14"/>
      <c r="AB623" s="14"/>
      <c r="AC623" s="14"/>
      <c r="AD623" s="14"/>
      <c r="AE623" s="14"/>
      <c r="AT623" s="278" t="s">
        <v>189</v>
      </c>
      <c r="AU623" s="278" t="s">
        <v>85</v>
      </c>
      <c r="AV623" s="14" t="s">
        <v>85</v>
      </c>
      <c r="AW623" s="14" t="s">
        <v>32</v>
      </c>
      <c r="AX623" s="14" t="s">
        <v>76</v>
      </c>
      <c r="AY623" s="278" t="s">
        <v>173</v>
      </c>
    </row>
    <row r="624" spans="1:51" s="13" customFormat="1" ht="12">
      <c r="A624" s="13"/>
      <c r="B624" s="257"/>
      <c r="C624" s="258"/>
      <c r="D624" s="259" t="s">
        <v>189</v>
      </c>
      <c r="E624" s="260" t="s">
        <v>1</v>
      </c>
      <c r="F624" s="261" t="s">
        <v>250</v>
      </c>
      <c r="G624" s="258"/>
      <c r="H624" s="260" t="s">
        <v>1</v>
      </c>
      <c r="I624" s="262"/>
      <c r="J624" s="258"/>
      <c r="K624" s="258"/>
      <c r="L624" s="263"/>
      <c r="M624" s="264"/>
      <c r="N624" s="265"/>
      <c r="O624" s="265"/>
      <c r="P624" s="265"/>
      <c r="Q624" s="265"/>
      <c r="R624" s="265"/>
      <c r="S624" s="265"/>
      <c r="T624" s="266"/>
      <c r="U624" s="13"/>
      <c r="V624" s="13"/>
      <c r="W624" s="13"/>
      <c r="X624" s="13"/>
      <c r="Y624" s="13"/>
      <c r="Z624" s="13"/>
      <c r="AA624" s="13"/>
      <c r="AB624" s="13"/>
      <c r="AC624" s="13"/>
      <c r="AD624" s="13"/>
      <c r="AE624" s="13"/>
      <c r="AT624" s="267" t="s">
        <v>189</v>
      </c>
      <c r="AU624" s="267" t="s">
        <v>85</v>
      </c>
      <c r="AV624" s="13" t="s">
        <v>83</v>
      </c>
      <c r="AW624" s="13" t="s">
        <v>32</v>
      </c>
      <c r="AX624" s="13" t="s">
        <v>76</v>
      </c>
      <c r="AY624" s="267" t="s">
        <v>173</v>
      </c>
    </row>
    <row r="625" spans="1:51" s="14" customFormat="1" ht="12">
      <c r="A625" s="14"/>
      <c r="B625" s="268"/>
      <c r="C625" s="269"/>
      <c r="D625" s="259" t="s">
        <v>189</v>
      </c>
      <c r="E625" s="270" t="s">
        <v>1</v>
      </c>
      <c r="F625" s="271" t="s">
        <v>258</v>
      </c>
      <c r="G625" s="269"/>
      <c r="H625" s="272">
        <v>33.29</v>
      </c>
      <c r="I625" s="273"/>
      <c r="J625" s="269"/>
      <c r="K625" s="269"/>
      <c r="L625" s="274"/>
      <c r="M625" s="275"/>
      <c r="N625" s="276"/>
      <c r="O625" s="276"/>
      <c r="P625" s="276"/>
      <c r="Q625" s="276"/>
      <c r="R625" s="276"/>
      <c r="S625" s="276"/>
      <c r="T625" s="277"/>
      <c r="U625" s="14"/>
      <c r="V625" s="14"/>
      <c r="W625" s="14"/>
      <c r="X625" s="14"/>
      <c r="Y625" s="14"/>
      <c r="Z625" s="14"/>
      <c r="AA625" s="14"/>
      <c r="AB625" s="14"/>
      <c r="AC625" s="14"/>
      <c r="AD625" s="14"/>
      <c r="AE625" s="14"/>
      <c r="AT625" s="278" t="s">
        <v>189</v>
      </c>
      <c r="AU625" s="278" t="s">
        <v>85</v>
      </c>
      <c r="AV625" s="14" t="s">
        <v>85</v>
      </c>
      <c r="AW625" s="14" t="s">
        <v>32</v>
      </c>
      <c r="AX625" s="14" t="s">
        <v>76</v>
      </c>
      <c r="AY625" s="278" t="s">
        <v>173</v>
      </c>
    </row>
    <row r="626" spans="1:51" s="15" customFormat="1" ht="12">
      <c r="A626" s="15"/>
      <c r="B626" s="279"/>
      <c r="C626" s="280"/>
      <c r="D626" s="259" t="s">
        <v>189</v>
      </c>
      <c r="E626" s="281" t="s">
        <v>1</v>
      </c>
      <c r="F626" s="282" t="s">
        <v>194</v>
      </c>
      <c r="G626" s="280"/>
      <c r="H626" s="283">
        <v>208.71</v>
      </c>
      <c r="I626" s="284"/>
      <c r="J626" s="280"/>
      <c r="K626" s="280"/>
      <c r="L626" s="285"/>
      <c r="M626" s="286"/>
      <c r="N626" s="287"/>
      <c r="O626" s="287"/>
      <c r="P626" s="287"/>
      <c r="Q626" s="287"/>
      <c r="R626" s="287"/>
      <c r="S626" s="287"/>
      <c r="T626" s="288"/>
      <c r="U626" s="15"/>
      <c r="V626" s="15"/>
      <c r="W626" s="15"/>
      <c r="X626" s="15"/>
      <c r="Y626" s="15"/>
      <c r="Z626" s="15"/>
      <c r="AA626" s="15"/>
      <c r="AB626" s="15"/>
      <c r="AC626" s="15"/>
      <c r="AD626" s="15"/>
      <c r="AE626" s="15"/>
      <c r="AT626" s="289" t="s">
        <v>189</v>
      </c>
      <c r="AU626" s="289" t="s">
        <v>85</v>
      </c>
      <c r="AV626" s="15" t="s">
        <v>183</v>
      </c>
      <c r="AW626" s="15" t="s">
        <v>32</v>
      </c>
      <c r="AX626" s="15" t="s">
        <v>83</v>
      </c>
      <c r="AY626" s="289" t="s">
        <v>173</v>
      </c>
    </row>
    <row r="627" spans="1:65" s="2" customFormat="1" ht="24.15" customHeight="1">
      <c r="A627" s="38"/>
      <c r="B627" s="39"/>
      <c r="C627" s="243" t="s">
        <v>797</v>
      </c>
      <c r="D627" s="243" t="s">
        <v>175</v>
      </c>
      <c r="E627" s="244" t="s">
        <v>798</v>
      </c>
      <c r="F627" s="245" t="s">
        <v>799</v>
      </c>
      <c r="G627" s="246" t="s">
        <v>204</v>
      </c>
      <c r="H627" s="247">
        <v>297.99</v>
      </c>
      <c r="I627" s="248"/>
      <c r="J627" s="249">
        <f>ROUND(I627*H627,2)</f>
        <v>0</v>
      </c>
      <c r="K627" s="250"/>
      <c r="L627" s="44"/>
      <c r="M627" s="251" t="s">
        <v>1</v>
      </c>
      <c r="N627" s="252" t="s">
        <v>41</v>
      </c>
      <c r="O627" s="91"/>
      <c r="P627" s="253">
        <f>O627*H627</f>
        <v>0</v>
      </c>
      <c r="Q627" s="253">
        <v>0</v>
      </c>
      <c r="R627" s="253">
        <f>Q627*H627</f>
        <v>0</v>
      </c>
      <c r="S627" s="253">
        <v>0.003</v>
      </c>
      <c r="T627" s="254">
        <f>S627*H627</f>
        <v>0.89397</v>
      </c>
      <c r="U627" s="38"/>
      <c r="V627" s="38"/>
      <c r="W627" s="38"/>
      <c r="X627" s="38"/>
      <c r="Y627" s="38"/>
      <c r="Z627" s="38"/>
      <c r="AA627" s="38"/>
      <c r="AB627" s="38"/>
      <c r="AC627" s="38"/>
      <c r="AD627" s="38"/>
      <c r="AE627" s="38"/>
      <c r="AR627" s="255" t="s">
        <v>179</v>
      </c>
      <c r="AT627" s="255" t="s">
        <v>175</v>
      </c>
      <c r="AU627" s="255" t="s">
        <v>85</v>
      </c>
      <c r="AY627" s="17" t="s">
        <v>173</v>
      </c>
      <c r="BE627" s="256">
        <f>IF(N627="základní",J627,0)</f>
        <v>0</v>
      </c>
      <c r="BF627" s="256">
        <f>IF(N627="snížená",J627,0)</f>
        <v>0</v>
      </c>
      <c r="BG627" s="256">
        <f>IF(N627="zákl. přenesená",J627,0)</f>
        <v>0</v>
      </c>
      <c r="BH627" s="256">
        <f>IF(N627="sníž. přenesená",J627,0)</f>
        <v>0</v>
      </c>
      <c r="BI627" s="256">
        <f>IF(N627="nulová",J627,0)</f>
        <v>0</v>
      </c>
      <c r="BJ627" s="17" t="s">
        <v>83</v>
      </c>
      <c r="BK627" s="256">
        <f>ROUND(I627*H627,2)</f>
        <v>0</v>
      </c>
      <c r="BL627" s="17" t="s">
        <v>179</v>
      </c>
      <c r="BM627" s="255" t="s">
        <v>800</v>
      </c>
    </row>
    <row r="628" spans="1:51" s="13" customFormat="1" ht="12">
      <c r="A628" s="13"/>
      <c r="B628" s="257"/>
      <c r="C628" s="258"/>
      <c r="D628" s="259" t="s">
        <v>189</v>
      </c>
      <c r="E628" s="260" t="s">
        <v>1</v>
      </c>
      <c r="F628" s="261" t="s">
        <v>294</v>
      </c>
      <c r="G628" s="258"/>
      <c r="H628" s="260" t="s">
        <v>1</v>
      </c>
      <c r="I628" s="262"/>
      <c r="J628" s="258"/>
      <c r="K628" s="258"/>
      <c r="L628" s="263"/>
      <c r="M628" s="264"/>
      <c r="N628" s="265"/>
      <c r="O628" s="265"/>
      <c r="P628" s="265"/>
      <c r="Q628" s="265"/>
      <c r="R628" s="265"/>
      <c r="S628" s="265"/>
      <c r="T628" s="266"/>
      <c r="U628" s="13"/>
      <c r="V628" s="13"/>
      <c r="W628" s="13"/>
      <c r="X628" s="13"/>
      <c r="Y628" s="13"/>
      <c r="Z628" s="13"/>
      <c r="AA628" s="13"/>
      <c r="AB628" s="13"/>
      <c r="AC628" s="13"/>
      <c r="AD628" s="13"/>
      <c r="AE628" s="13"/>
      <c r="AT628" s="267" t="s">
        <v>189</v>
      </c>
      <c r="AU628" s="267" t="s">
        <v>85</v>
      </c>
      <c r="AV628" s="13" t="s">
        <v>83</v>
      </c>
      <c r="AW628" s="13" t="s">
        <v>32</v>
      </c>
      <c r="AX628" s="13" t="s">
        <v>76</v>
      </c>
      <c r="AY628" s="267" t="s">
        <v>173</v>
      </c>
    </row>
    <row r="629" spans="1:51" s="13" customFormat="1" ht="12">
      <c r="A629" s="13"/>
      <c r="B629" s="257"/>
      <c r="C629" s="258"/>
      <c r="D629" s="259" t="s">
        <v>189</v>
      </c>
      <c r="E629" s="260" t="s">
        <v>1</v>
      </c>
      <c r="F629" s="261" t="s">
        <v>304</v>
      </c>
      <c r="G629" s="258"/>
      <c r="H629" s="260" t="s">
        <v>1</v>
      </c>
      <c r="I629" s="262"/>
      <c r="J629" s="258"/>
      <c r="K629" s="258"/>
      <c r="L629" s="263"/>
      <c r="M629" s="264"/>
      <c r="N629" s="265"/>
      <c r="O629" s="265"/>
      <c r="P629" s="265"/>
      <c r="Q629" s="265"/>
      <c r="R629" s="265"/>
      <c r="S629" s="265"/>
      <c r="T629" s="266"/>
      <c r="U629" s="13"/>
      <c r="V629" s="13"/>
      <c r="W629" s="13"/>
      <c r="X629" s="13"/>
      <c r="Y629" s="13"/>
      <c r="Z629" s="13"/>
      <c r="AA629" s="13"/>
      <c r="AB629" s="13"/>
      <c r="AC629" s="13"/>
      <c r="AD629" s="13"/>
      <c r="AE629" s="13"/>
      <c r="AT629" s="267" t="s">
        <v>189</v>
      </c>
      <c r="AU629" s="267" t="s">
        <v>85</v>
      </c>
      <c r="AV629" s="13" t="s">
        <v>83</v>
      </c>
      <c r="AW629" s="13" t="s">
        <v>32</v>
      </c>
      <c r="AX629" s="13" t="s">
        <v>76</v>
      </c>
      <c r="AY629" s="267" t="s">
        <v>173</v>
      </c>
    </row>
    <row r="630" spans="1:51" s="14" customFormat="1" ht="12">
      <c r="A630" s="14"/>
      <c r="B630" s="268"/>
      <c r="C630" s="269"/>
      <c r="D630" s="259" t="s">
        <v>189</v>
      </c>
      <c r="E630" s="270" t="s">
        <v>1</v>
      </c>
      <c r="F630" s="271" t="s">
        <v>394</v>
      </c>
      <c r="G630" s="269"/>
      <c r="H630" s="272">
        <v>297.99</v>
      </c>
      <c r="I630" s="273"/>
      <c r="J630" s="269"/>
      <c r="K630" s="269"/>
      <c r="L630" s="274"/>
      <c r="M630" s="275"/>
      <c r="N630" s="276"/>
      <c r="O630" s="276"/>
      <c r="P630" s="276"/>
      <c r="Q630" s="276"/>
      <c r="R630" s="276"/>
      <c r="S630" s="276"/>
      <c r="T630" s="277"/>
      <c r="U630" s="14"/>
      <c r="V630" s="14"/>
      <c r="W630" s="14"/>
      <c r="X630" s="14"/>
      <c r="Y630" s="14"/>
      <c r="Z630" s="14"/>
      <c r="AA630" s="14"/>
      <c r="AB630" s="14"/>
      <c r="AC630" s="14"/>
      <c r="AD630" s="14"/>
      <c r="AE630" s="14"/>
      <c r="AT630" s="278" t="s">
        <v>189</v>
      </c>
      <c r="AU630" s="278" t="s">
        <v>85</v>
      </c>
      <c r="AV630" s="14" t="s">
        <v>85</v>
      </c>
      <c r="AW630" s="14" t="s">
        <v>32</v>
      </c>
      <c r="AX630" s="14" t="s">
        <v>76</v>
      </c>
      <c r="AY630" s="278" t="s">
        <v>173</v>
      </c>
    </row>
    <row r="631" spans="1:51" s="15" customFormat="1" ht="12">
      <c r="A631" s="15"/>
      <c r="B631" s="279"/>
      <c r="C631" s="280"/>
      <c r="D631" s="259" t="s">
        <v>189</v>
      </c>
      <c r="E631" s="281" t="s">
        <v>1</v>
      </c>
      <c r="F631" s="282" t="s">
        <v>194</v>
      </c>
      <c r="G631" s="280"/>
      <c r="H631" s="283">
        <v>297.99</v>
      </c>
      <c r="I631" s="284"/>
      <c r="J631" s="280"/>
      <c r="K631" s="280"/>
      <c r="L631" s="285"/>
      <c r="M631" s="286"/>
      <c r="N631" s="287"/>
      <c r="O631" s="287"/>
      <c r="P631" s="287"/>
      <c r="Q631" s="287"/>
      <c r="R631" s="287"/>
      <c r="S631" s="287"/>
      <c r="T631" s="288"/>
      <c r="U631" s="15"/>
      <c r="V631" s="15"/>
      <c r="W631" s="15"/>
      <c r="X631" s="15"/>
      <c r="Y631" s="15"/>
      <c r="Z631" s="15"/>
      <c r="AA631" s="15"/>
      <c r="AB631" s="15"/>
      <c r="AC631" s="15"/>
      <c r="AD631" s="15"/>
      <c r="AE631" s="15"/>
      <c r="AT631" s="289" t="s">
        <v>189</v>
      </c>
      <c r="AU631" s="289" t="s">
        <v>85</v>
      </c>
      <c r="AV631" s="15" t="s">
        <v>183</v>
      </c>
      <c r="AW631" s="15" t="s">
        <v>32</v>
      </c>
      <c r="AX631" s="15" t="s">
        <v>83</v>
      </c>
      <c r="AY631" s="289" t="s">
        <v>173</v>
      </c>
    </row>
    <row r="632" spans="1:65" s="2" customFormat="1" ht="16.5" customHeight="1">
      <c r="A632" s="38"/>
      <c r="B632" s="39"/>
      <c r="C632" s="243" t="s">
        <v>801</v>
      </c>
      <c r="D632" s="243" t="s">
        <v>175</v>
      </c>
      <c r="E632" s="244" t="s">
        <v>802</v>
      </c>
      <c r="F632" s="245" t="s">
        <v>803</v>
      </c>
      <c r="G632" s="246" t="s">
        <v>204</v>
      </c>
      <c r="H632" s="247">
        <v>33.29</v>
      </c>
      <c r="I632" s="248"/>
      <c r="J632" s="249">
        <f>ROUND(I632*H632,2)</f>
        <v>0</v>
      </c>
      <c r="K632" s="250"/>
      <c r="L632" s="44"/>
      <c r="M632" s="251" t="s">
        <v>1</v>
      </c>
      <c r="N632" s="252" t="s">
        <v>41</v>
      </c>
      <c r="O632" s="91"/>
      <c r="P632" s="253">
        <f>O632*H632</f>
        <v>0</v>
      </c>
      <c r="Q632" s="253">
        <v>0.0005</v>
      </c>
      <c r="R632" s="253">
        <f>Q632*H632</f>
        <v>0.016645</v>
      </c>
      <c r="S632" s="253">
        <v>0</v>
      </c>
      <c r="T632" s="254">
        <f>S632*H632</f>
        <v>0</v>
      </c>
      <c r="U632" s="38"/>
      <c r="V632" s="38"/>
      <c r="W632" s="38"/>
      <c r="X632" s="38"/>
      <c r="Y632" s="38"/>
      <c r="Z632" s="38"/>
      <c r="AA632" s="38"/>
      <c r="AB632" s="38"/>
      <c r="AC632" s="38"/>
      <c r="AD632" s="38"/>
      <c r="AE632" s="38"/>
      <c r="AR632" s="255" t="s">
        <v>179</v>
      </c>
      <c r="AT632" s="255" t="s">
        <v>175</v>
      </c>
      <c r="AU632" s="255" t="s">
        <v>85</v>
      </c>
      <c r="AY632" s="17" t="s">
        <v>173</v>
      </c>
      <c r="BE632" s="256">
        <f>IF(N632="základní",J632,0)</f>
        <v>0</v>
      </c>
      <c r="BF632" s="256">
        <f>IF(N632="snížená",J632,0)</f>
        <v>0</v>
      </c>
      <c r="BG632" s="256">
        <f>IF(N632="zákl. přenesená",J632,0)</f>
        <v>0</v>
      </c>
      <c r="BH632" s="256">
        <f>IF(N632="sníž. přenesená",J632,0)</f>
        <v>0</v>
      </c>
      <c r="BI632" s="256">
        <f>IF(N632="nulová",J632,0)</f>
        <v>0</v>
      </c>
      <c r="BJ632" s="17" t="s">
        <v>83</v>
      </c>
      <c r="BK632" s="256">
        <f>ROUND(I632*H632,2)</f>
        <v>0</v>
      </c>
      <c r="BL632" s="17" t="s">
        <v>179</v>
      </c>
      <c r="BM632" s="255" t="s">
        <v>804</v>
      </c>
    </row>
    <row r="633" spans="1:51" s="13" customFormat="1" ht="12">
      <c r="A633" s="13"/>
      <c r="B633" s="257"/>
      <c r="C633" s="258"/>
      <c r="D633" s="259" t="s">
        <v>189</v>
      </c>
      <c r="E633" s="260" t="s">
        <v>1</v>
      </c>
      <c r="F633" s="261" t="s">
        <v>190</v>
      </c>
      <c r="G633" s="258"/>
      <c r="H633" s="260" t="s">
        <v>1</v>
      </c>
      <c r="I633" s="262"/>
      <c r="J633" s="258"/>
      <c r="K633" s="258"/>
      <c r="L633" s="263"/>
      <c r="M633" s="264"/>
      <c r="N633" s="265"/>
      <c r="O633" s="265"/>
      <c r="P633" s="265"/>
      <c r="Q633" s="265"/>
      <c r="R633" s="265"/>
      <c r="S633" s="265"/>
      <c r="T633" s="266"/>
      <c r="U633" s="13"/>
      <c r="V633" s="13"/>
      <c r="W633" s="13"/>
      <c r="X633" s="13"/>
      <c r="Y633" s="13"/>
      <c r="Z633" s="13"/>
      <c r="AA633" s="13"/>
      <c r="AB633" s="13"/>
      <c r="AC633" s="13"/>
      <c r="AD633" s="13"/>
      <c r="AE633" s="13"/>
      <c r="AT633" s="267" t="s">
        <v>189</v>
      </c>
      <c r="AU633" s="267" t="s">
        <v>85</v>
      </c>
      <c r="AV633" s="13" t="s">
        <v>83</v>
      </c>
      <c r="AW633" s="13" t="s">
        <v>32</v>
      </c>
      <c r="AX633" s="13" t="s">
        <v>76</v>
      </c>
      <c r="AY633" s="267" t="s">
        <v>173</v>
      </c>
    </row>
    <row r="634" spans="1:51" s="13" customFormat="1" ht="12">
      <c r="A634" s="13"/>
      <c r="B634" s="257"/>
      <c r="C634" s="258"/>
      <c r="D634" s="259" t="s">
        <v>189</v>
      </c>
      <c r="E634" s="260" t="s">
        <v>1</v>
      </c>
      <c r="F634" s="261" t="s">
        <v>250</v>
      </c>
      <c r="G634" s="258"/>
      <c r="H634" s="260" t="s">
        <v>1</v>
      </c>
      <c r="I634" s="262"/>
      <c r="J634" s="258"/>
      <c r="K634" s="258"/>
      <c r="L634" s="263"/>
      <c r="M634" s="264"/>
      <c r="N634" s="265"/>
      <c r="O634" s="265"/>
      <c r="P634" s="265"/>
      <c r="Q634" s="265"/>
      <c r="R634" s="265"/>
      <c r="S634" s="265"/>
      <c r="T634" s="266"/>
      <c r="U634" s="13"/>
      <c r="V634" s="13"/>
      <c r="W634" s="13"/>
      <c r="X634" s="13"/>
      <c r="Y634" s="13"/>
      <c r="Z634" s="13"/>
      <c r="AA634" s="13"/>
      <c r="AB634" s="13"/>
      <c r="AC634" s="13"/>
      <c r="AD634" s="13"/>
      <c r="AE634" s="13"/>
      <c r="AT634" s="267" t="s">
        <v>189</v>
      </c>
      <c r="AU634" s="267" t="s">
        <v>85</v>
      </c>
      <c r="AV634" s="13" t="s">
        <v>83</v>
      </c>
      <c r="AW634" s="13" t="s">
        <v>32</v>
      </c>
      <c r="AX634" s="13" t="s">
        <v>76</v>
      </c>
      <c r="AY634" s="267" t="s">
        <v>173</v>
      </c>
    </row>
    <row r="635" spans="1:51" s="14" customFormat="1" ht="12">
      <c r="A635" s="14"/>
      <c r="B635" s="268"/>
      <c r="C635" s="269"/>
      <c r="D635" s="259" t="s">
        <v>189</v>
      </c>
      <c r="E635" s="270" t="s">
        <v>1</v>
      </c>
      <c r="F635" s="271" t="s">
        <v>258</v>
      </c>
      <c r="G635" s="269"/>
      <c r="H635" s="272">
        <v>33.29</v>
      </c>
      <c r="I635" s="273"/>
      <c r="J635" s="269"/>
      <c r="K635" s="269"/>
      <c r="L635" s="274"/>
      <c r="M635" s="275"/>
      <c r="N635" s="276"/>
      <c r="O635" s="276"/>
      <c r="P635" s="276"/>
      <c r="Q635" s="276"/>
      <c r="R635" s="276"/>
      <c r="S635" s="276"/>
      <c r="T635" s="277"/>
      <c r="U635" s="14"/>
      <c r="V635" s="14"/>
      <c r="W635" s="14"/>
      <c r="X635" s="14"/>
      <c r="Y635" s="14"/>
      <c r="Z635" s="14"/>
      <c r="AA635" s="14"/>
      <c r="AB635" s="14"/>
      <c r="AC635" s="14"/>
      <c r="AD635" s="14"/>
      <c r="AE635" s="14"/>
      <c r="AT635" s="278" t="s">
        <v>189</v>
      </c>
      <c r="AU635" s="278" t="s">
        <v>85</v>
      </c>
      <c r="AV635" s="14" t="s">
        <v>85</v>
      </c>
      <c r="AW635" s="14" t="s">
        <v>32</v>
      </c>
      <c r="AX635" s="14" t="s">
        <v>76</v>
      </c>
      <c r="AY635" s="278" t="s">
        <v>173</v>
      </c>
    </row>
    <row r="636" spans="1:51" s="15" customFormat="1" ht="12">
      <c r="A636" s="15"/>
      <c r="B636" s="279"/>
      <c r="C636" s="280"/>
      <c r="D636" s="259" t="s">
        <v>189</v>
      </c>
      <c r="E636" s="281" t="s">
        <v>1</v>
      </c>
      <c r="F636" s="282" t="s">
        <v>194</v>
      </c>
      <c r="G636" s="280"/>
      <c r="H636" s="283">
        <v>33.29</v>
      </c>
      <c r="I636" s="284"/>
      <c r="J636" s="280"/>
      <c r="K636" s="280"/>
      <c r="L636" s="285"/>
      <c r="M636" s="286"/>
      <c r="N636" s="287"/>
      <c r="O636" s="287"/>
      <c r="P636" s="287"/>
      <c r="Q636" s="287"/>
      <c r="R636" s="287"/>
      <c r="S636" s="287"/>
      <c r="T636" s="288"/>
      <c r="U636" s="15"/>
      <c r="V636" s="15"/>
      <c r="W636" s="15"/>
      <c r="X636" s="15"/>
      <c r="Y636" s="15"/>
      <c r="Z636" s="15"/>
      <c r="AA636" s="15"/>
      <c r="AB636" s="15"/>
      <c r="AC636" s="15"/>
      <c r="AD636" s="15"/>
      <c r="AE636" s="15"/>
      <c r="AT636" s="289" t="s">
        <v>189</v>
      </c>
      <c r="AU636" s="289" t="s">
        <v>85</v>
      </c>
      <c r="AV636" s="15" t="s">
        <v>183</v>
      </c>
      <c r="AW636" s="15" t="s">
        <v>32</v>
      </c>
      <c r="AX636" s="15" t="s">
        <v>83</v>
      </c>
      <c r="AY636" s="289" t="s">
        <v>173</v>
      </c>
    </row>
    <row r="637" spans="1:65" s="2" customFormat="1" ht="37.8" customHeight="1">
      <c r="A637" s="38"/>
      <c r="B637" s="39"/>
      <c r="C637" s="290" t="s">
        <v>805</v>
      </c>
      <c r="D637" s="290" t="s">
        <v>195</v>
      </c>
      <c r="E637" s="291" t="s">
        <v>806</v>
      </c>
      <c r="F637" s="292" t="s">
        <v>807</v>
      </c>
      <c r="G637" s="293" t="s">
        <v>204</v>
      </c>
      <c r="H637" s="294">
        <v>36.619</v>
      </c>
      <c r="I637" s="295"/>
      <c r="J637" s="296">
        <f>ROUND(I637*H637,2)</f>
        <v>0</v>
      </c>
      <c r="K637" s="297"/>
      <c r="L637" s="298"/>
      <c r="M637" s="299" t="s">
        <v>1</v>
      </c>
      <c r="N637" s="300" t="s">
        <v>41</v>
      </c>
      <c r="O637" s="91"/>
      <c r="P637" s="253">
        <f>O637*H637</f>
        <v>0</v>
      </c>
      <c r="Q637" s="253">
        <v>0.00115</v>
      </c>
      <c r="R637" s="253">
        <f>Q637*H637</f>
        <v>0.04211185</v>
      </c>
      <c r="S637" s="253">
        <v>0</v>
      </c>
      <c r="T637" s="254">
        <f>S637*H637</f>
        <v>0</v>
      </c>
      <c r="U637" s="38"/>
      <c r="V637" s="38"/>
      <c r="W637" s="38"/>
      <c r="X637" s="38"/>
      <c r="Y637" s="38"/>
      <c r="Z637" s="38"/>
      <c r="AA637" s="38"/>
      <c r="AB637" s="38"/>
      <c r="AC637" s="38"/>
      <c r="AD637" s="38"/>
      <c r="AE637" s="38"/>
      <c r="AR637" s="255" t="s">
        <v>363</v>
      </c>
      <c r="AT637" s="255" t="s">
        <v>195</v>
      </c>
      <c r="AU637" s="255" t="s">
        <v>85</v>
      </c>
      <c r="AY637" s="17" t="s">
        <v>173</v>
      </c>
      <c r="BE637" s="256">
        <f>IF(N637="základní",J637,0)</f>
        <v>0</v>
      </c>
      <c r="BF637" s="256">
        <f>IF(N637="snížená",J637,0)</f>
        <v>0</v>
      </c>
      <c r="BG637" s="256">
        <f>IF(N637="zákl. přenesená",J637,0)</f>
        <v>0</v>
      </c>
      <c r="BH637" s="256">
        <f>IF(N637="sníž. přenesená",J637,0)</f>
        <v>0</v>
      </c>
      <c r="BI637" s="256">
        <f>IF(N637="nulová",J637,0)</f>
        <v>0</v>
      </c>
      <c r="BJ637" s="17" t="s">
        <v>83</v>
      </c>
      <c r="BK637" s="256">
        <f>ROUND(I637*H637,2)</f>
        <v>0</v>
      </c>
      <c r="BL637" s="17" t="s">
        <v>179</v>
      </c>
      <c r="BM637" s="255" t="s">
        <v>808</v>
      </c>
    </row>
    <row r="638" spans="1:51" s="14" customFormat="1" ht="12">
      <c r="A638" s="14"/>
      <c r="B638" s="268"/>
      <c r="C638" s="269"/>
      <c r="D638" s="259" t="s">
        <v>189</v>
      </c>
      <c r="E638" s="269"/>
      <c r="F638" s="271" t="s">
        <v>809</v>
      </c>
      <c r="G638" s="269"/>
      <c r="H638" s="272">
        <v>36.619</v>
      </c>
      <c r="I638" s="273"/>
      <c r="J638" s="269"/>
      <c r="K638" s="269"/>
      <c r="L638" s="274"/>
      <c r="M638" s="275"/>
      <c r="N638" s="276"/>
      <c r="O638" s="276"/>
      <c r="P638" s="276"/>
      <c r="Q638" s="276"/>
      <c r="R638" s="276"/>
      <c r="S638" s="276"/>
      <c r="T638" s="277"/>
      <c r="U638" s="14"/>
      <c r="V638" s="14"/>
      <c r="W638" s="14"/>
      <c r="X638" s="14"/>
      <c r="Y638" s="14"/>
      <c r="Z638" s="14"/>
      <c r="AA638" s="14"/>
      <c r="AB638" s="14"/>
      <c r="AC638" s="14"/>
      <c r="AD638" s="14"/>
      <c r="AE638" s="14"/>
      <c r="AT638" s="278" t="s">
        <v>189</v>
      </c>
      <c r="AU638" s="278" t="s">
        <v>85</v>
      </c>
      <c r="AV638" s="14" t="s">
        <v>85</v>
      </c>
      <c r="AW638" s="14" t="s">
        <v>4</v>
      </c>
      <c r="AX638" s="14" t="s">
        <v>83</v>
      </c>
      <c r="AY638" s="278" t="s">
        <v>173</v>
      </c>
    </row>
    <row r="639" spans="1:65" s="2" customFormat="1" ht="24.15" customHeight="1">
      <c r="A639" s="38"/>
      <c r="B639" s="39"/>
      <c r="C639" s="243" t="s">
        <v>810</v>
      </c>
      <c r="D639" s="243" t="s">
        <v>175</v>
      </c>
      <c r="E639" s="244" t="s">
        <v>811</v>
      </c>
      <c r="F639" s="245" t="s">
        <v>812</v>
      </c>
      <c r="G639" s="246" t="s">
        <v>204</v>
      </c>
      <c r="H639" s="247">
        <v>175.42</v>
      </c>
      <c r="I639" s="248"/>
      <c r="J639" s="249">
        <f>ROUND(I639*H639,2)</f>
        <v>0</v>
      </c>
      <c r="K639" s="250"/>
      <c r="L639" s="44"/>
      <c r="M639" s="251" t="s">
        <v>1</v>
      </c>
      <c r="N639" s="252" t="s">
        <v>41</v>
      </c>
      <c r="O639" s="91"/>
      <c r="P639" s="253">
        <f>O639*H639</f>
        <v>0</v>
      </c>
      <c r="Q639" s="253">
        <v>0.0007</v>
      </c>
      <c r="R639" s="253">
        <f>Q639*H639</f>
        <v>0.12279399999999999</v>
      </c>
      <c r="S639" s="253">
        <v>0</v>
      </c>
      <c r="T639" s="254">
        <f>S639*H639</f>
        <v>0</v>
      </c>
      <c r="U639" s="38"/>
      <c r="V639" s="38"/>
      <c r="W639" s="38"/>
      <c r="X639" s="38"/>
      <c r="Y639" s="38"/>
      <c r="Z639" s="38"/>
      <c r="AA639" s="38"/>
      <c r="AB639" s="38"/>
      <c r="AC639" s="38"/>
      <c r="AD639" s="38"/>
      <c r="AE639" s="38"/>
      <c r="AR639" s="255" t="s">
        <v>179</v>
      </c>
      <c r="AT639" s="255" t="s">
        <v>175</v>
      </c>
      <c r="AU639" s="255" t="s">
        <v>85</v>
      </c>
      <c r="AY639" s="17" t="s">
        <v>173</v>
      </c>
      <c r="BE639" s="256">
        <f>IF(N639="základní",J639,0)</f>
        <v>0</v>
      </c>
      <c r="BF639" s="256">
        <f>IF(N639="snížená",J639,0)</f>
        <v>0</v>
      </c>
      <c r="BG639" s="256">
        <f>IF(N639="zákl. přenesená",J639,0)</f>
        <v>0</v>
      </c>
      <c r="BH639" s="256">
        <f>IF(N639="sníž. přenesená",J639,0)</f>
        <v>0</v>
      </c>
      <c r="BI639" s="256">
        <f>IF(N639="nulová",J639,0)</f>
        <v>0</v>
      </c>
      <c r="BJ639" s="17" t="s">
        <v>83</v>
      </c>
      <c r="BK639" s="256">
        <f>ROUND(I639*H639,2)</f>
        <v>0</v>
      </c>
      <c r="BL639" s="17" t="s">
        <v>179</v>
      </c>
      <c r="BM639" s="255" t="s">
        <v>813</v>
      </c>
    </row>
    <row r="640" spans="1:51" s="13" customFormat="1" ht="12">
      <c r="A640" s="13"/>
      <c r="B640" s="257"/>
      <c r="C640" s="258"/>
      <c r="D640" s="259" t="s">
        <v>189</v>
      </c>
      <c r="E640" s="260" t="s">
        <v>1</v>
      </c>
      <c r="F640" s="261" t="s">
        <v>190</v>
      </c>
      <c r="G640" s="258"/>
      <c r="H640" s="260" t="s">
        <v>1</v>
      </c>
      <c r="I640" s="262"/>
      <c r="J640" s="258"/>
      <c r="K640" s="258"/>
      <c r="L640" s="263"/>
      <c r="M640" s="264"/>
      <c r="N640" s="265"/>
      <c r="O640" s="265"/>
      <c r="P640" s="265"/>
      <c r="Q640" s="265"/>
      <c r="R640" s="265"/>
      <c r="S640" s="265"/>
      <c r="T640" s="266"/>
      <c r="U640" s="13"/>
      <c r="V640" s="13"/>
      <c r="W640" s="13"/>
      <c r="X640" s="13"/>
      <c r="Y640" s="13"/>
      <c r="Z640" s="13"/>
      <c r="AA640" s="13"/>
      <c r="AB640" s="13"/>
      <c r="AC640" s="13"/>
      <c r="AD640" s="13"/>
      <c r="AE640" s="13"/>
      <c r="AT640" s="267" t="s">
        <v>189</v>
      </c>
      <c r="AU640" s="267" t="s">
        <v>85</v>
      </c>
      <c r="AV640" s="13" t="s">
        <v>83</v>
      </c>
      <c r="AW640" s="13" t="s">
        <v>32</v>
      </c>
      <c r="AX640" s="13" t="s">
        <v>76</v>
      </c>
      <c r="AY640" s="267" t="s">
        <v>173</v>
      </c>
    </row>
    <row r="641" spans="1:51" s="13" customFormat="1" ht="12">
      <c r="A641" s="13"/>
      <c r="B641" s="257"/>
      <c r="C641" s="258"/>
      <c r="D641" s="259" t="s">
        <v>189</v>
      </c>
      <c r="E641" s="260" t="s">
        <v>1</v>
      </c>
      <c r="F641" s="261" t="s">
        <v>246</v>
      </c>
      <c r="G641" s="258"/>
      <c r="H641" s="260" t="s">
        <v>1</v>
      </c>
      <c r="I641" s="262"/>
      <c r="J641" s="258"/>
      <c r="K641" s="258"/>
      <c r="L641" s="263"/>
      <c r="M641" s="264"/>
      <c r="N641" s="265"/>
      <c r="O641" s="265"/>
      <c r="P641" s="265"/>
      <c r="Q641" s="265"/>
      <c r="R641" s="265"/>
      <c r="S641" s="265"/>
      <c r="T641" s="266"/>
      <c r="U641" s="13"/>
      <c r="V641" s="13"/>
      <c r="W641" s="13"/>
      <c r="X641" s="13"/>
      <c r="Y641" s="13"/>
      <c r="Z641" s="13"/>
      <c r="AA641" s="13"/>
      <c r="AB641" s="13"/>
      <c r="AC641" s="13"/>
      <c r="AD641" s="13"/>
      <c r="AE641" s="13"/>
      <c r="AT641" s="267" t="s">
        <v>189</v>
      </c>
      <c r="AU641" s="267" t="s">
        <v>85</v>
      </c>
      <c r="AV641" s="13" t="s">
        <v>83</v>
      </c>
      <c r="AW641" s="13" t="s">
        <v>32</v>
      </c>
      <c r="AX641" s="13" t="s">
        <v>76</v>
      </c>
      <c r="AY641" s="267" t="s">
        <v>173</v>
      </c>
    </row>
    <row r="642" spans="1:51" s="14" customFormat="1" ht="12">
      <c r="A642" s="14"/>
      <c r="B642" s="268"/>
      <c r="C642" s="269"/>
      <c r="D642" s="259" t="s">
        <v>189</v>
      </c>
      <c r="E642" s="270" t="s">
        <v>1</v>
      </c>
      <c r="F642" s="271" t="s">
        <v>782</v>
      </c>
      <c r="G642" s="269"/>
      <c r="H642" s="272">
        <v>175.42</v>
      </c>
      <c r="I642" s="273"/>
      <c r="J642" s="269"/>
      <c r="K642" s="269"/>
      <c r="L642" s="274"/>
      <c r="M642" s="275"/>
      <c r="N642" s="276"/>
      <c r="O642" s="276"/>
      <c r="P642" s="276"/>
      <c r="Q642" s="276"/>
      <c r="R642" s="276"/>
      <c r="S642" s="276"/>
      <c r="T642" s="277"/>
      <c r="U642" s="14"/>
      <c r="V642" s="14"/>
      <c r="W642" s="14"/>
      <c r="X642" s="14"/>
      <c r="Y642" s="14"/>
      <c r="Z642" s="14"/>
      <c r="AA642" s="14"/>
      <c r="AB642" s="14"/>
      <c r="AC642" s="14"/>
      <c r="AD642" s="14"/>
      <c r="AE642" s="14"/>
      <c r="AT642" s="278" t="s">
        <v>189</v>
      </c>
      <c r="AU642" s="278" t="s">
        <v>85</v>
      </c>
      <c r="AV642" s="14" t="s">
        <v>85</v>
      </c>
      <c r="AW642" s="14" t="s">
        <v>32</v>
      </c>
      <c r="AX642" s="14" t="s">
        <v>76</v>
      </c>
      <c r="AY642" s="278" t="s">
        <v>173</v>
      </c>
    </row>
    <row r="643" spans="1:51" s="15" customFormat="1" ht="12">
      <c r="A643" s="15"/>
      <c r="B643" s="279"/>
      <c r="C643" s="280"/>
      <c r="D643" s="259" t="s">
        <v>189</v>
      </c>
      <c r="E643" s="281" t="s">
        <v>1</v>
      </c>
      <c r="F643" s="282" t="s">
        <v>194</v>
      </c>
      <c r="G643" s="280"/>
      <c r="H643" s="283">
        <v>175.42</v>
      </c>
      <c r="I643" s="284"/>
      <c r="J643" s="280"/>
      <c r="K643" s="280"/>
      <c r="L643" s="285"/>
      <c r="M643" s="286"/>
      <c r="N643" s="287"/>
      <c r="O643" s="287"/>
      <c r="P643" s="287"/>
      <c r="Q643" s="287"/>
      <c r="R643" s="287"/>
      <c r="S643" s="287"/>
      <c r="T643" s="288"/>
      <c r="U643" s="15"/>
      <c r="V643" s="15"/>
      <c r="W643" s="15"/>
      <c r="X643" s="15"/>
      <c r="Y643" s="15"/>
      <c r="Z643" s="15"/>
      <c r="AA643" s="15"/>
      <c r="AB643" s="15"/>
      <c r="AC643" s="15"/>
      <c r="AD643" s="15"/>
      <c r="AE643" s="15"/>
      <c r="AT643" s="289" t="s">
        <v>189</v>
      </c>
      <c r="AU643" s="289" t="s">
        <v>85</v>
      </c>
      <c r="AV643" s="15" t="s">
        <v>183</v>
      </c>
      <c r="AW643" s="15" t="s">
        <v>32</v>
      </c>
      <c r="AX643" s="15" t="s">
        <v>83</v>
      </c>
      <c r="AY643" s="289" t="s">
        <v>173</v>
      </c>
    </row>
    <row r="644" spans="1:65" s="2" customFormat="1" ht="21.75" customHeight="1">
      <c r="A644" s="38"/>
      <c r="B644" s="39"/>
      <c r="C644" s="290" t="s">
        <v>814</v>
      </c>
      <c r="D644" s="290" t="s">
        <v>195</v>
      </c>
      <c r="E644" s="291" t="s">
        <v>815</v>
      </c>
      <c r="F644" s="292" t="s">
        <v>816</v>
      </c>
      <c r="G644" s="293" t="s">
        <v>204</v>
      </c>
      <c r="H644" s="294">
        <v>192.962</v>
      </c>
      <c r="I644" s="295"/>
      <c r="J644" s="296">
        <f>ROUND(I644*H644,2)</f>
        <v>0</v>
      </c>
      <c r="K644" s="297"/>
      <c r="L644" s="298"/>
      <c r="M644" s="299" t="s">
        <v>1</v>
      </c>
      <c r="N644" s="300" t="s">
        <v>41</v>
      </c>
      <c r="O644" s="91"/>
      <c r="P644" s="253">
        <f>O644*H644</f>
        <v>0</v>
      </c>
      <c r="Q644" s="253">
        <v>0.0034</v>
      </c>
      <c r="R644" s="253">
        <f>Q644*H644</f>
        <v>0.6560708</v>
      </c>
      <c r="S644" s="253">
        <v>0</v>
      </c>
      <c r="T644" s="254">
        <f>S644*H644</f>
        <v>0</v>
      </c>
      <c r="U644" s="38"/>
      <c r="V644" s="38"/>
      <c r="W644" s="38"/>
      <c r="X644" s="38"/>
      <c r="Y644" s="38"/>
      <c r="Z644" s="38"/>
      <c r="AA644" s="38"/>
      <c r="AB644" s="38"/>
      <c r="AC644" s="38"/>
      <c r="AD644" s="38"/>
      <c r="AE644" s="38"/>
      <c r="AR644" s="255" t="s">
        <v>363</v>
      </c>
      <c r="AT644" s="255" t="s">
        <v>195</v>
      </c>
      <c r="AU644" s="255" t="s">
        <v>85</v>
      </c>
      <c r="AY644" s="17" t="s">
        <v>173</v>
      </c>
      <c r="BE644" s="256">
        <f>IF(N644="základní",J644,0)</f>
        <v>0</v>
      </c>
      <c r="BF644" s="256">
        <f>IF(N644="snížená",J644,0)</f>
        <v>0</v>
      </c>
      <c r="BG644" s="256">
        <f>IF(N644="zákl. přenesená",J644,0)</f>
        <v>0</v>
      </c>
      <c r="BH644" s="256">
        <f>IF(N644="sníž. přenesená",J644,0)</f>
        <v>0</v>
      </c>
      <c r="BI644" s="256">
        <f>IF(N644="nulová",J644,0)</f>
        <v>0</v>
      </c>
      <c r="BJ644" s="17" t="s">
        <v>83</v>
      </c>
      <c r="BK644" s="256">
        <f>ROUND(I644*H644,2)</f>
        <v>0</v>
      </c>
      <c r="BL644" s="17" t="s">
        <v>179</v>
      </c>
      <c r="BM644" s="255" t="s">
        <v>817</v>
      </c>
    </row>
    <row r="645" spans="1:51" s="14" customFormat="1" ht="12">
      <c r="A645" s="14"/>
      <c r="B645" s="268"/>
      <c r="C645" s="269"/>
      <c r="D645" s="259" t="s">
        <v>189</v>
      </c>
      <c r="E645" s="269"/>
      <c r="F645" s="271" t="s">
        <v>818</v>
      </c>
      <c r="G645" s="269"/>
      <c r="H645" s="272">
        <v>192.962</v>
      </c>
      <c r="I645" s="273"/>
      <c r="J645" s="269"/>
      <c r="K645" s="269"/>
      <c r="L645" s="274"/>
      <c r="M645" s="275"/>
      <c r="N645" s="276"/>
      <c r="O645" s="276"/>
      <c r="P645" s="276"/>
      <c r="Q645" s="276"/>
      <c r="R645" s="276"/>
      <c r="S645" s="276"/>
      <c r="T645" s="277"/>
      <c r="U645" s="14"/>
      <c r="V645" s="14"/>
      <c r="W645" s="14"/>
      <c r="X645" s="14"/>
      <c r="Y645" s="14"/>
      <c r="Z645" s="14"/>
      <c r="AA645" s="14"/>
      <c r="AB645" s="14"/>
      <c r="AC645" s="14"/>
      <c r="AD645" s="14"/>
      <c r="AE645" s="14"/>
      <c r="AT645" s="278" t="s">
        <v>189</v>
      </c>
      <c r="AU645" s="278" t="s">
        <v>85</v>
      </c>
      <c r="AV645" s="14" t="s">
        <v>85</v>
      </c>
      <c r="AW645" s="14" t="s">
        <v>4</v>
      </c>
      <c r="AX645" s="14" t="s">
        <v>83</v>
      </c>
      <c r="AY645" s="278" t="s">
        <v>173</v>
      </c>
    </row>
    <row r="646" spans="1:65" s="2" customFormat="1" ht="21.75" customHeight="1">
      <c r="A646" s="38"/>
      <c r="B646" s="39"/>
      <c r="C646" s="243" t="s">
        <v>819</v>
      </c>
      <c r="D646" s="243" t="s">
        <v>175</v>
      </c>
      <c r="E646" s="244" t="s">
        <v>820</v>
      </c>
      <c r="F646" s="245" t="s">
        <v>821</v>
      </c>
      <c r="G646" s="246" t="s">
        <v>211</v>
      </c>
      <c r="H646" s="247">
        <v>249.58</v>
      </c>
      <c r="I646" s="248"/>
      <c r="J646" s="249">
        <f>ROUND(I646*H646,2)</f>
        <v>0</v>
      </c>
      <c r="K646" s="250"/>
      <c r="L646" s="44"/>
      <c r="M646" s="251" t="s">
        <v>1</v>
      </c>
      <c r="N646" s="252" t="s">
        <v>41</v>
      </c>
      <c r="O646" s="91"/>
      <c r="P646" s="253">
        <f>O646*H646</f>
        <v>0</v>
      </c>
      <c r="Q646" s="253">
        <v>0</v>
      </c>
      <c r="R646" s="253">
        <f>Q646*H646</f>
        <v>0</v>
      </c>
      <c r="S646" s="253">
        <v>0.0003</v>
      </c>
      <c r="T646" s="254">
        <f>S646*H646</f>
        <v>0.074874</v>
      </c>
      <c r="U646" s="38"/>
      <c r="V646" s="38"/>
      <c r="W646" s="38"/>
      <c r="X646" s="38"/>
      <c r="Y646" s="38"/>
      <c r="Z646" s="38"/>
      <c r="AA646" s="38"/>
      <c r="AB646" s="38"/>
      <c r="AC646" s="38"/>
      <c r="AD646" s="38"/>
      <c r="AE646" s="38"/>
      <c r="AR646" s="255" t="s">
        <v>179</v>
      </c>
      <c r="AT646" s="255" t="s">
        <v>175</v>
      </c>
      <c r="AU646" s="255" t="s">
        <v>85</v>
      </c>
      <c r="AY646" s="17" t="s">
        <v>173</v>
      </c>
      <c r="BE646" s="256">
        <f>IF(N646="základní",J646,0)</f>
        <v>0</v>
      </c>
      <c r="BF646" s="256">
        <f>IF(N646="snížená",J646,0)</f>
        <v>0</v>
      </c>
      <c r="BG646" s="256">
        <f>IF(N646="zákl. přenesená",J646,0)</f>
        <v>0</v>
      </c>
      <c r="BH646" s="256">
        <f>IF(N646="sníž. přenesená",J646,0)</f>
        <v>0</v>
      </c>
      <c r="BI646" s="256">
        <f>IF(N646="nulová",J646,0)</f>
        <v>0</v>
      </c>
      <c r="BJ646" s="17" t="s">
        <v>83</v>
      </c>
      <c r="BK646" s="256">
        <f>ROUND(I646*H646,2)</f>
        <v>0</v>
      </c>
      <c r="BL646" s="17" t="s">
        <v>179</v>
      </c>
      <c r="BM646" s="255" t="s">
        <v>822</v>
      </c>
    </row>
    <row r="647" spans="1:51" s="13" customFormat="1" ht="12">
      <c r="A647" s="13"/>
      <c r="B647" s="257"/>
      <c r="C647" s="258"/>
      <c r="D647" s="259" t="s">
        <v>189</v>
      </c>
      <c r="E647" s="260" t="s">
        <v>1</v>
      </c>
      <c r="F647" s="261" t="s">
        <v>282</v>
      </c>
      <c r="G647" s="258"/>
      <c r="H647" s="260" t="s">
        <v>1</v>
      </c>
      <c r="I647" s="262"/>
      <c r="J647" s="258"/>
      <c r="K647" s="258"/>
      <c r="L647" s="263"/>
      <c r="M647" s="264"/>
      <c r="N647" s="265"/>
      <c r="O647" s="265"/>
      <c r="P647" s="265"/>
      <c r="Q647" s="265"/>
      <c r="R647" s="265"/>
      <c r="S647" s="265"/>
      <c r="T647" s="266"/>
      <c r="U647" s="13"/>
      <c r="V647" s="13"/>
      <c r="W647" s="13"/>
      <c r="X647" s="13"/>
      <c r="Y647" s="13"/>
      <c r="Z647" s="13"/>
      <c r="AA647" s="13"/>
      <c r="AB647" s="13"/>
      <c r="AC647" s="13"/>
      <c r="AD647" s="13"/>
      <c r="AE647" s="13"/>
      <c r="AT647" s="267" t="s">
        <v>189</v>
      </c>
      <c r="AU647" s="267" t="s">
        <v>85</v>
      </c>
      <c r="AV647" s="13" t="s">
        <v>83</v>
      </c>
      <c r="AW647" s="13" t="s">
        <v>32</v>
      </c>
      <c r="AX647" s="13" t="s">
        <v>76</v>
      </c>
      <c r="AY647" s="267" t="s">
        <v>173</v>
      </c>
    </row>
    <row r="648" spans="1:51" s="14" customFormat="1" ht="12">
      <c r="A648" s="14"/>
      <c r="B648" s="268"/>
      <c r="C648" s="269"/>
      <c r="D648" s="259" t="s">
        <v>189</v>
      </c>
      <c r="E648" s="270" t="s">
        <v>1</v>
      </c>
      <c r="F648" s="271" t="s">
        <v>823</v>
      </c>
      <c r="G648" s="269"/>
      <c r="H648" s="272">
        <v>53.9</v>
      </c>
      <c r="I648" s="273"/>
      <c r="J648" s="269"/>
      <c r="K648" s="269"/>
      <c r="L648" s="274"/>
      <c r="M648" s="275"/>
      <c r="N648" s="276"/>
      <c r="O648" s="276"/>
      <c r="P648" s="276"/>
      <c r="Q648" s="276"/>
      <c r="R648" s="276"/>
      <c r="S648" s="276"/>
      <c r="T648" s="277"/>
      <c r="U648" s="14"/>
      <c r="V648" s="14"/>
      <c r="W648" s="14"/>
      <c r="X648" s="14"/>
      <c r="Y648" s="14"/>
      <c r="Z648" s="14"/>
      <c r="AA648" s="14"/>
      <c r="AB648" s="14"/>
      <c r="AC648" s="14"/>
      <c r="AD648" s="14"/>
      <c r="AE648" s="14"/>
      <c r="AT648" s="278" t="s">
        <v>189</v>
      </c>
      <c r="AU648" s="278" t="s">
        <v>85</v>
      </c>
      <c r="AV648" s="14" t="s">
        <v>85</v>
      </c>
      <c r="AW648" s="14" t="s">
        <v>32</v>
      </c>
      <c r="AX648" s="14" t="s">
        <v>76</v>
      </c>
      <c r="AY648" s="278" t="s">
        <v>173</v>
      </c>
    </row>
    <row r="649" spans="1:51" s="14" customFormat="1" ht="12">
      <c r="A649" s="14"/>
      <c r="B649" s="268"/>
      <c r="C649" s="269"/>
      <c r="D649" s="259" t="s">
        <v>189</v>
      </c>
      <c r="E649" s="270" t="s">
        <v>1</v>
      </c>
      <c r="F649" s="271" t="s">
        <v>824</v>
      </c>
      <c r="G649" s="269"/>
      <c r="H649" s="272">
        <v>62.18</v>
      </c>
      <c r="I649" s="273"/>
      <c r="J649" s="269"/>
      <c r="K649" s="269"/>
      <c r="L649" s="274"/>
      <c r="M649" s="275"/>
      <c r="N649" s="276"/>
      <c r="O649" s="276"/>
      <c r="P649" s="276"/>
      <c r="Q649" s="276"/>
      <c r="R649" s="276"/>
      <c r="S649" s="276"/>
      <c r="T649" s="277"/>
      <c r="U649" s="14"/>
      <c r="V649" s="14"/>
      <c r="W649" s="14"/>
      <c r="X649" s="14"/>
      <c r="Y649" s="14"/>
      <c r="Z649" s="14"/>
      <c r="AA649" s="14"/>
      <c r="AB649" s="14"/>
      <c r="AC649" s="14"/>
      <c r="AD649" s="14"/>
      <c r="AE649" s="14"/>
      <c r="AT649" s="278" t="s">
        <v>189</v>
      </c>
      <c r="AU649" s="278" t="s">
        <v>85</v>
      </c>
      <c r="AV649" s="14" t="s">
        <v>85</v>
      </c>
      <c r="AW649" s="14" t="s">
        <v>32</v>
      </c>
      <c r="AX649" s="14" t="s">
        <v>76</v>
      </c>
      <c r="AY649" s="278" t="s">
        <v>173</v>
      </c>
    </row>
    <row r="650" spans="1:51" s="14" customFormat="1" ht="12">
      <c r="A650" s="14"/>
      <c r="B650" s="268"/>
      <c r="C650" s="269"/>
      <c r="D650" s="259" t="s">
        <v>189</v>
      </c>
      <c r="E650" s="270" t="s">
        <v>1</v>
      </c>
      <c r="F650" s="271" t="s">
        <v>825</v>
      </c>
      <c r="G650" s="269"/>
      <c r="H650" s="272">
        <v>133.5</v>
      </c>
      <c r="I650" s="273"/>
      <c r="J650" s="269"/>
      <c r="K650" s="269"/>
      <c r="L650" s="274"/>
      <c r="M650" s="275"/>
      <c r="N650" s="276"/>
      <c r="O650" s="276"/>
      <c r="P650" s="276"/>
      <c r="Q650" s="276"/>
      <c r="R650" s="276"/>
      <c r="S650" s="276"/>
      <c r="T650" s="277"/>
      <c r="U650" s="14"/>
      <c r="V650" s="14"/>
      <c r="W650" s="14"/>
      <c r="X650" s="14"/>
      <c r="Y650" s="14"/>
      <c r="Z650" s="14"/>
      <c r="AA650" s="14"/>
      <c r="AB650" s="14"/>
      <c r="AC650" s="14"/>
      <c r="AD650" s="14"/>
      <c r="AE650" s="14"/>
      <c r="AT650" s="278" t="s">
        <v>189</v>
      </c>
      <c r="AU650" s="278" t="s">
        <v>85</v>
      </c>
      <c r="AV650" s="14" t="s">
        <v>85</v>
      </c>
      <c r="AW650" s="14" t="s">
        <v>32</v>
      </c>
      <c r="AX650" s="14" t="s">
        <v>76</v>
      </c>
      <c r="AY650" s="278" t="s">
        <v>173</v>
      </c>
    </row>
    <row r="651" spans="1:51" s="15" customFormat="1" ht="12">
      <c r="A651" s="15"/>
      <c r="B651" s="279"/>
      <c r="C651" s="280"/>
      <c r="D651" s="259" t="s">
        <v>189</v>
      </c>
      <c r="E651" s="281" t="s">
        <v>1</v>
      </c>
      <c r="F651" s="282" t="s">
        <v>194</v>
      </c>
      <c r="G651" s="280"/>
      <c r="H651" s="283">
        <v>249.58</v>
      </c>
      <c r="I651" s="284"/>
      <c r="J651" s="280"/>
      <c r="K651" s="280"/>
      <c r="L651" s="285"/>
      <c r="M651" s="286"/>
      <c r="N651" s="287"/>
      <c r="O651" s="287"/>
      <c r="P651" s="287"/>
      <c r="Q651" s="287"/>
      <c r="R651" s="287"/>
      <c r="S651" s="287"/>
      <c r="T651" s="288"/>
      <c r="U651" s="15"/>
      <c r="V651" s="15"/>
      <c r="W651" s="15"/>
      <c r="X651" s="15"/>
      <c r="Y651" s="15"/>
      <c r="Z651" s="15"/>
      <c r="AA651" s="15"/>
      <c r="AB651" s="15"/>
      <c r="AC651" s="15"/>
      <c r="AD651" s="15"/>
      <c r="AE651" s="15"/>
      <c r="AT651" s="289" t="s">
        <v>189</v>
      </c>
      <c r="AU651" s="289" t="s">
        <v>85</v>
      </c>
      <c r="AV651" s="15" t="s">
        <v>183</v>
      </c>
      <c r="AW651" s="15" t="s">
        <v>32</v>
      </c>
      <c r="AX651" s="15" t="s">
        <v>83</v>
      </c>
      <c r="AY651" s="289" t="s">
        <v>173</v>
      </c>
    </row>
    <row r="652" spans="1:65" s="2" customFormat="1" ht="16.5" customHeight="1">
      <c r="A652" s="38"/>
      <c r="B652" s="39"/>
      <c r="C652" s="243" t="s">
        <v>826</v>
      </c>
      <c r="D652" s="243" t="s">
        <v>175</v>
      </c>
      <c r="E652" s="244" t="s">
        <v>827</v>
      </c>
      <c r="F652" s="245" t="s">
        <v>828</v>
      </c>
      <c r="G652" s="246" t="s">
        <v>211</v>
      </c>
      <c r="H652" s="247">
        <v>129.605</v>
      </c>
      <c r="I652" s="248"/>
      <c r="J652" s="249">
        <f>ROUND(I652*H652,2)</f>
        <v>0</v>
      </c>
      <c r="K652" s="250"/>
      <c r="L652" s="44"/>
      <c r="M652" s="251" t="s">
        <v>1</v>
      </c>
      <c r="N652" s="252" t="s">
        <v>41</v>
      </c>
      <c r="O652" s="91"/>
      <c r="P652" s="253">
        <f>O652*H652</f>
        <v>0</v>
      </c>
      <c r="Q652" s="253">
        <v>3E-05</v>
      </c>
      <c r="R652" s="253">
        <f>Q652*H652</f>
        <v>0.00388815</v>
      </c>
      <c r="S652" s="253">
        <v>0</v>
      </c>
      <c r="T652" s="254">
        <f>S652*H652</f>
        <v>0</v>
      </c>
      <c r="U652" s="38"/>
      <c r="V652" s="38"/>
      <c r="W652" s="38"/>
      <c r="X652" s="38"/>
      <c r="Y652" s="38"/>
      <c r="Z652" s="38"/>
      <c r="AA652" s="38"/>
      <c r="AB652" s="38"/>
      <c r="AC652" s="38"/>
      <c r="AD652" s="38"/>
      <c r="AE652" s="38"/>
      <c r="AR652" s="255" t="s">
        <v>179</v>
      </c>
      <c r="AT652" s="255" t="s">
        <v>175</v>
      </c>
      <c r="AU652" s="255" t="s">
        <v>85</v>
      </c>
      <c r="AY652" s="17" t="s">
        <v>173</v>
      </c>
      <c r="BE652" s="256">
        <f>IF(N652="základní",J652,0)</f>
        <v>0</v>
      </c>
      <c r="BF652" s="256">
        <f>IF(N652="snížená",J652,0)</f>
        <v>0</v>
      </c>
      <c r="BG652" s="256">
        <f>IF(N652="zákl. přenesená",J652,0)</f>
        <v>0</v>
      </c>
      <c r="BH652" s="256">
        <f>IF(N652="sníž. přenesená",J652,0)</f>
        <v>0</v>
      </c>
      <c r="BI652" s="256">
        <f>IF(N652="nulová",J652,0)</f>
        <v>0</v>
      </c>
      <c r="BJ652" s="17" t="s">
        <v>83</v>
      </c>
      <c r="BK652" s="256">
        <f>ROUND(I652*H652,2)</f>
        <v>0</v>
      </c>
      <c r="BL652" s="17" t="s">
        <v>179</v>
      </c>
      <c r="BM652" s="255" t="s">
        <v>829</v>
      </c>
    </row>
    <row r="653" spans="1:51" s="14" customFormat="1" ht="12">
      <c r="A653" s="14"/>
      <c r="B653" s="268"/>
      <c r="C653" s="269"/>
      <c r="D653" s="259" t="s">
        <v>189</v>
      </c>
      <c r="E653" s="270" t="s">
        <v>1</v>
      </c>
      <c r="F653" s="271" t="s">
        <v>830</v>
      </c>
      <c r="G653" s="269"/>
      <c r="H653" s="272">
        <v>45.4</v>
      </c>
      <c r="I653" s="273"/>
      <c r="J653" s="269"/>
      <c r="K653" s="269"/>
      <c r="L653" s="274"/>
      <c r="M653" s="275"/>
      <c r="N653" s="276"/>
      <c r="O653" s="276"/>
      <c r="P653" s="276"/>
      <c r="Q653" s="276"/>
      <c r="R653" s="276"/>
      <c r="S653" s="276"/>
      <c r="T653" s="277"/>
      <c r="U653" s="14"/>
      <c r="V653" s="14"/>
      <c r="W653" s="14"/>
      <c r="X653" s="14"/>
      <c r="Y653" s="14"/>
      <c r="Z653" s="14"/>
      <c r="AA653" s="14"/>
      <c r="AB653" s="14"/>
      <c r="AC653" s="14"/>
      <c r="AD653" s="14"/>
      <c r="AE653" s="14"/>
      <c r="AT653" s="278" t="s">
        <v>189</v>
      </c>
      <c r="AU653" s="278" t="s">
        <v>85</v>
      </c>
      <c r="AV653" s="14" t="s">
        <v>85</v>
      </c>
      <c r="AW653" s="14" t="s">
        <v>32</v>
      </c>
      <c r="AX653" s="14" t="s">
        <v>76</v>
      </c>
      <c r="AY653" s="278" t="s">
        <v>173</v>
      </c>
    </row>
    <row r="654" spans="1:51" s="14" customFormat="1" ht="12">
      <c r="A654" s="14"/>
      <c r="B654" s="268"/>
      <c r="C654" s="269"/>
      <c r="D654" s="259" t="s">
        <v>189</v>
      </c>
      <c r="E654" s="270" t="s">
        <v>1</v>
      </c>
      <c r="F654" s="271" t="s">
        <v>831</v>
      </c>
      <c r="G654" s="269"/>
      <c r="H654" s="272">
        <v>50.005</v>
      </c>
      <c r="I654" s="273"/>
      <c r="J654" s="269"/>
      <c r="K654" s="269"/>
      <c r="L654" s="274"/>
      <c r="M654" s="275"/>
      <c r="N654" s="276"/>
      <c r="O654" s="276"/>
      <c r="P654" s="276"/>
      <c r="Q654" s="276"/>
      <c r="R654" s="276"/>
      <c r="S654" s="276"/>
      <c r="T654" s="277"/>
      <c r="U654" s="14"/>
      <c r="V654" s="14"/>
      <c r="W654" s="14"/>
      <c r="X654" s="14"/>
      <c r="Y654" s="14"/>
      <c r="Z654" s="14"/>
      <c r="AA654" s="14"/>
      <c r="AB654" s="14"/>
      <c r="AC654" s="14"/>
      <c r="AD654" s="14"/>
      <c r="AE654" s="14"/>
      <c r="AT654" s="278" t="s">
        <v>189</v>
      </c>
      <c r="AU654" s="278" t="s">
        <v>85</v>
      </c>
      <c r="AV654" s="14" t="s">
        <v>85</v>
      </c>
      <c r="AW654" s="14" t="s">
        <v>32</v>
      </c>
      <c r="AX654" s="14" t="s">
        <v>76</v>
      </c>
      <c r="AY654" s="278" t="s">
        <v>173</v>
      </c>
    </row>
    <row r="655" spans="1:51" s="14" customFormat="1" ht="12">
      <c r="A655" s="14"/>
      <c r="B655" s="268"/>
      <c r="C655" s="269"/>
      <c r="D655" s="259" t="s">
        <v>189</v>
      </c>
      <c r="E655" s="270" t="s">
        <v>1</v>
      </c>
      <c r="F655" s="271" t="s">
        <v>832</v>
      </c>
      <c r="G655" s="269"/>
      <c r="H655" s="272">
        <v>34.2</v>
      </c>
      <c r="I655" s="273"/>
      <c r="J655" s="269"/>
      <c r="K655" s="269"/>
      <c r="L655" s="274"/>
      <c r="M655" s="275"/>
      <c r="N655" s="276"/>
      <c r="O655" s="276"/>
      <c r="P655" s="276"/>
      <c r="Q655" s="276"/>
      <c r="R655" s="276"/>
      <c r="S655" s="276"/>
      <c r="T655" s="277"/>
      <c r="U655" s="14"/>
      <c r="V655" s="14"/>
      <c r="W655" s="14"/>
      <c r="X655" s="14"/>
      <c r="Y655" s="14"/>
      <c r="Z655" s="14"/>
      <c r="AA655" s="14"/>
      <c r="AB655" s="14"/>
      <c r="AC655" s="14"/>
      <c r="AD655" s="14"/>
      <c r="AE655" s="14"/>
      <c r="AT655" s="278" t="s">
        <v>189</v>
      </c>
      <c r="AU655" s="278" t="s">
        <v>85</v>
      </c>
      <c r="AV655" s="14" t="s">
        <v>85</v>
      </c>
      <c r="AW655" s="14" t="s">
        <v>32</v>
      </c>
      <c r="AX655" s="14" t="s">
        <v>76</v>
      </c>
      <c r="AY655" s="278" t="s">
        <v>173</v>
      </c>
    </row>
    <row r="656" spans="1:51" s="15" customFormat="1" ht="12">
      <c r="A656" s="15"/>
      <c r="B656" s="279"/>
      <c r="C656" s="280"/>
      <c r="D656" s="259" t="s">
        <v>189</v>
      </c>
      <c r="E656" s="281" t="s">
        <v>1</v>
      </c>
      <c r="F656" s="282" t="s">
        <v>194</v>
      </c>
      <c r="G656" s="280"/>
      <c r="H656" s="283">
        <v>129.605</v>
      </c>
      <c r="I656" s="284"/>
      <c r="J656" s="280"/>
      <c r="K656" s="280"/>
      <c r="L656" s="285"/>
      <c r="M656" s="286"/>
      <c r="N656" s="287"/>
      <c r="O656" s="287"/>
      <c r="P656" s="287"/>
      <c r="Q656" s="287"/>
      <c r="R656" s="287"/>
      <c r="S656" s="287"/>
      <c r="T656" s="288"/>
      <c r="U656" s="15"/>
      <c r="V656" s="15"/>
      <c r="W656" s="15"/>
      <c r="X656" s="15"/>
      <c r="Y656" s="15"/>
      <c r="Z656" s="15"/>
      <c r="AA656" s="15"/>
      <c r="AB656" s="15"/>
      <c r="AC656" s="15"/>
      <c r="AD656" s="15"/>
      <c r="AE656" s="15"/>
      <c r="AT656" s="289" t="s">
        <v>189</v>
      </c>
      <c r="AU656" s="289" t="s">
        <v>85</v>
      </c>
      <c r="AV656" s="15" t="s">
        <v>183</v>
      </c>
      <c r="AW656" s="15" t="s">
        <v>32</v>
      </c>
      <c r="AX656" s="15" t="s">
        <v>83</v>
      </c>
      <c r="AY656" s="289" t="s">
        <v>173</v>
      </c>
    </row>
    <row r="657" spans="1:65" s="2" customFormat="1" ht="16.5" customHeight="1">
      <c r="A657" s="38"/>
      <c r="B657" s="39"/>
      <c r="C657" s="290" t="s">
        <v>833</v>
      </c>
      <c r="D657" s="290" t="s">
        <v>195</v>
      </c>
      <c r="E657" s="291" t="s">
        <v>834</v>
      </c>
      <c r="F657" s="292" t="s">
        <v>835</v>
      </c>
      <c r="G657" s="293" t="s">
        <v>211</v>
      </c>
      <c r="H657" s="294">
        <v>132.197</v>
      </c>
      <c r="I657" s="295"/>
      <c r="J657" s="296">
        <f>ROUND(I657*H657,2)</f>
        <v>0</v>
      </c>
      <c r="K657" s="297"/>
      <c r="L657" s="298"/>
      <c r="M657" s="299" t="s">
        <v>1</v>
      </c>
      <c r="N657" s="300" t="s">
        <v>41</v>
      </c>
      <c r="O657" s="91"/>
      <c r="P657" s="253">
        <f>O657*H657</f>
        <v>0</v>
      </c>
      <c r="Q657" s="253">
        <v>0.00038</v>
      </c>
      <c r="R657" s="253">
        <f>Q657*H657</f>
        <v>0.050234860000000006</v>
      </c>
      <c r="S657" s="253">
        <v>0</v>
      </c>
      <c r="T657" s="254">
        <f>S657*H657</f>
        <v>0</v>
      </c>
      <c r="U657" s="38"/>
      <c r="V657" s="38"/>
      <c r="W657" s="38"/>
      <c r="X657" s="38"/>
      <c r="Y657" s="38"/>
      <c r="Z657" s="38"/>
      <c r="AA657" s="38"/>
      <c r="AB657" s="38"/>
      <c r="AC657" s="38"/>
      <c r="AD657" s="38"/>
      <c r="AE657" s="38"/>
      <c r="AR657" s="255" t="s">
        <v>363</v>
      </c>
      <c r="AT657" s="255" t="s">
        <v>195</v>
      </c>
      <c r="AU657" s="255" t="s">
        <v>85</v>
      </c>
      <c r="AY657" s="17" t="s">
        <v>173</v>
      </c>
      <c r="BE657" s="256">
        <f>IF(N657="základní",J657,0)</f>
        <v>0</v>
      </c>
      <c r="BF657" s="256">
        <f>IF(N657="snížená",J657,0)</f>
        <v>0</v>
      </c>
      <c r="BG657" s="256">
        <f>IF(N657="zákl. přenesená",J657,0)</f>
        <v>0</v>
      </c>
      <c r="BH657" s="256">
        <f>IF(N657="sníž. přenesená",J657,0)</f>
        <v>0</v>
      </c>
      <c r="BI657" s="256">
        <f>IF(N657="nulová",J657,0)</f>
        <v>0</v>
      </c>
      <c r="BJ657" s="17" t="s">
        <v>83</v>
      </c>
      <c r="BK657" s="256">
        <f>ROUND(I657*H657,2)</f>
        <v>0</v>
      </c>
      <c r="BL657" s="17" t="s">
        <v>179</v>
      </c>
      <c r="BM657" s="255" t="s">
        <v>836</v>
      </c>
    </row>
    <row r="658" spans="1:51" s="14" customFormat="1" ht="12">
      <c r="A658" s="14"/>
      <c r="B658" s="268"/>
      <c r="C658" s="269"/>
      <c r="D658" s="259" t="s">
        <v>189</v>
      </c>
      <c r="E658" s="269"/>
      <c r="F658" s="271" t="s">
        <v>837</v>
      </c>
      <c r="G658" s="269"/>
      <c r="H658" s="272">
        <v>132.197</v>
      </c>
      <c r="I658" s="273"/>
      <c r="J658" s="269"/>
      <c r="K658" s="269"/>
      <c r="L658" s="274"/>
      <c r="M658" s="275"/>
      <c r="N658" s="276"/>
      <c r="O658" s="276"/>
      <c r="P658" s="276"/>
      <c r="Q658" s="276"/>
      <c r="R658" s="276"/>
      <c r="S658" s="276"/>
      <c r="T658" s="277"/>
      <c r="U658" s="14"/>
      <c r="V658" s="14"/>
      <c r="W658" s="14"/>
      <c r="X658" s="14"/>
      <c r="Y658" s="14"/>
      <c r="Z658" s="14"/>
      <c r="AA658" s="14"/>
      <c r="AB658" s="14"/>
      <c r="AC658" s="14"/>
      <c r="AD658" s="14"/>
      <c r="AE658" s="14"/>
      <c r="AT658" s="278" t="s">
        <v>189</v>
      </c>
      <c r="AU658" s="278" t="s">
        <v>85</v>
      </c>
      <c r="AV658" s="14" t="s">
        <v>85</v>
      </c>
      <c r="AW658" s="14" t="s">
        <v>4</v>
      </c>
      <c r="AX658" s="14" t="s">
        <v>83</v>
      </c>
      <c r="AY658" s="278" t="s">
        <v>173</v>
      </c>
    </row>
    <row r="659" spans="1:65" s="2" customFormat="1" ht="16.5" customHeight="1">
      <c r="A659" s="38"/>
      <c r="B659" s="39"/>
      <c r="C659" s="243" t="s">
        <v>838</v>
      </c>
      <c r="D659" s="243" t="s">
        <v>175</v>
      </c>
      <c r="E659" s="244" t="s">
        <v>839</v>
      </c>
      <c r="F659" s="245" t="s">
        <v>840</v>
      </c>
      <c r="G659" s="246" t="s">
        <v>211</v>
      </c>
      <c r="H659" s="247">
        <v>2.3</v>
      </c>
      <c r="I659" s="248"/>
      <c r="J659" s="249">
        <f>ROUND(I659*H659,2)</f>
        <v>0</v>
      </c>
      <c r="K659" s="250"/>
      <c r="L659" s="44"/>
      <c r="M659" s="251" t="s">
        <v>1</v>
      </c>
      <c r="N659" s="252" t="s">
        <v>41</v>
      </c>
      <c r="O659" s="91"/>
      <c r="P659" s="253">
        <f>O659*H659</f>
        <v>0</v>
      </c>
      <c r="Q659" s="253">
        <v>0</v>
      </c>
      <c r="R659" s="253">
        <f>Q659*H659</f>
        <v>0</v>
      </c>
      <c r="S659" s="253">
        <v>0</v>
      </c>
      <c r="T659" s="254">
        <f>S659*H659</f>
        <v>0</v>
      </c>
      <c r="U659" s="38"/>
      <c r="V659" s="38"/>
      <c r="W659" s="38"/>
      <c r="X659" s="38"/>
      <c r="Y659" s="38"/>
      <c r="Z659" s="38"/>
      <c r="AA659" s="38"/>
      <c r="AB659" s="38"/>
      <c r="AC659" s="38"/>
      <c r="AD659" s="38"/>
      <c r="AE659" s="38"/>
      <c r="AR659" s="255" t="s">
        <v>179</v>
      </c>
      <c r="AT659" s="255" t="s">
        <v>175</v>
      </c>
      <c r="AU659" s="255" t="s">
        <v>85</v>
      </c>
      <c r="AY659" s="17" t="s">
        <v>173</v>
      </c>
      <c r="BE659" s="256">
        <f>IF(N659="základní",J659,0)</f>
        <v>0</v>
      </c>
      <c r="BF659" s="256">
        <f>IF(N659="snížená",J659,0)</f>
        <v>0</v>
      </c>
      <c r="BG659" s="256">
        <f>IF(N659="zákl. přenesená",J659,0)</f>
        <v>0</v>
      </c>
      <c r="BH659" s="256">
        <f>IF(N659="sníž. přenesená",J659,0)</f>
        <v>0</v>
      </c>
      <c r="BI659" s="256">
        <f>IF(N659="nulová",J659,0)</f>
        <v>0</v>
      </c>
      <c r="BJ659" s="17" t="s">
        <v>83</v>
      </c>
      <c r="BK659" s="256">
        <f>ROUND(I659*H659,2)</f>
        <v>0</v>
      </c>
      <c r="BL659" s="17" t="s">
        <v>179</v>
      </c>
      <c r="BM659" s="255" t="s">
        <v>841</v>
      </c>
    </row>
    <row r="660" spans="1:51" s="13" customFormat="1" ht="12">
      <c r="A660" s="13"/>
      <c r="B660" s="257"/>
      <c r="C660" s="258"/>
      <c r="D660" s="259" t="s">
        <v>189</v>
      </c>
      <c r="E660" s="260" t="s">
        <v>1</v>
      </c>
      <c r="F660" s="261" t="s">
        <v>190</v>
      </c>
      <c r="G660" s="258"/>
      <c r="H660" s="260" t="s">
        <v>1</v>
      </c>
      <c r="I660" s="262"/>
      <c r="J660" s="258"/>
      <c r="K660" s="258"/>
      <c r="L660" s="263"/>
      <c r="M660" s="264"/>
      <c r="N660" s="265"/>
      <c r="O660" s="265"/>
      <c r="P660" s="265"/>
      <c r="Q660" s="265"/>
      <c r="R660" s="265"/>
      <c r="S660" s="265"/>
      <c r="T660" s="266"/>
      <c r="U660" s="13"/>
      <c r="V660" s="13"/>
      <c r="W660" s="13"/>
      <c r="X660" s="13"/>
      <c r="Y660" s="13"/>
      <c r="Z660" s="13"/>
      <c r="AA660" s="13"/>
      <c r="AB660" s="13"/>
      <c r="AC660" s="13"/>
      <c r="AD660" s="13"/>
      <c r="AE660" s="13"/>
      <c r="AT660" s="267" t="s">
        <v>189</v>
      </c>
      <c r="AU660" s="267" t="s">
        <v>85</v>
      </c>
      <c r="AV660" s="13" t="s">
        <v>83</v>
      </c>
      <c r="AW660" s="13" t="s">
        <v>32</v>
      </c>
      <c r="AX660" s="13" t="s">
        <v>76</v>
      </c>
      <c r="AY660" s="267" t="s">
        <v>173</v>
      </c>
    </row>
    <row r="661" spans="1:51" s="14" customFormat="1" ht="12">
      <c r="A661" s="14"/>
      <c r="B661" s="268"/>
      <c r="C661" s="269"/>
      <c r="D661" s="259" t="s">
        <v>189</v>
      </c>
      <c r="E661" s="270" t="s">
        <v>1</v>
      </c>
      <c r="F661" s="271" t="s">
        <v>842</v>
      </c>
      <c r="G661" s="269"/>
      <c r="H661" s="272">
        <v>2.3</v>
      </c>
      <c r="I661" s="273"/>
      <c r="J661" s="269"/>
      <c r="K661" s="269"/>
      <c r="L661" s="274"/>
      <c r="M661" s="275"/>
      <c r="N661" s="276"/>
      <c r="O661" s="276"/>
      <c r="P661" s="276"/>
      <c r="Q661" s="276"/>
      <c r="R661" s="276"/>
      <c r="S661" s="276"/>
      <c r="T661" s="277"/>
      <c r="U661" s="14"/>
      <c r="V661" s="14"/>
      <c r="W661" s="14"/>
      <c r="X661" s="14"/>
      <c r="Y661" s="14"/>
      <c r="Z661" s="14"/>
      <c r="AA661" s="14"/>
      <c r="AB661" s="14"/>
      <c r="AC661" s="14"/>
      <c r="AD661" s="14"/>
      <c r="AE661" s="14"/>
      <c r="AT661" s="278" t="s">
        <v>189</v>
      </c>
      <c r="AU661" s="278" t="s">
        <v>85</v>
      </c>
      <c r="AV661" s="14" t="s">
        <v>85</v>
      </c>
      <c r="AW661" s="14" t="s">
        <v>32</v>
      </c>
      <c r="AX661" s="14" t="s">
        <v>76</v>
      </c>
      <c r="AY661" s="278" t="s">
        <v>173</v>
      </c>
    </row>
    <row r="662" spans="1:51" s="15" customFormat="1" ht="12">
      <c r="A662" s="15"/>
      <c r="B662" s="279"/>
      <c r="C662" s="280"/>
      <c r="D662" s="259" t="s">
        <v>189</v>
      </c>
      <c r="E662" s="281" t="s">
        <v>1</v>
      </c>
      <c r="F662" s="282" t="s">
        <v>194</v>
      </c>
      <c r="G662" s="280"/>
      <c r="H662" s="283">
        <v>2.3</v>
      </c>
      <c r="I662" s="284"/>
      <c r="J662" s="280"/>
      <c r="K662" s="280"/>
      <c r="L662" s="285"/>
      <c r="M662" s="286"/>
      <c r="N662" s="287"/>
      <c r="O662" s="287"/>
      <c r="P662" s="287"/>
      <c r="Q662" s="287"/>
      <c r="R662" s="287"/>
      <c r="S662" s="287"/>
      <c r="T662" s="288"/>
      <c r="U662" s="15"/>
      <c r="V662" s="15"/>
      <c r="W662" s="15"/>
      <c r="X662" s="15"/>
      <c r="Y662" s="15"/>
      <c r="Z662" s="15"/>
      <c r="AA662" s="15"/>
      <c r="AB662" s="15"/>
      <c r="AC662" s="15"/>
      <c r="AD662" s="15"/>
      <c r="AE662" s="15"/>
      <c r="AT662" s="289" t="s">
        <v>189</v>
      </c>
      <c r="AU662" s="289" t="s">
        <v>85</v>
      </c>
      <c r="AV662" s="15" t="s">
        <v>183</v>
      </c>
      <c r="AW662" s="15" t="s">
        <v>32</v>
      </c>
      <c r="AX662" s="15" t="s">
        <v>83</v>
      </c>
      <c r="AY662" s="289" t="s">
        <v>173</v>
      </c>
    </row>
    <row r="663" spans="1:65" s="2" customFormat="1" ht="16.5" customHeight="1">
      <c r="A663" s="38"/>
      <c r="B663" s="39"/>
      <c r="C663" s="290" t="s">
        <v>843</v>
      </c>
      <c r="D663" s="290" t="s">
        <v>195</v>
      </c>
      <c r="E663" s="291" t="s">
        <v>844</v>
      </c>
      <c r="F663" s="292" t="s">
        <v>845</v>
      </c>
      <c r="G663" s="293" t="s">
        <v>211</v>
      </c>
      <c r="H663" s="294">
        <v>2.346</v>
      </c>
      <c r="I663" s="295"/>
      <c r="J663" s="296">
        <f>ROUND(I663*H663,2)</f>
        <v>0</v>
      </c>
      <c r="K663" s="297"/>
      <c r="L663" s="298"/>
      <c r="M663" s="299" t="s">
        <v>1</v>
      </c>
      <c r="N663" s="300" t="s">
        <v>41</v>
      </c>
      <c r="O663" s="91"/>
      <c r="P663" s="253">
        <f>O663*H663</f>
        <v>0</v>
      </c>
      <c r="Q663" s="253">
        <v>0.00017</v>
      </c>
      <c r="R663" s="253">
        <f>Q663*H663</f>
        <v>0.00039882000000000003</v>
      </c>
      <c r="S663" s="253">
        <v>0</v>
      </c>
      <c r="T663" s="254">
        <f>S663*H663</f>
        <v>0</v>
      </c>
      <c r="U663" s="38"/>
      <c r="V663" s="38"/>
      <c r="W663" s="38"/>
      <c r="X663" s="38"/>
      <c r="Y663" s="38"/>
      <c r="Z663" s="38"/>
      <c r="AA663" s="38"/>
      <c r="AB663" s="38"/>
      <c r="AC663" s="38"/>
      <c r="AD663" s="38"/>
      <c r="AE663" s="38"/>
      <c r="AR663" s="255" t="s">
        <v>363</v>
      </c>
      <c r="AT663" s="255" t="s">
        <v>195</v>
      </c>
      <c r="AU663" s="255" t="s">
        <v>85</v>
      </c>
      <c r="AY663" s="17" t="s">
        <v>173</v>
      </c>
      <c r="BE663" s="256">
        <f>IF(N663="základní",J663,0)</f>
        <v>0</v>
      </c>
      <c r="BF663" s="256">
        <f>IF(N663="snížená",J663,0)</f>
        <v>0</v>
      </c>
      <c r="BG663" s="256">
        <f>IF(N663="zákl. přenesená",J663,0)</f>
        <v>0</v>
      </c>
      <c r="BH663" s="256">
        <f>IF(N663="sníž. přenesená",J663,0)</f>
        <v>0</v>
      </c>
      <c r="BI663" s="256">
        <f>IF(N663="nulová",J663,0)</f>
        <v>0</v>
      </c>
      <c r="BJ663" s="17" t="s">
        <v>83</v>
      </c>
      <c r="BK663" s="256">
        <f>ROUND(I663*H663,2)</f>
        <v>0</v>
      </c>
      <c r="BL663" s="17" t="s">
        <v>179</v>
      </c>
      <c r="BM663" s="255" t="s">
        <v>846</v>
      </c>
    </row>
    <row r="664" spans="1:51" s="14" customFormat="1" ht="12">
      <c r="A664" s="14"/>
      <c r="B664" s="268"/>
      <c r="C664" s="269"/>
      <c r="D664" s="259" t="s">
        <v>189</v>
      </c>
      <c r="E664" s="269"/>
      <c r="F664" s="271" t="s">
        <v>847</v>
      </c>
      <c r="G664" s="269"/>
      <c r="H664" s="272">
        <v>2.346</v>
      </c>
      <c r="I664" s="273"/>
      <c r="J664" s="269"/>
      <c r="K664" s="269"/>
      <c r="L664" s="274"/>
      <c r="M664" s="275"/>
      <c r="N664" s="276"/>
      <c r="O664" s="276"/>
      <c r="P664" s="276"/>
      <c r="Q664" s="276"/>
      <c r="R664" s="276"/>
      <c r="S664" s="276"/>
      <c r="T664" s="277"/>
      <c r="U664" s="14"/>
      <c r="V664" s="14"/>
      <c r="W664" s="14"/>
      <c r="X664" s="14"/>
      <c r="Y664" s="14"/>
      <c r="Z664" s="14"/>
      <c r="AA664" s="14"/>
      <c r="AB664" s="14"/>
      <c r="AC664" s="14"/>
      <c r="AD664" s="14"/>
      <c r="AE664" s="14"/>
      <c r="AT664" s="278" t="s">
        <v>189</v>
      </c>
      <c r="AU664" s="278" t="s">
        <v>85</v>
      </c>
      <c r="AV664" s="14" t="s">
        <v>85</v>
      </c>
      <c r="AW664" s="14" t="s">
        <v>4</v>
      </c>
      <c r="AX664" s="14" t="s">
        <v>83</v>
      </c>
      <c r="AY664" s="278" t="s">
        <v>173</v>
      </c>
    </row>
    <row r="665" spans="1:65" s="2" customFormat="1" ht="24.15" customHeight="1">
      <c r="A665" s="38"/>
      <c r="B665" s="39"/>
      <c r="C665" s="243" t="s">
        <v>848</v>
      </c>
      <c r="D665" s="243" t="s">
        <v>175</v>
      </c>
      <c r="E665" s="244" t="s">
        <v>849</v>
      </c>
      <c r="F665" s="245" t="s">
        <v>850</v>
      </c>
      <c r="G665" s="246" t="s">
        <v>398</v>
      </c>
      <c r="H665" s="301"/>
      <c r="I665" s="248"/>
      <c r="J665" s="249">
        <f>ROUND(I665*H665,2)</f>
        <v>0</v>
      </c>
      <c r="K665" s="250"/>
      <c r="L665" s="44"/>
      <c r="M665" s="251" t="s">
        <v>1</v>
      </c>
      <c r="N665" s="252" t="s">
        <v>41</v>
      </c>
      <c r="O665" s="91"/>
      <c r="P665" s="253">
        <f>O665*H665</f>
        <v>0</v>
      </c>
      <c r="Q665" s="253">
        <v>0</v>
      </c>
      <c r="R665" s="253">
        <f>Q665*H665</f>
        <v>0</v>
      </c>
      <c r="S665" s="253">
        <v>0</v>
      </c>
      <c r="T665" s="254">
        <f>S665*H665</f>
        <v>0</v>
      </c>
      <c r="U665" s="38"/>
      <c r="V665" s="38"/>
      <c r="W665" s="38"/>
      <c r="X665" s="38"/>
      <c r="Y665" s="38"/>
      <c r="Z665" s="38"/>
      <c r="AA665" s="38"/>
      <c r="AB665" s="38"/>
      <c r="AC665" s="38"/>
      <c r="AD665" s="38"/>
      <c r="AE665" s="38"/>
      <c r="AR665" s="255" t="s">
        <v>179</v>
      </c>
      <c r="AT665" s="255" t="s">
        <v>175</v>
      </c>
      <c r="AU665" s="255" t="s">
        <v>85</v>
      </c>
      <c r="AY665" s="17" t="s">
        <v>173</v>
      </c>
      <c r="BE665" s="256">
        <f>IF(N665="základní",J665,0)</f>
        <v>0</v>
      </c>
      <c r="BF665" s="256">
        <f>IF(N665="snížená",J665,0)</f>
        <v>0</v>
      </c>
      <c r="BG665" s="256">
        <f>IF(N665="zákl. přenesená",J665,0)</f>
        <v>0</v>
      </c>
      <c r="BH665" s="256">
        <f>IF(N665="sníž. přenesená",J665,0)</f>
        <v>0</v>
      </c>
      <c r="BI665" s="256">
        <f>IF(N665="nulová",J665,0)</f>
        <v>0</v>
      </c>
      <c r="BJ665" s="17" t="s">
        <v>83</v>
      </c>
      <c r="BK665" s="256">
        <f>ROUND(I665*H665,2)</f>
        <v>0</v>
      </c>
      <c r="BL665" s="17" t="s">
        <v>179</v>
      </c>
      <c r="BM665" s="255" t="s">
        <v>851</v>
      </c>
    </row>
    <row r="666" spans="1:63" s="12" customFormat="1" ht="22.8" customHeight="1">
      <c r="A666" s="12"/>
      <c r="B666" s="227"/>
      <c r="C666" s="228"/>
      <c r="D666" s="229" t="s">
        <v>75</v>
      </c>
      <c r="E666" s="241" t="s">
        <v>852</v>
      </c>
      <c r="F666" s="241" t="s">
        <v>853</v>
      </c>
      <c r="G666" s="228"/>
      <c r="H666" s="228"/>
      <c r="I666" s="231"/>
      <c r="J666" s="242">
        <f>BK666</f>
        <v>0</v>
      </c>
      <c r="K666" s="228"/>
      <c r="L666" s="233"/>
      <c r="M666" s="234"/>
      <c r="N666" s="235"/>
      <c r="O666" s="235"/>
      <c r="P666" s="236">
        <f>SUM(P667:P678)</f>
        <v>0</v>
      </c>
      <c r="Q666" s="235"/>
      <c r="R666" s="236">
        <f>SUM(R667:R678)</f>
        <v>0.00206724</v>
      </c>
      <c r="S666" s="235"/>
      <c r="T666" s="237">
        <f>SUM(T667:T678)</f>
        <v>0</v>
      </c>
      <c r="U666" s="12"/>
      <c r="V666" s="12"/>
      <c r="W666" s="12"/>
      <c r="X666" s="12"/>
      <c r="Y666" s="12"/>
      <c r="Z666" s="12"/>
      <c r="AA666" s="12"/>
      <c r="AB666" s="12"/>
      <c r="AC666" s="12"/>
      <c r="AD666" s="12"/>
      <c r="AE666" s="12"/>
      <c r="AR666" s="238" t="s">
        <v>85</v>
      </c>
      <c r="AT666" s="239" t="s">
        <v>75</v>
      </c>
      <c r="AU666" s="239" t="s">
        <v>83</v>
      </c>
      <c r="AY666" s="238" t="s">
        <v>173</v>
      </c>
      <c r="BK666" s="240">
        <f>SUM(BK667:BK678)</f>
        <v>0</v>
      </c>
    </row>
    <row r="667" spans="1:65" s="2" customFormat="1" ht="24.15" customHeight="1">
      <c r="A667" s="38"/>
      <c r="B667" s="39"/>
      <c r="C667" s="243" t="s">
        <v>854</v>
      </c>
      <c r="D667" s="243" t="s">
        <v>175</v>
      </c>
      <c r="E667" s="244" t="s">
        <v>855</v>
      </c>
      <c r="F667" s="245" t="s">
        <v>856</v>
      </c>
      <c r="G667" s="246" t="s">
        <v>204</v>
      </c>
      <c r="H667" s="247">
        <v>4.494</v>
      </c>
      <c r="I667" s="248"/>
      <c r="J667" s="249">
        <f>ROUND(I667*H667,2)</f>
        <v>0</v>
      </c>
      <c r="K667" s="250"/>
      <c r="L667" s="44"/>
      <c r="M667" s="251" t="s">
        <v>1</v>
      </c>
      <c r="N667" s="252" t="s">
        <v>41</v>
      </c>
      <c r="O667" s="91"/>
      <c r="P667" s="253">
        <f>O667*H667</f>
        <v>0</v>
      </c>
      <c r="Q667" s="253">
        <v>8E-05</v>
      </c>
      <c r="R667" s="253">
        <f>Q667*H667</f>
        <v>0.00035952</v>
      </c>
      <c r="S667" s="253">
        <v>0</v>
      </c>
      <c r="T667" s="254">
        <f>S667*H667</f>
        <v>0</v>
      </c>
      <c r="U667" s="38"/>
      <c r="V667" s="38"/>
      <c r="W667" s="38"/>
      <c r="X667" s="38"/>
      <c r="Y667" s="38"/>
      <c r="Z667" s="38"/>
      <c r="AA667" s="38"/>
      <c r="AB667" s="38"/>
      <c r="AC667" s="38"/>
      <c r="AD667" s="38"/>
      <c r="AE667" s="38"/>
      <c r="AR667" s="255" t="s">
        <v>179</v>
      </c>
      <c r="AT667" s="255" t="s">
        <v>175</v>
      </c>
      <c r="AU667" s="255" t="s">
        <v>85</v>
      </c>
      <c r="AY667" s="17" t="s">
        <v>173</v>
      </c>
      <c r="BE667" s="256">
        <f>IF(N667="základní",J667,0)</f>
        <v>0</v>
      </c>
      <c r="BF667" s="256">
        <f>IF(N667="snížená",J667,0)</f>
        <v>0</v>
      </c>
      <c r="BG667" s="256">
        <f>IF(N667="zákl. přenesená",J667,0)</f>
        <v>0</v>
      </c>
      <c r="BH667" s="256">
        <f>IF(N667="sníž. přenesená",J667,0)</f>
        <v>0</v>
      </c>
      <c r="BI667" s="256">
        <f>IF(N667="nulová",J667,0)</f>
        <v>0</v>
      </c>
      <c r="BJ667" s="17" t="s">
        <v>83</v>
      </c>
      <c r="BK667" s="256">
        <f>ROUND(I667*H667,2)</f>
        <v>0</v>
      </c>
      <c r="BL667" s="17" t="s">
        <v>179</v>
      </c>
      <c r="BM667" s="255" t="s">
        <v>857</v>
      </c>
    </row>
    <row r="668" spans="1:65" s="2" customFormat="1" ht="24.15" customHeight="1">
      <c r="A668" s="38"/>
      <c r="B668" s="39"/>
      <c r="C668" s="243" t="s">
        <v>858</v>
      </c>
      <c r="D668" s="243" t="s">
        <v>175</v>
      </c>
      <c r="E668" s="244" t="s">
        <v>859</v>
      </c>
      <c r="F668" s="245" t="s">
        <v>860</v>
      </c>
      <c r="G668" s="246" t="s">
        <v>204</v>
      </c>
      <c r="H668" s="247">
        <v>4.494</v>
      </c>
      <c r="I668" s="248"/>
      <c r="J668" s="249">
        <f>ROUND(I668*H668,2)</f>
        <v>0</v>
      </c>
      <c r="K668" s="250"/>
      <c r="L668" s="44"/>
      <c r="M668" s="251" t="s">
        <v>1</v>
      </c>
      <c r="N668" s="252" t="s">
        <v>41</v>
      </c>
      <c r="O668" s="91"/>
      <c r="P668" s="253">
        <f>O668*H668</f>
        <v>0</v>
      </c>
      <c r="Q668" s="253">
        <v>0</v>
      </c>
      <c r="R668" s="253">
        <f>Q668*H668</f>
        <v>0</v>
      </c>
      <c r="S668" s="253">
        <v>0</v>
      </c>
      <c r="T668" s="254">
        <f>S668*H668</f>
        <v>0</v>
      </c>
      <c r="U668" s="38"/>
      <c r="V668" s="38"/>
      <c r="W668" s="38"/>
      <c r="X668" s="38"/>
      <c r="Y668" s="38"/>
      <c r="Z668" s="38"/>
      <c r="AA668" s="38"/>
      <c r="AB668" s="38"/>
      <c r="AC668" s="38"/>
      <c r="AD668" s="38"/>
      <c r="AE668" s="38"/>
      <c r="AR668" s="255" t="s">
        <v>179</v>
      </c>
      <c r="AT668" s="255" t="s">
        <v>175</v>
      </c>
      <c r="AU668" s="255" t="s">
        <v>85</v>
      </c>
      <c r="AY668" s="17" t="s">
        <v>173</v>
      </c>
      <c r="BE668" s="256">
        <f>IF(N668="základní",J668,0)</f>
        <v>0</v>
      </c>
      <c r="BF668" s="256">
        <f>IF(N668="snížená",J668,0)</f>
        <v>0</v>
      </c>
      <c r="BG668" s="256">
        <f>IF(N668="zákl. přenesená",J668,0)</f>
        <v>0</v>
      </c>
      <c r="BH668" s="256">
        <f>IF(N668="sníž. přenesená",J668,0)</f>
        <v>0</v>
      </c>
      <c r="BI668" s="256">
        <f>IF(N668="nulová",J668,0)</f>
        <v>0</v>
      </c>
      <c r="BJ668" s="17" t="s">
        <v>83</v>
      </c>
      <c r="BK668" s="256">
        <f>ROUND(I668*H668,2)</f>
        <v>0</v>
      </c>
      <c r="BL668" s="17" t="s">
        <v>179</v>
      </c>
      <c r="BM668" s="255" t="s">
        <v>861</v>
      </c>
    </row>
    <row r="669" spans="1:51" s="13" customFormat="1" ht="12">
      <c r="A669" s="13"/>
      <c r="B669" s="257"/>
      <c r="C669" s="258"/>
      <c r="D669" s="259" t="s">
        <v>189</v>
      </c>
      <c r="E669" s="260" t="s">
        <v>1</v>
      </c>
      <c r="F669" s="261" t="s">
        <v>190</v>
      </c>
      <c r="G669" s="258"/>
      <c r="H669" s="260" t="s">
        <v>1</v>
      </c>
      <c r="I669" s="262"/>
      <c r="J669" s="258"/>
      <c r="K669" s="258"/>
      <c r="L669" s="263"/>
      <c r="M669" s="264"/>
      <c r="N669" s="265"/>
      <c r="O669" s="265"/>
      <c r="P669" s="265"/>
      <c r="Q669" s="265"/>
      <c r="R669" s="265"/>
      <c r="S669" s="265"/>
      <c r="T669" s="266"/>
      <c r="U669" s="13"/>
      <c r="V669" s="13"/>
      <c r="W669" s="13"/>
      <c r="X669" s="13"/>
      <c r="Y669" s="13"/>
      <c r="Z669" s="13"/>
      <c r="AA669" s="13"/>
      <c r="AB669" s="13"/>
      <c r="AC669" s="13"/>
      <c r="AD669" s="13"/>
      <c r="AE669" s="13"/>
      <c r="AT669" s="267" t="s">
        <v>189</v>
      </c>
      <c r="AU669" s="267" t="s">
        <v>85</v>
      </c>
      <c r="AV669" s="13" t="s">
        <v>83</v>
      </c>
      <c r="AW669" s="13" t="s">
        <v>32</v>
      </c>
      <c r="AX669" s="13" t="s">
        <v>76</v>
      </c>
      <c r="AY669" s="267" t="s">
        <v>173</v>
      </c>
    </row>
    <row r="670" spans="1:51" s="13" customFormat="1" ht="12">
      <c r="A670" s="13"/>
      <c r="B670" s="257"/>
      <c r="C670" s="258"/>
      <c r="D670" s="259" t="s">
        <v>189</v>
      </c>
      <c r="E670" s="260" t="s">
        <v>1</v>
      </c>
      <c r="F670" s="261" t="s">
        <v>862</v>
      </c>
      <c r="G670" s="258"/>
      <c r="H670" s="260" t="s">
        <v>1</v>
      </c>
      <c r="I670" s="262"/>
      <c r="J670" s="258"/>
      <c r="K670" s="258"/>
      <c r="L670" s="263"/>
      <c r="M670" s="264"/>
      <c r="N670" s="265"/>
      <c r="O670" s="265"/>
      <c r="P670" s="265"/>
      <c r="Q670" s="265"/>
      <c r="R670" s="265"/>
      <c r="S670" s="265"/>
      <c r="T670" s="266"/>
      <c r="U670" s="13"/>
      <c r="V670" s="13"/>
      <c r="W670" s="13"/>
      <c r="X670" s="13"/>
      <c r="Y670" s="13"/>
      <c r="Z670" s="13"/>
      <c r="AA670" s="13"/>
      <c r="AB670" s="13"/>
      <c r="AC670" s="13"/>
      <c r="AD670" s="13"/>
      <c r="AE670" s="13"/>
      <c r="AT670" s="267" t="s">
        <v>189</v>
      </c>
      <c r="AU670" s="267" t="s">
        <v>85</v>
      </c>
      <c r="AV670" s="13" t="s">
        <v>83</v>
      </c>
      <c r="AW670" s="13" t="s">
        <v>32</v>
      </c>
      <c r="AX670" s="13" t="s">
        <v>76</v>
      </c>
      <c r="AY670" s="267" t="s">
        <v>173</v>
      </c>
    </row>
    <row r="671" spans="1:51" s="14" customFormat="1" ht="12">
      <c r="A671" s="14"/>
      <c r="B671" s="268"/>
      <c r="C671" s="269"/>
      <c r="D671" s="259" t="s">
        <v>189</v>
      </c>
      <c r="E671" s="270" t="s">
        <v>1</v>
      </c>
      <c r="F671" s="271" t="s">
        <v>863</v>
      </c>
      <c r="G671" s="269"/>
      <c r="H671" s="272">
        <v>1.24</v>
      </c>
      <c r="I671" s="273"/>
      <c r="J671" s="269"/>
      <c r="K671" s="269"/>
      <c r="L671" s="274"/>
      <c r="M671" s="275"/>
      <c r="N671" s="276"/>
      <c r="O671" s="276"/>
      <c r="P671" s="276"/>
      <c r="Q671" s="276"/>
      <c r="R671" s="276"/>
      <c r="S671" s="276"/>
      <c r="T671" s="277"/>
      <c r="U671" s="14"/>
      <c r="V671" s="14"/>
      <c r="W671" s="14"/>
      <c r="X671" s="14"/>
      <c r="Y671" s="14"/>
      <c r="Z671" s="14"/>
      <c r="AA671" s="14"/>
      <c r="AB671" s="14"/>
      <c r="AC671" s="14"/>
      <c r="AD671" s="14"/>
      <c r="AE671" s="14"/>
      <c r="AT671" s="278" t="s">
        <v>189</v>
      </c>
      <c r="AU671" s="278" t="s">
        <v>85</v>
      </c>
      <c r="AV671" s="14" t="s">
        <v>85</v>
      </c>
      <c r="AW671" s="14" t="s">
        <v>32</v>
      </c>
      <c r="AX671" s="14" t="s">
        <v>76</v>
      </c>
      <c r="AY671" s="278" t="s">
        <v>173</v>
      </c>
    </row>
    <row r="672" spans="1:51" s="14" customFormat="1" ht="12">
      <c r="A672" s="14"/>
      <c r="B672" s="268"/>
      <c r="C672" s="269"/>
      <c r="D672" s="259" t="s">
        <v>189</v>
      </c>
      <c r="E672" s="270" t="s">
        <v>1</v>
      </c>
      <c r="F672" s="271" t="s">
        <v>864</v>
      </c>
      <c r="G672" s="269"/>
      <c r="H672" s="272">
        <v>1.125</v>
      </c>
      <c r="I672" s="273"/>
      <c r="J672" s="269"/>
      <c r="K672" s="269"/>
      <c r="L672" s="274"/>
      <c r="M672" s="275"/>
      <c r="N672" s="276"/>
      <c r="O672" s="276"/>
      <c r="P672" s="276"/>
      <c r="Q672" s="276"/>
      <c r="R672" s="276"/>
      <c r="S672" s="276"/>
      <c r="T672" s="277"/>
      <c r="U672" s="14"/>
      <c r="V672" s="14"/>
      <c r="W672" s="14"/>
      <c r="X672" s="14"/>
      <c r="Y672" s="14"/>
      <c r="Z672" s="14"/>
      <c r="AA672" s="14"/>
      <c r="AB672" s="14"/>
      <c r="AC672" s="14"/>
      <c r="AD672" s="14"/>
      <c r="AE672" s="14"/>
      <c r="AT672" s="278" t="s">
        <v>189</v>
      </c>
      <c r="AU672" s="278" t="s">
        <v>85</v>
      </c>
      <c r="AV672" s="14" t="s">
        <v>85</v>
      </c>
      <c r="AW672" s="14" t="s">
        <v>32</v>
      </c>
      <c r="AX672" s="14" t="s">
        <v>76</v>
      </c>
      <c r="AY672" s="278" t="s">
        <v>173</v>
      </c>
    </row>
    <row r="673" spans="1:51" s="14" customFormat="1" ht="12">
      <c r="A673" s="14"/>
      <c r="B673" s="268"/>
      <c r="C673" s="269"/>
      <c r="D673" s="259" t="s">
        <v>189</v>
      </c>
      <c r="E673" s="270" t="s">
        <v>1</v>
      </c>
      <c r="F673" s="271" t="s">
        <v>865</v>
      </c>
      <c r="G673" s="269"/>
      <c r="H673" s="272">
        <v>1.049</v>
      </c>
      <c r="I673" s="273"/>
      <c r="J673" s="269"/>
      <c r="K673" s="269"/>
      <c r="L673" s="274"/>
      <c r="M673" s="275"/>
      <c r="N673" s="276"/>
      <c r="O673" s="276"/>
      <c r="P673" s="276"/>
      <c r="Q673" s="276"/>
      <c r="R673" s="276"/>
      <c r="S673" s="276"/>
      <c r="T673" s="277"/>
      <c r="U673" s="14"/>
      <c r="V673" s="14"/>
      <c r="W673" s="14"/>
      <c r="X673" s="14"/>
      <c r="Y673" s="14"/>
      <c r="Z673" s="14"/>
      <c r="AA673" s="14"/>
      <c r="AB673" s="14"/>
      <c r="AC673" s="14"/>
      <c r="AD673" s="14"/>
      <c r="AE673" s="14"/>
      <c r="AT673" s="278" t="s">
        <v>189</v>
      </c>
      <c r="AU673" s="278" t="s">
        <v>85</v>
      </c>
      <c r="AV673" s="14" t="s">
        <v>85</v>
      </c>
      <c r="AW673" s="14" t="s">
        <v>32</v>
      </c>
      <c r="AX673" s="14" t="s">
        <v>76</v>
      </c>
      <c r="AY673" s="278" t="s">
        <v>173</v>
      </c>
    </row>
    <row r="674" spans="1:51" s="14" customFormat="1" ht="12">
      <c r="A674" s="14"/>
      <c r="B674" s="268"/>
      <c r="C674" s="269"/>
      <c r="D674" s="259" t="s">
        <v>189</v>
      </c>
      <c r="E674" s="270" t="s">
        <v>1</v>
      </c>
      <c r="F674" s="271" t="s">
        <v>866</v>
      </c>
      <c r="G674" s="269"/>
      <c r="H674" s="272">
        <v>1.08</v>
      </c>
      <c r="I674" s="273"/>
      <c r="J674" s="269"/>
      <c r="K674" s="269"/>
      <c r="L674" s="274"/>
      <c r="M674" s="275"/>
      <c r="N674" s="276"/>
      <c r="O674" s="276"/>
      <c r="P674" s="276"/>
      <c r="Q674" s="276"/>
      <c r="R674" s="276"/>
      <c r="S674" s="276"/>
      <c r="T674" s="277"/>
      <c r="U674" s="14"/>
      <c r="V674" s="14"/>
      <c r="W674" s="14"/>
      <c r="X674" s="14"/>
      <c r="Y674" s="14"/>
      <c r="Z674" s="14"/>
      <c r="AA674" s="14"/>
      <c r="AB674" s="14"/>
      <c r="AC674" s="14"/>
      <c r="AD674" s="14"/>
      <c r="AE674" s="14"/>
      <c r="AT674" s="278" t="s">
        <v>189</v>
      </c>
      <c r="AU674" s="278" t="s">
        <v>85</v>
      </c>
      <c r="AV674" s="14" t="s">
        <v>85</v>
      </c>
      <c r="AW674" s="14" t="s">
        <v>32</v>
      </c>
      <c r="AX674" s="14" t="s">
        <v>76</v>
      </c>
      <c r="AY674" s="278" t="s">
        <v>173</v>
      </c>
    </row>
    <row r="675" spans="1:51" s="15" customFormat="1" ht="12">
      <c r="A675" s="15"/>
      <c r="B675" s="279"/>
      <c r="C675" s="280"/>
      <c r="D675" s="259" t="s">
        <v>189</v>
      </c>
      <c r="E675" s="281" t="s">
        <v>1</v>
      </c>
      <c r="F675" s="282" t="s">
        <v>194</v>
      </c>
      <c r="G675" s="280"/>
      <c r="H675" s="283">
        <v>4.494</v>
      </c>
      <c r="I675" s="284"/>
      <c r="J675" s="280"/>
      <c r="K675" s="280"/>
      <c r="L675" s="285"/>
      <c r="M675" s="286"/>
      <c r="N675" s="287"/>
      <c r="O675" s="287"/>
      <c r="P675" s="287"/>
      <c r="Q675" s="287"/>
      <c r="R675" s="287"/>
      <c r="S675" s="287"/>
      <c r="T675" s="288"/>
      <c r="U675" s="15"/>
      <c r="V675" s="15"/>
      <c r="W675" s="15"/>
      <c r="X675" s="15"/>
      <c r="Y675" s="15"/>
      <c r="Z675" s="15"/>
      <c r="AA675" s="15"/>
      <c r="AB675" s="15"/>
      <c r="AC675" s="15"/>
      <c r="AD675" s="15"/>
      <c r="AE675" s="15"/>
      <c r="AT675" s="289" t="s">
        <v>189</v>
      </c>
      <c r="AU675" s="289" t="s">
        <v>85</v>
      </c>
      <c r="AV675" s="15" t="s">
        <v>183</v>
      </c>
      <c r="AW675" s="15" t="s">
        <v>32</v>
      </c>
      <c r="AX675" s="15" t="s">
        <v>83</v>
      </c>
      <c r="AY675" s="289" t="s">
        <v>173</v>
      </c>
    </row>
    <row r="676" spans="1:65" s="2" customFormat="1" ht="24.15" customHeight="1">
      <c r="A676" s="38"/>
      <c r="B676" s="39"/>
      <c r="C676" s="243" t="s">
        <v>867</v>
      </c>
      <c r="D676" s="243" t="s">
        <v>175</v>
      </c>
      <c r="E676" s="244" t="s">
        <v>868</v>
      </c>
      <c r="F676" s="245" t="s">
        <v>869</v>
      </c>
      <c r="G676" s="246" t="s">
        <v>204</v>
      </c>
      <c r="H676" s="247">
        <v>4.494</v>
      </c>
      <c r="I676" s="248"/>
      <c r="J676" s="249">
        <f>ROUND(I676*H676,2)</f>
        <v>0</v>
      </c>
      <c r="K676" s="250"/>
      <c r="L676" s="44"/>
      <c r="M676" s="251" t="s">
        <v>1</v>
      </c>
      <c r="N676" s="252" t="s">
        <v>41</v>
      </c>
      <c r="O676" s="91"/>
      <c r="P676" s="253">
        <f>O676*H676</f>
        <v>0</v>
      </c>
      <c r="Q676" s="253">
        <v>0.00014</v>
      </c>
      <c r="R676" s="253">
        <f>Q676*H676</f>
        <v>0.0006291599999999999</v>
      </c>
      <c r="S676" s="253">
        <v>0</v>
      </c>
      <c r="T676" s="254">
        <f>S676*H676</f>
        <v>0</v>
      </c>
      <c r="U676" s="38"/>
      <c r="V676" s="38"/>
      <c r="W676" s="38"/>
      <c r="X676" s="38"/>
      <c r="Y676" s="38"/>
      <c r="Z676" s="38"/>
      <c r="AA676" s="38"/>
      <c r="AB676" s="38"/>
      <c r="AC676" s="38"/>
      <c r="AD676" s="38"/>
      <c r="AE676" s="38"/>
      <c r="AR676" s="255" t="s">
        <v>179</v>
      </c>
      <c r="AT676" s="255" t="s">
        <v>175</v>
      </c>
      <c r="AU676" s="255" t="s">
        <v>85</v>
      </c>
      <c r="AY676" s="17" t="s">
        <v>173</v>
      </c>
      <c r="BE676" s="256">
        <f>IF(N676="základní",J676,0)</f>
        <v>0</v>
      </c>
      <c r="BF676" s="256">
        <f>IF(N676="snížená",J676,0)</f>
        <v>0</v>
      </c>
      <c r="BG676" s="256">
        <f>IF(N676="zákl. přenesená",J676,0)</f>
        <v>0</v>
      </c>
      <c r="BH676" s="256">
        <f>IF(N676="sníž. přenesená",J676,0)</f>
        <v>0</v>
      </c>
      <c r="BI676" s="256">
        <f>IF(N676="nulová",J676,0)</f>
        <v>0</v>
      </c>
      <c r="BJ676" s="17" t="s">
        <v>83</v>
      </c>
      <c r="BK676" s="256">
        <f>ROUND(I676*H676,2)</f>
        <v>0</v>
      </c>
      <c r="BL676" s="17" t="s">
        <v>179</v>
      </c>
      <c r="BM676" s="255" t="s">
        <v>870</v>
      </c>
    </row>
    <row r="677" spans="1:65" s="2" customFormat="1" ht="24.15" customHeight="1">
      <c r="A677" s="38"/>
      <c r="B677" s="39"/>
      <c r="C677" s="243" t="s">
        <v>871</v>
      </c>
      <c r="D677" s="243" t="s">
        <v>175</v>
      </c>
      <c r="E677" s="244" t="s">
        <v>872</v>
      </c>
      <c r="F677" s="245" t="s">
        <v>873</v>
      </c>
      <c r="G677" s="246" t="s">
        <v>204</v>
      </c>
      <c r="H677" s="247">
        <v>4.494</v>
      </c>
      <c r="I677" s="248"/>
      <c r="J677" s="249">
        <f>ROUND(I677*H677,2)</f>
        <v>0</v>
      </c>
      <c r="K677" s="250"/>
      <c r="L677" s="44"/>
      <c r="M677" s="251" t="s">
        <v>1</v>
      </c>
      <c r="N677" s="252" t="s">
        <v>41</v>
      </c>
      <c r="O677" s="91"/>
      <c r="P677" s="253">
        <f>O677*H677</f>
        <v>0</v>
      </c>
      <c r="Q677" s="253">
        <v>0.00012</v>
      </c>
      <c r="R677" s="253">
        <f>Q677*H677</f>
        <v>0.00053928</v>
      </c>
      <c r="S677" s="253">
        <v>0</v>
      </c>
      <c r="T677" s="254">
        <f>S677*H677</f>
        <v>0</v>
      </c>
      <c r="U677" s="38"/>
      <c r="V677" s="38"/>
      <c r="W677" s="38"/>
      <c r="X677" s="38"/>
      <c r="Y677" s="38"/>
      <c r="Z677" s="38"/>
      <c r="AA677" s="38"/>
      <c r="AB677" s="38"/>
      <c r="AC677" s="38"/>
      <c r="AD677" s="38"/>
      <c r="AE677" s="38"/>
      <c r="AR677" s="255" t="s">
        <v>179</v>
      </c>
      <c r="AT677" s="255" t="s">
        <v>175</v>
      </c>
      <c r="AU677" s="255" t="s">
        <v>85</v>
      </c>
      <c r="AY677" s="17" t="s">
        <v>173</v>
      </c>
      <c r="BE677" s="256">
        <f>IF(N677="základní",J677,0)</f>
        <v>0</v>
      </c>
      <c r="BF677" s="256">
        <f>IF(N677="snížená",J677,0)</f>
        <v>0</v>
      </c>
      <c r="BG677" s="256">
        <f>IF(N677="zákl. přenesená",J677,0)</f>
        <v>0</v>
      </c>
      <c r="BH677" s="256">
        <f>IF(N677="sníž. přenesená",J677,0)</f>
        <v>0</v>
      </c>
      <c r="BI677" s="256">
        <f>IF(N677="nulová",J677,0)</f>
        <v>0</v>
      </c>
      <c r="BJ677" s="17" t="s">
        <v>83</v>
      </c>
      <c r="BK677" s="256">
        <f>ROUND(I677*H677,2)</f>
        <v>0</v>
      </c>
      <c r="BL677" s="17" t="s">
        <v>179</v>
      </c>
      <c r="BM677" s="255" t="s">
        <v>874</v>
      </c>
    </row>
    <row r="678" spans="1:65" s="2" customFormat="1" ht="24.15" customHeight="1">
      <c r="A678" s="38"/>
      <c r="B678" s="39"/>
      <c r="C678" s="243" t="s">
        <v>875</v>
      </c>
      <c r="D678" s="243" t="s">
        <v>175</v>
      </c>
      <c r="E678" s="244" t="s">
        <v>876</v>
      </c>
      <c r="F678" s="245" t="s">
        <v>877</v>
      </c>
      <c r="G678" s="246" t="s">
        <v>204</v>
      </c>
      <c r="H678" s="247">
        <v>4.494</v>
      </c>
      <c r="I678" s="248"/>
      <c r="J678" s="249">
        <f>ROUND(I678*H678,2)</f>
        <v>0</v>
      </c>
      <c r="K678" s="250"/>
      <c r="L678" s="44"/>
      <c r="M678" s="251" t="s">
        <v>1</v>
      </c>
      <c r="N678" s="252" t="s">
        <v>41</v>
      </c>
      <c r="O678" s="91"/>
      <c r="P678" s="253">
        <f>O678*H678</f>
        <v>0</v>
      </c>
      <c r="Q678" s="253">
        <v>0.00012</v>
      </c>
      <c r="R678" s="253">
        <f>Q678*H678</f>
        <v>0.00053928</v>
      </c>
      <c r="S678" s="253">
        <v>0</v>
      </c>
      <c r="T678" s="254">
        <f>S678*H678</f>
        <v>0</v>
      </c>
      <c r="U678" s="38"/>
      <c r="V678" s="38"/>
      <c r="W678" s="38"/>
      <c r="X678" s="38"/>
      <c r="Y678" s="38"/>
      <c r="Z678" s="38"/>
      <c r="AA678" s="38"/>
      <c r="AB678" s="38"/>
      <c r="AC678" s="38"/>
      <c r="AD678" s="38"/>
      <c r="AE678" s="38"/>
      <c r="AR678" s="255" t="s">
        <v>179</v>
      </c>
      <c r="AT678" s="255" t="s">
        <v>175</v>
      </c>
      <c r="AU678" s="255" t="s">
        <v>85</v>
      </c>
      <c r="AY678" s="17" t="s">
        <v>173</v>
      </c>
      <c r="BE678" s="256">
        <f>IF(N678="základní",J678,0)</f>
        <v>0</v>
      </c>
      <c r="BF678" s="256">
        <f>IF(N678="snížená",J678,0)</f>
        <v>0</v>
      </c>
      <c r="BG678" s="256">
        <f>IF(N678="zákl. přenesená",J678,0)</f>
        <v>0</v>
      </c>
      <c r="BH678" s="256">
        <f>IF(N678="sníž. přenesená",J678,0)</f>
        <v>0</v>
      </c>
      <c r="BI678" s="256">
        <f>IF(N678="nulová",J678,0)</f>
        <v>0</v>
      </c>
      <c r="BJ678" s="17" t="s">
        <v>83</v>
      </c>
      <c r="BK678" s="256">
        <f>ROUND(I678*H678,2)</f>
        <v>0</v>
      </c>
      <c r="BL678" s="17" t="s">
        <v>179</v>
      </c>
      <c r="BM678" s="255" t="s">
        <v>878</v>
      </c>
    </row>
    <row r="679" spans="1:63" s="12" customFormat="1" ht="22.8" customHeight="1">
      <c r="A679" s="12"/>
      <c r="B679" s="227"/>
      <c r="C679" s="228"/>
      <c r="D679" s="229" t="s">
        <v>75</v>
      </c>
      <c r="E679" s="241" t="s">
        <v>879</v>
      </c>
      <c r="F679" s="241" t="s">
        <v>880</v>
      </c>
      <c r="G679" s="228"/>
      <c r="H679" s="228"/>
      <c r="I679" s="231"/>
      <c r="J679" s="242">
        <f>BK679</f>
        <v>0</v>
      </c>
      <c r="K679" s="228"/>
      <c r="L679" s="233"/>
      <c r="M679" s="234"/>
      <c r="N679" s="235"/>
      <c r="O679" s="235"/>
      <c r="P679" s="236">
        <f>SUM(P680:P691)</f>
        <v>0</v>
      </c>
      <c r="Q679" s="235"/>
      <c r="R679" s="236">
        <f>SUM(R680:R691)</f>
        <v>0.68508914</v>
      </c>
      <c r="S679" s="235"/>
      <c r="T679" s="237">
        <f>SUM(T680:T691)</f>
        <v>0.10483456</v>
      </c>
      <c r="U679" s="12"/>
      <c r="V679" s="12"/>
      <c r="W679" s="12"/>
      <c r="X679" s="12"/>
      <c r="Y679" s="12"/>
      <c r="Z679" s="12"/>
      <c r="AA679" s="12"/>
      <c r="AB679" s="12"/>
      <c r="AC679" s="12"/>
      <c r="AD679" s="12"/>
      <c r="AE679" s="12"/>
      <c r="AR679" s="238" t="s">
        <v>85</v>
      </c>
      <c r="AT679" s="239" t="s">
        <v>75</v>
      </c>
      <c r="AU679" s="239" t="s">
        <v>83</v>
      </c>
      <c r="AY679" s="238" t="s">
        <v>173</v>
      </c>
      <c r="BK679" s="240">
        <f>SUM(BK680:BK691)</f>
        <v>0</v>
      </c>
    </row>
    <row r="680" spans="1:65" s="2" customFormat="1" ht="24.15" customHeight="1">
      <c r="A680" s="38"/>
      <c r="B680" s="39"/>
      <c r="C680" s="243" t="s">
        <v>881</v>
      </c>
      <c r="D680" s="243" t="s">
        <v>175</v>
      </c>
      <c r="E680" s="244" t="s">
        <v>882</v>
      </c>
      <c r="F680" s="245" t="s">
        <v>883</v>
      </c>
      <c r="G680" s="246" t="s">
        <v>204</v>
      </c>
      <c r="H680" s="247">
        <v>707.986</v>
      </c>
      <c r="I680" s="248"/>
      <c r="J680" s="249">
        <f>ROUND(I680*H680,2)</f>
        <v>0</v>
      </c>
      <c r="K680" s="250"/>
      <c r="L680" s="44"/>
      <c r="M680" s="251" t="s">
        <v>1</v>
      </c>
      <c r="N680" s="252" t="s">
        <v>41</v>
      </c>
      <c r="O680" s="91"/>
      <c r="P680" s="253">
        <f>O680*H680</f>
        <v>0</v>
      </c>
      <c r="Q680" s="253">
        <v>0</v>
      </c>
      <c r="R680" s="253">
        <f>Q680*H680</f>
        <v>0</v>
      </c>
      <c r="S680" s="253">
        <v>0</v>
      </c>
      <c r="T680" s="254">
        <f>S680*H680</f>
        <v>0</v>
      </c>
      <c r="U680" s="38"/>
      <c r="V680" s="38"/>
      <c r="W680" s="38"/>
      <c r="X680" s="38"/>
      <c r="Y680" s="38"/>
      <c r="Z680" s="38"/>
      <c r="AA680" s="38"/>
      <c r="AB680" s="38"/>
      <c r="AC680" s="38"/>
      <c r="AD680" s="38"/>
      <c r="AE680" s="38"/>
      <c r="AR680" s="255" t="s">
        <v>179</v>
      </c>
      <c r="AT680" s="255" t="s">
        <v>175</v>
      </c>
      <c r="AU680" s="255" t="s">
        <v>85</v>
      </c>
      <c r="AY680" s="17" t="s">
        <v>173</v>
      </c>
      <c r="BE680" s="256">
        <f>IF(N680="základní",J680,0)</f>
        <v>0</v>
      </c>
      <c r="BF680" s="256">
        <f>IF(N680="snížená",J680,0)</f>
        <v>0</v>
      </c>
      <c r="BG680" s="256">
        <f>IF(N680="zákl. přenesená",J680,0)</f>
        <v>0</v>
      </c>
      <c r="BH680" s="256">
        <f>IF(N680="sníž. přenesená",J680,0)</f>
        <v>0</v>
      </c>
      <c r="BI680" s="256">
        <f>IF(N680="nulová",J680,0)</f>
        <v>0</v>
      </c>
      <c r="BJ680" s="17" t="s">
        <v>83</v>
      </c>
      <c r="BK680" s="256">
        <f>ROUND(I680*H680,2)</f>
        <v>0</v>
      </c>
      <c r="BL680" s="17" t="s">
        <v>179</v>
      </c>
      <c r="BM680" s="255" t="s">
        <v>884</v>
      </c>
    </row>
    <row r="681" spans="1:65" s="2" customFormat="1" ht="16.5" customHeight="1">
      <c r="A681" s="38"/>
      <c r="B681" s="39"/>
      <c r="C681" s="243" t="s">
        <v>885</v>
      </c>
      <c r="D681" s="243" t="s">
        <v>175</v>
      </c>
      <c r="E681" s="244" t="s">
        <v>886</v>
      </c>
      <c r="F681" s="245" t="s">
        <v>887</v>
      </c>
      <c r="G681" s="246" t="s">
        <v>204</v>
      </c>
      <c r="H681" s="247">
        <v>338.176</v>
      </c>
      <c r="I681" s="248"/>
      <c r="J681" s="249">
        <f>ROUND(I681*H681,2)</f>
        <v>0</v>
      </c>
      <c r="K681" s="250"/>
      <c r="L681" s="44"/>
      <c r="M681" s="251" t="s">
        <v>1</v>
      </c>
      <c r="N681" s="252" t="s">
        <v>41</v>
      </c>
      <c r="O681" s="91"/>
      <c r="P681" s="253">
        <f>O681*H681</f>
        <v>0</v>
      </c>
      <c r="Q681" s="253">
        <v>0.001</v>
      </c>
      <c r="R681" s="253">
        <f>Q681*H681</f>
        <v>0.338176</v>
      </c>
      <c r="S681" s="253">
        <v>0.00031</v>
      </c>
      <c r="T681" s="254">
        <f>S681*H681</f>
        <v>0.10483456</v>
      </c>
      <c r="U681" s="38"/>
      <c r="V681" s="38"/>
      <c r="W681" s="38"/>
      <c r="X681" s="38"/>
      <c r="Y681" s="38"/>
      <c r="Z681" s="38"/>
      <c r="AA681" s="38"/>
      <c r="AB681" s="38"/>
      <c r="AC681" s="38"/>
      <c r="AD681" s="38"/>
      <c r="AE681" s="38"/>
      <c r="AR681" s="255" t="s">
        <v>179</v>
      </c>
      <c r="AT681" s="255" t="s">
        <v>175</v>
      </c>
      <c r="AU681" s="255" t="s">
        <v>85</v>
      </c>
      <c r="AY681" s="17" t="s">
        <v>173</v>
      </c>
      <c r="BE681" s="256">
        <f>IF(N681="základní",J681,0)</f>
        <v>0</v>
      </c>
      <c r="BF681" s="256">
        <f>IF(N681="snížená",J681,0)</f>
        <v>0</v>
      </c>
      <c r="BG681" s="256">
        <f>IF(N681="zákl. přenesená",J681,0)</f>
        <v>0</v>
      </c>
      <c r="BH681" s="256">
        <f>IF(N681="sníž. přenesená",J681,0)</f>
        <v>0</v>
      </c>
      <c r="BI681" s="256">
        <f>IF(N681="nulová",J681,0)</f>
        <v>0</v>
      </c>
      <c r="BJ681" s="17" t="s">
        <v>83</v>
      </c>
      <c r="BK681" s="256">
        <f>ROUND(I681*H681,2)</f>
        <v>0</v>
      </c>
      <c r="BL681" s="17" t="s">
        <v>179</v>
      </c>
      <c r="BM681" s="255" t="s">
        <v>888</v>
      </c>
    </row>
    <row r="682" spans="1:65" s="2" customFormat="1" ht="24.15" customHeight="1">
      <c r="A682" s="38"/>
      <c r="B682" s="39"/>
      <c r="C682" s="243" t="s">
        <v>889</v>
      </c>
      <c r="D682" s="243" t="s">
        <v>175</v>
      </c>
      <c r="E682" s="244" t="s">
        <v>890</v>
      </c>
      <c r="F682" s="245" t="s">
        <v>891</v>
      </c>
      <c r="G682" s="246" t="s">
        <v>204</v>
      </c>
      <c r="H682" s="247">
        <v>707.986</v>
      </c>
      <c r="I682" s="248"/>
      <c r="J682" s="249">
        <f>ROUND(I682*H682,2)</f>
        <v>0</v>
      </c>
      <c r="K682" s="250"/>
      <c r="L682" s="44"/>
      <c r="M682" s="251" t="s">
        <v>1</v>
      </c>
      <c r="N682" s="252" t="s">
        <v>41</v>
      </c>
      <c r="O682" s="91"/>
      <c r="P682" s="253">
        <f>O682*H682</f>
        <v>0</v>
      </c>
      <c r="Q682" s="253">
        <v>0.0002</v>
      </c>
      <c r="R682" s="253">
        <f>Q682*H682</f>
        <v>0.1415972</v>
      </c>
      <c r="S682" s="253">
        <v>0</v>
      </c>
      <c r="T682" s="254">
        <f>S682*H682</f>
        <v>0</v>
      </c>
      <c r="U682" s="38"/>
      <c r="V682" s="38"/>
      <c r="W682" s="38"/>
      <c r="X682" s="38"/>
      <c r="Y682" s="38"/>
      <c r="Z682" s="38"/>
      <c r="AA682" s="38"/>
      <c r="AB682" s="38"/>
      <c r="AC682" s="38"/>
      <c r="AD682" s="38"/>
      <c r="AE682" s="38"/>
      <c r="AR682" s="255" t="s">
        <v>179</v>
      </c>
      <c r="AT682" s="255" t="s">
        <v>175</v>
      </c>
      <c r="AU682" s="255" t="s">
        <v>85</v>
      </c>
      <c r="AY682" s="17" t="s">
        <v>173</v>
      </c>
      <c r="BE682" s="256">
        <f>IF(N682="základní",J682,0)</f>
        <v>0</v>
      </c>
      <c r="BF682" s="256">
        <f>IF(N682="snížená",J682,0)</f>
        <v>0</v>
      </c>
      <c r="BG682" s="256">
        <f>IF(N682="zákl. přenesená",J682,0)</f>
        <v>0</v>
      </c>
      <c r="BH682" s="256">
        <f>IF(N682="sníž. přenesená",J682,0)</f>
        <v>0</v>
      </c>
      <c r="BI682" s="256">
        <f>IF(N682="nulová",J682,0)</f>
        <v>0</v>
      </c>
      <c r="BJ682" s="17" t="s">
        <v>83</v>
      </c>
      <c r="BK682" s="256">
        <f>ROUND(I682*H682,2)</f>
        <v>0</v>
      </c>
      <c r="BL682" s="17" t="s">
        <v>179</v>
      </c>
      <c r="BM682" s="255" t="s">
        <v>892</v>
      </c>
    </row>
    <row r="683" spans="1:51" s="13" customFormat="1" ht="12">
      <c r="A683" s="13"/>
      <c r="B683" s="257"/>
      <c r="C683" s="258"/>
      <c r="D683" s="259" t="s">
        <v>189</v>
      </c>
      <c r="E683" s="260" t="s">
        <v>1</v>
      </c>
      <c r="F683" s="261" t="s">
        <v>190</v>
      </c>
      <c r="G683" s="258"/>
      <c r="H683" s="260" t="s">
        <v>1</v>
      </c>
      <c r="I683" s="262"/>
      <c r="J683" s="258"/>
      <c r="K683" s="258"/>
      <c r="L683" s="263"/>
      <c r="M683" s="264"/>
      <c r="N683" s="265"/>
      <c r="O683" s="265"/>
      <c r="P683" s="265"/>
      <c r="Q683" s="265"/>
      <c r="R683" s="265"/>
      <c r="S683" s="265"/>
      <c r="T683" s="266"/>
      <c r="U683" s="13"/>
      <c r="V683" s="13"/>
      <c r="W683" s="13"/>
      <c r="X683" s="13"/>
      <c r="Y683" s="13"/>
      <c r="Z683" s="13"/>
      <c r="AA683" s="13"/>
      <c r="AB683" s="13"/>
      <c r="AC683" s="13"/>
      <c r="AD683" s="13"/>
      <c r="AE683" s="13"/>
      <c r="AT683" s="267" t="s">
        <v>189</v>
      </c>
      <c r="AU683" s="267" t="s">
        <v>85</v>
      </c>
      <c r="AV683" s="13" t="s">
        <v>83</v>
      </c>
      <c r="AW683" s="13" t="s">
        <v>32</v>
      </c>
      <c r="AX683" s="13" t="s">
        <v>76</v>
      </c>
      <c r="AY683" s="267" t="s">
        <v>173</v>
      </c>
    </row>
    <row r="684" spans="1:51" s="14" customFormat="1" ht="12">
      <c r="A684" s="14"/>
      <c r="B684" s="268"/>
      <c r="C684" s="269"/>
      <c r="D684" s="259" t="s">
        <v>189</v>
      </c>
      <c r="E684" s="270" t="s">
        <v>1</v>
      </c>
      <c r="F684" s="271" t="s">
        <v>893</v>
      </c>
      <c r="G684" s="269"/>
      <c r="H684" s="272">
        <v>335.47</v>
      </c>
      <c r="I684" s="273"/>
      <c r="J684" s="269"/>
      <c r="K684" s="269"/>
      <c r="L684" s="274"/>
      <c r="M684" s="275"/>
      <c r="N684" s="276"/>
      <c r="O684" s="276"/>
      <c r="P684" s="276"/>
      <c r="Q684" s="276"/>
      <c r="R684" s="276"/>
      <c r="S684" s="276"/>
      <c r="T684" s="277"/>
      <c r="U684" s="14"/>
      <c r="V684" s="14"/>
      <c r="W684" s="14"/>
      <c r="X684" s="14"/>
      <c r="Y684" s="14"/>
      <c r="Z684" s="14"/>
      <c r="AA684" s="14"/>
      <c r="AB684" s="14"/>
      <c r="AC684" s="14"/>
      <c r="AD684" s="14"/>
      <c r="AE684" s="14"/>
      <c r="AT684" s="278" t="s">
        <v>189</v>
      </c>
      <c r="AU684" s="278" t="s">
        <v>85</v>
      </c>
      <c r="AV684" s="14" t="s">
        <v>85</v>
      </c>
      <c r="AW684" s="14" t="s">
        <v>32</v>
      </c>
      <c r="AX684" s="14" t="s">
        <v>76</v>
      </c>
      <c r="AY684" s="278" t="s">
        <v>173</v>
      </c>
    </row>
    <row r="685" spans="1:51" s="14" customFormat="1" ht="12">
      <c r="A685" s="14"/>
      <c r="B685" s="268"/>
      <c r="C685" s="269"/>
      <c r="D685" s="259" t="s">
        <v>189</v>
      </c>
      <c r="E685" s="270" t="s">
        <v>1</v>
      </c>
      <c r="F685" s="271" t="s">
        <v>894</v>
      </c>
      <c r="G685" s="269"/>
      <c r="H685" s="272">
        <v>110.76</v>
      </c>
      <c r="I685" s="273"/>
      <c r="J685" s="269"/>
      <c r="K685" s="269"/>
      <c r="L685" s="274"/>
      <c r="M685" s="275"/>
      <c r="N685" s="276"/>
      <c r="O685" s="276"/>
      <c r="P685" s="276"/>
      <c r="Q685" s="276"/>
      <c r="R685" s="276"/>
      <c r="S685" s="276"/>
      <c r="T685" s="277"/>
      <c r="U685" s="14"/>
      <c r="V685" s="14"/>
      <c r="W685" s="14"/>
      <c r="X685" s="14"/>
      <c r="Y685" s="14"/>
      <c r="Z685" s="14"/>
      <c r="AA685" s="14"/>
      <c r="AB685" s="14"/>
      <c r="AC685" s="14"/>
      <c r="AD685" s="14"/>
      <c r="AE685" s="14"/>
      <c r="AT685" s="278" t="s">
        <v>189</v>
      </c>
      <c r="AU685" s="278" t="s">
        <v>85</v>
      </c>
      <c r="AV685" s="14" t="s">
        <v>85</v>
      </c>
      <c r="AW685" s="14" t="s">
        <v>32</v>
      </c>
      <c r="AX685" s="14" t="s">
        <v>76</v>
      </c>
      <c r="AY685" s="278" t="s">
        <v>173</v>
      </c>
    </row>
    <row r="686" spans="1:51" s="14" customFormat="1" ht="12">
      <c r="A686" s="14"/>
      <c r="B686" s="268"/>
      <c r="C686" s="269"/>
      <c r="D686" s="259" t="s">
        <v>189</v>
      </c>
      <c r="E686" s="270" t="s">
        <v>1</v>
      </c>
      <c r="F686" s="271" t="s">
        <v>895</v>
      </c>
      <c r="G686" s="269"/>
      <c r="H686" s="272">
        <v>77.675</v>
      </c>
      <c r="I686" s="273"/>
      <c r="J686" s="269"/>
      <c r="K686" s="269"/>
      <c r="L686" s="274"/>
      <c r="M686" s="275"/>
      <c r="N686" s="276"/>
      <c r="O686" s="276"/>
      <c r="P686" s="276"/>
      <c r="Q686" s="276"/>
      <c r="R686" s="276"/>
      <c r="S686" s="276"/>
      <c r="T686" s="277"/>
      <c r="U686" s="14"/>
      <c r="V686" s="14"/>
      <c r="W686" s="14"/>
      <c r="X686" s="14"/>
      <c r="Y686" s="14"/>
      <c r="Z686" s="14"/>
      <c r="AA686" s="14"/>
      <c r="AB686" s="14"/>
      <c r="AC686" s="14"/>
      <c r="AD686" s="14"/>
      <c r="AE686" s="14"/>
      <c r="AT686" s="278" t="s">
        <v>189</v>
      </c>
      <c r="AU686" s="278" t="s">
        <v>85</v>
      </c>
      <c r="AV686" s="14" t="s">
        <v>85</v>
      </c>
      <c r="AW686" s="14" t="s">
        <v>32</v>
      </c>
      <c r="AX686" s="14" t="s">
        <v>76</v>
      </c>
      <c r="AY686" s="278" t="s">
        <v>173</v>
      </c>
    </row>
    <row r="687" spans="1:51" s="14" customFormat="1" ht="12">
      <c r="A687" s="14"/>
      <c r="B687" s="268"/>
      <c r="C687" s="269"/>
      <c r="D687" s="259" t="s">
        <v>189</v>
      </c>
      <c r="E687" s="270" t="s">
        <v>1</v>
      </c>
      <c r="F687" s="271" t="s">
        <v>338</v>
      </c>
      <c r="G687" s="269"/>
      <c r="H687" s="272">
        <v>95.485</v>
      </c>
      <c r="I687" s="273"/>
      <c r="J687" s="269"/>
      <c r="K687" s="269"/>
      <c r="L687" s="274"/>
      <c r="M687" s="275"/>
      <c r="N687" s="276"/>
      <c r="O687" s="276"/>
      <c r="P687" s="276"/>
      <c r="Q687" s="276"/>
      <c r="R687" s="276"/>
      <c r="S687" s="276"/>
      <c r="T687" s="277"/>
      <c r="U687" s="14"/>
      <c r="V687" s="14"/>
      <c r="W687" s="14"/>
      <c r="X687" s="14"/>
      <c r="Y687" s="14"/>
      <c r="Z687" s="14"/>
      <c r="AA687" s="14"/>
      <c r="AB687" s="14"/>
      <c r="AC687" s="14"/>
      <c r="AD687" s="14"/>
      <c r="AE687" s="14"/>
      <c r="AT687" s="278" t="s">
        <v>189</v>
      </c>
      <c r="AU687" s="278" t="s">
        <v>85</v>
      </c>
      <c r="AV687" s="14" t="s">
        <v>85</v>
      </c>
      <c r="AW687" s="14" t="s">
        <v>32</v>
      </c>
      <c r="AX687" s="14" t="s">
        <v>76</v>
      </c>
      <c r="AY687" s="278" t="s">
        <v>173</v>
      </c>
    </row>
    <row r="688" spans="1:51" s="14" customFormat="1" ht="12">
      <c r="A688" s="14"/>
      <c r="B688" s="268"/>
      <c r="C688" s="269"/>
      <c r="D688" s="259" t="s">
        <v>189</v>
      </c>
      <c r="E688" s="270" t="s">
        <v>1</v>
      </c>
      <c r="F688" s="271" t="s">
        <v>339</v>
      </c>
      <c r="G688" s="269"/>
      <c r="H688" s="272">
        <v>39.358</v>
      </c>
      <c r="I688" s="273"/>
      <c r="J688" s="269"/>
      <c r="K688" s="269"/>
      <c r="L688" s="274"/>
      <c r="M688" s="275"/>
      <c r="N688" s="276"/>
      <c r="O688" s="276"/>
      <c r="P688" s="276"/>
      <c r="Q688" s="276"/>
      <c r="R688" s="276"/>
      <c r="S688" s="276"/>
      <c r="T688" s="277"/>
      <c r="U688" s="14"/>
      <c r="V688" s="14"/>
      <c r="W688" s="14"/>
      <c r="X688" s="14"/>
      <c r="Y688" s="14"/>
      <c r="Z688" s="14"/>
      <c r="AA688" s="14"/>
      <c r="AB688" s="14"/>
      <c r="AC688" s="14"/>
      <c r="AD688" s="14"/>
      <c r="AE688" s="14"/>
      <c r="AT688" s="278" t="s">
        <v>189</v>
      </c>
      <c r="AU688" s="278" t="s">
        <v>85</v>
      </c>
      <c r="AV688" s="14" t="s">
        <v>85</v>
      </c>
      <c r="AW688" s="14" t="s">
        <v>32</v>
      </c>
      <c r="AX688" s="14" t="s">
        <v>76</v>
      </c>
      <c r="AY688" s="278" t="s">
        <v>173</v>
      </c>
    </row>
    <row r="689" spans="1:51" s="14" customFormat="1" ht="12">
      <c r="A689" s="14"/>
      <c r="B689" s="268"/>
      <c r="C689" s="269"/>
      <c r="D689" s="259" t="s">
        <v>189</v>
      </c>
      <c r="E689" s="270" t="s">
        <v>1</v>
      </c>
      <c r="F689" s="271" t="s">
        <v>896</v>
      </c>
      <c r="G689" s="269"/>
      <c r="H689" s="272">
        <v>49.238</v>
      </c>
      <c r="I689" s="273"/>
      <c r="J689" s="269"/>
      <c r="K689" s="269"/>
      <c r="L689" s="274"/>
      <c r="M689" s="275"/>
      <c r="N689" s="276"/>
      <c r="O689" s="276"/>
      <c r="P689" s="276"/>
      <c r="Q689" s="276"/>
      <c r="R689" s="276"/>
      <c r="S689" s="276"/>
      <c r="T689" s="277"/>
      <c r="U689" s="14"/>
      <c r="V689" s="14"/>
      <c r="W689" s="14"/>
      <c r="X689" s="14"/>
      <c r="Y689" s="14"/>
      <c r="Z689" s="14"/>
      <c r="AA689" s="14"/>
      <c r="AB689" s="14"/>
      <c r="AC689" s="14"/>
      <c r="AD689" s="14"/>
      <c r="AE689" s="14"/>
      <c r="AT689" s="278" t="s">
        <v>189</v>
      </c>
      <c r="AU689" s="278" t="s">
        <v>85</v>
      </c>
      <c r="AV689" s="14" t="s">
        <v>85</v>
      </c>
      <c r="AW689" s="14" t="s">
        <v>32</v>
      </c>
      <c r="AX689" s="14" t="s">
        <v>76</v>
      </c>
      <c r="AY689" s="278" t="s">
        <v>173</v>
      </c>
    </row>
    <row r="690" spans="1:51" s="15" customFormat="1" ht="12">
      <c r="A690" s="15"/>
      <c r="B690" s="279"/>
      <c r="C690" s="280"/>
      <c r="D690" s="259" t="s">
        <v>189</v>
      </c>
      <c r="E690" s="281" t="s">
        <v>1</v>
      </c>
      <c r="F690" s="282" t="s">
        <v>194</v>
      </c>
      <c r="G690" s="280"/>
      <c r="H690" s="283">
        <v>707.986</v>
      </c>
      <c r="I690" s="284"/>
      <c r="J690" s="280"/>
      <c r="K690" s="280"/>
      <c r="L690" s="285"/>
      <c r="M690" s="286"/>
      <c r="N690" s="287"/>
      <c r="O690" s="287"/>
      <c r="P690" s="287"/>
      <c r="Q690" s="287"/>
      <c r="R690" s="287"/>
      <c r="S690" s="287"/>
      <c r="T690" s="288"/>
      <c r="U690" s="15"/>
      <c r="V690" s="15"/>
      <c r="W690" s="15"/>
      <c r="X690" s="15"/>
      <c r="Y690" s="15"/>
      <c r="Z690" s="15"/>
      <c r="AA690" s="15"/>
      <c r="AB690" s="15"/>
      <c r="AC690" s="15"/>
      <c r="AD690" s="15"/>
      <c r="AE690" s="15"/>
      <c r="AT690" s="289" t="s">
        <v>189</v>
      </c>
      <c r="AU690" s="289" t="s">
        <v>85</v>
      </c>
      <c r="AV690" s="15" t="s">
        <v>183</v>
      </c>
      <c r="AW690" s="15" t="s">
        <v>32</v>
      </c>
      <c r="AX690" s="15" t="s">
        <v>83</v>
      </c>
      <c r="AY690" s="289" t="s">
        <v>173</v>
      </c>
    </row>
    <row r="691" spans="1:65" s="2" customFormat="1" ht="24.15" customHeight="1">
      <c r="A691" s="38"/>
      <c r="B691" s="39"/>
      <c r="C691" s="243" t="s">
        <v>897</v>
      </c>
      <c r="D691" s="243" t="s">
        <v>175</v>
      </c>
      <c r="E691" s="244" t="s">
        <v>898</v>
      </c>
      <c r="F691" s="245" t="s">
        <v>899</v>
      </c>
      <c r="G691" s="246" t="s">
        <v>204</v>
      </c>
      <c r="H691" s="247">
        <v>707.986</v>
      </c>
      <c r="I691" s="248"/>
      <c r="J691" s="249">
        <f>ROUND(I691*H691,2)</f>
        <v>0</v>
      </c>
      <c r="K691" s="250"/>
      <c r="L691" s="44"/>
      <c r="M691" s="305" t="s">
        <v>1</v>
      </c>
      <c r="N691" s="306" t="s">
        <v>41</v>
      </c>
      <c r="O691" s="307"/>
      <c r="P691" s="308">
        <f>O691*H691</f>
        <v>0</v>
      </c>
      <c r="Q691" s="308">
        <v>0.00029</v>
      </c>
      <c r="R691" s="308">
        <f>Q691*H691</f>
        <v>0.20531594</v>
      </c>
      <c r="S691" s="308">
        <v>0</v>
      </c>
      <c r="T691" s="309">
        <f>S691*H691</f>
        <v>0</v>
      </c>
      <c r="U691" s="38"/>
      <c r="V691" s="38"/>
      <c r="W691" s="38"/>
      <c r="X691" s="38"/>
      <c r="Y691" s="38"/>
      <c r="Z691" s="38"/>
      <c r="AA691" s="38"/>
      <c r="AB691" s="38"/>
      <c r="AC691" s="38"/>
      <c r="AD691" s="38"/>
      <c r="AE691" s="38"/>
      <c r="AR691" s="255" t="s">
        <v>179</v>
      </c>
      <c r="AT691" s="255" t="s">
        <v>175</v>
      </c>
      <c r="AU691" s="255" t="s">
        <v>85</v>
      </c>
      <c r="AY691" s="17" t="s">
        <v>173</v>
      </c>
      <c r="BE691" s="256">
        <f>IF(N691="základní",J691,0)</f>
        <v>0</v>
      </c>
      <c r="BF691" s="256">
        <f>IF(N691="snížená",J691,0)</f>
        <v>0</v>
      </c>
      <c r="BG691" s="256">
        <f>IF(N691="zákl. přenesená",J691,0)</f>
        <v>0</v>
      </c>
      <c r="BH691" s="256">
        <f>IF(N691="sníž. přenesená",J691,0)</f>
        <v>0</v>
      </c>
      <c r="BI691" s="256">
        <f>IF(N691="nulová",J691,0)</f>
        <v>0</v>
      </c>
      <c r="BJ691" s="17" t="s">
        <v>83</v>
      </c>
      <c r="BK691" s="256">
        <f>ROUND(I691*H691,2)</f>
        <v>0</v>
      </c>
      <c r="BL691" s="17" t="s">
        <v>179</v>
      </c>
      <c r="BM691" s="255" t="s">
        <v>900</v>
      </c>
    </row>
    <row r="692" spans="1:31" s="2" customFormat="1" ht="6.95" customHeight="1">
      <c r="A692" s="38"/>
      <c r="B692" s="66"/>
      <c r="C692" s="67"/>
      <c r="D692" s="67"/>
      <c r="E692" s="67"/>
      <c r="F692" s="67"/>
      <c r="G692" s="67"/>
      <c r="H692" s="67"/>
      <c r="I692" s="67"/>
      <c r="J692" s="67"/>
      <c r="K692" s="67"/>
      <c r="L692" s="44"/>
      <c r="M692" s="38"/>
      <c r="O692" s="38"/>
      <c r="P692" s="38"/>
      <c r="Q692" s="38"/>
      <c r="R692" s="38"/>
      <c r="S692" s="38"/>
      <c r="T692" s="38"/>
      <c r="U692" s="38"/>
      <c r="V692" s="38"/>
      <c r="W692" s="38"/>
      <c r="X692" s="38"/>
      <c r="Y692" s="38"/>
      <c r="Z692" s="38"/>
      <c r="AA692" s="38"/>
      <c r="AB692" s="38"/>
      <c r="AC692" s="38"/>
      <c r="AD692" s="38"/>
      <c r="AE692" s="38"/>
    </row>
  </sheetData>
  <sheetProtection password="E061" sheet="1" objects="1" scenarios="1" formatColumns="0" formatRows="0" autoFilter="0"/>
  <autoFilter ref="C147:K691"/>
  <mergeCells count="17">
    <mergeCell ref="E7:H7"/>
    <mergeCell ref="E9:H9"/>
    <mergeCell ref="E11:H11"/>
    <mergeCell ref="E20:H20"/>
    <mergeCell ref="E29:H29"/>
    <mergeCell ref="E85:H85"/>
    <mergeCell ref="E87:H87"/>
    <mergeCell ref="E89:H89"/>
    <mergeCell ref="D120:F120"/>
    <mergeCell ref="D121:F121"/>
    <mergeCell ref="D122:F122"/>
    <mergeCell ref="D123:F123"/>
    <mergeCell ref="D124:F124"/>
    <mergeCell ref="E136:H136"/>
    <mergeCell ref="E138:H138"/>
    <mergeCell ref="E140:H14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97</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903</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ROUND((SUM(BE106:BE113)+SUM(BE137:BE159)),2)</f>
        <v>0</v>
      </c>
      <c r="G39" s="38"/>
      <c r="H39" s="38"/>
      <c r="I39" s="167">
        <v>0.21</v>
      </c>
      <c r="J39" s="166">
        <f>ROUND(((SUM(BE106:BE113)+SUM(BE137:BE159))*I39),2)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ROUND((SUM(BF106:BF113)+SUM(BF137:BF159)),2)</f>
        <v>0</v>
      </c>
      <c r="G40" s="38"/>
      <c r="H40" s="38"/>
      <c r="I40" s="167">
        <v>0.15</v>
      </c>
      <c r="J40" s="166">
        <f>ROUND(((SUM(BF106:BF113)+SUM(BF137:BF159))*I40),2)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ROUND((SUM(BG106:BG113)+SUM(BG137:BG159)),2)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ROUND((SUM(BH106:BH113)+SUM(BH137:BH159)),2)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ROUND((SUM(BI106:BI113)+SUM(BI137:BI159)),2)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D.1.4.2 - Zdravotně technické instalace</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904</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905</v>
      </c>
      <c r="E102" s="194"/>
      <c r="F102" s="194"/>
      <c r="G102" s="194"/>
      <c r="H102" s="194"/>
      <c r="I102" s="194"/>
      <c r="J102" s="195">
        <f>J143</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906</v>
      </c>
      <c r="E103" s="194"/>
      <c r="F103" s="194"/>
      <c r="G103" s="194"/>
      <c r="H103" s="194"/>
      <c r="I103" s="194"/>
      <c r="J103" s="195">
        <f>J149</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121</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D.1.4.2 - Zdravotně technické instalace</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P138+P143+P149</f>
        <v>0</v>
      </c>
      <c r="Q137" s="104"/>
      <c r="R137" s="224">
        <f>R138+R143+R149</f>
        <v>0</v>
      </c>
      <c r="S137" s="104"/>
      <c r="T137" s="225">
        <f>T138+T143+T149</f>
        <v>0</v>
      </c>
      <c r="U137" s="38"/>
      <c r="V137" s="38"/>
      <c r="W137" s="38"/>
      <c r="X137" s="38"/>
      <c r="Y137" s="38"/>
      <c r="Z137" s="38"/>
      <c r="AA137" s="38"/>
      <c r="AB137" s="38"/>
      <c r="AC137" s="38"/>
      <c r="AD137" s="38"/>
      <c r="AE137" s="38"/>
      <c r="AT137" s="17" t="s">
        <v>75</v>
      </c>
      <c r="AU137" s="17" t="s">
        <v>130</v>
      </c>
      <c r="BK137" s="226">
        <f>BK138+BK143+BK149</f>
        <v>0</v>
      </c>
    </row>
    <row r="138" spans="1:63" s="12" customFormat="1" ht="25.9" customHeight="1">
      <c r="A138" s="12"/>
      <c r="B138" s="227"/>
      <c r="C138" s="228"/>
      <c r="D138" s="229" t="s">
        <v>75</v>
      </c>
      <c r="E138" s="230" t="s">
        <v>907</v>
      </c>
      <c r="F138" s="230" t="s">
        <v>908</v>
      </c>
      <c r="G138" s="228"/>
      <c r="H138" s="228"/>
      <c r="I138" s="231"/>
      <c r="J138" s="232">
        <f>BK138</f>
        <v>0</v>
      </c>
      <c r="K138" s="228"/>
      <c r="L138" s="233"/>
      <c r="M138" s="234"/>
      <c r="N138" s="235"/>
      <c r="O138" s="235"/>
      <c r="P138" s="236">
        <f>SUM(P139:P142)</f>
        <v>0</v>
      </c>
      <c r="Q138" s="235"/>
      <c r="R138" s="236">
        <f>SUM(R139:R142)</f>
        <v>0</v>
      </c>
      <c r="S138" s="235"/>
      <c r="T138" s="237">
        <f>SUM(T139:T142)</f>
        <v>0</v>
      </c>
      <c r="U138" s="12"/>
      <c r="V138" s="12"/>
      <c r="W138" s="12"/>
      <c r="X138" s="12"/>
      <c r="Y138" s="12"/>
      <c r="Z138" s="12"/>
      <c r="AA138" s="12"/>
      <c r="AB138" s="12"/>
      <c r="AC138" s="12"/>
      <c r="AD138" s="12"/>
      <c r="AE138" s="12"/>
      <c r="AR138" s="238" t="s">
        <v>83</v>
      </c>
      <c r="AT138" s="239" t="s">
        <v>75</v>
      </c>
      <c r="AU138" s="239" t="s">
        <v>76</v>
      </c>
      <c r="AY138" s="238" t="s">
        <v>173</v>
      </c>
      <c r="BK138" s="240">
        <f>SUM(BK139:BK142)</f>
        <v>0</v>
      </c>
    </row>
    <row r="139" spans="1:65" s="2" customFormat="1" ht="16.5" customHeight="1">
      <c r="A139" s="38"/>
      <c r="B139" s="39"/>
      <c r="C139" s="243" t="s">
        <v>83</v>
      </c>
      <c r="D139" s="243" t="s">
        <v>175</v>
      </c>
      <c r="E139" s="244" t="s">
        <v>909</v>
      </c>
      <c r="F139" s="245" t="s">
        <v>910</v>
      </c>
      <c r="G139" s="246" t="s">
        <v>211</v>
      </c>
      <c r="H139" s="247">
        <v>8</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911</v>
      </c>
    </row>
    <row r="140" spans="1:65" s="2" customFormat="1" ht="16.5" customHeight="1">
      <c r="A140" s="38"/>
      <c r="B140" s="39"/>
      <c r="C140" s="243" t="s">
        <v>85</v>
      </c>
      <c r="D140" s="243" t="s">
        <v>175</v>
      </c>
      <c r="E140" s="244" t="s">
        <v>912</v>
      </c>
      <c r="F140" s="245" t="s">
        <v>913</v>
      </c>
      <c r="G140" s="246" t="s">
        <v>211</v>
      </c>
      <c r="H140" s="247">
        <v>6</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914</v>
      </c>
    </row>
    <row r="141" spans="1:65" s="2" customFormat="1" ht="16.5" customHeight="1">
      <c r="A141" s="38"/>
      <c r="B141" s="39"/>
      <c r="C141" s="243" t="s">
        <v>96</v>
      </c>
      <c r="D141" s="243" t="s">
        <v>175</v>
      </c>
      <c r="E141" s="244" t="s">
        <v>915</v>
      </c>
      <c r="F141" s="245" t="s">
        <v>916</v>
      </c>
      <c r="G141" s="246" t="s">
        <v>917</v>
      </c>
      <c r="H141" s="247">
        <v>1</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918</v>
      </c>
    </row>
    <row r="142" spans="1:65" s="2" customFormat="1" ht="16.5" customHeight="1">
      <c r="A142" s="38"/>
      <c r="B142" s="39"/>
      <c r="C142" s="243" t="s">
        <v>183</v>
      </c>
      <c r="D142" s="243" t="s">
        <v>175</v>
      </c>
      <c r="E142" s="244" t="s">
        <v>919</v>
      </c>
      <c r="F142" s="245" t="s">
        <v>920</v>
      </c>
      <c r="G142" s="246" t="s">
        <v>917</v>
      </c>
      <c r="H142" s="247">
        <v>1</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921</v>
      </c>
    </row>
    <row r="143" spans="1:63" s="12" customFormat="1" ht="25.9" customHeight="1">
      <c r="A143" s="12"/>
      <c r="B143" s="227"/>
      <c r="C143" s="228"/>
      <c r="D143" s="229" t="s">
        <v>75</v>
      </c>
      <c r="E143" s="230" t="s">
        <v>922</v>
      </c>
      <c r="F143" s="230" t="s">
        <v>923</v>
      </c>
      <c r="G143" s="228"/>
      <c r="H143" s="228"/>
      <c r="I143" s="231"/>
      <c r="J143" s="232">
        <f>BK143</f>
        <v>0</v>
      </c>
      <c r="K143" s="228"/>
      <c r="L143" s="233"/>
      <c r="M143" s="234"/>
      <c r="N143" s="235"/>
      <c r="O143" s="235"/>
      <c r="P143" s="236">
        <f>SUM(P144:P148)</f>
        <v>0</v>
      </c>
      <c r="Q143" s="235"/>
      <c r="R143" s="236">
        <f>SUM(R144:R148)</f>
        <v>0</v>
      </c>
      <c r="S143" s="235"/>
      <c r="T143" s="237">
        <f>SUM(T144:T148)</f>
        <v>0</v>
      </c>
      <c r="U143" s="12"/>
      <c r="V143" s="12"/>
      <c r="W143" s="12"/>
      <c r="X143" s="12"/>
      <c r="Y143" s="12"/>
      <c r="Z143" s="12"/>
      <c r="AA143" s="12"/>
      <c r="AB143" s="12"/>
      <c r="AC143" s="12"/>
      <c r="AD143" s="12"/>
      <c r="AE143" s="12"/>
      <c r="AR143" s="238" t="s">
        <v>83</v>
      </c>
      <c r="AT143" s="239" t="s">
        <v>75</v>
      </c>
      <c r="AU143" s="239" t="s">
        <v>76</v>
      </c>
      <c r="AY143" s="238" t="s">
        <v>173</v>
      </c>
      <c r="BK143" s="240">
        <f>SUM(BK144:BK148)</f>
        <v>0</v>
      </c>
    </row>
    <row r="144" spans="1:65" s="2" customFormat="1" ht="16.5" customHeight="1">
      <c r="A144" s="38"/>
      <c r="B144" s="39"/>
      <c r="C144" s="243" t="s">
        <v>201</v>
      </c>
      <c r="D144" s="243" t="s">
        <v>175</v>
      </c>
      <c r="E144" s="244" t="s">
        <v>924</v>
      </c>
      <c r="F144" s="245" t="s">
        <v>925</v>
      </c>
      <c r="G144" s="246" t="s">
        <v>926</v>
      </c>
      <c r="H144" s="247">
        <v>1</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927</v>
      </c>
    </row>
    <row r="145" spans="1:65" s="2" customFormat="1" ht="16.5" customHeight="1">
      <c r="A145" s="38"/>
      <c r="B145" s="39"/>
      <c r="C145" s="243" t="s">
        <v>208</v>
      </c>
      <c r="D145" s="243" t="s">
        <v>175</v>
      </c>
      <c r="E145" s="244" t="s">
        <v>928</v>
      </c>
      <c r="F145" s="245" t="s">
        <v>929</v>
      </c>
      <c r="G145" s="246" t="s">
        <v>178</v>
      </c>
      <c r="H145" s="247">
        <v>1</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930</v>
      </c>
    </row>
    <row r="146" spans="1:65" s="2" customFormat="1" ht="16.5" customHeight="1">
      <c r="A146" s="38"/>
      <c r="B146" s="39"/>
      <c r="C146" s="243" t="s">
        <v>215</v>
      </c>
      <c r="D146" s="243" t="s">
        <v>175</v>
      </c>
      <c r="E146" s="244" t="s">
        <v>931</v>
      </c>
      <c r="F146" s="245" t="s">
        <v>932</v>
      </c>
      <c r="G146" s="246" t="s">
        <v>178</v>
      </c>
      <c r="H146" s="247">
        <v>1</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933</v>
      </c>
    </row>
    <row r="147" spans="1:65" s="2" customFormat="1" ht="16.5" customHeight="1">
      <c r="A147" s="38"/>
      <c r="B147" s="39"/>
      <c r="C147" s="243" t="s">
        <v>198</v>
      </c>
      <c r="D147" s="243" t="s">
        <v>175</v>
      </c>
      <c r="E147" s="244" t="s">
        <v>934</v>
      </c>
      <c r="F147" s="245" t="s">
        <v>935</v>
      </c>
      <c r="G147" s="246" t="s">
        <v>178</v>
      </c>
      <c r="H147" s="247">
        <v>1</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936</v>
      </c>
    </row>
    <row r="148" spans="1:65" s="2" customFormat="1" ht="16.5" customHeight="1">
      <c r="A148" s="38"/>
      <c r="B148" s="39"/>
      <c r="C148" s="243" t="s">
        <v>222</v>
      </c>
      <c r="D148" s="243" t="s">
        <v>175</v>
      </c>
      <c r="E148" s="244" t="s">
        <v>937</v>
      </c>
      <c r="F148" s="245" t="s">
        <v>938</v>
      </c>
      <c r="G148" s="246" t="s">
        <v>917</v>
      </c>
      <c r="H148" s="247">
        <v>1</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939</v>
      </c>
    </row>
    <row r="149" spans="1:63" s="12" customFormat="1" ht="25.9" customHeight="1">
      <c r="A149" s="12"/>
      <c r="B149" s="227"/>
      <c r="C149" s="228"/>
      <c r="D149" s="229" t="s">
        <v>75</v>
      </c>
      <c r="E149" s="230" t="s">
        <v>386</v>
      </c>
      <c r="F149" s="230" t="s">
        <v>940</v>
      </c>
      <c r="G149" s="228"/>
      <c r="H149" s="228"/>
      <c r="I149" s="231"/>
      <c r="J149" s="232">
        <f>BK149</f>
        <v>0</v>
      </c>
      <c r="K149" s="228"/>
      <c r="L149" s="233"/>
      <c r="M149" s="234"/>
      <c r="N149" s="235"/>
      <c r="O149" s="235"/>
      <c r="P149" s="236">
        <f>SUM(P150:P159)</f>
        <v>0</v>
      </c>
      <c r="Q149" s="235"/>
      <c r="R149" s="236">
        <f>SUM(R150:R159)</f>
        <v>0</v>
      </c>
      <c r="S149" s="235"/>
      <c r="T149" s="237">
        <f>SUM(T150:T159)</f>
        <v>0</v>
      </c>
      <c r="U149" s="12"/>
      <c r="V149" s="12"/>
      <c r="W149" s="12"/>
      <c r="X149" s="12"/>
      <c r="Y149" s="12"/>
      <c r="Z149" s="12"/>
      <c r="AA149" s="12"/>
      <c r="AB149" s="12"/>
      <c r="AC149" s="12"/>
      <c r="AD149" s="12"/>
      <c r="AE149" s="12"/>
      <c r="AR149" s="238" t="s">
        <v>85</v>
      </c>
      <c r="AT149" s="239" t="s">
        <v>75</v>
      </c>
      <c r="AU149" s="239" t="s">
        <v>76</v>
      </c>
      <c r="AY149" s="238" t="s">
        <v>173</v>
      </c>
      <c r="BK149" s="240">
        <f>SUM(BK150:BK159)</f>
        <v>0</v>
      </c>
    </row>
    <row r="150" spans="1:65" s="2" customFormat="1" ht="16.5" customHeight="1">
      <c r="A150" s="38"/>
      <c r="B150" s="39"/>
      <c r="C150" s="243" t="s">
        <v>231</v>
      </c>
      <c r="D150" s="243" t="s">
        <v>175</v>
      </c>
      <c r="E150" s="244" t="s">
        <v>941</v>
      </c>
      <c r="F150" s="245" t="s">
        <v>910</v>
      </c>
      <c r="G150" s="246" t="s">
        <v>211</v>
      </c>
      <c r="H150" s="247">
        <v>4</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179</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179</v>
      </c>
      <c r="BM150" s="255" t="s">
        <v>942</v>
      </c>
    </row>
    <row r="151" spans="1:65" s="2" customFormat="1" ht="16.5" customHeight="1">
      <c r="A151" s="38"/>
      <c r="B151" s="39"/>
      <c r="C151" s="243" t="s">
        <v>236</v>
      </c>
      <c r="D151" s="243" t="s">
        <v>175</v>
      </c>
      <c r="E151" s="244" t="s">
        <v>943</v>
      </c>
      <c r="F151" s="245" t="s">
        <v>944</v>
      </c>
      <c r="G151" s="246" t="s">
        <v>211</v>
      </c>
      <c r="H151" s="247">
        <v>39</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179</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179</v>
      </c>
      <c r="BM151" s="255" t="s">
        <v>945</v>
      </c>
    </row>
    <row r="152" spans="1:65" s="2" customFormat="1" ht="16.5" customHeight="1">
      <c r="A152" s="38"/>
      <c r="B152" s="39"/>
      <c r="C152" s="243" t="s">
        <v>241</v>
      </c>
      <c r="D152" s="243" t="s">
        <v>175</v>
      </c>
      <c r="E152" s="244" t="s">
        <v>946</v>
      </c>
      <c r="F152" s="245" t="s">
        <v>947</v>
      </c>
      <c r="G152" s="246" t="s">
        <v>211</v>
      </c>
      <c r="H152" s="247">
        <v>11</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179</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179</v>
      </c>
      <c r="BM152" s="255" t="s">
        <v>948</v>
      </c>
    </row>
    <row r="153" spans="1:65" s="2" customFormat="1" ht="16.5" customHeight="1">
      <c r="A153" s="38"/>
      <c r="B153" s="39"/>
      <c r="C153" s="243" t="s">
        <v>252</v>
      </c>
      <c r="D153" s="243" t="s">
        <v>175</v>
      </c>
      <c r="E153" s="244" t="s">
        <v>949</v>
      </c>
      <c r="F153" s="245" t="s">
        <v>950</v>
      </c>
      <c r="G153" s="246" t="s">
        <v>211</v>
      </c>
      <c r="H153" s="247">
        <v>39</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179</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179</v>
      </c>
      <c r="BM153" s="255" t="s">
        <v>951</v>
      </c>
    </row>
    <row r="154" spans="1:65" s="2" customFormat="1" ht="16.5" customHeight="1">
      <c r="A154" s="38"/>
      <c r="B154" s="39"/>
      <c r="C154" s="243" t="s">
        <v>259</v>
      </c>
      <c r="D154" s="243" t="s">
        <v>175</v>
      </c>
      <c r="E154" s="244" t="s">
        <v>952</v>
      </c>
      <c r="F154" s="245" t="s">
        <v>953</v>
      </c>
      <c r="G154" s="246" t="s">
        <v>211</v>
      </c>
      <c r="H154" s="247">
        <v>11</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179</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179</v>
      </c>
      <c r="BM154" s="255" t="s">
        <v>954</v>
      </c>
    </row>
    <row r="155" spans="1:65" s="2" customFormat="1" ht="16.5" customHeight="1">
      <c r="A155" s="38"/>
      <c r="B155" s="39"/>
      <c r="C155" s="243" t="s">
        <v>8</v>
      </c>
      <c r="D155" s="243" t="s">
        <v>175</v>
      </c>
      <c r="E155" s="244" t="s">
        <v>955</v>
      </c>
      <c r="F155" s="245" t="s">
        <v>913</v>
      </c>
      <c r="G155" s="246" t="s">
        <v>956</v>
      </c>
      <c r="H155" s="247">
        <v>3</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179</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179</v>
      </c>
      <c r="BM155" s="255" t="s">
        <v>957</v>
      </c>
    </row>
    <row r="156" spans="1:65" s="2" customFormat="1" ht="16.5" customHeight="1">
      <c r="A156" s="38"/>
      <c r="B156" s="39"/>
      <c r="C156" s="243" t="s">
        <v>179</v>
      </c>
      <c r="D156" s="243" t="s">
        <v>175</v>
      </c>
      <c r="E156" s="244" t="s">
        <v>958</v>
      </c>
      <c r="F156" s="245" t="s">
        <v>959</v>
      </c>
      <c r="G156" s="246" t="s">
        <v>178</v>
      </c>
      <c r="H156" s="247">
        <v>1</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179</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179</v>
      </c>
      <c r="BM156" s="255" t="s">
        <v>960</v>
      </c>
    </row>
    <row r="157" spans="1:65" s="2" customFormat="1" ht="16.5" customHeight="1">
      <c r="A157" s="38"/>
      <c r="B157" s="39"/>
      <c r="C157" s="243" t="s">
        <v>272</v>
      </c>
      <c r="D157" s="243" t="s">
        <v>175</v>
      </c>
      <c r="E157" s="244" t="s">
        <v>961</v>
      </c>
      <c r="F157" s="245" t="s">
        <v>962</v>
      </c>
      <c r="G157" s="246" t="s">
        <v>178</v>
      </c>
      <c r="H157" s="247">
        <v>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179</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179</v>
      </c>
      <c r="BM157" s="255" t="s">
        <v>963</v>
      </c>
    </row>
    <row r="158" spans="1:65" s="2" customFormat="1" ht="16.5" customHeight="1">
      <c r="A158" s="38"/>
      <c r="B158" s="39"/>
      <c r="C158" s="243" t="s">
        <v>278</v>
      </c>
      <c r="D158" s="243" t="s">
        <v>175</v>
      </c>
      <c r="E158" s="244" t="s">
        <v>915</v>
      </c>
      <c r="F158" s="245" t="s">
        <v>916</v>
      </c>
      <c r="G158" s="246" t="s">
        <v>917</v>
      </c>
      <c r="H158" s="247">
        <v>1</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179</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179</v>
      </c>
      <c r="BM158" s="255" t="s">
        <v>964</v>
      </c>
    </row>
    <row r="159" spans="1:65" s="2" customFormat="1" ht="16.5" customHeight="1">
      <c r="A159" s="38"/>
      <c r="B159" s="39"/>
      <c r="C159" s="243" t="s">
        <v>285</v>
      </c>
      <c r="D159" s="243" t="s">
        <v>175</v>
      </c>
      <c r="E159" s="244" t="s">
        <v>919</v>
      </c>
      <c r="F159" s="245" t="s">
        <v>920</v>
      </c>
      <c r="G159" s="246" t="s">
        <v>917</v>
      </c>
      <c r="H159" s="247">
        <v>1</v>
      </c>
      <c r="I159" s="248"/>
      <c r="J159" s="249">
        <f>ROUND(I159*H159,2)</f>
        <v>0</v>
      </c>
      <c r="K159" s="250"/>
      <c r="L159" s="44"/>
      <c r="M159" s="305" t="s">
        <v>1</v>
      </c>
      <c r="N159" s="306" t="s">
        <v>41</v>
      </c>
      <c r="O159" s="307"/>
      <c r="P159" s="308">
        <f>O159*H159</f>
        <v>0</v>
      </c>
      <c r="Q159" s="308">
        <v>0</v>
      </c>
      <c r="R159" s="308">
        <f>Q159*H159</f>
        <v>0</v>
      </c>
      <c r="S159" s="308">
        <v>0</v>
      </c>
      <c r="T159" s="309">
        <f>S159*H159</f>
        <v>0</v>
      </c>
      <c r="U159" s="38"/>
      <c r="V159" s="38"/>
      <c r="W159" s="38"/>
      <c r="X159" s="38"/>
      <c r="Y159" s="38"/>
      <c r="Z159" s="38"/>
      <c r="AA159" s="38"/>
      <c r="AB159" s="38"/>
      <c r="AC159" s="38"/>
      <c r="AD159" s="38"/>
      <c r="AE159" s="38"/>
      <c r="AR159" s="255" t="s">
        <v>179</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179</v>
      </c>
      <c r="BM159" s="255" t="s">
        <v>965</v>
      </c>
    </row>
    <row r="160" spans="1:31" s="2" customFormat="1" ht="6.95" customHeight="1">
      <c r="A160" s="38"/>
      <c r="B160" s="66"/>
      <c r="C160" s="67"/>
      <c r="D160" s="67"/>
      <c r="E160" s="67"/>
      <c r="F160" s="67"/>
      <c r="G160" s="67"/>
      <c r="H160" s="67"/>
      <c r="I160" s="67"/>
      <c r="J160" s="67"/>
      <c r="K160" s="67"/>
      <c r="L160" s="44"/>
      <c r="M160" s="38"/>
      <c r="O160" s="38"/>
      <c r="P160" s="38"/>
      <c r="Q160" s="38"/>
      <c r="R160" s="38"/>
      <c r="S160" s="38"/>
      <c r="T160" s="38"/>
      <c r="U160" s="38"/>
      <c r="V160" s="38"/>
      <c r="W160" s="38"/>
      <c r="X160" s="38"/>
      <c r="Y160" s="38"/>
      <c r="Z160" s="38"/>
      <c r="AA160" s="38"/>
      <c r="AB160" s="38"/>
      <c r="AC160" s="38"/>
      <c r="AD160" s="38"/>
      <c r="AE160" s="38"/>
    </row>
  </sheetData>
  <sheetProtection password="E061" sheet="1" objects="1" scenarios="1" formatColumns="0" formatRows="0" autoFilter="0"/>
  <autoFilter ref="C136:K159"/>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100</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966</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ROUND((SUM(BE106:BE113)+SUM(BE137:BE196)),2)</f>
        <v>0</v>
      </c>
      <c r="G39" s="38"/>
      <c r="H39" s="38"/>
      <c r="I39" s="167">
        <v>0.21</v>
      </c>
      <c r="J39" s="166">
        <f>ROUND(((SUM(BE106:BE113)+SUM(BE137:BE196))*I39),2)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ROUND((SUM(BF106:BF113)+SUM(BF137:BF196)),2)</f>
        <v>0</v>
      </c>
      <c r="G40" s="38"/>
      <c r="H40" s="38"/>
      <c r="I40" s="167">
        <v>0.15</v>
      </c>
      <c r="J40" s="166">
        <f>ROUND(((SUM(BF106:BF113)+SUM(BF137:BF196))*I40),2)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ROUND((SUM(BG106:BG113)+SUM(BG137:BG196)),2)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ROUND((SUM(BH106:BH113)+SUM(BH137:BH196)),2)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ROUND((SUM(BI106:BI113)+SUM(BI137:BI196)),2)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D.1.4.3 - Silnoproudá elektrotechnika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967</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968</v>
      </c>
      <c r="E102" s="194"/>
      <c r="F102" s="194"/>
      <c r="G102" s="194"/>
      <c r="H102" s="194"/>
      <c r="I102" s="194"/>
      <c r="J102" s="195">
        <f>J178</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969</v>
      </c>
      <c r="E103" s="194"/>
      <c r="F103" s="194"/>
      <c r="G103" s="194"/>
      <c r="H103" s="194"/>
      <c r="I103" s="194"/>
      <c r="J103" s="195">
        <f>J195</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121</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D.1.4.3 - Silnoproudá elektrotechnika</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P138+P178+P195</f>
        <v>0</v>
      </c>
      <c r="Q137" s="104"/>
      <c r="R137" s="224">
        <f>R138+R178+R195</f>
        <v>0</v>
      </c>
      <c r="S137" s="104"/>
      <c r="T137" s="225">
        <f>T138+T178+T195</f>
        <v>0</v>
      </c>
      <c r="U137" s="38"/>
      <c r="V137" s="38"/>
      <c r="W137" s="38"/>
      <c r="X137" s="38"/>
      <c r="Y137" s="38"/>
      <c r="Z137" s="38"/>
      <c r="AA137" s="38"/>
      <c r="AB137" s="38"/>
      <c r="AC137" s="38"/>
      <c r="AD137" s="38"/>
      <c r="AE137" s="38"/>
      <c r="AT137" s="17" t="s">
        <v>75</v>
      </c>
      <c r="AU137" s="17" t="s">
        <v>130</v>
      </c>
      <c r="BK137" s="226">
        <f>BK138+BK178+BK195</f>
        <v>0</v>
      </c>
    </row>
    <row r="138" spans="1:63" s="12" customFormat="1" ht="25.9" customHeight="1">
      <c r="A138" s="12"/>
      <c r="B138" s="227"/>
      <c r="C138" s="228"/>
      <c r="D138" s="229" t="s">
        <v>75</v>
      </c>
      <c r="E138" s="230" t="s">
        <v>80</v>
      </c>
      <c r="F138" s="230" t="s">
        <v>970</v>
      </c>
      <c r="G138" s="228"/>
      <c r="H138" s="228"/>
      <c r="I138" s="231"/>
      <c r="J138" s="232">
        <f>BK138</f>
        <v>0</v>
      </c>
      <c r="K138" s="228"/>
      <c r="L138" s="233"/>
      <c r="M138" s="234"/>
      <c r="N138" s="235"/>
      <c r="O138" s="235"/>
      <c r="P138" s="236">
        <f>SUM(P139:P177)</f>
        <v>0</v>
      </c>
      <c r="Q138" s="235"/>
      <c r="R138" s="236">
        <f>SUM(R139:R177)</f>
        <v>0</v>
      </c>
      <c r="S138" s="235"/>
      <c r="T138" s="237">
        <f>SUM(T139:T177)</f>
        <v>0</v>
      </c>
      <c r="U138" s="12"/>
      <c r="V138" s="12"/>
      <c r="W138" s="12"/>
      <c r="X138" s="12"/>
      <c r="Y138" s="12"/>
      <c r="Z138" s="12"/>
      <c r="AA138" s="12"/>
      <c r="AB138" s="12"/>
      <c r="AC138" s="12"/>
      <c r="AD138" s="12"/>
      <c r="AE138" s="12"/>
      <c r="AR138" s="238" t="s">
        <v>83</v>
      </c>
      <c r="AT138" s="239" t="s">
        <v>75</v>
      </c>
      <c r="AU138" s="239" t="s">
        <v>76</v>
      </c>
      <c r="AY138" s="238" t="s">
        <v>173</v>
      </c>
      <c r="BK138" s="240">
        <f>SUM(BK139:BK177)</f>
        <v>0</v>
      </c>
    </row>
    <row r="139" spans="1:65" s="2" customFormat="1" ht="16.5" customHeight="1">
      <c r="A139" s="38"/>
      <c r="B139" s="39"/>
      <c r="C139" s="243" t="s">
        <v>83</v>
      </c>
      <c r="D139" s="243" t="s">
        <v>175</v>
      </c>
      <c r="E139" s="244" t="s">
        <v>83</v>
      </c>
      <c r="F139" s="245" t="s">
        <v>971</v>
      </c>
      <c r="G139" s="246" t="s">
        <v>956</v>
      </c>
      <c r="H139" s="247">
        <v>29</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972</v>
      </c>
    </row>
    <row r="140" spans="1:65" s="2" customFormat="1" ht="21.75" customHeight="1">
      <c r="A140" s="38"/>
      <c r="B140" s="39"/>
      <c r="C140" s="243" t="s">
        <v>85</v>
      </c>
      <c r="D140" s="243" t="s">
        <v>175</v>
      </c>
      <c r="E140" s="244" t="s">
        <v>231</v>
      </c>
      <c r="F140" s="245" t="s">
        <v>973</v>
      </c>
      <c r="G140" s="246" t="s">
        <v>956</v>
      </c>
      <c r="H140" s="247">
        <v>15</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974</v>
      </c>
    </row>
    <row r="141" spans="1:65" s="2" customFormat="1" ht="16.5" customHeight="1">
      <c r="A141" s="38"/>
      <c r="B141" s="39"/>
      <c r="C141" s="243" t="s">
        <v>96</v>
      </c>
      <c r="D141" s="243" t="s">
        <v>175</v>
      </c>
      <c r="E141" s="244" t="s">
        <v>236</v>
      </c>
      <c r="F141" s="245" t="s">
        <v>975</v>
      </c>
      <c r="G141" s="246" t="s">
        <v>956</v>
      </c>
      <c r="H141" s="247">
        <v>48</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976</v>
      </c>
    </row>
    <row r="142" spans="1:65" s="2" customFormat="1" ht="24.15" customHeight="1">
      <c r="A142" s="38"/>
      <c r="B142" s="39"/>
      <c r="C142" s="243" t="s">
        <v>183</v>
      </c>
      <c r="D142" s="243" t="s">
        <v>175</v>
      </c>
      <c r="E142" s="244" t="s">
        <v>241</v>
      </c>
      <c r="F142" s="245" t="s">
        <v>977</v>
      </c>
      <c r="G142" s="246" t="s">
        <v>956</v>
      </c>
      <c r="H142" s="247">
        <v>16</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978</v>
      </c>
    </row>
    <row r="143" spans="1:65" s="2" customFormat="1" ht="16.5" customHeight="1">
      <c r="A143" s="38"/>
      <c r="B143" s="39"/>
      <c r="C143" s="243" t="s">
        <v>201</v>
      </c>
      <c r="D143" s="243" t="s">
        <v>175</v>
      </c>
      <c r="E143" s="244" t="s">
        <v>252</v>
      </c>
      <c r="F143" s="245" t="s">
        <v>979</v>
      </c>
      <c r="G143" s="246" t="s">
        <v>211</v>
      </c>
      <c r="H143" s="247">
        <v>160</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980</v>
      </c>
    </row>
    <row r="144" spans="1:65" s="2" customFormat="1" ht="16.5" customHeight="1">
      <c r="A144" s="38"/>
      <c r="B144" s="39"/>
      <c r="C144" s="243" t="s">
        <v>208</v>
      </c>
      <c r="D144" s="243" t="s">
        <v>175</v>
      </c>
      <c r="E144" s="244" t="s">
        <v>259</v>
      </c>
      <c r="F144" s="245" t="s">
        <v>981</v>
      </c>
      <c r="G144" s="246" t="s">
        <v>211</v>
      </c>
      <c r="H144" s="247">
        <v>450</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982</v>
      </c>
    </row>
    <row r="145" spans="1:65" s="2" customFormat="1" ht="16.5" customHeight="1">
      <c r="A145" s="38"/>
      <c r="B145" s="39"/>
      <c r="C145" s="243" t="s">
        <v>215</v>
      </c>
      <c r="D145" s="243" t="s">
        <v>175</v>
      </c>
      <c r="E145" s="244" t="s">
        <v>8</v>
      </c>
      <c r="F145" s="245" t="s">
        <v>983</v>
      </c>
      <c r="G145" s="246" t="s">
        <v>211</v>
      </c>
      <c r="H145" s="247">
        <v>125</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984</v>
      </c>
    </row>
    <row r="146" spans="1:65" s="2" customFormat="1" ht="16.5" customHeight="1">
      <c r="A146" s="38"/>
      <c r="B146" s="39"/>
      <c r="C146" s="243" t="s">
        <v>198</v>
      </c>
      <c r="D146" s="243" t="s">
        <v>175</v>
      </c>
      <c r="E146" s="244" t="s">
        <v>179</v>
      </c>
      <c r="F146" s="245" t="s">
        <v>985</v>
      </c>
      <c r="G146" s="246" t="s">
        <v>211</v>
      </c>
      <c r="H146" s="247">
        <v>150</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986</v>
      </c>
    </row>
    <row r="147" spans="1:65" s="2" customFormat="1" ht="16.5" customHeight="1">
      <c r="A147" s="38"/>
      <c r="B147" s="39"/>
      <c r="C147" s="243" t="s">
        <v>222</v>
      </c>
      <c r="D147" s="243" t="s">
        <v>175</v>
      </c>
      <c r="E147" s="244" t="s">
        <v>272</v>
      </c>
      <c r="F147" s="245" t="s">
        <v>987</v>
      </c>
      <c r="G147" s="246" t="s">
        <v>211</v>
      </c>
      <c r="H147" s="247">
        <v>1550</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988</v>
      </c>
    </row>
    <row r="148" spans="1:65" s="2" customFormat="1" ht="16.5" customHeight="1">
      <c r="A148" s="38"/>
      <c r="B148" s="39"/>
      <c r="C148" s="243" t="s">
        <v>231</v>
      </c>
      <c r="D148" s="243" t="s">
        <v>175</v>
      </c>
      <c r="E148" s="244" t="s">
        <v>278</v>
      </c>
      <c r="F148" s="245" t="s">
        <v>989</v>
      </c>
      <c r="G148" s="246" t="s">
        <v>211</v>
      </c>
      <c r="H148" s="247">
        <v>200</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990</v>
      </c>
    </row>
    <row r="149" spans="1:65" s="2" customFormat="1" ht="16.5" customHeight="1">
      <c r="A149" s="38"/>
      <c r="B149" s="39"/>
      <c r="C149" s="243" t="s">
        <v>236</v>
      </c>
      <c r="D149" s="243" t="s">
        <v>175</v>
      </c>
      <c r="E149" s="244" t="s">
        <v>285</v>
      </c>
      <c r="F149" s="245" t="s">
        <v>991</v>
      </c>
      <c r="G149" s="246" t="s">
        <v>211</v>
      </c>
      <c r="H149" s="247">
        <v>70</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992</v>
      </c>
    </row>
    <row r="150" spans="1:65" s="2" customFormat="1" ht="16.5" customHeight="1">
      <c r="A150" s="38"/>
      <c r="B150" s="39"/>
      <c r="C150" s="243" t="s">
        <v>241</v>
      </c>
      <c r="D150" s="243" t="s">
        <v>175</v>
      </c>
      <c r="E150" s="244" t="s">
        <v>85</v>
      </c>
      <c r="F150" s="245" t="s">
        <v>993</v>
      </c>
      <c r="G150" s="246" t="s">
        <v>956</v>
      </c>
      <c r="H150" s="247">
        <v>6</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994</v>
      </c>
    </row>
    <row r="151" spans="1:65" s="2" customFormat="1" ht="16.5" customHeight="1">
      <c r="A151" s="38"/>
      <c r="B151" s="39"/>
      <c r="C151" s="243" t="s">
        <v>252</v>
      </c>
      <c r="D151" s="243" t="s">
        <v>175</v>
      </c>
      <c r="E151" s="244" t="s">
        <v>290</v>
      </c>
      <c r="F151" s="245" t="s">
        <v>995</v>
      </c>
      <c r="G151" s="246" t="s">
        <v>211</v>
      </c>
      <c r="H151" s="247">
        <v>60</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996</v>
      </c>
    </row>
    <row r="152" spans="1:65" s="2" customFormat="1" ht="16.5" customHeight="1">
      <c r="A152" s="38"/>
      <c r="B152" s="39"/>
      <c r="C152" s="243" t="s">
        <v>259</v>
      </c>
      <c r="D152" s="243" t="s">
        <v>175</v>
      </c>
      <c r="E152" s="244" t="s">
        <v>7</v>
      </c>
      <c r="F152" s="245" t="s">
        <v>997</v>
      </c>
      <c r="G152" s="246" t="s">
        <v>211</v>
      </c>
      <c r="H152" s="247">
        <v>5</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998</v>
      </c>
    </row>
    <row r="153" spans="1:65" s="2" customFormat="1" ht="16.5" customHeight="1">
      <c r="A153" s="38"/>
      <c r="B153" s="39"/>
      <c r="C153" s="243" t="s">
        <v>8</v>
      </c>
      <c r="D153" s="243" t="s">
        <v>175</v>
      </c>
      <c r="E153" s="244" t="s">
        <v>300</v>
      </c>
      <c r="F153" s="245" t="s">
        <v>999</v>
      </c>
      <c r="G153" s="246" t="s">
        <v>956</v>
      </c>
      <c r="H153" s="247">
        <v>1</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1000</v>
      </c>
    </row>
    <row r="154" spans="1:65" s="2" customFormat="1" ht="21.75" customHeight="1">
      <c r="A154" s="38"/>
      <c r="B154" s="39"/>
      <c r="C154" s="243" t="s">
        <v>179</v>
      </c>
      <c r="D154" s="243" t="s">
        <v>175</v>
      </c>
      <c r="E154" s="244" t="s">
        <v>308</v>
      </c>
      <c r="F154" s="245" t="s">
        <v>1001</v>
      </c>
      <c r="G154" s="246" t="s">
        <v>211</v>
      </c>
      <c r="H154" s="247">
        <v>300</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1002</v>
      </c>
    </row>
    <row r="155" spans="1:65" s="2" customFormat="1" ht="16.5" customHeight="1">
      <c r="A155" s="38"/>
      <c r="B155" s="39"/>
      <c r="C155" s="243" t="s">
        <v>272</v>
      </c>
      <c r="D155" s="243" t="s">
        <v>175</v>
      </c>
      <c r="E155" s="244" t="s">
        <v>312</v>
      </c>
      <c r="F155" s="245" t="s">
        <v>1003</v>
      </c>
      <c r="G155" s="246" t="s">
        <v>956</v>
      </c>
      <c r="H155" s="247">
        <v>238</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1004</v>
      </c>
    </row>
    <row r="156" spans="1:65" s="2" customFormat="1" ht="16.5" customHeight="1">
      <c r="A156" s="38"/>
      <c r="B156" s="39"/>
      <c r="C156" s="243" t="s">
        <v>278</v>
      </c>
      <c r="D156" s="243" t="s">
        <v>175</v>
      </c>
      <c r="E156" s="244" t="s">
        <v>317</v>
      </c>
      <c r="F156" s="245" t="s">
        <v>1005</v>
      </c>
      <c r="G156" s="246" t="s">
        <v>211</v>
      </c>
      <c r="H156" s="247">
        <v>5</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1006</v>
      </c>
    </row>
    <row r="157" spans="1:65" s="2" customFormat="1" ht="16.5" customHeight="1">
      <c r="A157" s="38"/>
      <c r="B157" s="39"/>
      <c r="C157" s="243" t="s">
        <v>285</v>
      </c>
      <c r="D157" s="243" t="s">
        <v>175</v>
      </c>
      <c r="E157" s="244" t="s">
        <v>322</v>
      </c>
      <c r="F157" s="245" t="s">
        <v>1007</v>
      </c>
      <c r="G157" s="246" t="s">
        <v>211</v>
      </c>
      <c r="H157" s="247">
        <v>40</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1008</v>
      </c>
    </row>
    <row r="158" spans="1:65" s="2" customFormat="1" ht="16.5" customHeight="1">
      <c r="A158" s="38"/>
      <c r="B158" s="39"/>
      <c r="C158" s="243" t="s">
        <v>290</v>
      </c>
      <c r="D158" s="243" t="s">
        <v>175</v>
      </c>
      <c r="E158" s="244" t="s">
        <v>327</v>
      </c>
      <c r="F158" s="245" t="s">
        <v>1009</v>
      </c>
      <c r="G158" s="246" t="s">
        <v>956</v>
      </c>
      <c r="H158" s="247">
        <v>400</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1010</v>
      </c>
    </row>
    <row r="159" spans="1:65" s="2" customFormat="1" ht="16.5" customHeight="1">
      <c r="A159" s="38"/>
      <c r="B159" s="39"/>
      <c r="C159" s="243" t="s">
        <v>7</v>
      </c>
      <c r="D159" s="243" t="s">
        <v>175</v>
      </c>
      <c r="E159" s="244" t="s">
        <v>332</v>
      </c>
      <c r="F159" s="245" t="s">
        <v>1011</v>
      </c>
      <c r="G159" s="246" t="s">
        <v>956</v>
      </c>
      <c r="H159" s="247">
        <v>14</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1012</v>
      </c>
    </row>
    <row r="160" spans="1:65" s="2" customFormat="1" ht="16.5" customHeight="1">
      <c r="A160" s="38"/>
      <c r="B160" s="39"/>
      <c r="C160" s="243" t="s">
        <v>300</v>
      </c>
      <c r="D160" s="243" t="s">
        <v>175</v>
      </c>
      <c r="E160" s="244" t="s">
        <v>341</v>
      </c>
      <c r="F160" s="245" t="s">
        <v>1013</v>
      </c>
      <c r="G160" s="246" t="s">
        <v>211</v>
      </c>
      <c r="H160" s="247">
        <v>38</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1014</v>
      </c>
    </row>
    <row r="161" spans="1:65" s="2" customFormat="1" ht="16.5" customHeight="1">
      <c r="A161" s="38"/>
      <c r="B161" s="39"/>
      <c r="C161" s="243" t="s">
        <v>308</v>
      </c>
      <c r="D161" s="243" t="s">
        <v>175</v>
      </c>
      <c r="E161" s="244" t="s">
        <v>96</v>
      </c>
      <c r="F161" s="245" t="s">
        <v>1015</v>
      </c>
      <c r="G161" s="246" t="s">
        <v>956</v>
      </c>
      <c r="H161" s="247">
        <v>31</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1016</v>
      </c>
    </row>
    <row r="162" spans="1:65" s="2" customFormat="1" ht="16.5" customHeight="1">
      <c r="A162" s="38"/>
      <c r="B162" s="39"/>
      <c r="C162" s="243" t="s">
        <v>312</v>
      </c>
      <c r="D162" s="243" t="s">
        <v>175</v>
      </c>
      <c r="E162" s="244" t="s">
        <v>345</v>
      </c>
      <c r="F162" s="245" t="s">
        <v>1017</v>
      </c>
      <c r="G162" s="246" t="s">
        <v>211</v>
      </c>
      <c r="H162" s="247">
        <v>38</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1018</v>
      </c>
    </row>
    <row r="163" spans="1:65" s="2" customFormat="1" ht="49.05" customHeight="1">
      <c r="A163" s="38"/>
      <c r="B163" s="39"/>
      <c r="C163" s="243" t="s">
        <v>317</v>
      </c>
      <c r="D163" s="243" t="s">
        <v>175</v>
      </c>
      <c r="E163" s="244" t="s">
        <v>352</v>
      </c>
      <c r="F163" s="245" t="s">
        <v>1019</v>
      </c>
      <c r="G163" s="246" t="s">
        <v>956</v>
      </c>
      <c r="H163" s="247">
        <v>44</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1020</v>
      </c>
    </row>
    <row r="164" spans="1:65" s="2" customFormat="1" ht="55.5" customHeight="1">
      <c r="A164" s="38"/>
      <c r="B164" s="39"/>
      <c r="C164" s="243" t="s">
        <v>322</v>
      </c>
      <c r="D164" s="243" t="s">
        <v>175</v>
      </c>
      <c r="E164" s="244" t="s">
        <v>363</v>
      </c>
      <c r="F164" s="245" t="s">
        <v>1021</v>
      </c>
      <c r="G164" s="246" t="s">
        <v>956</v>
      </c>
      <c r="H164" s="247">
        <v>14</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1022</v>
      </c>
    </row>
    <row r="165" spans="1:65" s="2" customFormat="1" ht="49.05" customHeight="1">
      <c r="A165" s="38"/>
      <c r="B165" s="39"/>
      <c r="C165" s="243" t="s">
        <v>327</v>
      </c>
      <c r="D165" s="243" t="s">
        <v>175</v>
      </c>
      <c r="E165" s="244" t="s">
        <v>367</v>
      </c>
      <c r="F165" s="245" t="s">
        <v>1023</v>
      </c>
      <c r="G165" s="246" t="s">
        <v>956</v>
      </c>
      <c r="H165" s="247">
        <v>12</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1024</v>
      </c>
    </row>
    <row r="166" spans="1:65" s="2" customFormat="1" ht="55.5" customHeight="1">
      <c r="A166" s="38"/>
      <c r="B166" s="39"/>
      <c r="C166" s="243" t="s">
        <v>332</v>
      </c>
      <c r="D166" s="243" t="s">
        <v>175</v>
      </c>
      <c r="E166" s="244" t="s">
        <v>371</v>
      </c>
      <c r="F166" s="245" t="s">
        <v>1025</v>
      </c>
      <c r="G166" s="246" t="s">
        <v>956</v>
      </c>
      <c r="H166" s="247">
        <v>6</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1026</v>
      </c>
    </row>
    <row r="167" spans="1:65" s="2" customFormat="1" ht="44.25" customHeight="1">
      <c r="A167" s="38"/>
      <c r="B167" s="39"/>
      <c r="C167" s="243" t="s">
        <v>341</v>
      </c>
      <c r="D167" s="243" t="s">
        <v>175</v>
      </c>
      <c r="E167" s="244" t="s">
        <v>376</v>
      </c>
      <c r="F167" s="245" t="s">
        <v>1027</v>
      </c>
      <c r="G167" s="246" t="s">
        <v>561</v>
      </c>
      <c r="H167" s="247">
        <v>1</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1028</v>
      </c>
    </row>
    <row r="168" spans="1:65" s="2" customFormat="1" ht="16.5" customHeight="1">
      <c r="A168" s="38"/>
      <c r="B168" s="39"/>
      <c r="C168" s="243" t="s">
        <v>345</v>
      </c>
      <c r="D168" s="243" t="s">
        <v>175</v>
      </c>
      <c r="E168" s="244" t="s">
        <v>382</v>
      </c>
      <c r="F168" s="245" t="s">
        <v>1029</v>
      </c>
      <c r="G168" s="246" t="s">
        <v>561</v>
      </c>
      <c r="H168" s="247">
        <v>1</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1030</v>
      </c>
    </row>
    <row r="169" spans="1:65" s="2" customFormat="1" ht="16.5" customHeight="1">
      <c r="A169" s="38"/>
      <c r="B169" s="39"/>
      <c r="C169" s="243" t="s">
        <v>352</v>
      </c>
      <c r="D169" s="243" t="s">
        <v>175</v>
      </c>
      <c r="E169" s="244" t="s">
        <v>390</v>
      </c>
      <c r="F169" s="245" t="s">
        <v>1031</v>
      </c>
      <c r="G169" s="246" t="s">
        <v>561</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1032</v>
      </c>
    </row>
    <row r="170" spans="1:65" s="2" customFormat="1" ht="16.5" customHeight="1">
      <c r="A170" s="38"/>
      <c r="B170" s="39"/>
      <c r="C170" s="243" t="s">
        <v>363</v>
      </c>
      <c r="D170" s="243" t="s">
        <v>175</v>
      </c>
      <c r="E170" s="244" t="s">
        <v>395</v>
      </c>
      <c r="F170" s="245" t="s">
        <v>1033</v>
      </c>
      <c r="G170" s="246" t="s">
        <v>561</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1034</v>
      </c>
    </row>
    <row r="171" spans="1:65" s="2" customFormat="1" ht="16.5" customHeight="1">
      <c r="A171" s="38"/>
      <c r="B171" s="39"/>
      <c r="C171" s="243" t="s">
        <v>367</v>
      </c>
      <c r="D171" s="243" t="s">
        <v>175</v>
      </c>
      <c r="E171" s="244" t="s">
        <v>402</v>
      </c>
      <c r="F171" s="245" t="s">
        <v>1035</v>
      </c>
      <c r="G171" s="246" t="s">
        <v>561</v>
      </c>
      <c r="H171" s="247">
        <v>1</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1036</v>
      </c>
    </row>
    <row r="172" spans="1:65" s="2" customFormat="1" ht="16.5" customHeight="1">
      <c r="A172" s="38"/>
      <c r="B172" s="39"/>
      <c r="C172" s="243" t="s">
        <v>371</v>
      </c>
      <c r="D172" s="243" t="s">
        <v>175</v>
      </c>
      <c r="E172" s="244" t="s">
        <v>183</v>
      </c>
      <c r="F172" s="245" t="s">
        <v>1037</v>
      </c>
      <c r="G172" s="246" t="s">
        <v>956</v>
      </c>
      <c r="H172" s="247">
        <v>7</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1038</v>
      </c>
    </row>
    <row r="173" spans="1:65" s="2" customFormat="1" ht="16.5" customHeight="1">
      <c r="A173" s="38"/>
      <c r="B173" s="39"/>
      <c r="C173" s="243" t="s">
        <v>376</v>
      </c>
      <c r="D173" s="243" t="s">
        <v>175</v>
      </c>
      <c r="E173" s="244" t="s">
        <v>201</v>
      </c>
      <c r="F173" s="245" t="s">
        <v>1039</v>
      </c>
      <c r="G173" s="246" t="s">
        <v>956</v>
      </c>
      <c r="H173" s="247">
        <v>8</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1040</v>
      </c>
    </row>
    <row r="174" spans="1:65" s="2" customFormat="1" ht="16.5" customHeight="1">
      <c r="A174" s="38"/>
      <c r="B174" s="39"/>
      <c r="C174" s="243" t="s">
        <v>382</v>
      </c>
      <c r="D174" s="243" t="s">
        <v>175</v>
      </c>
      <c r="E174" s="244" t="s">
        <v>208</v>
      </c>
      <c r="F174" s="245" t="s">
        <v>1041</v>
      </c>
      <c r="G174" s="246" t="s">
        <v>956</v>
      </c>
      <c r="H174" s="247">
        <v>81</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1042</v>
      </c>
    </row>
    <row r="175" spans="1:65" s="2" customFormat="1" ht="16.5" customHeight="1">
      <c r="A175" s="38"/>
      <c r="B175" s="39"/>
      <c r="C175" s="243" t="s">
        <v>390</v>
      </c>
      <c r="D175" s="243" t="s">
        <v>175</v>
      </c>
      <c r="E175" s="244" t="s">
        <v>215</v>
      </c>
      <c r="F175" s="245" t="s">
        <v>1043</v>
      </c>
      <c r="G175" s="246" t="s">
        <v>956</v>
      </c>
      <c r="H175" s="247">
        <v>115</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1044</v>
      </c>
    </row>
    <row r="176" spans="1:65" s="2" customFormat="1" ht="16.5" customHeight="1">
      <c r="A176" s="38"/>
      <c r="B176" s="39"/>
      <c r="C176" s="243" t="s">
        <v>395</v>
      </c>
      <c r="D176" s="243" t="s">
        <v>175</v>
      </c>
      <c r="E176" s="244" t="s">
        <v>198</v>
      </c>
      <c r="F176" s="245" t="s">
        <v>1045</v>
      </c>
      <c r="G176" s="246" t="s">
        <v>956</v>
      </c>
      <c r="H176" s="247">
        <v>16</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1046</v>
      </c>
    </row>
    <row r="177" spans="1:65" s="2" customFormat="1" ht="24.15" customHeight="1">
      <c r="A177" s="38"/>
      <c r="B177" s="39"/>
      <c r="C177" s="243" t="s">
        <v>402</v>
      </c>
      <c r="D177" s="243" t="s">
        <v>175</v>
      </c>
      <c r="E177" s="244" t="s">
        <v>222</v>
      </c>
      <c r="F177" s="245" t="s">
        <v>1047</v>
      </c>
      <c r="G177" s="246" t="s">
        <v>956</v>
      </c>
      <c r="H177" s="247">
        <v>103</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1048</v>
      </c>
    </row>
    <row r="178" spans="1:63" s="12" customFormat="1" ht="25.9" customHeight="1">
      <c r="A178" s="12"/>
      <c r="B178" s="227"/>
      <c r="C178" s="228"/>
      <c r="D178" s="229" t="s">
        <v>75</v>
      </c>
      <c r="E178" s="230" t="s">
        <v>107</v>
      </c>
      <c r="F178" s="230" t="s">
        <v>1049</v>
      </c>
      <c r="G178" s="228"/>
      <c r="H178" s="228"/>
      <c r="I178" s="231"/>
      <c r="J178" s="232">
        <f>BK178</f>
        <v>0</v>
      </c>
      <c r="K178" s="228"/>
      <c r="L178" s="233"/>
      <c r="M178" s="234"/>
      <c r="N178" s="235"/>
      <c r="O178" s="235"/>
      <c r="P178" s="236">
        <f>SUM(P179:P194)</f>
        <v>0</v>
      </c>
      <c r="Q178" s="235"/>
      <c r="R178" s="236">
        <f>SUM(R179:R194)</f>
        <v>0</v>
      </c>
      <c r="S178" s="235"/>
      <c r="T178" s="237">
        <f>SUM(T179:T194)</f>
        <v>0</v>
      </c>
      <c r="U178" s="12"/>
      <c r="V178" s="12"/>
      <c r="W178" s="12"/>
      <c r="X178" s="12"/>
      <c r="Y178" s="12"/>
      <c r="Z178" s="12"/>
      <c r="AA178" s="12"/>
      <c r="AB178" s="12"/>
      <c r="AC178" s="12"/>
      <c r="AD178" s="12"/>
      <c r="AE178" s="12"/>
      <c r="AR178" s="238" t="s">
        <v>83</v>
      </c>
      <c r="AT178" s="239" t="s">
        <v>75</v>
      </c>
      <c r="AU178" s="239" t="s">
        <v>76</v>
      </c>
      <c r="AY178" s="238" t="s">
        <v>173</v>
      </c>
      <c r="BK178" s="240">
        <f>SUM(BK179:BK194)</f>
        <v>0</v>
      </c>
    </row>
    <row r="179" spans="1:65" s="2" customFormat="1" ht="37.8" customHeight="1">
      <c r="A179" s="38"/>
      <c r="B179" s="39"/>
      <c r="C179" s="243" t="s">
        <v>406</v>
      </c>
      <c r="D179" s="243" t="s">
        <v>175</v>
      </c>
      <c r="E179" s="244" t="s">
        <v>406</v>
      </c>
      <c r="F179" s="245" t="s">
        <v>1050</v>
      </c>
      <c r="G179" s="246" t="s">
        <v>956</v>
      </c>
      <c r="H179" s="247">
        <v>1</v>
      </c>
      <c r="I179" s="248"/>
      <c r="J179" s="249">
        <f>ROUND(I179*H179,2)</f>
        <v>0</v>
      </c>
      <c r="K179" s="250"/>
      <c r="L179" s="44"/>
      <c r="M179" s="251" t="s">
        <v>1</v>
      </c>
      <c r="N179" s="252" t="s">
        <v>41</v>
      </c>
      <c r="O179" s="91"/>
      <c r="P179" s="253">
        <f>O179*H179</f>
        <v>0</v>
      </c>
      <c r="Q179" s="253">
        <v>0</v>
      </c>
      <c r="R179" s="253">
        <f>Q179*H179</f>
        <v>0</v>
      </c>
      <c r="S179" s="253">
        <v>0</v>
      </c>
      <c r="T179" s="254">
        <f>S179*H179</f>
        <v>0</v>
      </c>
      <c r="U179" s="38"/>
      <c r="V179" s="38"/>
      <c r="W179" s="38"/>
      <c r="X179" s="38"/>
      <c r="Y179" s="38"/>
      <c r="Z179" s="38"/>
      <c r="AA179" s="38"/>
      <c r="AB179" s="38"/>
      <c r="AC179" s="38"/>
      <c r="AD179" s="38"/>
      <c r="AE179" s="38"/>
      <c r="AR179" s="255" t="s">
        <v>183</v>
      </c>
      <c r="AT179" s="255" t="s">
        <v>175</v>
      </c>
      <c r="AU179" s="255" t="s">
        <v>83</v>
      </c>
      <c r="AY179" s="17" t="s">
        <v>173</v>
      </c>
      <c r="BE179" s="256">
        <f>IF(N179="základní",J179,0)</f>
        <v>0</v>
      </c>
      <c r="BF179" s="256">
        <f>IF(N179="snížená",J179,0)</f>
        <v>0</v>
      </c>
      <c r="BG179" s="256">
        <f>IF(N179="zákl. přenesená",J179,0)</f>
        <v>0</v>
      </c>
      <c r="BH179" s="256">
        <f>IF(N179="sníž. přenesená",J179,0)</f>
        <v>0</v>
      </c>
      <c r="BI179" s="256">
        <f>IF(N179="nulová",J179,0)</f>
        <v>0</v>
      </c>
      <c r="BJ179" s="17" t="s">
        <v>83</v>
      </c>
      <c r="BK179" s="256">
        <f>ROUND(I179*H179,2)</f>
        <v>0</v>
      </c>
      <c r="BL179" s="17" t="s">
        <v>183</v>
      </c>
      <c r="BM179" s="255" t="s">
        <v>1051</v>
      </c>
    </row>
    <row r="180" spans="1:65" s="2" customFormat="1" ht="21.75" customHeight="1">
      <c r="A180" s="38"/>
      <c r="B180" s="39"/>
      <c r="C180" s="243" t="s">
        <v>412</v>
      </c>
      <c r="D180" s="243" t="s">
        <v>175</v>
      </c>
      <c r="E180" s="244" t="s">
        <v>412</v>
      </c>
      <c r="F180" s="245" t="s">
        <v>1052</v>
      </c>
      <c r="G180" s="246" t="s">
        <v>355</v>
      </c>
      <c r="H180" s="247">
        <v>16</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1053</v>
      </c>
    </row>
    <row r="181" spans="1:65" s="2" customFormat="1" ht="16.5" customHeight="1">
      <c r="A181" s="38"/>
      <c r="B181" s="39"/>
      <c r="C181" s="243" t="s">
        <v>417</v>
      </c>
      <c r="D181" s="243" t="s">
        <v>175</v>
      </c>
      <c r="E181" s="244" t="s">
        <v>417</v>
      </c>
      <c r="F181" s="245" t="s">
        <v>1054</v>
      </c>
      <c r="G181" s="246" t="s">
        <v>956</v>
      </c>
      <c r="H181" s="247">
        <v>8</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83</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1055</v>
      </c>
    </row>
    <row r="182" spans="1:65" s="2" customFormat="1" ht="16.5" customHeight="1">
      <c r="A182" s="38"/>
      <c r="B182" s="39"/>
      <c r="C182" s="243" t="s">
        <v>421</v>
      </c>
      <c r="D182" s="243" t="s">
        <v>175</v>
      </c>
      <c r="E182" s="244" t="s">
        <v>421</v>
      </c>
      <c r="F182" s="245" t="s">
        <v>1056</v>
      </c>
      <c r="G182" s="246" t="s">
        <v>956</v>
      </c>
      <c r="H182" s="247">
        <v>1</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1057</v>
      </c>
    </row>
    <row r="183" spans="1:65" s="2" customFormat="1" ht="16.5" customHeight="1">
      <c r="A183" s="38"/>
      <c r="B183" s="39"/>
      <c r="C183" s="243" t="s">
        <v>426</v>
      </c>
      <c r="D183" s="243" t="s">
        <v>175</v>
      </c>
      <c r="E183" s="244" t="s">
        <v>426</v>
      </c>
      <c r="F183" s="245" t="s">
        <v>1058</v>
      </c>
      <c r="G183" s="246" t="s">
        <v>956</v>
      </c>
      <c r="H183" s="247">
        <v>17</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1059</v>
      </c>
    </row>
    <row r="184" spans="1:65" s="2" customFormat="1" ht="16.5" customHeight="1">
      <c r="A184" s="38"/>
      <c r="B184" s="39"/>
      <c r="C184" s="243" t="s">
        <v>432</v>
      </c>
      <c r="D184" s="243" t="s">
        <v>175</v>
      </c>
      <c r="E184" s="244" t="s">
        <v>432</v>
      </c>
      <c r="F184" s="245" t="s">
        <v>1060</v>
      </c>
      <c r="G184" s="246" t="s">
        <v>956</v>
      </c>
      <c r="H184" s="247">
        <v>13</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1061</v>
      </c>
    </row>
    <row r="185" spans="1:65" s="2" customFormat="1" ht="16.5" customHeight="1">
      <c r="A185" s="38"/>
      <c r="B185" s="39"/>
      <c r="C185" s="243" t="s">
        <v>442</v>
      </c>
      <c r="D185" s="243" t="s">
        <v>175</v>
      </c>
      <c r="E185" s="244" t="s">
        <v>442</v>
      </c>
      <c r="F185" s="245" t="s">
        <v>1062</v>
      </c>
      <c r="G185" s="246" t="s">
        <v>956</v>
      </c>
      <c r="H185" s="247">
        <v>1</v>
      </c>
      <c r="I185" s="248"/>
      <c r="J185" s="249">
        <f>ROUND(I185*H185,2)</f>
        <v>0</v>
      </c>
      <c r="K185" s="250"/>
      <c r="L185" s="44"/>
      <c r="M185" s="251" t="s">
        <v>1</v>
      </c>
      <c r="N185" s="252" t="s">
        <v>41</v>
      </c>
      <c r="O185" s="91"/>
      <c r="P185" s="253">
        <f>O185*H185</f>
        <v>0</v>
      </c>
      <c r="Q185" s="253">
        <v>0</v>
      </c>
      <c r="R185" s="253">
        <f>Q185*H185</f>
        <v>0</v>
      </c>
      <c r="S185" s="253">
        <v>0</v>
      </c>
      <c r="T185" s="254">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1063</v>
      </c>
    </row>
    <row r="186" spans="1:65" s="2" customFormat="1" ht="16.5" customHeight="1">
      <c r="A186" s="38"/>
      <c r="B186" s="39"/>
      <c r="C186" s="243" t="s">
        <v>448</v>
      </c>
      <c r="D186" s="243" t="s">
        <v>175</v>
      </c>
      <c r="E186" s="244" t="s">
        <v>448</v>
      </c>
      <c r="F186" s="245" t="s">
        <v>1064</v>
      </c>
      <c r="G186" s="246" t="s">
        <v>956</v>
      </c>
      <c r="H186" s="247">
        <v>1</v>
      </c>
      <c r="I186" s="248"/>
      <c r="J186" s="249">
        <f>ROUND(I186*H186,2)</f>
        <v>0</v>
      </c>
      <c r="K186" s="250"/>
      <c r="L186" s="44"/>
      <c r="M186" s="251" t="s">
        <v>1</v>
      </c>
      <c r="N186" s="252" t="s">
        <v>41</v>
      </c>
      <c r="O186" s="91"/>
      <c r="P186" s="253">
        <f>O186*H186</f>
        <v>0</v>
      </c>
      <c r="Q186" s="253">
        <v>0</v>
      </c>
      <c r="R186" s="253">
        <f>Q186*H186</f>
        <v>0</v>
      </c>
      <c r="S186" s="253">
        <v>0</v>
      </c>
      <c r="T186" s="254">
        <f>S186*H186</f>
        <v>0</v>
      </c>
      <c r="U186" s="38"/>
      <c r="V186" s="38"/>
      <c r="W186" s="38"/>
      <c r="X186" s="38"/>
      <c r="Y186" s="38"/>
      <c r="Z186" s="38"/>
      <c r="AA186" s="38"/>
      <c r="AB186" s="38"/>
      <c r="AC186" s="38"/>
      <c r="AD186" s="38"/>
      <c r="AE186" s="38"/>
      <c r="AR186" s="255" t="s">
        <v>183</v>
      </c>
      <c r="AT186" s="255" t="s">
        <v>175</v>
      </c>
      <c r="AU186" s="255" t="s">
        <v>83</v>
      </c>
      <c r="AY186" s="17" t="s">
        <v>173</v>
      </c>
      <c r="BE186" s="256">
        <f>IF(N186="základní",J186,0)</f>
        <v>0</v>
      </c>
      <c r="BF186" s="256">
        <f>IF(N186="snížená",J186,0)</f>
        <v>0</v>
      </c>
      <c r="BG186" s="256">
        <f>IF(N186="zákl. přenesená",J186,0)</f>
        <v>0</v>
      </c>
      <c r="BH186" s="256">
        <f>IF(N186="sníž. přenesená",J186,0)</f>
        <v>0</v>
      </c>
      <c r="BI186" s="256">
        <f>IF(N186="nulová",J186,0)</f>
        <v>0</v>
      </c>
      <c r="BJ186" s="17" t="s">
        <v>83</v>
      </c>
      <c r="BK186" s="256">
        <f>ROUND(I186*H186,2)</f>
        <v>0</v>
      </c>
      <c r="BL186" s="17" t="s">
        <v>183</v>
      </c>
      <c r="BM186" s="255" t="s">
        <v>1065</v>
      </c>
    </row>
    <row r="187" spans="1:65" s="2" customFormat="1" ht="16.5" customHeight="1">
      <c r="A187" s="38"/>
      <c r="B187" s="39"/>
      <c r="C187" s="243" t="s">
        <v>452</v>
      </c>
      <c r="D187" s="243" t="s">
        <v>175</v>
      </c>
      <c r="E187" s="244" t="s">
        <v>452</v>
      </c>
      <c r="F187" s="245" t="s">
        <v>1066</v>
      </c>
      <c r="G187" s="246" t="s">
        <v>956</v>
      </c>
      <c r="H187" s="247">
        <v>1</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83</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1067</v>
      </c>
    </row>
    <row r="188" spans="1:65" s="2" customFormat="1" ht="16.5" customHeight="1">
      <c r="A188" s="38"/>
      <c r="B188" s="39"/>
      <c r="C188" s="243" t="s">
        <v>458</v>
      </c>
      <c r="D188" s="243" t="s">
        <v>175</v>
      </c>
      <c r="E188" s="244" t="s">
        <v>458</v>
      </c>
      <c r="F188" s="245" t="s">
        <v>1068</v>
      </c>
      <c r="G188" s="246" t="s">
        <v>956</v>
      </c>
      <c r="H188" s="247">
        <v>1</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83</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1069</v>
      </c>
    </row>
    <row r="189" spans="1:65" s="2" customFormat="1" ht="16.5" customHeight="1">
      <c r="A189" s="38"/>
      <c r="B189" s="39"/>
      <c r="C189" s="243" t="s">
        <v>277</v>
      </c>
      <c r="D189" s="243" t="s">
        <v>175</v>
      </c>
      <c r="E189" s="244" t="s">
        <v>277</v>
      </c>
      <c r="F189" s="245" t="s">
        <v>1070</v>
      </c>
      <c r="G189" s="246" t="s">
        <v>956</v>
      </c>
      <c r="H189" s="247">
        <v>2</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83</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1071</v>
      </c>
    </row>
    <row r="190" spans="1:65" s="2" customFormat="1" ht="16.5" customHeight="1">
      <c r="A190" s="38"/>
      <c r="B190" s="39"/>
      <c r="C190" s="243" t="s">
        <v>468</v>
      </c>
      <c r="D190" s="243" t="s">
        <v>175</v>
      </c>
      <c r="E190" s="244" t="s">
        <v>473</v>
      </c>
      <c r="F190" s="245" t="s">
        <v>1072</v>
      </c>
      <c r="G190" s="246" t="s">
        <v>956</v>
      </c>
      <c r="H190" s="247">
        <v>2</v>
      </c>
      <c r="I190" s="248"/>
      <c r="J190" s="249">
        <f>ROUND(I190*H190,2)</f>
        <v>0</v>
      </c>
      <c r="K190" s="250"/>
      <c r="L190" s="44"/>
      <c r="M190" s="251" t="s">
        <v>1</v>
      </c>
      <c r="N190" s="252" t="s">
        <v>41</v>
      </c>
      <c r="O190" s="91"/>
      <c r="P190" s="253">
        <f>O190*H190</f>
        <v>0</v>
      </c>
      <c r="Q190" s="253">
        <v>0</v>
      </c>
      <c r="R190" s="253">
        <f>Q190*H190</f>
        <v>0</v>
      </c>
      <c r="S190" s="253">
        <v>0</v>
      </c>
      <c r="T190" s="254">
        <f>S190*H190</f>
        <v>0</v>
      </c>
      <c r="U190" s="38"/>
      <c r="V190" s="38"/>
      <c r="W190" s="38"/>
      <c r="X190" s="38"/>
      <c r="Y190" s="38"/>
      <c r="Z190" s="38"/>
      <c r="AA190" s="38"/>
      <c r="AB190" s="38"/>
      <c r="AC190" s="38"/>
      <c r="AD190" s="38"/>
      <c r="AE190" s="38"/>
      <c r="AR190" s="255" t="s">
        <v>183</v>
      </c>
      <c r="AT190" s="255" t="s">
        <v>175</v>
      </c>
      <c r="AU190" s="255" t="s">
        <v>83</v>
      </c>
      <c r="AY190" s="17" t="s">
        <v>173</v>
      </c>
      <c r="BE190" s="256">
        <f>IF(N190="základní",J190,0)</f>
        <v>0</v>
      </c>
      <c r="BF190" s="256">
        <f>IF(N190="snížená",J190,0)</f>
        <v>0</v>
      </c>
      <c r="BG190" s="256">
        <f>IF(N190="zákl. přenesená",J190,0)</f>
        <v>0</v>
      </c>
      <c r="BH190" s="256">
        <f>IF(N190="sníž. přenesená",J190,0)</f>
        <v>0</v>
      </c>
      <c r="BI190" s="256">
        <f>IF(N190="nulová",J190,0)</f>
        <v>0</v>
      </c>
      <c r="BJ190" s="17" t="s">
        <v>83</v>
      </c>
      <c r="BK190" s="256">
        <f>ROUND(I190*H190,2)</f>
        <v>0</v>
      </c>
      <c r="BL190" s="17" t="s">
        <v>183</v>
      </c>
      <c r="BM190" s="255" t="s">
        <v>1073</v>
      </c>
    </row>
    <row r="191" spans="1:65" s="2" customFormat="1" ht="16.5" customHeight="1">
      <c r="A191" s="38"/>
      <c r="B191" s="39"/>
      <c r="C191" s="243" t="s">
        <v>473</v>
      </c>
      <c r="D191" s="243" t="s">
        <v>175</v>
      </c>
      <c r="E191" s="244" t="s">
        <v>1074</v>
      </c>
      <c r="F191" s="245" t="s">
        <v>1029</v>
      </c>
      <c r="G191" s="246" t="s">
        <v>561</v>
      </c>
      <c r="H191" s="247">
        <v>1</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83</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1075</v>
      </c>
    </row>
    <row r="192" spans="1:65" s="2" customFormat="1" ht="16.5" customHeight="1">
      <c r="A192" s="38"/>
      <c r="B192" s="39"/>
      <c r="C192" s="243" t="s">
        <v>478</v>
      </c>
      <c r="D192" s="243" t="s">
        <v>175</v>
      </c>
      <c r="E192" s="244" t="s">
        <v>478</v>
      </c>
      <c r="F192" s="245" t="s">
        <v>1031</v>
      </c>
      <c r="G192" s="246" t="s">
        <v>561</v>
      </c>
      <c r="H192" s="247">
        <v>1</v>
      </c>
      <c r="I192" s="248"/>
      <c r="J192" s="249">
        <f>ROUND(I192*H192,2)</f>
        <v>0</v>
      </c>
      <c r="K192" s="250"/>
      <c r="L192" s="44"/>
      <c r="M192" s="251" t="s">
        <v>1</v>
      </c>
      <c r="N192" s="252" t="s">
        <v>41</v>
      </c>
      <c r="O192" s="91"/>
      <c r="P192" s="253">
        <f>O192*H192</f>
        <v>0</v>
      </c>
      <c r="Q192" s="253">
        <v>0</v>
      </c>
      <c r="R192" s="253">
        <f>Q192*H192</f>
        <v>0</v>
      </c>
      <c r="S192" s="253">
        <v>0</v>
      </c>
      <c r="T192" s="254">
        <f>S192*H192</f>
        <v>0</v>
      </c>
      <c r="U192" s="38"/>
      <c r="V192" s="38"/>
      <c r="W192" s="38"/>
      <c r="X192" s="38"/>
      <c r="Y192" s="38"/>
      <c r="Z192" s="38"/>
      <c r="AA192" s="38"/>
      <c r="AB192" s="38"/>
      <c r="AC192" s="38"/>
      <c r="AD192" s="38"/>
      <c r="AE192" s="38"/>
      <c r="AR192" s="255" t="s">
        <v>183</v>
      </c>
      <c r="AT192" s="255" t="s">
        <v>175</v>
      </c>
      <c r="AU192" s="255" t="s">
        <v>83</v>
      </c>
      <c r="AY192" s="17" t="s">
        <v>173</v>
      </c>
      <c r="BE192" s="256">
        <f>IF(N192="základní",J192,0)</f>
        <v>0</v>
      </c>
      <c r="BF192" s="256">
        <f>IF(N192="snížená",J192,0)</f>
        <v>0</v>
      </c>
      <c r="BG192" s="256">
        <f>IF(N192="zákl. přenesená",J192,0)</f>
        <v>0</v>
      </c>
      <c r="BH192" s="256">
        <f>IF(N192="sníž. přenesená",J192,0)</f>
        <v>0</v>
      </c>
      <c r="BI192" s="256">
        <f>IF(N192="nulová",J192,0)</f>
        <v>0</v>
      </c>
      <c r="BJ192" s="17" t="s">
        <v>83</v>
      </c>
      <c r="BK192" s="256">
        <f>ROUND(I192*H192,2)</f>
        <v>0</v>
      </c>
      <c r="BL192" s="17" t="s">
        <v>183</v>
      </c>
      <c r="BM192" s="255" t="s">
        <v>1076</v>
      </c>
    </row>
    <row r="193" spans="1:65" s="2" customFormat="1" ht="16.5" customHeight="1">
      <c r="A193" s="38"/>
      <c r="B193" s="39"/>
      <c r="C193" s="243" t="s">
        <v>484</v>
      </c>
      <c r="D193" s="243" t="s">
        <v>175</v>
      </c>
      <c r="E193" s="244" t="s">
        <v>484</v>
      </c>
      <c r="F193" s="245" t="s">
        <v>1033</v>
      </c>
      <c r="G193" s="246" t="s">
        <v>561</v>
      </c>
      <c r="H193" s="247">
        <v>1</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83</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1077</v>
      </c>
    </row>
    <row r="194" spans="1:65" s="2" customFormat="1" ht="16.5" customHeight="1">
      <c r="A194" s="38"/>
      <c r="B194" s="39"/>
      <c r="C194" s="243" t="s">
        <v>490</v>
      </c>
      <c r="D194" s="243" t="s">
        <v>175</v>
      </c>
      <c r="E194" s="244" t="s">
        <v>490</v>
      </c>
      <c r="F194" s="245" t="s">
        <v>1035</v>
      </c>
      <c r="G194" s="246" t="s">
        <v>561</v>
      </c>
      <c r="H194" s="247">
        <v>1</v>
      </c>
      <c r="I194" s="248"/>
      <c r="J194" s="249">
        <f>ROUND(I194*H194,2)</f>
        <v>0</v>
      </c>
      <c r="K194" s="250"/>
      <c r="L194" s="44"/>
      <c r="M194" s="251" t="s">
        <v>1</v>
      </c>
      <c r="N194" s="252" t="s">
        <v>41</v>
      </c>
      <c r="O194" s="91"/>
      <c r="P194" s="253">
        <f>O194*H194</f>
        <v>0</v>
      </c>
      <c r="Q194" s="253">
        <v>0</v>
      </c>
      <c r="R194" s="253">
        <f>Q194*H194</f>
        <v>0</v>
      </c>
      <c r="S194" s="253">
        <v>0</v>
      </c>
      <c r="T194" s="254">
        <f>S194*H194</f>
        <v>0</v>
      </c>
      <c r="U194" s="38"/>
      <c r="V194" s="38"/>
      <c r="W194" s="38"/>
      <c r="X194" s="38"/>
      <c r="Y194" s="38"/>
      <c r="Z194" s="38"/>
      <c r="AA194" s="38"/>
      <c r="AB194" s="38"/>
      <c r="AC194" s="38"/>
      <c r="AD194" s="38"/>
      <c r="AE194" s="38"/>
      <c r="AR194" s="255" t="s">
        <v>183</v>
      </c>
      <c r="AT194" s="255" t="s">
        <v>175</v>
      </c>
      <c r="AU194" s="255" t="s">
        <v>83</v>
      </c>
      <c r="AY194" s="17" t="s">
        <v>173</v>
      </c>
      <c r="BE194" s="256">
        <f>IF(N194="základní",J194,0)</f>
        <v>0</v>
      </c>
      <c r="BF194" s="256">
        <f>IF(N194="snížená",J194,0)</f>
        <v>0</v>
      </c>
      <c r="BG194" s="256">
        <f>IF(N194="zákl. přenesená",J194,0)</f>
        <v>0</v>
      </c>
      <c r="BH194" s="256">
        <f>IF(N194="sníž. přenesená",J194,0)</f>
        <v>0</v>
      </c>
      <c r="BI194" s="256">
        <f>IF(N194="nulová",J194,0)</f>
        <v>0</v>
      </c>
      <c r="BJ194" s="17" t="s">
        <v>83</v>
      </c>
      <c r="BK194" s="256">
        <f>ROUND(I194*H194,2)</f>
        <v>0</v>
      </c>
      <c r="BL194" s="17" t="s">
        <v>183</v>
      </c>
      <c r="BM194" s="255" t="s">
        <v>1078</v>
      </c>
    </row>
    <row r="195" spans="1:63" s="12" customFormat="1" ht="25.9" customHeight="1">
      <c r="A195" s="12"/>
      <c r="B195" s="227"/>
      <c r="C195" s="228"/>
      <c r="D195" s="229" t="s">
        <v>75</v>
      </c>
      <c r="E195" s="230" t="s">
        <v>1079</v>
      </c>
      <c r="F195" s="230" t="s">
        <v>1080</v>
      </c>
      <c r="G195" s="228"/>
      <c r="H195" s="228"/>
      <c r="I195" s="231"/>
      <c r="J195" s="232">
        <f>BK195</f>
        <v>0</v>
      </c>
      <c r="K195" s="228"/>
      <c r="L195" s="233"/>
      <c r="M195" s="234"/>
      <c r="N195" s="235"/>
      <c r="O195" s="235"/>
      <c r="P195" s="236">
        <f>P196</f>
        <v>0</v>
      </c>
      <c r="Q195" s="235"/>
      <c r="R195" s="236">
        <f>R196</f>
        <v>0</v>
      </c>
      <c r="S195" s="235"/>
      <c r="T195" s="237">
        <f>T196</f>
        <v>0</v>
      </c>
      <c r="U195" s="12"/>
      <c r="V195" s="12"/>
      <c r="W195" s="12"/>
      <c r="X195" s="12"/>
      <c r="Y195" s="12"/>
      <c r="Z195" s="12"/>
      <c r="AA195" s="12"/>
      <c r="AB195" s="12"/>
      <c r="AC195" s="12"/>
      <c r="AD195" s="12"/>
      <c r="AE195" s="12"/>
      <c r="AR195" s="238" t="s">
        <v>183</v>
      </c>
      <c r="AT195" s="239" t="s">
        <v>75</v>
      </c>
      <c r="AU195" s="239" t="s">
        <v>76</v>
      </c>
      <c r="AY195" s="238" t="s">
        <v>173</v>
      </c>
      <c r="BK195" s="240">
        <f>BK196</f>
        <v>0</v>
      </c>
    </row>
    <row r="196" spans="1:65" s="2" customFormat="1" ht="16.5" customHeight="1">
      <c r="A196" s="38"/>
      <c r="B196" s="39"/>
      <c r="C196" s="243" t="s">
        <v>495</v>
      </c>
      <c r="D196" s="243" t="s">
        <v>175</v>
      </c>
      <c r="E196" s="244" t="s">
        <v>1081</v>
      </c>
      <c r="F196" s="245" t="s">
        <v>1082</v>
      </c>
      <c r="G196" s="246" t="s">
        <v>561</v>
      </c>
      <c r="H196" s="247">
        <v>1</v>
      </c>
      <c r="I196" s="248"/>
      <c r="J196" s="249">
        <f>ROUND(I196*H196,2)</f>
        <v>0</v>
      </c>
      <c r="K196" s="250"/>
      <c r="L196" s="44"/>
      <c r="M196" s="305" t="s">
        <v>1</v>
      </c>
      <c r="N196" s="306" t="s">
        <v>41</v>
      </c>
      <c r="O196" s="307"/>
      <c r="P196" s="308">
        <f>O196*H196</f>
        <v>0</v>
      </c>
      <c r="Q196" s="308">
        <v>0</v>
      </c>
      <c r="R196" s="308">
        <f>Q196*H196</f>
        <v>0</v>
      </c>
      <c r="S196" s="308">
        <v>0</v>
      </c>
      <c r="T196" s="309">
        <f>S196*H196</f>
        <v>0</v>
      </c>
      <c r="U196" s="38"/>
      <c r="V196" s="38"/>
      <c r="W196" s="38"/>
      <c r="X196" s="38"/>
      <c r="Y196" s="38"/>
      <c r="Z196" s="38"/>
      <c r="AA196" s="38"/>
      <c r="AB196" s="38"/>
      <c r="AC196" s="38"/>
      <c r="AD196" s="38"/>
      <c r="AE196" s="38"/>
      <c r="AR196" s="255" t="s">
        <v>1083</v>
      </c>
      <c r="AT196" s="255" t="s">
        <v>175</v>
      </c>
      <c r="AU196" s="255" t="s">
        <v>83</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1083</v>
      </c>
      <c r="BM196" s="255" t="s">
        <v>1084</v>
      </c>
    </row>
    <row r="197" spans="1:31" s="2" customFormat="1" ht="6.95" customHeight="1">
      <c r="A197" s="38"/>
      <c r="B197" s="66"/>
      <c r="C197" s="67"/>
      <c r="D197" s="67"/>
      <c r="E197" s="67"/>
      <c r="F197" s="67"/>
      <c r="G197" s="67"/>
      <c r="H197" s="67"/>
      <c r="I197" s="67"/>
      <c r="J197" s="67"/>
      <c r="K197" s="67"/>
      <c r="L197" s="44"/>
      <c r="M197" s="38"/>
      <c r="O197" s="38"/>
      <c r="P197" s="38"/>
      <c r="Q197" s="38"/>
      <c r="R197" s="38"/>
      <c r="S197" s="38"/>
      <c r="T197" s="38"/>
      <c r="U197" s="38"/>
      <c r="V197" s="38"/>
      <c r="W197" s="38"/>
      <c r="X197" s="38"/>
      <c r="Y197" s="38"/>
      <c r="Z197" s="38"/>
      <c r="AA197" s="38"/>
      <c r="AB197" s="38"/>
      <c r="AC197" s="38"/>
      <c r="AD197" s="38"/>
      <c r="AE197" s="38"/>
    </row>
  </sheetData>
  <sheetProtection password="E061" sheet="1" objects="1" scenarios="1" formatColumns="0" formatRows="0" autoFilter="0"/>
  <autoFilter ref="C136:K196"/>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103</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1085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J118</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ROUND((SUM(BE118:BE125)+SUM(BE149:BE263)),2)</f>
        <v>0</v>
      </c>
      <c r="G39" s="38"/>
      <c r="H39" s="38"/>
      <c r="I39" s="167">
        <v>0.21</v>
      </c>
      <c r="J39" s="166">
        <f>ROUND(((SUM(BE118:BE125)+SUM(BE149:BE263))*I39),2)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ROUND((SUM(BF118:BF125)+SUM(BF149:BF263)),2)</f>
        <v>0</v>
      </c>
      <c r="G40" s="38"/>
      <c r="H40" s="38"/>
      <c r="I40" s="167">
        <v>0.15</v>
      </c>
      <c r="J40" s="166">
        <f>ROUND(((SUM(BF118:BF125)+SUM(BF149:BF263))*I40),2)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ROUND((SUM(BG118:BG125)+SUM(BG149:BG263)),2)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ROUND((SUM(BH118:BH125)+SUM(BH149:BH263)),2)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ROUND((SUM(BI118:BI125)+SUM(BI149:BI263)),2)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D.1.4.4 - Slaboproudá zařízení</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J149</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1086</v>
      </c>
      <c r="E101" s="194"/>
      <c r="F101" s="194"/>
      <c r="G101" s="194"/>
      <c r="H101" s="194"/>
      <c r="I101" s="194"/>
      <c r="J101" s="195">
        <f>J150</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1087</v>
      </c>
      <c r="E102" s="194"/>
      <c r="F102" s="194"/>
      <c r="G102" s="194"/>
      <c r="H102" s="194"/>
      <c r="I102" s="194"/>
      <c r="J102" s="195">
        <f>J156</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1088</v>
      </c>
      <c r="E103" s="194"/>
      <c r="F103" s="194"/>
      <c r="G103" s="194"/>
      <c r="H103" s="194"/>
      <c r="I103" s="194"/>
      <c r="J103" s="195">
        <f>J161</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1089</v>
      </c>
      <c r="E104" s="194"/>
      <c r="F104" s="194"/>
      <c r="G104" s="194"/>
      <c r="H104" s="194"/>
      <c r="I104" s="194"/>
      <c r="J104" s="195">
        <f>J166</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1090</v>
      </c>
      <c r="E105" s="194"/>
      <c r="F105" s="194"/>
      <c r="G105" s="194"/>
      <c r="H105" s="194"/>
      <c r="I105" s="194"/>
      <c r="J105" s="195">
        <f>J168</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1091</v>
      </c>
      <c r="E106" s="194"/>
      <c r="F106" s="194"/>
      <c r="G106" s="194"/>
      <c r="H106" s="194"/>
      <c r="I106" s="194"/>
      <c r="J106" s="195">
        <f>J172</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1092</v>
      </c>
      <c r="E107" s="194"/>
      <c r="F107" s="194"/>
      <c r="G107" s="194"/>
      <c r="H107" s="194"/>
      <c r="I107" s="194"/>
      <c r="J107" s="195">
        <f>J179</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1093</v>
      </c>
      <c r="E108" s="194"/>
      <c r="F108" s="194"/>
      <c r="G108" s="194"/>
      <c r="H108" s="194"/>
      <c r="I108" s="194"/>
      <c r="J108" s="195">
        <f>J186</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1094</v>
      </c>
      <c r="E109" s="194"/>
      <c r="F109" s="194"/>
      <c r="G109" s="194"/>
      <c r="H109" s="194"/>
      <c r="I109" s="194"/>
      <c r="J109" s="195">
        <f>J197</f>
        <v>0</v>
      </c>
      <c r="K109" s="192"/>
      <c r="L109" s="196"/>
      <c r="S109" s="9"/>
      <c r="T109" s="9"/>
      <c r="U109" s="9"/>
      <c r="V109" s="9"/>
      <c r="W109" s="9"/>
      <c r="X109" s="9"/>
      <c r="Y109" s="9"/>
      <c r="Z109" s="9"/>
      <c r="AA109" s="9"/>
      <c r="AB109" s="9"/>
      <c r="AC109" s="9"/>
      <c r="AD109" s="9"/>
      <c r="AE109" s="9"/>
    </row>
    <row r="110" spans="1:31" s="9" customFormat="1" ht="24.95" customHeight="1">
      <c r="A110" s="9"/>
      <c r="B110" s="191"/>
      <c r="C110" s="192"/>
      <c r="D110" s="193" t="s">
        <v>1095</v>
      </c>
      <c r="E110" s="194"/>
      <c r="F110" s="194"/>
      <c r="G110" s="194"/>
      <c r="H110" s="194"/>
      <c r="I110" s="194"/>
      <c r="J110" s="195">
        <f>J206</f>
        <v>0</v>
      </c>
      <c r="K110" s="192"/>
      <c r="L110" s="196"/>
      <c r="S110" s="9"/>
      <c r="T110" s="9"/>
      <c r="U110" s="9"/>
      <c r="V110" s="9"/>
      <c r="W110" s="9"/>
      <c r="X110" s="9"/>
      <c r="Y110" s="9"/>
      <c r="Z110" s="9"/>
      <c r="AA110" s="9"/>
      <c r="AB110" s="9"/>
      <c r="AC110" s="9"/>
      <c r="AD110" s="9"/>
      <c r="AE110" s="9"/>
    </row>
    <row r="111" spans="1:31" s="9" customFormat="1" ht="24.95" customHeight="1">
      <c r="A111" s="9"/>
      <c r="B111" s="191"/>
      <c r="C111" s="192"/>
      <c r="D111" s="193" t="s">
        <v>1096</v>
      </c>
      <c r="E111" s="194"/>
      <c r="F111" s="194"/>
      <c r="G111" s="194"/>
      <c r="H111" s="194"/>
      <c r="I111" s="194"/>
      <c r="J111" s="195">
        <f>J209</f>
        <v>0</v>
      </c>
      <c r="K111" s="192"/>
      <c r="L111" s="196"/>
      <c r="S111" s="9"/>
      <c r="T111" s="9"/>
      <c r="U111" s="9"/>
      <c r="V111" s="9"/>
      <c r="W111" s="9"/>
      <c r="X111" s="9"/>
      <c r="Y111" s="9"/>
      <c r="Z111" s="9"/>
      <c r="AA111" s="9"/>
      <c r="AB111" s="9"/>
      <c r="AC111" s="9"/>
      <c r="AD111" s="9"/>
      <c r="AE111" s="9"/>
    </row>
    <row r="112" spans="1:31" s="9" customFormat="1" ht="24.95" customHeight="1">
      <c r="A112" s="9"/>
      <c r="B112" s="191"/>
      <c r="C112" s="192"/>
      <c r="D112" s="193" t="s">
        <v>1097</v>
      </c>
      <c r="E112" s="194"/>
      <c r="F112" s="194"/>
      <c r="G112" s="194"/>
      <c r="H112" s="194"/>
      <c r="I112" s="194"/>
      <c r="J112" s="195">
        <f>J215</f>
        <v>0</v>
      </c>
      <c r="K112" s="192"/>
      <c r="L112" s="196"/>
      <c r="S112" s="9"/>
      <c r="T112" s="9"/>
      <c r="U112" s="9"/>
      <c r="V112" s="9"/>
      <c r="W112" s="9"/>
      <c r="X112" s="9"/>
      <c r="Y112" s="9"/>
      <c r="Z112" s="9"/>
      <c r="AA112" s="9"/>
      <c r="AB112" s="9"/>
      <c r="AC112" s="9"/>
      <c r="AD112" s="9"/>
      <c r="AE112" s="9"/>
    </row>
    <row r="113" spans="1:31" s="9" customFormat="1" ht="24.95" customHeight="1">
      <c r="A113" s="9"/>
      <c r="B113" s="191"/>
      <c r="C113" s="192"/>
      <c r="D113" s="193" t="s">
        <v>1098</v>
      </c>
      <c r="E113" s="194"/>
      <c r="F113" s="194"/>
      <c r="G113" s="194"/>
      <c r="H113" s="194"/>
      <c r="I113" s="194"/>
      <c r="J113" s="195">
        <f>J219</f>
        <v>0</v>
      </c>
      <c r="K113" s="192"/>
      <c r="L113" s="196"/>
      <c r="S113" s="9"/>
      <c r="T113" s="9"/>
      <c r="U113" s="9"/>
      <c r="V113" s="9"/>
      <c r="W113" s="9"/>
      <c r="X113" s="9"/>
      <c r="Y113" s="9"/>
      <c r="Z113" s="9"/>
      <c r="AA113" s="9"/>
      <c r="AB113" s="9"/>
      <c r="AC113" s="9"/>
      <c r="AD113" s="9"/>
      <c r="AE113" s="9"/>
    </row>
    <row r="114" spans="1:31" s="9" customFormat="1" ht="24.95" customHeight="1">
      <c r="A114" s="9"/>
      <c r="B114" s="191"/>
      <c r="C114" s="192"/>
      <c r="D114" s="193" t="s">
        <v>1099</v>
      </c>
      <c r="E114" s="194"/>
      <c r="F114" s="194"/>
      <c r="G114" s="194"/>
      <c r="H114" s="194"/>
      <c r="I114" s="194"/>
      <c r="J114" s="195">
        <f>J227</f>
        <v>0</v>
      </c>
      <c r="K114" s="192"/>
      <c r="L114" s="196"/>
      <c r="S114" s="9"/>
      <c r="T114" s="9"/>
      <c r="U114" s="9"/>
      <c r="V114" s="9"/>
      <c r="W114" s="9"/>
      <c r="X114" s="9"/>
      <c r="Y114" s="9"/>
      <c r="Z114" s="9"/>
      <c r="AA114" s="9"/>
      <c r="AB114" s="9"/>
      <c r="AC114" s="9"/>
      <c r="AD114" s="9"/>
      <c r="AE114" s="9"/>
    </row>
    <row r="115" spans="1:31" s="9" customFormat="1" ht="24.95" customHeight="1">
      <c r="A115" s="9"/>
      <c r="B115" s="191"/>
      <c r="C115" s="192"/>
      <c r="D115" s="193" t="s">
        <v>1100</v>
      </c>
      <c r="E115" s="194"/>
      <c r="F115" s="194"/>
      <c r="G115" s="194"/>
      <c r="H115" s="194"/>
      <c r="I115" s="194"/>
      <c r="J115" s="195">
        <f>J259</f>
        <v>0</v>
      </c>
      <c r="K115" s="192"/>
      <c r="L115" s="196"/>
      <c r="S115" s="9"/>
      <c r="T115" s="9"/>
      <c r="U115" s="9"/>
      <c r="V115" s="9"/>
      <c r="W115" s="9"/>
      <c r="X115" s="9"/>
      <c r="Y115" s="9"/>
      <c r="Z115" s="9"/>
      <c r="AA115" s="9"/>
      <c r="AB115" s="9"/>
      <c r="AC115" s="9"/>
      <c r="AD115" s="9"/>
      <c r="AE115" s="9"/>
    </row>
    <row r="116" spans="1:31" s="2" customFormat="1" ht="21.8" customHeight="1">
      <c r="A116" s="38"/>
      <c r="B116" s="39"/>
      <c r="C116" s="40"/>
      <c r="D116" s="40"/>
      <c r="E116" s="40"/>
      <c r="F116" s="40"/>
      <c r="G116" s="40"/>
      <c r="H116" s="40"/>
      <c r="I116" s="40"/>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63"/>
      <c r="S117" s="38"/>
      <c r="T117" s="38"/>
      <c r="U117" s="38"/>
      <c r="V117" s="38"/>
      <c r="W117" s="38"/>
      <c r="X117" s="38"/>
      <c r="Y117" s="38"/>
      <c r="Z117" s="38"/>
      <c r="AA117" s="38"/>
      <c r="AB117" s="38"/>
      <c r="AC117" s="38"/>
      <c r="AD117" s="38"/>
      <c r="AE117" s="38"/>
    </row>
    <row r="118" spans="1:31" s="2" customFormat="1" ht="29.25" customHeight="1">
      <c r="A118" s="38"/>
      <c r="B118" s="39"/>
      <c r="C118" s="190" t="s">
        <v>149</v>
      </c>
      <c r="D118" s="40"/>
      <c r="E118" s="40"/>
      <c r="F118" s="40"/>
      <c r="G118" s="40"/>
      <c r="H118" s="40"/>
      <c r="I118" s="40"/>
      <c r="J118" s="202">
        <f>ROUND(J119+J120+J121+J122+J123+J124,2)</f>
        <v>0</v>
      </c>
      <c r="K118" s="40"/>
      <c r="L118" s="63"/>
      <c r="N118" s="203" t="s">
        <v>40</v>
      </c>
      <c r="S118" s="38"/>
      <c r="T118" s="38"/>
      <c r="U118" s="38"/>
      <c r="V118" s="38"/>
      <c r="W118" s="38"/>
      <c r="X118" s="38"/>
      <c r="Y118" s="38"/>
      <c r="Z118" s="38"/>
      <c r="AA118" s="38"/>
      <c r="AB118" s="38"/>
      <c r="AC118" s="38"/>
      <c r="AD118" s="38"/>
      <c r="AE118" s="38"/>
    </row>
    <row r="119" spans="1:65" s="2" customFormat="1" ht="18" customHeight="1">
      <c r="A119" s="38"/>
      <c r="B119" s="39"/>
      <c r="C119" s="40"/>
      <c r="D119" s="204" t="s">
        <v>150</v>
      </c>
      <c r="E119" s="205"/>
      <c r="F119" s="205"/>
      <c r="G119" s="40"/>
      <c r="H119" s="40"/>
      <c r="I119" s="40"/>
      <c r="J119" s="206">
        <v>0</v>
      </c>
      <c r="K119" s="40"/>
      <c r="L119" s="207"/>
      <c r="M119" s="208"/>
      <c r="N119" s="209" t="s">
        <v>41</v>
      </c>
      <c r="O119" s="208"/>
      <c r="P119" s="208"/>
      <c r="Q119" s="208"/>
      <c r="R119" s="208"/>
      <c r="S119" s="210"/>
      <c r="T119" s="210"/>
      <c r="U119" s="210"/>
      <c r="V119" s="210"/>
      <c r="W119" s="210"/>
      <c r="X119" s="210"/>
      <c r="Y119" s="210"/>
      <c r="Z119" s="210"/>
      <c r="AA119" s="210"/>
      <c r="AB119" s="210"/>
      <c r="AC119" s="210"/>
      <c r="AD119" s="210"/>
      <c r="AE119" s="210"/>
      <c r="AF119" s="208"/>
      <c r="AG119" s="208"/>
      <c r="AH119" s="208"/>
      <c r="AI119" s="208"/>
      <c r="AJ119" s="208"/>
      <c r="AK119" s="208"/>
      <c r="AL119" s="208"/>
      <c r="AM119" s="208"/>
      <c r="AN119" s="208"/>
      <c r="AO119" s="208"/>
      <c r="AP119" s="208"/>
      <c r="AQ119" s="208"/>
      <c r="AR119" s="208"/>
      <c r="AS119" s="208"/>
      <c r="AT119" s="208"/>
      <c r="AU119" s="208"/>
      <c r="AV119" s="208"/>
      <c r="AW119" s="208"/>
      <c r="AX119" s="208"/>
      <c r="AY119" s="211" t="s">
        <v>116</v>
      </c>
      <c r="AZ119" s="208"/>
      <c r="BA119" s="208"/>
      <c r="BB119" s="208"/>
      <c r="BC119" s="208"/>
      <c r="BD119" s="208"/>
      <c r="BE119" s="212">
        <f>IF(N119="základní",J119,0)</f>
        <v>0</v>
      </c>
      <c r="BF119" s="212">
        <f>IF(N119="snížená",J119,0)</f>
        <v>0</v>
      </c>
      <c r="BG119" s="212">
        <f>IF(N119="zákl. přenesená",J119,0)</f>
        <v>0</v>
      </c>
      <c r="BH119" s="212">
        <f>IF(N119="sníž. přenesená",J119,0)</f>
        <v>0</v>
      </c>
      <c r="BI119" s="212">
        <f>IF(N119="nulová",J119,0)</f>
        <v>0</v>
      </c>
      <c r="BJ119" s="211" t="s">
        <v>83</v>
      </c>
      <c r="BK119" s="208"/>
      <c r="BL119" s="208"/>
      <c r="BM119" s="208"/>
    </row>
    <row r="120" spans="1:65" s="2" customFormat="1" ht="18" customHeight="1">
      <c r="A120" s="38"/>
      <c r="B120" s="39"/>
      <c r="C120" s="40"/>
      <c r="D120" s="204" t="s">
        <v>151</v>
      </c>
      <c r="E120" s="205"/>
      <c r="F120" s="205"/>
      <c r="G120" s="40"/>
      <c r="H120" s="40"/>
      <c r="I120" s="40"/>
      <c r="J120" s="206">
        <v>0</v>
      </c>
      <c r="K120" s="40"/>
      <c r="L120" s="207"/>
      <c r="M120" s="208"/>
      <c r="N120" s="209" t="s">
        <v>41</v>
      </c>
      <c r="O120" s="208"/>
      <c r="P120" s="208"/>
      <c r="Q120" s="208"/>
      <c r="R120" s="208"/>
      <c r="S120" s="210"/>
      <c r="T120" s="210"/>
      <c r="U120" s="210"/>
      <c r="V120" s="210"/>
      <c r="W120" s="210"/>
      <c r="X120" s="210"/>
      <c r="Y120" s="210"/>
      <c r="Z120" s="210"/>
      <c r="AA120" s="210"/>
      <c r="AB120" s="210"/>
      <c r="AC120" s="210"/>
      <c r="AD120" s="210"/>
      <c r="AE120" s="210"/>
      <c r="AF120" s="208"/>
      <c r="AG120" s="208"/>
      <c r="AH120" s="208"/>
      <c r="AI120" s="208"/>
      <c r="AJ120" s="208"/>
      <c r="AK120" s="208"/>
      <c r="AL120" s="208"/>
      <c r="AM120" s="208"/>
      <c r="AN120" s="208"/>
      <c r="AO120" s="208"/>
      <c r="AP120" s="208"/>
      <c r="AQ120" s="208"/>
      <c r="AR120" s="208"/>
      <c r="AS120" s="208"/>
      <c r="AT120" s="208"/>
      <c r="AU120" s="208"/>
      <c r="AV120" s="208"/>
      <c r="AW120" s="208"/>
      <c r="AX120" s="208"/>
      <c r="AY120" s="211" t="s">
        <v>116</v>
      </c>
      <c r="AZ120" s="208"/>
      <c r="BA120" s="208"/>
      <c r="BB120" s="208"/>
      <c r="BC120" s="208"/>
      <c r="BD120" s="208"/>
      <c r="BE120" s="212">
        <f>IF(N120="základní",J120,0)</f>
        <v>0</v>
      </c>
      <c r="BF120" s="212">
        <f>IF(N120="snížená",J120,0)</f>
        <v>0</v>
      </c>
      <c r="BG120" s="212">
        <f>IF(N120="zákl. přenesená",J120,0)</f>
        <v>0</v>
      </c>
      <c r="BH120" s="212">
        <f>IF(N120="sníž. přenesená",J120,0)</f>
        <v>0</v>
      </c>
      <c r="BI120" s="212">
        <f>IF(N120="nulová",J120,0)</f>
        <v>0</v>
      </c>
      <c r="BJ120" s="211" t="s">
        <v>83</v>
      </c>
      <c r="BK120" s="208"/>
      <c r="BL120" s="208"/>
      <c r="BM120" s="208"/>
    </row>
    <row r="121" spans="1:65" s="2" customFormat="1" ht="18" customHeight="1">
      <c r="A121" s="38"/>
      <c r="B121" s="39"/>
      <c r="C121" s="40"/>
      <c r="D121" s="204" t="s">
        <v>152</v>
      </c>
      <c r="E121" s="205"/>
      <c r="F121" s="205"/>
      <c r="G121" s="40"/>
      <c r="H121" s="40"/>
      <c r="I121" s="40"/>
      <c r="J121" s="206">
        <v>0</v>
      </c>
      <c r="K121" s="40"/>
      <c r="L121" s="207"/>
      <c r="M121" s="208"/>
      <c r="N121" s="209" t="s">
        <v>41</v>
      </c>
      <c r="O121" s="208"/>
      <c r="P121" s="208"/>
      <c r="Q121" s="208"/>
      <c r="R121" s="208"/>
      <c r="S121" s="210"/>
      <c r="T121" s="210"/>
      <c r="U121" s="210"/>
      <c r="V121" s="210"/>
      <c r="W121" s="210"/>
      <c r="X121" s="210"/>
      <c r="Y121" s="210"/>
      <c r="Z121" s="210"/>
      <c r="AA121" s="210"/>
      <c r="AB121" s="210"/>
      <c r="AC121" s="210"/>
      <c r="AD121" s="210"/>
      <c r="AE121" s="210"/>
      <c r="AF121" s="208"/>
      <c r="AG121" s="208"/>
      <c r="AH121" s="208"/>
      <c r="AI121" s="208"/>
      <c r="AJ121" s="208"/>
      <c r="AK121" s="208"/>
      <c r="AL121" s="208"/>
      <c r="AM121" s="208"/>
      <c r="AN121" s="208"/>
      <c r="AO121" s="208"/>
      <c r="AP121" s="208"/>
      <c r="AQ121" s="208"/>
      <c r="AR121" s="208"/>
      <c r="AS121" s="208"/>
      <c r="AT121" s="208"/>
      <c r="AU121" s="208"/>
      <c r="AV121" s="208"/>
      <c r="AW121" s="208"/>
      <c r="AX121" s="208"/>
      <c r="AY121" s="211" t="s">
        <v>116</v>
      </c>
      <c r="AZ121" s="208"/>
      <c r="BA121" s="208"/>
      <c r="BB121" s="208"/>
      <c r="BC121" s="208"/>
      <c r="BD121" s="208"/>
      <c r="BE121" s="212">
        <f>IF(N121="základní",J121,0)</f>
        <v>0</v>
      </c>
      <c r="BF121" s="212">
        <f>IF(N121="snížená",J121,0)</f>
        <v>0</v>
      </c>
      <c r="BG121" s="212">
        <f>IF(N121="zákl. přenesená",J121,0)</f>
        <v>0</v>
      </c>
      <c r="BH121" s="212">
        <f>IF(N121="sníž. přenesená",J121,0)</f>
        <v>0</v>
      </c>
      <c r="BI121" s="212">
        <f>IF(N121="nulová",J121,0)</f>
        <v>0</v>
      </c>
      <c r="BJ121" s="211" t="s">
        <v>83</v>
      </c>
      <c r="BK121" s="208"/>
      <c r="BL121" s="208"/>
      <c r="BM121" s="208"/>
    </row>
    <row r="122" spans="1:65" s="2" customFormat="1" ht="18" customHeight="1">
      <c r="A122" s="38"/>
      <c r="B122" s="39"/>
      <c r="C122" s="40"/>
      <c r="D122" s="204" t="s">
        <v>153</v>
      </c>
      <c r="E122" s="205"/>
      <c r="F122" s="205"/>
      <c r="G122" s="40"/>
      <c r="H122" s="40"/>
      <c r="I122" s="40"/>
      <c r="J122" s="206">
        <v>0</v>
      </c>
      <c r="K122" s="40"/>
      <c r="L122" s="207"/>
      <c r="M122" s="208"/>
      <c r="N122" s="209" t="s">
        <v>41</v>
      </c>
      <c r="O122" s="208"/>
      <c r="P122" s="208"/>
      <c r="Q122" s="208"/>
      <c r="R122" s="208"/>
      <c r="S122" s="210"/>
      <c r="T122" s="210"/>
      <c r="U122" s="210"/>
      <c r="V122" s="210"/>
      <c r="W122" s="210"/>
      <c r="X122" s="210"/>
      <c r="Y122" s="210"/>
      <c r="Z122" s="210"/>
      <c r="AA122" s="210"/>
      <c r="AB122" s="210"/>
      <c r="AC122" s="210"/>
      <c r="AD122" s="210"/>
      <c r="AE122" s="210"/>
      <c r="AF122" s="208"/>
      <c r="AG122" s="208"/>
      <c r="AH122" s="208"/>
      <c r="AI122" s="208"/>
      <c r="AJ122" s="208"/>
      <c r="AK122" s="208"/>
      <c r="AL122" s="208"/>
      <c r="AM122" s="208"/>
      <c r="AN122" s="208"/>
      <c r="AO122" s="208"/>
      <c r="AP122" s="208"/>
      <c r="AQ122" s="208"/>
      <c r="AR122" s="208"/>
      <c r="AS122" s="208"/>
      <c r="AT122" s="208"/>
      <c r="AU122" s="208"/>
      <c r="AV122" s="208"/>
      <c r="AW122" s="208"/>
      <c r="AX122" s="208"/>
      <c r="AY122" s="211" t="s">
        <v>116</v>
      </c>
      <c r="AZ122" s="208"/>
      <c r="BA122" s="208"/>
      <c r="BB122" s="208"/>
      <c r="BC122" s="208"/>
      <c r="BD122" s="208"/>
      <c r="BE122" s="212">
        <f>IF(N122="základní",J122,0)</f>
        <v>0</v>
      </c>
      <c r="BF122" s="212">
        <f>IF(N122="snížená",J122,0)</f>
        <v>0</v>
      </c>
      <c r="BG122" s="212">
        <f>IF(N122="zákl. přenesená",J122,0)</f>
        <v>0</v>
      </c>
      <c r="BH122" s="212">
        <f>IF(N122="sníž. přenesená",J122,0)</f>
        <v>0</v>
      </c>
      <c r="BI122" s="212">
        <f>IF(N122="nulová",J122,0)</f>
        <v>0</v>
      </c>
      <c r="BJ122" s="211" t="s">
        <v>83</v>
      </c>
      <c r="BK122" s="208"/>
      <c r="BL122" s="208"/>
      <c r="BM122" s="208"/>
    </row>
    <row r="123" spans="1:65" s="2" customFormat="1" ht="18" customHeight="1">
      <c r="A123" s="38"/>
      <c r="B123" s="39"/>
      <c r="C123" s="40"/>
      <c r="D123" s="204" t="s">
        <v>154</v>
      </c>
      <c r="E123" s="205"/>
      <c r="F123" s="205"/>
      <c r="G123" s="40"/>
      <c r="H123" s="40"/>
      <c r="I123" s="40"/>
      <c r="J123" s="206">
        <v>0</v>
      </c>
      <c r="K123" s="40"/>
      <c r="L123" s="207"/>
      <c r="M123" s="208"/>
      <c r="N123" s="209" t="s">
        <v>41</v>
      </c>
      <c r="O123" s="208"/>
      <c r="P123" s="208"/>
      <c r="Q123" s="208"/>
      <c r="R123" s="208"/>
      <c r="S123" s="210"/>
      <c r="T123" s="210"/>
      <c r="U123" s="210"/>
      <c r="V123" s="210"/>
      <c r="W123" s="210"/>
      <c r="X123" s="210"/>
      <c r="Y123" s="210"/>
      <c r="Z123" s="210"/>
      <c r="AA123" s="210"/>
      <c r="AB123" s="210"/>
      <c r="AC123" s="210"/>
      <c r="AD123" s="210"/>
      <c r="AE123" s="210"/>
      <c r="AF123" s="208"/>
      <c r="AG123" s="208"/>
      <c r="AH123" s="208"/>
      <c r="AI123" s="208"/>
      <c r="AJ123" s="208"/>
      <c r="AK123" s="208"/>
      <c r="AL123" s="208"/>
      <c r="AM123" s="208"/>
      <c r="AN123" s="208"/>
      <c r="AO123" s="208"/>
      <c r="AP123" s="208"/>
      <c r="AQ123" s="208"/>
      <c r="AR123" s="208"/>
      <c r="AS123" s="208"/>
      <c r="AT123" s="208"/>
      <c r="AU123" s="208"/>
      <c r="AV123" s="208"/>
      <c r="AW123" s="208"/>
      <c r="AX123" s="208"/>
      <c r="AY123" s="211" t="s">
        <v>116</v>
      </c>
      <c r="AZ123" s="208"/>
      <c r="BA123" s="208"/>
      <c r="BB123" s="208"/>
      <c r="BC123" s="208"/>
      <c r="BD123" s="208"/>
      <c r="BE123" s="212">
        <f>IF(N123="základní",J123,0)</f>
        <v>0</v>
      </c>
      <c r="BF123" s="212">
        <f>IF(N123="snížená",J123,0)</f>
        <v>0</v>
      </c>
      <c r="BG123" s="212">
        <f>IF(N123="zákl. přenesená",J123,0)</f>
        <v>0</v>
      </c>
      <c r="BH123" s="212">
        <f>IF(N123="sníž. přenesená",J123,0)</f>
        <v>0</v>
      </c>
      <c r="BI123" s="212">
        <f>IF(N123="nulová",J123,0)</f>
        <v>0</v>
      </c>
      <c r="BJ123" s="211" t="s">
        <v>83</v>
      </c>
      <c r="BK123" s="208"/>
      <c r="BL123" s="208"/>
      <c r="BM123" s="208"/>
    </row>
    <row r="124" spans="1:65" s="2" customFormat="1" ht="18" customHeight="1">
      <c r="A124" s="38"/>
      <c r="B124" s="39"/>
      <c r="C124" s="40"/>
      <c r="D124" s="205" t="s">
        <v>155</v>
      </c>
      <c r="E124" s="40"/>
      <c r="F124" s="40"/>
      <c r="G124" s="40"/>
      <c r="H124" s="40"/>
      <c r="I124" s="40"/>
      <c r="J124" s="206">
        <f>ROUND(J34*T124,2)</f>
        <v>0</v>
      </c>
      <c r="K124" s="40"/>
      <c r="L124" s="207"/>
      <c r="M124" s="208"/>
      <c r="N124" s="209" t="s">
        <v>41</v>
      </c>
      <c r="O124" s="208"/>
      <c r="P124" s="208"/>
      <c r="Q124" s="208"/>
      <c r="R124" s="208"/>
      <c r="S124" s="210"/>
      <c r="T124" s="210"/>
      <c r="U124" s="210"/>
      <c r="V124" s="210"/>
      <c r="W124" s="210"/>
      <c r="X124" s="210"/>
      <c r="Y124" s="210"/>
      <c r="Z124" s="210"/>
      <c r="AA124" s="210"/>
      <c r="AB124" s="210"/>
      <c r="AC124" s="210"/>
      <c r="AD124" s="210"/>
      <c r="AE124" s="210"/>
      <c r="AF124" s="208"/>
      <c r="AG124" s="208"/>
      <c r="AH124" s="208"/>
      <c r="AI124" s="208"/>
      <c r="AJ124" s="208"/>
      <c r="AK124" s="208"/>
      <c r="AL124" s="208"/>
      <c r="AM124" s="208"/>
      <c r="AN124" s="208"/>
      <c r="AO124" s="208"/>
      <c r="AP124" s="208"/>
      <c r="AQ124" s="208"/>
      <c r="AR124" s="208"/>
      <c r="AS124" s="208"/>
      <c r="AT124" s="208"/>
      <c r="AU124" s="208"/>
      <c r="AV124" s="208"/>
      <c r="AW124" s="208"/>
      <c r="AX124" s="208"/>
      <c r="AY124" s="211" t="s">
        <v>156</v>
      </c>
      <c r="AZ124" s="208"/>
      <c r="BA124" s="208"/>
      <c r="BB124" s="208"/>
      <c r="BC124" s="208"/>
      <c r="BD124" s="208"/>
      <c r="BE124" s="212">
        <f>IF(N124="základní",J124,0)</f>
        <v>0</v>
      </c>
      <c r="BF124" s="212">
        <f>IF(N124="snížená",J124,0)</f>
        <v>0</v>
      </c>
      <c r="BG124" s="212">
        <f>IF(N124="zákl. přenesená",J124,0)</f>
        <v>0</v>
      </c>
      <c r="BH124" s="212">
        <f>IF(N124="sníž. přenesená",J124,0)</f>
        <v>0</v>
      </c>
      <c r="BI124" s="212">
        <f>IF(N124="nulová",J124,0)</f>
        <v>0</v>
      </c>
      <c r="BJ124" s="211" t="s">
        <v>83</v>
      </c>
      <c r="BK124" s="208"/>
      <c r="BL124" s="208"/>
      <c r="BM124" s="208"/>
    </row>
    <row r="125" spans="1:31" s="2" customFormat="1" ht="12">
      <c r="A125" s="38"/>
      <c r="B125" s="39"/>
      <c r="C125" s="40"/>
      <c r="D125" s="40"/>
      <c r="E125" s="40"/>
      <c r="F125" s="40"/>
      <c r="G125" s="40"/>
      <c r="H125" s="40"/>
      <c r="I125" s="40"/>
      <c r="J125" s="40"/>
      <c r="K125" s="40"/>
      <c r="L125" s="63"/>
      <c r="S125" s="38"/>
      <c r="T125" s="38"/>
      <c r="U125" s="38"/>
      <c r="V125" s="38"/>
      <c r="W125" s="38"/>
      <c r="X125" s="38"/>
      <c r="Y125" s="38"/>
      <c r="Z125" s="38"/>
      <c r="AA125" s="38"/>
      <c r="AB125" s="38"/>
      <c r="AC125" s="38"/>
      <c r="AD125" s="38"/>
      <c r="AE125" s="38"/>
    </row>
    <row r="126" spans="1:31" s="2" customFormat="1" ht="29.25" customHeight="1">
      <c r="A126" s="38"/>
      <c r="B126" s="39"/>
      <c r="C126" s="213" t="s">
        <v>157</v>
      </c>
      <c r="D126" s="188"/>
      <c r="E126" s="188"/>
      <c r="F126" s="188"/>
      <c r="G126" s="188"/>
      <c r="H126" s="188"/>
      <c r="I126" s="188"/>
      <c r="J126" s="214">
        <f>ROUND(J100+J118,2)</f>
        <v>0</v>
      </c>
      <c r="K126" s="188"/>
      <c r="L126" s="63"/>
      <c r="S126" s="38"/>
      <c r="T126" s="38"/>
      <c r="U126" s="38"/>
      <c r="V126" s="38"/>
      <c r="W126" s="38"/>
      <c r="X126" s="38"/>
      <c r="Y126" s="38"/>
      <c r="Z126" s="38"/>
      <c r="AA126" s="38"/>
      <c r="AB126" s="38"/>
      <c r="AC126" s="38"/>
      <c r="AD126" s="38"/>
      <c r="AE126" s="38"/>
    </row>
    <row r="127" spans="1:31" s="2" customFormat="1" ht="6.95" customHeight="1">
      <c r="A127" s="38"/>
      <c r="B127" s="66"/>
      <c r="C127" s="67"/>
      <c r="D127" s="67"/>
      <c r="E127" s="67"/>
      <c r="F127" s="67"/>
      <c r="G127" s="67"/>
      <c r="H127" s="67"/>
      <c r="I127" s="67"/>
      <c r="J127" s="67"/>
      <c r="K127" s="67"/>
      <c r="L127" s="63"/>
      <c r="S127" s="38"/>
      <c r="T127" s="38"/>
      <c r="U127" s="38"/>
      <c r="V127" s="38"/>
      <c r="W127" s="38"/>
      <c r="X127" s="38"/>
      <c r="Y127" s="38"/>
      <c r="Z127" s="38"/>
      <c r="AA127" s="38"/>
      <c r="AB127" s="38"/>
      <c r="AC127" s="38"/>
      <c r="AD127" s="38"/>
      <c r="AE127" s="38"/>
    </row>
    <row r="131" spans="1:31" s="2" customFormat="1" ht="6.95" customHeight="1">
      <c r="A131" s="38"/>
      <c r="B131" s="68"/>
      <c r="C131" s="69"/>
      <c r="D131" s="69"/>
      <c r="E131" s="69"/>
      <c r="F131" s="69"/>
      <c r="G131" s="69"/>
      <c r="H131" s="69"/>
      <c r="I131" s="69"/>
      <c r="J131" s="69"/>
      <c r="K131" s="69"/>
      <c r="L131" s="63"/>
      <c r="S131" s="38"/>
      <c r="T131" s="38"/>
      <c r="U131" s="38"/>
      <c r="V131" s="38"/>
      <c r="W131" s="38"/>
      <c r="X131" s="38"/>
      <c r="Y131" s="38"/>
      <c r="Z131" s="38"/>
      <c r="AA131" s="38"/>
      <c r="AB131" s="38"/>
      <c r="AC131" s="38"/>
      <c r="AD131" s="38"/>
      <c r="AE131" s="38"/>
    </row>
    <row r="132" spans="1:31" s="2" customFormat="1" ht="24.95" customHeight="1">
      <c r="A132" s="38"/>
      <c r="B132" s="39"/>
      <c r="C132" s="23" t="s">
        <v>158</v>
      </c>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6.95"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12" customHeight="1">
      <c r="A134" s="38"/>
      <c r="B134" s="39"/>
      <c r="C134" s="32" t="s">
        <v>16</v>
      </c>
      <c r="D134" s="40"/>
      <c r="E134" s="40"/>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16.5" customHeight="1">
      <c r="A135" s="38"/>
      <c r="B135" s="39"/>
      <c r="C135" s="40"/>
      <c r="D135" s="40"/>
      <c r="E135" s="186" t="str">
        <f>E7</f>
        <v>Stavební úpravy ve 2.NP budovy ÚK VŠB-TUO</v>
      </c>
      <c r="F135" s="32"/>
      <c r="G135" s="32"/>
      <c r="H135" s="32"/>
      <c r="I135" s="40"/>
      <c r="J135" s="40"/>
      <c r="K135" s="40"/>
      <c r="L135" s="63"/>
      <c r="S135" s="38"/>
      <c r="T135" s="38"/>
      <c r="U135" s="38"/>
      <c r="V135" s="38"/>
      <c r="W135" s="38"/>
      <c r="X135" s="38"/>
      <c r="Y135" s="38"/>
      <c r="Z135" s="38"/>
      <c r="AA135" s="38"/>
      <c r="AB135" s="38"/>
      <c r="AC135" s="38"/>
      <c r="AD135" s="38"/>
      <c r="AE135" s="38"/>
    </row>
    <row r="136" spans="2:12" s="1" customFormat="1" ht="12" customHeight="1">
      <c r="B136" s="21"/>
      <c r="C136" s="32" t="s">
        <v>120</v>
      </c>
      <c r="D136" s="22"/>
      <c r="E136" s="22"/>
      <c r="F136" s="22"/>
      <c r="G136" s="22"/>
      <c r="H136" s="22"/>
      <c r="I136" s="22"/>
      <c r="J136" s="22"/>
      <c r="K136" s="22"/>
      <c r="L136" s="20"/>
    </row>
    <row r="137" spans="2:12" s="1" customFormat="1" ht="16.5" customHeight="1">
      <c r="B137" s="21"/>
      <c r="C137" s="22"/>
      <c r="D137" s="22"/>
      <c r="E137" s="186" t="s">
        <v>121</v>
      </c>
      <c r="F137" s="22"/>
      <c r="G137" s="22"/>
      <c r="H137" s="22"/>
      <c r="I137" s="22"/>
      <c r="J137" s="22"/>
      <c r="K137" s="22"/>
      <c r="L137" s="20"/>
    </row>
    <row r="138" spans="2:12" s="1" customFormat="1" ht="12" customHeight="1">
      <c r="B138" s="21"/>
      <c r="C138" s="32" t="s">
        <v>122</v>
      </c>
      <c r="D138" s="22"/>
      <c r="E138" s="22"/>
      <c r="F138" s="22"/>
      <c r="G138" s="22"/>
      <c r="H138" s="22"/>
      <c r="I138" s="22"/>
      <c r="J138" s="22"/>
      <c r="K138" s="22"/>
      <c r="L138" s="20"/>
    </row>
    <row r="139" spans="1:31" s="2" customFormat="1" ht="16.5" customHeight="1">
      <c r="A139" s="38"/>
      <c r="B139" s="39"/>
      <c r="C139" s="40"/>
      <c r="D139" s="40"/>
      <c r="E139" s="310" t="s">
        <v>901</v>
      </c>
      <c r="F139" s="40"/>
      <c r="G139" s="40"/>
      <c r="H139" s="40"/>
      <c r="I139" s="40"/>
      <c r="J139" s="40"/>
      <c r="K139" s="40"/>
      <c r="L139" s="63"/>
      <c r="S139" s="38"/>
      <c r="T139" s="38"/>
      <c r="U139" s="38"/>
      <c r="V139" s="38"/>
      <c r="W139" s="38"/>
      <c r="X139" s="38"/>
      <c r="Y139" s="38"/>
      <c r="Z139" s="38"/>
      <c r="AA139" s="38"/>
      <c r="AB139" s="38"/>
      <c r="AC139" s="38"/>
      <c r="AD139" s="38"/>
      <c r="AE139" s="38"/>
    </row>
    <row r="140" spans="1:31" s="2" customFormat="1" ht="12" customHeight="1">
      <c r="A140" s="38"/>
      <c r="B140" s="39"/>
      <c r="C140" s="32" t="s">
        <v>902</v>
      </c>
      <c r="D140" s="40"/>
      <c r="E140" s="40"/>
      <c r="F140" s="40"/>
      <c r="G140" s="40"/>
      <c r="H140" s="40"/>
      <c r="I140" s="40"/>
      <c r="J140" s="40"/>
      <c r="K140" s="40"/>
      <c r="L140" s="63"/>
      <c r="S140" s="38"/>
      <c r="T140" s="38"/>
      <c r="U140" s="38"/>
      <c r="V140" s="38"/>
      <c r="W140" s="38"/>
      <c r="X140" s="38"/>
      <c r="Y140" s="38"/>
      <c r="Z140" s="38"/>
      <c r="AA140" s="38"/>
      <c r="AB140" s="38"/>
      <c r="AC140" s="38"/>
      <c r="AD140" s="38"/>
      <c r="AE140" s="38"/>
    </row>
    <row r="141" spans="1:31" s="2" customFormat="1" ht="16.5" customHeight="1">
      <c r="A141" s="38"/>
      <c r="B141" s="39"/>
      <c r="C141" s="40"/>
      <c r="D141" s="40"/>
      <c r="E141" s="76" t="str">
        <f>E13</f>
        <v>D.1.4.4 - Slaboproudá zařízení</v>
      </c>
      <c r="F141" s="40"/>
      <c r="G141" s="40"/>
      <c r="H141" s="40"/>
      <c r="I141" s="40"/>
      <c r="J141" s="40"/>
      <c r="K141" s="40"/>
      <c r="L141" s="63"/>
      <c r="S141" s="38"/>
      <c r="T141" s="38"/>
      <c r="U141" s="38"/>
      <c r="V141" s="38"/>
      <c r="W141" s="38"/>
      <c r="X141" s="38"/>
      <c r="Y141" s="38"/>
      <c r="Z141" s="38"/>
      <c r="AA141" s="38"/>
      <c r="AB141" s="38"/>
      <c r="AC141" s="38"/>
      <c r="AD141" s="38"/>
      <c r="AE141" s="38"/>
    </row>
    <row r="142" spans="1:31" s="2" customFormat="1" ht="6.95" customHeight="1">
      <c r="A142" s="38"/>
      <c r="B142" s="39"/>
      <c r="C142" s="40"/>
      <c r="D142" s="40"/>
      <c r="E142" s="40"/>
      <c r="F142" s="40"/>
      <c r="G142" s="40"/>
      <c r="H142" s="40"/>
      <c r="I142" s="40"/>
      <c r="J142" s="40"/>
      <c r="K142" s="40"/>
      <c r="L142" s="63"/>
      <c r="S142" s="38"/>
      <c r="T142" s="38"/>
      <c r="U142" s="38"/>
      <c r="V142" s="38"/>
      <c r="W142" s="38"/>
      <c r="X142" s="38"/>
      <c r="Y142" s="38"/>
      <c r="Z142" s="38"/>
      <c r="AA142" s="38"/>
      <c r="AB142" s="38"/>
      <c r="AC142" s="38"/>
      <c r="AD142" s="38"/>
      <c r="AE142" s="38"/>
    </row>
    <row r="143" spans="1:31" s="2" customFormat="1" ht="12" customHeight="1">
      <c r="A143" s="38"/>
      <c r="B143" s="39"/>
      <c r="C143" s="32" t="s">
        <v>20</v>
      </c>
      <c r="D143" s="40"/>
      <c r="E143" s="40"/>
      <c r="F143" s="27" t="str">
        <f>F16</f>
        <v>Ostrava</v>
      </c>
      <c r="G143" s="40"/>
      <c r="H143" s="40"/>
      <c r="I143" s="32" t="s">
        <v>22</v>
      </c>
      <c r="J143" s="79" t="str">
        <f>IF(J16="","",J16)</f>
        <v>6. 3. 2023</v>
      </c>
      <c r="K143" s="40"/>
      <c r="L143" s="63"/>
      <c r="S143" s="38"/>
      <c r="T143" s="38"/>
      <c r="U143" s="38"/>
      <c r="V143" s="38"/>
      <c r="W143" s="38"/>
      <c r="X143" s="38"/>
      <c r="Y143" s="38"/>
      <c r="Z143" s="38"/>
      <c r="AA143" s="38"/>
      <c r="AB143" s="38"/>
      <c r="AC143" s="38"/>
      <c r="AD143" s="38"/>
      <c r="AE143" s="38"/>
    </row>
    <row r="144" spans="1:31" s="2" customFormat="1" ht="6.95" customHeight="1">
      <c r="A144" s="38"/>
      <c r="B144" s="39"/>
      <c r="C144" s="40"/>
      <c r="D144" s="40"/>
      <c r="E144" s="40"/>
      <c r="F144" s="40"/>
      <c r="G144" s="40"/>
      <c r="H144" s="40"/>
      <c r="I144" s="40"/>
      <c r="J144" s="40"/>
      <c r="K144" s="40"/>
      <c r="L144" s="63"/>
      <c r="S144" s="38"/>
      <c r="T144" s="38"/>
      <c r="U144" s="38"/>
      <c r="V144" s="38"/>
      <c r="W144" s="38"/>
      <c r="X144" s="38"/>
      <c r="Y144" s="38"/>
      <c r="Z144" s="38"/>
      <c r="AA144" s="38"/>
      <c r="AB144" s="38"/>
      <c r="AC144" s="38"/>
      <c r="AD144" s="38"/>
      <c r="AE144" s="38"/>
    </row>
    <row r="145" spans="1:31" s="2" customFormat="1" ht="15.15" customHeight="1">
      <c r="A145" s="38"/>
      <c r="B145" s="39"/>
      <c r="C145" s="32" t="s">
        <v>24</v>
      </c>
      <c r="D145" s="40"/>
      <c r="E145" s="40"/>
      <c r="F145" s="27" t="str">
        <f>E19</f>
        <v>VŠB-TUO</v>
      </c>
      <c r="G145" s="40"/>
      <c r="H145" s="40"/>
      <c r="I145" s="32" t="s">
        <v>30</v>
      </c>
      <c r="J145" s="36" t="str">
        <f>E25</f>
        <v>Marpo s.r.o.</v>
      </c>
      <c r="K145" s="40"/>
      <c r="L145" s="63"/>
      <c r="S145" s="38"/>
      <c r="T145" s="38"/>
      <c r="U145" s="38"/>
      <c r="V145" s="38"/>
      <c r="W145" s="38"/>
      <c r="X145" s="38"/>
      <c r="Y145" s="38"/>
      <c r="Z145" s="38"/>
      <c r="AA145" s="38"/>
      <c r="AB145" s="38"/>
      <c r="AC145" s="38"/>
      <c r="AD145" s="38"/>
      <c r="AE145" s="38"/>
    </row>
    <row r="146" spans="1:31" s="2" customFormat="1" ht="15.15" customHeight="1">
      <c r="A146" s="38"/>
      <c r="B146" s="39"/>
      <c r="C146" s="32" t="s">
        <v>28</v>
      </c>
      <c r="D146" s="40"/>
      <c r="E146" s="40"/>
      <c r="F146" s="27" t="str">
        <f>IF(E22="","",E22)</f>
        <v>Vyplň údaj</v>
      </c>
      <c r="G146" s="40"/>
      <c r="H146" s="40"/>
      <c r="I146" s="32" t="s">
        <v>33</v>
      </c>
      <c r="J146" s="36" t="str">
        <f>E28</f>
        <v xml:space="preserve"> </v>
      </c>
      <c r="K146" s="40"/>
      <c r="L146" s="63"/>
      <c r="S146" s="38"/>
      <c r="T146" s="38"/>
      <c r="U146" s="38"/>
      <c r="V146" s="38"/>
      <c r="W146" s="38"/>
      <c r="X146" s="38"/>
      <c r="Y146" s="38"/>
      <c r="Z146" s="38"/>
      <c r="AA146" s="38"/>
      <c r="AB146" s="38"/>
      <c r="AC146" s="38"/>
      <c r="AD146" s="38"/>
      <c r="AE146" s="38"/>
    </row>
    <row r="147" spans="1:31" s="2" customFormat="1" ht="10.3" customHeight="1">
      <c r="A147" s="38"/>
      <c r="B147" s="39"/>
      <c r="C147" s="40"/>
      <c r="D147" s="40"/>
      <c r="E147" s="40"/>
      <c r="F147" s="40"/>
      <c r="G147" s="40"/>
      <c r="H147" s="40"/>
      <c r="I147" s="40"/>
      <c r="J147" s="40"/>
      <c r="K147" s="40"/>
      <c r="L147" s="63"/>
      <c r="S147" s="38"/>
      <c r="T147" s="38"/>
      <c r="U147" s="38"/>
      <c r="V147" s="38"/>
      <c r="W147" s="38"/>
      <c r="X147" s="38"/>
      <c r="Y147" s="38"/>
      <c r="Z147" s="38"/>
      <c r="AA147" s="38"/>
      <c r="AB147" s="38"/>
      <c r="AC147" s="38"/>
      <c r="AD147" s="38"/>
      <c r="AE147" s="38"/>
    </row>
    <row r="148" spans="1:31" s="11" customFormat="1" ht="29.25" customHeight="1">
      <c r="A148" s="215"/>
      <c r="B148" s="216"/>
      <c r="C148" s="217" t="s">
        <v>159</v>
      </c>
      <c r="D148" s="218" t="s">
        <v>61</v>
      </c>
      <c r="E148" s="218" t="s">
        <v>57</v>
      </c>
      <c r="F148" s="218" t="s">
        <v>58</v>
      </c>
      <c r="G148" s="218" t="s">
        <v>160</v>
      </c>
      <c r="H148" s="218" t="s">
        <v>161</v>
      </c>
      <c r="I148" s="218" t="s">
        <v>162</v>
      </c>
      <c r="J148" s="219" t="s">
        <v>128</v>
      </c>
      <c r="K148" s="220" t="s">
        <v>163</v>
      </c>
      <c r="L148" s="221"/>
      <c r="M148" s="100" t="s">
        <v>1</v>
      </c>
      <c r="N148" s="101" t="s">
        <v>40</v>
      </c>
      <c r="O148" s="101" t="s">
        <v>164</v>
      </c>
      <c r="P148" s="101" t="s">
        <v>165</v>
      </c>
      <c r="Q148" s="101" t="s">
        <v>166</v>
      </c>
      <c r="R148" s="101" t="s">
        <v>167</v>
      </c>
      <c r="S148" s="101" t="s">
        <v>168</v>
      </c>
      <c r="T148" s="102" t="s">
        <v>169</v>
      </c>
      <c r="U148" s="215"/>
      <c r="V148" s="215"/>
      <c r="W148" s="215"/>
      <c r="X148" s="215"/>
      <c r="Y148" s="215"/>
      <c r="Z148" s="215"/>
      <c r="AA148" s="215"/>
      <c r="AB148" s="215"/>
      <c r="AC148" s="215"/>
      <c r="AD148" s="215"/>
      <c r="AE148" s="215"/>
    </row>
    <row r="149" spans="1:63" s="2" customFormat="1" ht="22.8" customHeight="1">
      <c r="A149" s="38"/>
      <c r="B149" s="39"/>
      <c r="C149" s="107" t="s">
        <v>170</v>
      </c>
      <c r="D149" s="40"/>
      <c r="E149" s="40"/>
      <c r="F149" s="40"/>
      <c r="G149" s="40"/>
      <c r="H149" s="40"/>
      <c r="I149" s="40"/>
      <c r="J149" s="222">
        <f>BK149</f>
        <v>0</v>
      </c>
      <c r="K149" s="40"/>
      <c r="L149" s="44"/>
      <c r="M149" s="103"/>
      <c r="N149" s="223"/>
      <c r="O149" s="104"/>
      <c r="P149" s="224">
        <f>P150+P156+P161+P166+P168+P172+P179+P186+P197+P206+P209+P215+P219+P227+P259</f>
        <v>0</v>
      </c>
      <c r="Q149" s="104"/>
      <c r="R149" s="224">
        <f>R150+R156+R161+R166+R168+R172+R179+R186+R197+R206+R209+R215+R219+R227+R259</f>
        <v>0</v>
      </c>
      <c r="S149" s="104"/>
      <c r="T149" s="225">
        <f>T150+T156+T161+T166+T168+T172+T179+T186+T197+T206+T209+T215+T219+T227+T259</f>
        <v>0</v>
      </c>
      <c r="U149" s="38"/>
      <c r="V149" s="38"/>
      <c r="W149" s="38"/>
      <c r="X149" s="38"/>
      <c r="Y149" s="38"/>
      <c r="Z149" s="38"/>
      <c r="AA149" s="38"/>
      <c r="AB149" s="38"/>
      <c r="AC149" s="38"/>
      <c r="AD149" s="38"/>
      <c r="AE149" s="38"/>
      <c r="AT149" s="17" t="s">
        <v>75</v>
      </c>
      <c r="AU149" s="17" t="s">
        <v>130</v>
      </c>
      <c r="BK149" s="226">
        <f>BK150+BK156+BK161+BK166+BK168+BK172+BK179+BK186+BK197+BK206+BK209+BK215+BK219+BK227+BK259</f>
        <v>0</v>
      </c>
    </row>
    <row r="150" spans="1:63" s="12" customFormat="1" ht="25.9" customHeight="1">
      <c r="A150" s="12"/>
      <c r="B150" s="227"/>
      <c r="C150" s="228"/>
      <c r="D150" s="229" t="s">
        <v>75</v>
      </c>
      <c r="E150" s="230" t="s">
        <v>80</v>
      </c>
      <c r="F150" s="230" t="s">
        <v>1101</v>
      </c>
      <c r="G150" s="228"/>
      <c r="H150" s="228"/>
      <c r="I150" s="231"/>
      <c r="J150" s="232">
        <f>BK150</f>
        <v>0</v>
      </c>
      <c r="K150" s="228"/>
      <c r="L150" s="233"/>
      <c r="M150" s="234"/>
      <c r="N150" s="235"/>
      <c r="O150" s="235"/>
      <c r="P150" s="236">
        <f>SUM(P151:P155)</f>
        <v>0</v>
      </c>
      <c r="Q150" s="235"/>
      <c r="R150" s="236">
        <f>SUM(R151:R155)</f>
        <v>0</v>
      </c>
      <c r="S150" s="235"/>
      <c r="T150" s="237">
        <f>SUM(T151:T155)</f>
        <v>0</v>
      </c>
      <c r="U150" s="12"/>
      <c r="V150" s="12"/>
      <c r="W150" s="12"/>
      <c r="X150" s="12"/>
      <c r="Y150" s="12"/>
      <c r="Z150" s="12"/>
      <c r="AA150" s="12"/>
      <c r="AB150" s="12"/>
      <c r="AC150" s="12"/>
      <c r="AD150" s="12"/>
      <c r="AE150" s="12"/>
      <c r="AR150" s="238" t="s">
        <v>83</v>
      </c>
      <c r="AT150" s="239" t="s">
        <v>75</v>
      </c>
      <c r="AU150" s="239" t="s">
        <v>76</v>
      </c>
      <c r="AY150" s="238" t="s">
        <v>173</v>
      </c>
      <c r="BK150" s="240">
        <f>SUM(BK151:BK155)</f>
        <v>0</v>
      </c>
    </row>
    <row r="151" spans="1:65" s="2" customFormat="1" ht="16.5" customHeight="1">
      <c r="A151" s="38"/>
      <c r="B151" s="39"/>
      <c r="C151" s="243" t="s">
        <v>83</v>
      </c>
      <c r="D151" s="243" t="s">
        <v>175</v>
      </c>
      <c r="E151" s="244" t="s">
        <v>1102</v>
      </c>
      <c r="F151" s="245" t="s">
        <v>1103</v>
      </c>
      <c r="G151" s="246" t="s">
        <v>956</v>
      </c>
      <c r="H151" s="247">
        <v>30</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1104</v>
      </c>
    </row>
    <row r="152" spans="1:65" s="2" customFormat="1" ht="16.5" customHeight="1">
      <c r="A152" s="38"/>
      <c r="B152" s="39"/>
      <c r="C152" s="243" t="s">
        <v>85</v>
      </c>
      <c r="D152" s="243" t="s">
        <v>175</v>
      </c>
      <c r="E152" s="244" t="s">
        <v>1105</v>
      </c>
      <c r="F152" s="245" t="s">
        <v>1106</v>
      </c>
      <c r="G152" s="246" t="s">
        <v>956</v>
      </c>
      <c r="H152" s="247">
        <v>14</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1107</v>
      </c>
    </row>
    <row r="153" spans="1:65" s="2" customFormat="1" ht="16.5" customHeight="1">
      <c r="A153" s="38"/>
      <c r="B153" s="39"/>
      <c r="C153" s="243" t="s">
        <v>96</v>
      </c>
      <c r="D153" s="243" t="s">
        <v>175</v>
      </c>
      <c r="E153" s="244" t="s">
        <v>1108</v>
      </c>
      <c r="F153" s="245" t="s">
        <v>1109</v>
      </c>
      <c r="G153" s="246" t="s">
        <v>956</v>
      </c>
      <c r="H153" s="247">
        <v>14</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1110</v>
      </c>
    </row>
    <row r="154" spans="1:65" s="2" customFormat="1" ht="16.5" customHeight="1">
      <c r="A154" s="38"/>
      <c r="B154" s="39"/>
      <c r="C154" s="243" t="s">
        <v>183</v>
      </c>
      <c r="D154" s="243" t="s">
        <v>175</v>
      </c>
      <c r="E154" s="244" t="s">
        <v>1111</v>
      </c>
      <c r="F154" s="245" t="s">
        <v>1112</v>
      </c>
      <c r="G154" s="246" t="s">
        <v>956</v>
      </c>
      <c r="H154" s="247">
        <v>14</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1113</v>
      </c>
    </row>
    <row r="155" spans="1:65" s="2" customFormat="1" ht="16.5" customHeight="1">
      <c r="A155" s="38"/>
      <c r="B155" s="39"/>
      <c r="C155" s="243" t="s">
        <v>201</v>
      </c>
      <c r="D155" s="243" t="s">
        <v>175</v>
      </c>
      <c r="E155" s="244" t="s">
        <v>1114</v>
      </c>
      <c r="F155" s="245" t="s">
        <v>1115</v>
      </c>
      <c r="G155" s="246" t="s">
        <v>956</v>
      </c>
      <c r="H155" s="247">
        <v>2</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1116</v>
      </c>
    </row>
    <row r="156" spans="1:63" s="12" customFormat="1" ht="25.9" customHeight="1">
      <c r="A156" s="12"/>
      <c r="B156" s="227"/>
      <c r="C156" s="228"/>
      <c r="D156" s="229" t="s">
        <v>75</v>
      </c>
      <c r="E156" s="230" t="s">
        <v>107</v>
      </c>
      <c r="F156" s="230" t="s">
        <v>1117</v>
      </c>
      <c r="G156" s="228"/>
      <c r="H156" s="228"/>
      <c r="I156" s="231"/>
      <c r="J156" s="232">
        <f>BK156</f>
        <v>0</v>
      </c>
      <c r="K156" s="228"/>
      <c r="L156" s="233"/>
      <c r="M156" s="234"/>
      <c r="N156" s="235"/>
      <c r="O156" s="235"/>
      <c r="P156" s="236">
        <f>SUM(P157:P160)</f>
        <v>0</v>
      </c>
      <c r="Q156" s="235"/>
      <c r="R156" s="236">
        <f>SUM(R157:R160)</f>
        <v>0</v>
      </c>
      <c r="S156" s="235"/>
      <c r="T156" s="237">
        <f>SUM(T157:T160)</f>
        <v>0</v>
      </c>
      <c r="U156" s="12"/>
      <c r="V156" s="12"/>
      <c r="W156" s="12"/>
      <c r="X156" s="12"/>
      <c r="Y156" s="12"/>
      <c r="Z156" s="12"/>
      <c r="AA156" s="12"/>
      <c r="AB156" s="12"/>
      <c r="AC156" s="12"/>
      <c r="AD156" s="12"/>
      <c r="AE156" s="12"/>
      <c r="AR156" s="238" t="s">
        <v>83</v>
      </c>
      <c r="AT156" s="239" t="s">
        <v>75</v>
      </c>
      <c r="AU156" s="239" t="s">
        <v>76</v>
      </c>
      <c r="AY156" s="238" t="s">
        <v>173</v>
      </c>
      <c r="BK156" s="240">
        <f>SUM(BK157:BK160)</f>
        <v>0</v>
      </c>
    </row>
    <row r="157" spans="1:65" s="2" customFormat="1" ht="16.5" customHeight="1">
      <c r="A157" s="38"/>
      <c r="B157" s="39"/>
      <c r="C157" s="243" t="s">
        <v>208</v>
      </c>
      <c r="D157" s="243" t="s">
        <v>175</v>
      </c>
      <c r="E157" s="244" t="s">
        <v>1118</v>
      </c>
      <c r="F157" s="245" t="s">
        <v>1119</v>
      </c>
      <c r="G157" s="246" t="s">
        <v>956</v>
      </c>
      <c r="H157" s="247">
        <v>2</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1120</v>
      </c>
    </row>
    <row r="158" spans="1:65" s="2" customFormat="1" ht="16.5" customHeight="1">
      <c r="A158" s="38"/>
      <c r="B158" s="39"/>
      <c r="C158" s="243" t="s">
        <v>215</v>
      </c>
      <c r="D158" s="243" t="s">
        <v>175</v>
      </c>
      <c r="E158" s="244" t="s">
        <v>1121</v>
      </c>
      <c r="F158" s="245" t="s">
        <v>1122</v>
      </c>
      <c r="G158" s="246" t="s">
        <v>956</v>
      </c>
      <c r="H158" s="247">
        <v>2</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1123</v>
      </c>
    </row>
    <row r="159" spans="1:65" s="2" customFormat="1" ht="24.15" customHeight="1">
      <c r="A159" s="38"/>
      <c r="B159" s="39"/>
      <c r="C159" s="243" t="s">
        <v>198</v>
      </c>
      <c r="D159" s="243" t="s">
        <v>175</v>
      </c>
      <c r="E159" s="244" t="s">
        <v>1124</v>
      </c>
      <c r="F159" s="245" t="s">
        <v>1125</v>
      </c>
      <c r="G159" s="246" t="s">
        <v>956</v>
      </c>
      <c r="H159" s="247">
        <v>1</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1126</v>
      </c>
    </row>
    <row r="160" spans="1:65" s="2" customFormat="1" ht="16.5" customHeight="1">
      <c r="A160" s="38"/>
      <c r="B160" s="39"/>
      <c r="C160" s="243" t="s">
        <v>222</v>
      </c>
      <c r="D160" s="243" t="s">
        <v>175</v>
      </c>
      <c r="E160" s="244" t="s">
        <v>1127</v>
      </c>
      <c r="F160" s="245" t="s">
        <v>1128</v>
      </c>
      <c r="G160" s="246" t="s">
        <v>956</v>
      </c>
      <c r="H160" s="247">
        <v>1</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1129</v>
      </c>
    </row>
    <row r="161" spans="1:63" s="12" customFormat="1" ht="25.9" customHeight="1">
      <c r="A161" s="12"/>
      <c r="B161" s="227"/>
      <c r="C161" s="228"/>
      <c r="D161" s="229" t="s">
        <v>75</v>
      </c>
      <c r="E161" s="230" t="s">
        <v>1130</v>
      </c>
      <c r="F161" s="230" t="s">
        <v>1131</v>
      </c>
      <c r="G161" s="228"/>
      <c r="H161" s="228"/>
      <c r="I161" s="231"/>
      <c r="J161" s="232">
        <f>BK161</f>
        <v>0</v>
      </c>
      <c r="K161" s="228"/>
      <c r="L161" s="233"/>
      <c r="M161" s="234"/>
      <c r="N161" s="235"/>
      <c r="O161" s="235"/>
      <c r="P161" s="236">
        <f>SUM(P162:P165)</f>
        <v>0</v>
      </c>
      <c r="Q161" s="235"/>
      <c r="R161" s="236">
        <f>SUM(R162:R165)</f>
        <v>0</v>
      </c>
      <c r="S161" s="235"/>
      <c r="T161" s="237">
        <f>SUM(T162:T165)</f>
        <v>0</v>
      </c>
      <c r="U161" s="12"/>
      <c r="V161" s="12"/>
      <c r="W161" s="12"/>
      <c r="X161" s="12"/>
      <c r="Y161" s="12"/>
      <c r="Z161" s="12"/>
      <c r="AA161" s="12"/>
      <c r="AB161" s="12"/>
      <c r="AC161" s="12"/>
      <c r="AD161" s="12"/>
      <c r="AE161" s="12"/>
      <c r="AR161" s="238" t="s">
        <v>83</v>
      </c>
      <c r="AT161" s="239" t="s">
        <v>75</v>
      </c>
      <c r="AU161" s="239" t="s">
        <v>76</v>
      </c>
      <c r="AY161" s="238" t="s">
        <v>173</v>
      </c>
      <c r="BK161" s="240">
        <f>SUM(BK162:BK165)</f>
        <v>0</v>
      </c>
    </row>
    <row r="162" spans="1:65" s="2" customFormat="1" ht="21.75" customHeight="1">
      <c r="A162" s="38"/>
      <c r="B162" s="39"/>
      <c r="C162" s="243" t="s">
        <v>231</v>
      </c>
      <c r="D162" s="243" t="s">
        <v>175</v>
      </c>
      <c r="E162" s="244" t="s">
        <v>1132</v>
      </c>
      <c r="F162" s="245" t="s">
        <v>1133</v>
      </c>
      <c r="G162" s="246" t="s">
        <v>956</v>
      </c>
      <c r="H162" s="247">
        <v>20</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1134</v>
      </c>
    </row>
    <row r="163" spans="1:65" s="2" customFormat="1" ht="21.75" customHeight="1">
      <c r="A163" s="38"/>
      <c r="B163" s="39"/>
      <c r="C163" s="243" t="s">
        <v>236</v>
      </c>
      <c r="D163" s="243" t="s">
        <v>175</v>
      </c>
      <c r="E163" s="244" t="s">
        <v>1135</v>
      </c>
      <c r="F163" s="245" t="s">
        <v>1136</v>
      </c>
      <c r="G163" s="246" t="s">
        <v>956</v>
      </c>
      <c r="H163" s="247">
        <v>20</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1137</v>
      </c>
    </row>
    <row r="164" spans="1:65" s="2" customFormat="1" ht="21.75" customHeight="1">
      <c r="A164" s="38"/>
      <c r="B164" s="39"/>
      <c r="C164" s="243" t="s">
        <v>241</v>
      </c>
      <c r="D164" s="243" t="s">
        <v>175</v>
      </c>
      <c r="E164" s="244" t="s">
        <v>1138</v>
      </c>
      <c r="F164" s="245" t="s">
        <v>1139</v>
      </c>
      <c r="G164" s="246" t="s">
        <v>956</v>
      </c>
      <c r="H164" s="247">
        <v>10</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1140</v>
      </c>
    </row>
    <row r="165" spans="1:65" s="2" customFormat="1" ht="21.75" customHeight="1">
      <c r="A165" s="38"/>
      <c r="B165" s="39"/>
      <c r="C165" s="243" t="s">
        <v>252</v>
      </c>
      <c r="D165" s="243" t="s">
        <v>175</v>
      </c>
      <c r="E165" s="244" t="s">
        <v>1141</v>
      </c>
      <c r="F165" s="245" t="s">
        <v>1142</v>
      </c>
      <c r="G165" s="246" t="s">
        <v>956</v>
      </c>
      <c r="H165" s="247">
        <v>5</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1143</v>
      </c>
    </row>
    <row r="166" spans="1:63" s="12" customFormat="1" ht="25.9" customHeight="1">
      <c r="A166" s="12"/>
      <c r="B166" s="227"/>
      <c r="C166" s="228"/>
      <c r="D166" s="229" t="s">
        <v>75</v>
      </c>
      <c r="E166" s="230" t="s">
        <v>75</v>
      </c>
      <c r="F166" s="230" t="s">
        <v>1144</v>
      </c>
      <c r="G166" s="228"/>
      <c r="H166" s="228"/>
      <c r="I166" s="231"/>
      <c r="J166" s="232">
        <f>BK166</f>
        <v>0</v>
      </c>
      <c r="K166" s="228"/>
      <c r="L166" s="233"/>
      <c r="M166" s="234"/>
      <c r="N166" s="235"/>
      <c r="O166" s="235"/>
      <c r="P166" s="236">
        <f>P167</f>
        <v>0</v>
      </c>
      <c r="Q166" s="235"/>
      <c r="R166" s="236">
        <f>R167</f>
        <v>0</v>
      </c>
      <c r="S166" s="235"/>
      <c r="T166" s="237">
        <f>T167</f>
        <v>0</v>
      </c>
      <c r="U166" s="12"/>
      <c r="V166" s="12"/>
      <c r="W166" s="12"/>
      <c r="X166" s="12"/>
      <c r="Y166" s="12"/>
      <c r="Z166" s="12"/>
      <c r="AA166" s="12"/>
      <c r="AB166" s="12"/>
      <c r="AC166" s="12"/>
      <c r="AD166" s="12"/>
      <c r="AE166" s="12"/>
      <c r="AR166" s="238" t="s">
        <v>83</v>
      </c>
      <c r="AT166" s="239" t="s">
        <v>75</v>
      </c>
      <c r="AU166" s="239" t="s">
        <v>76</v>
      </c>
      <c r="AY166" s="238" t="s">
        <v>173</v>
      </c>
      <c r="BK166" s="240">
        <f>BK167</f>
        <v>0</v>
      </c>
    </row>
    <row r="167" spans="1:65" s="2" customFormat="1" ht="16.5" customHeight="1">
      <c r="A167" s="38"/>
      <c r="B167" s="39"/>
      <c r="C167" s="243" t="s">
        <v>259</v>
      </c>
      <c r="D167" s="243" t="s">
        <v>175</v>
      </c>
      <c r="E167" s="244" t="s">
        <v>1145</v>
      </c>
      <c r="F167" s="245" t="s">
        <v>1146</v>
      </c>
      <c r="G167" s="246" t="s">
        <v>211</v>
      </c>
      <c r="H167" s="247">
        <v>2400</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1147</v>
      </c>
    </row>
    <row r="168" spans="1:63" s="12" customFormat="1" ht="25.9" customHeight="1">
      <c r="A168" s="12"/>
      <c r="B168" s="227"/>
      <c r="C168" s="228"/>
      <c r="D168" s="229" t="s">
        <v>75</v>
      </c>
      <c r="E168" s="230" t="s">
        <v>1148</v>
      </c>
      <c r="F168" s="230" t="s">
        <v>1149</v>
      </c>
      <c r="G168" s="228"/>
      <c r="H168" s="228"/>
      <c r="I168" s="231"/>
      <c r="J168" s="232">
        <f>BK168</f>
        <v>0</v>
      </c>
      <c r="K168" s="228"/>
      <c r="L168" s="233"/>
      <c r="M168" s="234"/>
      <c r="N168" s="235"/>
      <c r="O168" s="235"/>
      <c r="P168" s="236">
        <f>SUM(P169:P171)</f>
        <v>0</v>
      </c>
      <c r="Q168" s="235"/>
      <c r="R168" s="236">
        <f>SUM(R169:R171)</f>
        <v>0</v>
      </c>
      <c r="S168" s="235"/>
      <c r="T168" s="237">
        <f>SUM(T169:T171)</f>
        <v>0</v>
      </c>
      <c r="U168" s="12"/>
      <c r="V168" s="12"/>
      <c r="W168" s="12"/>
      <c r="X168" s="12"/>
      <c r="Y168" s="12"/>
      <c r="Z168" s="12"/>
      <c r="AA168" s="12"/>
      <c r="AB168" s="12"/>
      <c r="AC168" s="12"/>
      <c r="AD168" s="12"/>
      <c r="AE168" s="12"/>
      <c r="AR168" s="238" t="s">
        <v>83</v>
      </c>
      <c r="AT168" s="239" t="s">
        <v>75</v>
      </c>
      <c r="AU168" s="239" t="s">
        <v>76</v>
      </c>
      <c r="AY168" s="238" t="s">
        <v>173</v>
      </c>
      <c r="BK168" s="240">
        <f>SUM(BK169:BK171)</f>
        <v>0</v>
      </c>
    </row>
    <row r="169" spans="1:65" s="2" customFormat="1" ht="24.15" customHeight="1">
      <c r="A169" s="38"/>
      <c r="B169" s="39"/>
      <c r="C169" s="243" t="s">
        <v>8</v>
      </c>
      <c r="D169" s="243" t="s">
        <v>175</v>
      </c>
      <c r="E169" s="244" t="s">
        <v>1150</v>
      </c>
      <c r="F169" s="245" t="s">
        <v>1151</v>
      </c>
      <c r="G169" s="246" t="s">
        <v>956</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1152</v>
      </c>
    </row>
    <row r="170" spans="1:65" s="2" customFormat="1" ht="24.15" customHeight="1">
      <c r="A170" s="38"/>
      <c r="B170" s="39"/>
      <c r="C170" s="243" t="s">
        <v>179</v>
      </c>
      <c r="D170" s="243" t="s">
        <v>175</v>
      </c>
      <c r="E170" s="244" t="s">
        <v>1153</v>
      </c>
      <c r="F170" s="245" t="s">
        <v>1154</v>
      </c>
      <c r="G170" s="246" t="s">
        <v>956</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1155</v>
      </c>
    </row>
    <row r="171" spans="1:65" s="2" customFormat="1" ht="24.15" customHeight="1">
      <c r="A171" s="38"/>
      <c r="B171" s="39"/>
      <c r="C171" s="243" t="s">
        <v>272</v>
      </c>
      <c r="D171" s="243" t="s">
        <v>175</v>
      </c>
      <c r="E171" s="244" t="s">
        <v>1156</v>
      </c>
      <c r="F171" s="245" t="s">
        <v>1157</v>
      </c>
      <c r="G171" s="246" t="s">
        <v>956</v>
      </c>
      <c r="H171" s="247">
        <v>1</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1158</v>
      </c>
    </row>
    <row r="172" spans="1:63" s="12" customFormat="1" ht="25.9" customHeight="1">
      <c r="A172" s="12"/>
      <c r="B172" s="227"/>
      <c r="C172" s="228"/>
      <c r="D172" s="229" t="s">
        <v>75</v>
      </c>
      <c r="E172" s="230" t="s">
        <v>1159</v>
      </c>
      <c r="F172" s="230" t="s">
        <v>1160</v>
      </c>
      <c r="G172" s="228"/>
      <c r="H172" s="228"/>
      <c r="I172" s="231"/>
      <c r="J172" s="232">
        <f>BK172</f>
        <v>0</v>
      </c>
      <c r="K172" s="228"/>
      <c r="L172" s="233"/>
      <c r="M172" s="234"/>
      <c r="N172" s="235"/>
      <c r="O172" s="235"/>
      <c r="P172" s="236">
        <f>SUM(P173:P178)</f>
        <v>0</v>
      </c>
      <c r="Q172" s="235"/>
      <c r="R172" s="236">
        <f>SUM(R173:R178)</f>
        <v>0</v>
      </c>
      <c r="S172" s="235"/>
      <c r="T172" s="237">
        <f>SUM(T173:T178)</f>
        <v>0</v>
      </c>
      <c r="U172" s="12"/>
      <c r="V172" s="12"/>
      <c r="W172" s="12"/>
      <c r="X172" s="12"/>
      <c r="Y172" s="12"/>
      <c r="Z172" s="12"/>
      <c r="AA172" s="12"/>
      <c r="AB172" s="12"/>
      <c r="AC172" s="12"/>
      <c r="AD172" s="12"/>
      <c r="AE172" s="12"/>
      <c r="AR172" s="238" t="s">
        <v>83</v>
      </c>
      <c r="AT172" s="239" t="s">
        <v>75</v>
      </c>
      <c r="AU172" s="239" t="s">
        <v>76</v>
      </c>
      <c r="AY172" s="238" t="s">
        <v>173</v>
      </c>
      <c r="BK172" s="240">
        <f>SUM(BK173:BK178)</f>
        <v>0</v>
      </c>
    </row>
    <row r="173" spans="1:65" s="2" customFormat="1" ht="16.5" customHeight="1">
      <c r="A173" s="38"/>
      <c r="B173" s="39"/>
      <c r="C173" s="243" t="s">
        <v>278</v>
      </c>
      <c r="D173" s="243" t="s">
        <v>175</v>
      </c>
      <c r="E173" s="244" t="s">
        <v>1161</v>
      </c>
      <c r="F173" s="245" t="s">
        <v>1162</v>
      </c>
      <c r="G173" s="246" t="s">
        <v>956</v>
      </c>
      <c r="H173" s="247">
        <v>30</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1163</v>
      </c>
    </row>
    <row r="174" spans="1:65" s="2" customFormat="1" ht="21.75" customHeight="1">
      <c r="A174" s="38"/>
      <c r="B174" s="39"/>
      <c r="C174" s="243" t="s">
        <v>285</v>
      </c>
      <c r="D174" s="243" t="s">
        <v>175</v>
      </c>
      <c r="E174" s="244" t="s">
        <v>1164</v>
      </c>
      <c r="F174" s="245" t="s">
        <v>1165</v>
      </c>
      <c r="G174" s="246" t="s">
        <v>355</v>
      </c>
      <c r="H174" s="247">
        <v>8</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1166</v>
      </c>
    </row>
    <row r="175" spans="1:65" s="2" customFormat="1" ht="24.15" customHeight="1">
      <c r="A175" s="38"/>
      <c r="B175" s="39"/>
      <c r="C175" s="243" t="s">
        <v>290</v>
      </c>
      <c r="D175" s="243" t="s">
        <v>175</v>
      </c>
      <c r="E175" s="244" t="s">
        <v>1167</v>
      </c>
      <c r="F175" s="245" t="s">
        <v>1168</v>
      </c>
      <c r="G175" s="246" t="s">
        <v>355</v>
      </c>
      <c r="H175" s="247">
        <v>4</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1169</v>
      </c>
    </row>
    <row r="176" spans="1:65" s="2" customFormat="1" ht="24.15" customHeight="1">
      <c r="A176" s="38"/>
      <c r="B176" s="39"/>
      <c r="C176" s="243" t="s">
        <v>7</v>
      </c>
      <c r="D176" s="243" t="s">
        <v>175</v>
      </c>
      <c r="E176" s="244" t="s">
        <v>1170</v>
      </c>
      <c r="F176" s="245" t="s">
        <v>1171</v>
      </c>
      <c r="G176" s="246" t="s">
        <v>355</v>
      </c>
      <c r="H176" s="247">
        <v>8</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1172</v>
      </c>
    </row>
    <row r="177" spans="1:65" s="2" customFormat="1" ht="16.5" customHeight="1">
      <c r="A177" s="38"/>
      <c r="B177" s="39"/>
      <c r="C177" s="243" t="s">
        <v>300</v>
      </c>
      <c r="D177" s="243" t="s">
        <v>175</v>
      </c>
      <c r="E177" s="244" t="s">
        <v>1173</v>
      </c>
      <c r="F177" s="245" t="s">
        <v>1174</v>
      </c>
      <c r="G177" s="246" t="s">
        <v>355</v>
      </c>
      <c r="H177" s="247">
        <v>8</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1175</v>
      </c>
    </row>
    <row r="178" spans="1:65" s="2" customFormat="1" ht="16.5" customHeight="1">
      <c r="A178" s="38"/>
      <c r="B178" s="39"/>
      <c r="C178" s="243" t="s">
        <v>308</v>
      </c>
      <c r="D178" s="243" t="s">
        <v>175</v>
      </c>
      <c r="E178" s="244" t="s">
        <v>1176</v>
      </c>
      <c r="F178" s="245" t="s">
        <v>1177</v>
      </c>
      <c r="G178" s="246" t="s">
        <v>355</v>
      </c>
      <c r="H178" s="247">
        <v>16</v>
      </c>
      <c r="I178" s="248"/>
      <c r="J178" s="249">
        <f>ROUND(I178*H178,2)</f>
        <v>0</v>
      </c>
      <c r="K178" s="250"/>
      <c r="L178" s="44"/>
      <c r="M178" s="251" t="s">
        <v>1</v>
      </c>
      <c r="N178" s="252" t="s">
        <v>41</v>
      </c>
      <c r="O178" s="91"/>
      <c r="P178" s="253">
        <f>O178*H178</f>
        <v>0</v>
      </c>
      <c r="Q178" s="253">
        <v>0</v>
      </c>
      <c r="R178" s="253">
        <f>Q178*H178</f>
        <v>0</v>
      </c>
      <c r="S178" s="253">
        <v>0</v>
      </c>
      <c r="T178" s="254">
        <f>S178*H178</f>
        <v>0</v>
      </c>
      <c r="U178" s="38"/>
      <c r="V178" s="38"/>
      <c r="W178" s="38"/>
      <c r="X178" s="38"/>
      <c r="Y178" s="38"/>
      <c r="Z178" s="38"/>
      <c r="AA178" s="38"/>
      <c r="AB178" s="38"/>
      <c r="AC178" s="38"/>
      <c r="AD178" s="38"/>
      <c r="AE178" s="38"/>
      <c r="AR178" s="255" t="s">
        <v>183</v>
      </c>
      <c r="AT178" s="255" t="s">
        <v>175</v>
      </c>
      <c r="AU178" s="255" t="s">
        <v>83</v>
      </c>
      <c r="AY178" s="17" t="s">
        <v>173</v>
      </c>
      <c r="BE178" s="256">
        <f>IF(N178="základní",J178,0)</f>
        <v>0</v>
      </c>
      <c r="BF178" s="256">
        <f>IF(N178="snížená",J178,0)</f>
        <v>0</v>
      </c>
      <c r="BG178" s="256">
        <f>IF(N178="zákl. přenesená",J178,0)</f>
        <v>0</v>
      </c>
      <c r="BH178" s="256">
        <f>IF(N178="sníž. přenesená",J178,0)</f>
        <v>0</v>
      </c>
      <c r="BI178" s="256">
        <f>IF(N178="nulová",J178,0)</f>
        <v>0</v>
      </c>
      <c r="BJ178" s="17" t="s">
        <v>83</v>
      </c>
      <c r="BK178" s="256">
        <f>ROUND(I178*H178,2)</f>
        <v>0</v>
      </c>
      <c r="BL178" s="17" t="s">
        <v>183</v>
      </c>
      <c r="BM178" s="255" t="s">
        <v>1178</v>
      </c>
    </row>
    <row r="179" spans="1:63" s="12" customFormat="1" ht="25.9" customHeight="1">
      <c r="A179" s="12"/>
      <c r="B179" s="227"/>
      <c r="C179" s="228"/>
      <c r="D179" s="229" t="s">
        <v>75</v>
      </c>
      <c r="E179" s="230" t="s">
        <v>1179</v>
      </c>
      <c r="F179" s="230" t="s">
        <v>1180</v>
      </c>
      <c r="G179" s="228"/>
      <c r="H179" s="228"/>
      <c r="I179" s="231"/>
      <c r="J179" s="232">
        <f>BK179</f>
        <v>0</v>
      </c>
      <c r="K179" s="228"/>
      <c r="L179" s="233"/>
      <c r="M179" s="234"/>
      <c r="N179" s="235"/>
      <c r="O179" s="235"/>
      <c r="P179" s="236">
        <f>SUM(P180:P185)</f>
        <v>0</v>
      </c>
      <c r="Q179" s="235"/>
      <c r="R179" s="236">
        <f>SUM(R180:R185)</f>
        <v>0</v>
      </c>
      <c r="S179" s="235"/>
      <c r="T179" s="237">
        <f>SUM(T180:T185)</f>
        <v>0</v>
      </c>
      <c r="U179" s="12"/>
      <c r="V179" s="12"/>
      <c r="W179" s="12"/>
      <c r="X179" s="12"/>
      <c r="Y179" s="12"/>
      <c r="Z179" s="12"/>
      <c r="AA179" s="12"/>
      <c r="AB179" s="12"/>
      <c r="AC179" s="12"/>
      <c r="AD179" s="12"/>
      <c r="AE179" s="12"/>
      <c r="AR179" s="238" t="s">
        <v>83</v>
      </c>
      <c r="AT179" s="239" t="s">
        <v>75</v>
      </c>
      <c r="AU179" s="239" t="s">
        <v>76</v>
      </c>
      <c r="AY179" s="238" t="s">
        <v>173</v>
      </c>
      <c r="BK179" s="240">
        <f>SUM(BK180:BK185)</f>
        <v>0</v>
      </c>
    </row>
    <row r="180" spans="1:65" s="2" customFormat="1" ht="16.5" customHeight="1">
      <c r="A180" s="38"/>
      <c r="B180" s="39"/>
      <c r="C180" s="243" t="s">
        <v>312</v>
      </c>
      <c r="D180" s="243" t="s">
        <v>175</v>
      </c>
      <c r="E180" s="244" t="s">
        <v>236</v>
      </c>
      <c r="F180" s="245" t="s">
        <v>1181</v>
      </c>
      <c r="G180" s="246" t="s">
        <v>956</v>
      </c>
      <c r="H180" s="247">
        <v>5</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1182</v>
      </c>
    </row>
    <row r="181" spans="1:65" s="2" customFormat="1" ht="16.5" customHeight="1">
      <c r="A181" s="38"/>
      <c r="B181" s="39"/>
      <c r="C181" s="243" t="s">
        <v>317</v>
      </c>
      <c r="D181" s="243" t="s">
        <v>175</v>
      </c>
      <c r="E181" s="244" t="s">
        <v>241</v>
      </c>
      <c r="F181" s="245" t="s">
        <v>1183</v>
      </c>
      <c r="G181" s="246" t="s">
        <v>956</v>
      </c>
      <c r="H181" s="247">
        <v>5</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83</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1184</v>
      </c>
    </row>
    <row r="182" spans="1:65" s="2" customFormat="1" ht="16.5" customHeight="1">
      <c r="A182" s="38"/>
      <c r="B182" s="39"/>
      <c r="C182" s="243" t="s">
        <v>322</v>
      </c>
      <c r="D182" s="243" t="s">
        <v>175</v>
      </c>
      <c r="E182" s="244" t="s">
        <v>252</v>
      </c>
      <c r="F182" s="245" t="s">
        <v>1185</v>
      </c>
      <c r="G182" s="246" t="s">
        <v>956</v>
      </c>
      <c r="H182" s="247">
        <v>2</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1186</v>
      </c>
    </row>
    <row r="183" spans="1:65" s="2" customFormat="1" ht="33" customHeight="1">
      <c r="A183" s="38"/>
      <c r="B183" s="39"/>
      <c r="C183" s="243" t="s">
        <v>327</v>
      </c>
      <c r="D183" s="243" t="s">
        <v>175</v>
      </c>
      <c r="E183" s="244" t="s">
        <v>259</v>
      </c>
      <c r="F183" s="245" t="s">
        <v>1187</v>
      </c>
      <c r="G183" s="246" t="s">
        <v>956</v>
      </c>
      <c r="H183" s="247">
        <v>5</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1188</v>
      </c>
    </row>
    <row r="184" spans="1:65" s="2" customFormat="1" ht="16.5" customHeight="1">
      <c r="A184" s="38"/>
      <c r="B184" s="39"/>
      <c r="C184" s="243" t="s">
        <v>332</v>
      </c>
      <c r="D184" s="243" t="s">
        <v>175</v>
      </c>
      <c r="E184" s="244" t="s">
        <v>8</v>
      </c>
      <c r="F184" s="245" t="s">
        <v>1189</v>
      </c>
      <c r="G184" s="246" t="s">
        <v>956</v>
      </c>
      <c r="H184" s="247">
        <v>1</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1190</v>
      </c>
    </row>
    <row r="185" spans="1:65" s="2" customFormat="1" ht="16.5" customHeight="1">
      <c r="A185" s="38"/>
      <c r="B185" s="39"/>
      <c r="C185" s="243" t="s">
        <v>341</v>
      </c>
      <c r="D185" s="243" t="s">
        <v>175</v>
      </c>
      <c r="E185" s="244" t="s">
        <v>179</v>
      </c>
      <c r="F185" s="245" t="s">
        <v>1191</v>
      </c>
      <c r="G185" s="246" t="s">
        <v>956</v>
      </c>
      <c r="H185" s="247">
        <v>1</v>
      </c>
      <c r="I185" s="248"/>
      <c r="J185" s="249">
        <f>ROUND(I185*H185,2)</f>
        <v>0</v>
      </c>
      <c r="K185" s="250"/>
      <c r="L185" s="44"/>
      <c r="M185" s="251" t="s">
        <v>1</v>
      </c>
      <c r="N185" s="252" t="s">
        <v>41</v>
      </c>
      <c r="O185" s="91"/>
      <c r="P185" s="253">
        <f>O185*H185</f>
        <v>0</v>
      </c>
      <c r="Q185" s="253">
        <v>0</v>
      </c>
      <c r="R185" s="253">
        <f>Q185*H185</f>
        <v>0</v>
      </c>
      <c r="S185" s="253">
        <v>0</v>
      </c>
      <c r="T185" s="254">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1192</v>
      </c>
    </row>
    <row r="186" spans="1:63" s="12" customFormat="1" ht="25.9" customHeight="1">
      <c r="A186" s="12"/>
      <c r="B186" s="227"/>
      <c r="C186" s="228"/>
      <c r="D186" s="229" t="s">
        <v>75</v>
      </c>
      <c r="E186" s="230" t="s">
        <v>1193</v>
      </c>
      <c r="F186" s="230" t="s">
        <v>1194</v>
      </c>
      <c r="G186" s="228"/>
      <c r="H186" s="228"/>
      <c r="I186" s="231"/>
      <c r="J186" s="232">
        <f>BK186</f>
        <v>0</v>
      </c>
      <c r="K186" s="228"/>
      <c r="L186" s="233"/>
      <c r="M186" s="234"/>
      <c r="N186" s="235"/>
      <c r="O186" s="235"/>
      <c r="P186" s="236">
        <f>SUM(P187:P196)</f>
        <v>0</v>
      </c>
      <c r="Q186" s="235"/>
      <c r="R186" s="236">
        <f>SUM(R187:R196)</f>
        <v>0</v>
      </c>
      <c r="S186" s="235"/>
      <c r="T186" s="237">
        <f>SUM(T187:T196)</f>
        <v>0</v>
      </c>
      <c r="U186" s="12"/>
      <c r="V186" s="12"/>
      <c r="W186" s="12"/>
      <c r="X186" s="12"/>
      <c r="Y186" s="12"/>
      <c r="Z186" s="12"/>
      <c r="AA186" s="12"/>
      <c r="AB186" s="12"/>
      <c r="AC186" s="12"/>
      <c r="AD186" s="12"/>
      <c r="AE186" s="12"/>
      <c r="AR186" s="238" t="s">
        <v>83</v>
      </c>
      <c r="AT186" s="239" t="s">
        <v>75</v>
      </c>
      <c r="AU186" s="239" t="s">
        <v>76</v>
      </c>
      <c r="AY186" s="238" t="s">
        <v>173</v>
      </c>
      <c r="BK186" s="240">
        <f>SUM(BK187:BK196)</f>
        <v>0</v>
      </c>
    </row>
    <row r="187" spans="1:65" s="2" customFormat="1" ht="16.5" customHeight="1">
      <c r="A187" s="38"/>
      <c r="B187" s="39"/>
      <c r="C187" s="243" t="s">
        <v>345</v>
      </c>
      <c r="D187" s="243" t="s">
        <v>175</v>
      </c>
      <c r="E187" s="244" t="s">
        <v>7</v>
      </c>
      <c r="F187" s="245" t="s">
        <v>1195</v>
      </c>
      <c r="G187" s="246" t="s">
        <v>211</v>
      </c>
      <c r="H187" s="247">
        <v>450</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83</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1196</v>
      </c>
    </row>
    <row r="188" spans="1:65" s="2" customFormat="1" ht="16.5" customHeight="1">
      <c r="A188" s="38"/>
      <c r="B188" s="39"/>
      <c r="C188" s="243" t="s">
        <v>352</v>
      </c>
      <c r="D188" s="243" t="s">
        <v>175</v>
      </c>
      <c r="E188" s="244" t="s">
        <v>300</v>
      </c>
      <c r="F188" s="245" t="s">
        <v>1197</v>
      </c>
      <c r="G188" s="246" t="s">
        <v>956</v>
      </c>
      <c r="H188" s="247">
        <v>1</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83</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1198</v>
      </c>
    </row>
    <row r="189" spans="1:65" s="2" customFormat="1" ht="16.5" customHeight="1">
      <c r="A189" s="38"/>
      <c r="B189" s="39"/>
      <c r="C189" s="243" t="s">
        <v>363</v>
      </c>
      <c r="D189" s="243" t="s">
        <v>175</v>
      </c>
      <c r="E189" s="244" t="s">
        <v>308</v>
      </c>
      <c r="F189" s="245" t="s">
        <v>1199</v>
      </c>
      <c r="G189" s="246" t="s">
        <v>211</v>
      </c>
      <c r="H189" s="247">
        <v>450</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83</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1200</v>
      </c>
    </row>
    <row r="190" spans="1:65" s="2" customFormat="1" ht="16.5" customHeight="1">
      <c r="A190" s="38"/>
      <c r="B190" s="39"/>
      <c r="C190" s="243" t="s">
        <v>367</v>
      </c>
      <c r="D190" s="243" t="s">
        <v>175</v>
      </c>
      <c r="E190" s="244" t="s">
        <v>312</v>
      </c>
      <c r="F190" s="245" t="s">
        <v>1201</v>
      </c>
      <c r="G190" s="246" t="s">
        <v>956</v>
      </c>
      <c r="H190" s="247">
        <v>20</v>
      </c>
      <c r="I190" s="248"/>
      <c r="J190" s="249">
        <f>ROUND(I190*H190,2)</f>
        <v>0</v>
      </c>
      <c r="K190" s="250"/>
      <c r="L190" s="44"/>
      <c r="M190" s="251" t="s">
        <v>1</v>
      </c>
      <c r="N190" s="252" t="s">
        <v>41</v>
      </c>
      <c r="O190" s="91"/>
      <c r="P190" s="253">
        <f>O190*H190</f>
        <v>0</v>
      </c>
      <c r="Q190" s="253">
        <v>0</v>
      </c>
      <c r="R190" s="253">
        <f>Q190*H190</f>
        <v>0</v>
      </c>
      <c r="S190" s="253">
        <v>0</v>
      </c>
      <c r="T190" s="254">
        <f>S190*H190</f>
        <v>0</v>
      </c>
      <c r="U190" s="38"/>
      <c r="V190" s="38"/>
      <c r="W190" s="38"/>
      <c r="X190" s="38"/>
      <c r="Y190" s="38"/>
      <c r="Z190" s="38"/>
      <c r="AA190" s="38"/>
      <c r="AB190" s="38"/>
      <c r="AC190" s="38"/>
      <c r="AD190" s="38"/>
      <c r="AE190" s="38"/>
      <c r="AR190" s="255" t="s">
        <v>183</v>
      </c>
      <c r="AT190" s="255" t="s">
        <v>175</v>
      </c>
      <c r="AU190" s="255" t="s">
        <v>83</v>
      </c>
      <c r="AY190" s="17" t="s">
        <v>173</v>
      </c>
      <c r="BE190" s="256">
        <f>IF(N190="základní",J190,0)</f>
        <v>0</v>
      </c>
      <c r="BF190" s="256">
        <f>IF(N190="snížená",J190,0)</f>
        <v>0</v>
      </c>
      <c r="BG190" s="256">
        <f>IF(N190="zákl. přenesená",J190,0)</f>
        <v>0</v>
      </c>
      <c r="BH190" s="256">
        <f>IF(N190="sníž. přenesená",J190,0)</f>
        <v>0</v>
      </c>
      <c r="BI190" s="256">
        <f>IF(N190="nulová",J190,0)</f>
        <v>0</v>
      </c>
      <c r="BJ190" s="17" t="s">
        <v>83</v>
      </c>
      <c r="BK190" s="256">
        <f>ROUND(I190*H190,2)</f>
        <v>0</v>
      </c>
      <c r="BL190" s="17" t="s">
        <v>183</v>
      </c>
      <c r="BM190" s="255" t="s">
        <v>1202</v>
      </c>
    </row>
    <row r="191" spans="1:65" s="2" customFormat="1" ht="16.5" customHeight="1">
      <c r="A191" s="38"/>
      <c r="B191" s="39"/>
      <c r="C191" s="243" t="s">
        <v>371</v>
      </c>
      <c r="D191" s="243" t="s">
        <v>175</v>
      </c>
      <c r="E191" s="244" t="s">
        <v>317</v>
      </c>
      <c r="F191" s="245" t="s">
        <v>1203</v>
      </c>
      <c r="G191" s="246" t="s">
        <v>211</v>
      </c>
      <c r="H191" s="247">
        <v>120</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83</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1204</v>
      </c>
    </row>
    <row r="192" spans="1:65" s="2" customFormat="1" ht="16.5" customHeight="1">
      <c r="A192" s="38"/>
      <c r="B192" s="39"/>
      <c r="C192" s="243" t="s">
        <v>376</v>
      </c>
      <c r="D192" s="243" t="s">
        <v>175</v>
      </c>
      <c r="E192" s="244" t="s">
        <v>322</v>
      </c>
      <c r="F192" s="245" t="s">
        <v>1205</v>
      </c>
      <c r="G192" s="246" t="s">
        <v>956</v>
      </c>
      <c r="H192" s="247">
        <v>1</v>
      </c>
      <c r="I192" s="248"/>
      <c r="J192" s="249">
        <f>ROUND(I192*H192,2)</f>
        <v>0</v>
      </c>
      <c r="K192" s="250"/>
      <c r="L192" s="44"/>
      <c r="M192" s="251" t="s">
        <v>1</v>
      </c>
      <c r="N192" s="252" t="s">
        <v>41</v>
      </c>
      <c r="O192" s="91"/>
      <c r="P192" s="253">
        <f>O192*H192</f>
        <v>0</v>
      </c>
      <c r="Q192" s="253">
        <v>0</v>
      </c>
      <c r="R192" s="253">
        <f>Q192*H192</f>
        <v>0</v>
      </c>
      <c r="S192" s="253">
        <v>0</v>
      </c>
      <c r="T192" s="254">
        <f>S192*H192</f>
        <v>0</v>
      </c>
      <c r="U192" s="38"/>
      <c r="V192" s="38"/>
      <c r="W192" s="38"/>
      <c r="X192" s="38"/>
      <c r="Y192" s="38"/>
      <c r="Z192" s="38"/>
      <c r="AA192" s="38"/>
      <c r="AB192" s="38"/>
      <c r="AC192" s="38"/>
      <c r="AD192" s="38"/>
      <c r="AE192" s="38"/>
      <c r="AR192" s="255" t="s">
        <v>183</v>
      </c>
      <c r="AT192" s="255" t="s">
        <v>175</v>
      </c>
      <c r="AU192" s="255" t="s">
        <v>83</v>
      </c>
      <c r="AY192" s="17" t="s">
        <v>173</v>
      </c>
      <c r="BE192" s="256">
        <f>IF(N192="základní",J192,0)</f>
        <v>0</v>
      </c>
      <c r="BF192" s="256">
        <f>IF(N192="snížená",J192,0)</f>
        <v>0</v>
      </c>
      <c r="BG192" s="256">
        <f>IF(N192="zákl. přenesená",J192,0)</f>
        <v>0</v>
      </c>
      <c r="BH192" s="256">
        <f>IF(N192="sníž. přenesená",J192,0)</f>
        <v>0</v>
      </c>
      <c r="BI192" s="256">
        <f>IF(N192="nulová",J192,0)</f>
        <v>0</v>
      </c>
      <c r="BJ192" s="17" t="s">
        <v>83</v>
      </c>
      <c r="BK192" s="256">
        <f>ROUND(I192*H192,2)</f>
        <v>0</v>
      </c>
      <c r="BL192" s="17" t="s">
        <v>183</v>
      </c>
      <c r="BM192" s="255" t="s">
        <v>1206</v>
      </c>
    </row>
    <row r="193" spans="1:65" s="2" customFormat="1" ht="16.5" customHeight="1">
      <c r="A193" s="38"/>
      <c r="B193" s="39"/>
      <c r="C193" s="243" t="s">
        <v>382</v>
      </c>
      <c r="D193" s="243" t="s">
        <v>175</v>
      </c>
      <c r="E193" s="244" t="s">
        <v>327</v>
      </c>
      <c r="F193" s="245" t="s">
        <v>1207</v>
      </c>
      <c r="G193" s="246" t="s">
        <v>956</v>
      </c>
      <c r="H193" s="247">
        <v>5</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83</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1208</v>
      </c>
    </row>
    <row r="194" spans="1:65" s="2" customFormat="1" ht="16.5" customHeight="1">
      <c r="A194" s="38"/>
      <c r="B194" s="39"/>
      <c r="C194" s="243" t="s">
        <v>390</v>
      </c>
      <c r="D194" s="243" t="s">
        <v>175</v>
      </c>
      <c r="E194" s="244" t="s">
        <v>332</v>
      </c>
      <c r="F194" s="245" t="s">
        <v>1209</v>
      </c>
      <c r="G194" s="246" t="s">
        <v>355</v>
      </c>
      <c r="H194" s="247">
        <v>5</v>
      </c>
      <c r="I194" s="248"/>
      <c r="J194" s="249">
        <f>ROUND(I194*H194,2)</f>
        <v>0</v>
      </c>
      <c r="K194" s="250"/>
      <c r="L194" s="44"/>
      <c r="M194" s="251" t="s">
        <v>1</v>
      </c>
      <c r="N194" s="252" t="s">
        <v>41</v>
      </c>
      <c r="O194" s="91"/>
      <c r="P194" s="253">
        <f>O194*H194</f>
        <v>0</v>
      </c>
      <c r="Q194" s="253">
        <v>0</v>
      </c>
      <c r="R194" s="253">
        <f>Q194*H194</f>
        <v>0</v>
      </c>
      <c r="S194" s="253">
        <v>0</v>
      </c>
      <c r="T194" s="254">
        <f>S194*H194</f>
        <v>0</v>
      </c>
      <c r="U194" s="38"/>
      <c r="V194" s="38"/>
      <c r="W194" s="38"/>
      <c r="X194" s="38"/>
      <c r="Y194" s="38"/>
      <c r="Z194" s="38"/>
      <c r="AA194" s="38"/>
      <c r="AB194" s="38"/>
      <c r="AC194" s="38"/>
      <c r="AD194" s="38"/>
      <c r="AE194" s="38"/>
      <c r="AR194" s="255" t="s">
        <v>183</v>
      </c>
      <c r="AT194" s="255" t="s">
        <v>175</v>
      </c>
      <c r="AU194" s="255" t="s">
        <v>83</v>
      </c>
      <c r="AY194" s="17" t="s">
        <v>173</v>
      </c>
      <c r="BE194" s="256">
        <f>IF(N194="základní",J194,0)</f>
        <v>0</v>
      </c>
      <c r="BF194" s="256">
        <f>IF(N194="snížená",J194,0)</f>
        <v>0</v>
      </c>
      <c r="BG194" s="256">
        <f>IF(N194="zákl. přenesená",J194,0)</f>
        <v>0</v>
      </c>
      <c r="BH194" s="256">
        <f>IF(N194="sníž. přenesená",J194,0)</f>
        <v>0</v>
      </c>
      <c r="BI194" s="256">
        <f>IF(N194="nulová",J194,0)</f>
        <v>0</v>
      </c>
      <c r="BJ194" s="17" t="s">
        <v>83</v>
      </c>
      <c r="BK194" s="256">
        <f>ROUND(I194*H194,2)</f>
        <v>0</v>
      </c>
      <c r="BL194" s="17" t="s">
        <v>183</v>
      </c>
      <c r="BM194" s="255" t="s">
        <v>1210</v>
      </c>
    </row>
    <row r="195" spans="1:65" s="2" customFormat="1" ht="21.75" customHeight="1">
      <c r="A195" s="38"/>
      <c r="B195" s="39"/>
      <c r="C195" s="243" t="s">
        <v>395</v>
      </c>
      <c r="D195" s="243" t="s">
        <v>175</v>
      </c>
      <c r="E195" s="244" t="s">
        <v>341</v>
      </c>
      <c r="F195" s="245" t="s">
        <v>1211</v>
      </c>
      <c r="G195" s="246" t="s">
        <v>355</v>
      </c>
      <c r="H195" s="247">
        <v>16</v>
      </c>
      <c r="I195" s="248"/>
      <c r="J195" s="249">
        <f>ROUND(I195*H195,2)</f>
        <v>0</v>
      </c>
      <c r="K195" s="250"/>
      <c r="L195" s="44"/>
      <c r="M195" s="251" t="s">
        <v>1</v>
      </c>
      <c r="N195" s="252" t="s">
        <v>41</v>
      </c>
      <c r="O195" s="91"/>
      <c r="P195" s="253">
        <f>O195*H195</f>
        <v>0</v>
      </c>
      <c r="Q195" s="253">
        <v>0</v>
      </c>
      <c r="R195" s="253">
        <f>Q195*H195</f>
        <v>0</v>
      </c>
      <c r="S195" s="253">
        <v>0</v>
      </c>
      <c r="T195" s="254">
        <f>S195*H195</f>
        <v>0</v>
      </c>
      <c r="U195" s="38"/>
      <c r="V195" s="38"/>
      <c r="W195" s="38"/>
      <c r="X195" s="38"/>
      <c r="Y195" s="38"/>
      <c r="Z195" s="38"/>
      <c r="AA195" s="38"/>
      <c r="AB195" s="38"/>
      <c r="AC195" s="38"/>
      <c r="AD195" s="38"/>
      <c r="AE195" s="38"/>
      <c r="AR195" s="255" t="s">
        <v>183</v>
      </c>
      <c r="AT195" s="255" t="s">
        <v>175</v>
      </c>
      <c r="AU195" s="255" t="s">
        <v>83</v>
      </c>
      <c r="AY195" s="17" t="s">
        <v>173</v>
      </c>
      <c r="BE195" s="256">
        <f>IF(N195="základní",J195,0)</f>
        <v>0</v>
      </c>
      <c r="BF195" s="256">
        <f>IF(N195="snížená",J195,0)</f>
        <v>0</v>
      </c>
      <c r="BG195" s="256">
        <f>IF(N195="zákl. přenesená",J195,0)</f>
        <v>0</v>
      </c>
      <c r="BH195" s="256">
        <f>IF(N195="sníž. přenesená",J195,0)</f>
        <v>0</v>
      </c>
      <c r="BI195" s="256">
        <f>IF(N195="nulová",J195,0)</f>
        <v>0</v>
      </c>
      <c r="BJ195" s="17" t="s">
        <v>83</v>
      </c>
      <c r="BK195" s="256">
        <f>ROUND(I195*H195,2)</f>
        <v>0</v>
      </c>
      <c r="BL195" s="17" t="s">
        <v>183</v>
      </c>
      <c r="BM195" s="255" t="s">
        <v>1212</v>
      </c>
    </row>
    <row r="196" spans="1:65" s="2" customFormat="1" ht="16.5" customHeight="1">
      <c r="A196" s="38"/>
      <c r="B196" s="39"/>
      <c r="C196" s="243" t="s">
        <v>402</v>
      </c>
      <c r="D196" s="243" t="s">
        <v>175</v>
      </c>
      <c r="E196" s="244" t="s">
        <v>345</v>
      </c>
      <c r="F196" s="245" t="s">
        <v>1213</v>
      </c>
      <c r="G196" s="246" t="s">
        <v>355</v>
      </c>
      <c r="H196" s="247">
        <v>16</v>
      </c>
      <c r="I196" s="248"/>
      <c r="J196" s="249">
        <f>ROUND(I196*H196,2)</f>
        <v>0</v>
      </c>
      <c r="K196" s="250"/>
      <c r="L196" s="44"/>
      <c r="M196" s="251" t="s">
        <v>1</v>
      </c>
      <c r="N196" s="252" t="s">
        <v>41</v>
      </c>
      <c r="O196" s="91"/>
      <c r="P196" s="253">
        <f>O196*H196</f>
        <v>0</v>
      </c>
      <c r="Q196" s="253">
        <v>0</v>
      </c>
      <c r="R196" s="253">
        <f>Q196*H196</f>
        <v>0</v>
      </c>
      <c r="S196" s="253">
        <v>0</v>
      </c>
      <c r="T196" s="254">
        <f>S196*H196</f>
        <v>0</v>
      </c>
      <c r="U196" s="38"/>
      <c r="V196" s="38"/>
      <c r="W196" s="38"/>
      <c r="X196" s="38"/>
      <c r="Y196" s="38"/>
      <c r="Z196" s="38"/>
      <c r="AA196" s="38"/>
      <c r="AB196" s="38"/>
      <c r="AC196" s="38"/>
      <c r="AD196" s="38"/>
      <c r="AE196" s="38"/>
      <c r="AR196" s="255" t="s">
        <v>183</v>
      </c>
      <c r="AT196" s="255" t="s">
        <v>175</v>
      </c>
      <c r="AU196" s="255" t="s">
        <v>83</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183</v>
      </c>
      <c r="BM196" s="255" t="s">
        <v>1214</v>
      </c>
    </row>
    <row r="197" spans="1:63" s="12" customFormat="1" ht="25.9" customHeight="1">
      <c r="A197" s="12"/>
      <c r="B197" s="227"/>
      <c r="C197" s="228"/>
      <c r="D197" s="229" t="s">
        <v>75</v>
      </c>
      <c r="E197" s="230" t="s">
        <v>1215</v>
      </c>
      <c r="F197" s="230" t="s">
        <v>1216</v>
      </c>
      <c r="G197" s="228"/>
      <c r="H197" s="228"/>
      <c r="I197" s="231"/>
      <c r="J197" s="232">
        <f>BK197</f>
        <v>0</v>
      </c>
      <c r="K197" s="228"/>
      <c r="L197" s="233"/>
      <c r="M197" s="234"/>
      <c r="N197" s="235"/>
      <c r="O197" s="235"/>
      <c r="P197" s="236">
        <f>SUM(P198:P205)</f>
        <v>0</v>
      </c>
      <c r="Q197" s="235"/>
      <c r="R197" s="236">
        <f>SUM(R198:R205)</f>
        <v>0</v>
      </c>
      <c r="S197" s="235"/>
      <c r="T197" s="237">
        <f>SUM(T198:T205)</f>
        <v>0</v>
      </c>
      <c r="U197" s="12"/>
      <c r="V197" s="12"/>
      <c r="W197" s="12"/>
      <c r="X197" s="12"/>
      <c r="Y197" s="12"/>
      <c r="Z197" s="12"/>
      <c r="AA197" s="12"/>
      <c r="AB197" s="12"/>
      <c r="AC197" s="12"/>
      <c r="AD197" s="12"/>
      <c r="AE197" s="12"/>
      <c r="AR197" s="238" t="s">
        <v>83</v>
      </c>
      <c r="AT197" s="239" t="s">
        <v>75</v>
      </c>
      <c r="AU197" s="239" t="s">
        <v>76</v>
      </c>
      <c r="AY197" s="238" t="s">
        <v>173</v>
      </c>
      <c r="BK197" s="240">
        <f>SUM(BK198:BK205)</f>
        <v>0</v>
      </c>
    </row>
    <row r="198" spans="1:65" s="2" customFormat="1" ht="16.5" customHeight="1">
      <c r="A198" s="38"/>
      <c r="B198" s="39"/>
      <c r="C198" s="243" t="s">
        <v>406</v>
      </c>
      <c r="D198" s="243" t="s">
        <v>175</v>
      </c>
      <c r="E198" s="244" t="s">
        <v>783</v>
      </c>
      <c r="F198" s="245" t="s">
        <v>1217</v>
      </c>
      <c r="G198" s="246" t="s">
        <v>956</v>
      </c>
      <c r="H198" s="247">
        <v>3</v>
      </c>
      <c r="I198" s="248"/>
      <c r="J198" s="249">
        <f>ROUND(I198*H198,2)</f>
        <v>0</v>
      </c>
      <c r="K198" s="250"/>
      <c r="L198" s="44"/>
      <c r="M198" s="251" t="s">
        <v>1</v>
      </c>
      <c r="N198" s="252" t="s">
        <v>41</v>
      </c>
      <c r="O198" s="91"/>
      <c r="P198" s="253">
        <f>O198*H198</f>
        <v>0</v>
      </c>
      <c r="Q198" s="253">
        <v>0</v>
      </c>
      <c r="R198" s="253">
        <f>Q198*H198</f>
        <v>0</v>
      </c>
      <c r="S198" s="253">
        <v>0</v>
      </c>
      <c r="T198" s="254">
        <f>S198*H198</f>
        <v>0</v>
      </c>
      <c r="U198" s="38"/>
      <c r="V198" s="38"/>
      <c r="W198" s="38"/>
      <c r="X198" s="38"/>
      <c r="Y198" s="38"/>
      <c r="Z198" s="38"/>
      <c r="AA198" s="38"/>
      <c r="AB198" s="38"/>
      <c r="AC198" s="38"/>
      <c r="AD198" s="38"/>
      <c r="AE198" s="38"/>
      <c r="AR198" s="255" t="s">
        <v>183</v>
      </c>
      <c r="AT198" s="255" t="s">
        <v>175</v>
      </c>
      <c r="AU198" s="255" t="s">
        <v>83</v>
      </c>
      <c r="AY198" s="17" t="s">
        <v>173</v>
      </c>
      <c r="BE198" s="256">
        <f>IF(N198="základní",J198,0)</f>
        <v>0</v>
      </c>
      <c r="BF198" s="256">
        <f>IF(N198="snížená",J198,0)</f>
        <v>0</v>
      </c>
      <c r="BG198" s="256">
        <f>IF(N198="zákl. přenesená",J198,0)</f>
        <v>0</v>
      </c>
      <c r="BH198" s="256">
        <f>IF(N198="sníž. přenesená",J198,0)</f>
        <v>0</v>
      </c>
      <c r="BI198" s="256">
        <f>IF(N198="nulová",J198,0)</f>
        <v>0</v>
      </c>
      <c r="BJ198" s="17" t="s">
        <v>83</v>
      </c>
      <c r="BK198" s="256">
        <f>ROUND(I198*H198,2)</f>
        <v>0</v>
      </c>
      <c r="BL198" s="17" t="s">
        <v>183</v>
      </c>
      <c r="BM198" s="255" t="s">
        <v>1218</v>
      </c>
    </row>
    <row r="199" spans="1:65" s="2" customFormat="1" ht="21.75" customHeight="1">
      <c r="A199" s="38"/>
      <c r="B199" s="39"/>
      <c r="C199" s="243" t="s">
        <v>412</v>
      </c>
      <c r="D199" s="243" t="s">
        <v>175</v>
      </c>
      <c r="E199" s="244" t="s">
        <v>787</v>
      </c>
      <c r="F199" s="245" t="s">
        <v>1219</v>
      </c>
      <c r="G199" s="246" t="s">
        <v>956</v>
      </c>
      <c r="H199" s="247">
        <v>2</v>
      </c>
      <c r="I199" s="248"/>
      <c r="J199" s="249">
        <f>ROUND(I199*H199,2)</f>
        <v>0</v>
      </c>
      <c r="K199" s="250"/>
      <c r="L199" s="44"/>
      <c r="M199" s="251" t="s">
        <v>1</v>
      </c>
      <c r="N199" s="252" t="s">
        <v>41</v>
      </c>
      <c r="O199" s="91"/>
      <c r="P199" s="253">
        <f>O199*H199</f>
        <v>0</v>
      </c>
      <c r="Q199" s="253">
        <v>0</v>
      </c>
      <c r="R199" s="253">
        <f>Q199*H199</f>
        <v>0</v>
      </c>
      <c r="S199" s="253">
        <v>0</v>
      </c>
      <c r="T199" s="254">
        <f>S199*H199</f>
        <v>0</v>
      </c>
      <c r="U199" s="38"/>
      <c r="V199" s="38"/>
      <c r="W199" s="38"/>
      <c r="X199" s="38"/>
      <c r="Y199" s="38"/>
      <c r="Z199" s="38"/>
      <c r="AA199" s="38"/>
      <c r="AB199" s="38"/>
      <c r="AC199" s="38"/>
      <c r="AD199" s="38"/>
      <c r="AE199" s="38"/>
      <c r="AR199" s="255" t="s">
        <v>183</v>
      </c>
      <c r="AT199" s="255" t="s">
        <v>175</v>
      </c>
      <c r="AU199" s="255" t="s">
        <v>83</v>
      </c>
      <c r="AY199" s="17" t="s">
        <v>173</v>
      </c>
      <c r="BE199" s="256">
        <f>IF(N199="základní",J199,0)</f>
        <v>0</v>
      </c>
      <c r="BF199" s="256">
        <f>IF(N199="snížená",J199,0)</f>
        <v>0</v>
      </c>
      <c r="BG199" s="256">
        <f>IF(N199="zákl. přenesená",J199,0)</f>
        <v>0</v>
      </c>
      <c r="BH199" s="256">
        <f>IF(N199="sníž. přenesená",J199,0)</f>
        <v>0</v>
      </c>
      <c r="BI199" s="256">
        <f>IF(N199="nulová",J199,0)</f>
        <v>0</v>
      </c>
      <c r="BJ199" s="17" t="s">
        <v>83</v>
      </c>
      <c r="BK199" s="256">
        <f>ROUND(I199*H199,2)</f>
        <v>0</v>
      </c>
      <c r="BL199" s="17" t="s">
        <v>183</v>
      </c>
      <c r="BM199" s="255" t="s">
        <v>1220</v>
      </c>
    </row>
    <row r="200" spans="1:65" s="2" customFormat="1" ht="24.15" customHeight="1">
      <c r="A200" s="38"/>
      <c r="B200" s="39"/>
      <c r="C200" s="243" t="s">
        <v>417</v>
      </c>
      <c r="D200" s="243" t="s">
        <v>175</v>
      </c>
      <c r="E200" s="244" t="s">
        <v>793</v>
      </c>
      <c r="F200" s="245" t="s">
        <v>1221</v>
      </c>
      <c r="G200" s="246" t="s">
        <v>956</v>
      </c>
      <c r="H200" s="247">
        <v>8</v>
      </c>
      <c r="I200" s="248"/>
      <c r="J200" s="249">
        <f>ROUND(I200*H200,2)</f>
        <v>0</v>
      </c>
      <c r="K200" s="250"/>
      <c r="L200" s="44"/>
      <c r="M200" s="251" t="s">
        <v>1</v>
      </c>
      <c r="N200" s="252" t="s">
        <v>41</v>
      </c>
      <c r="O200" s="91"/>
      <c r="P200" s="253">
        <f>O200*H200</f>
        <v>0</v>
      </c>
      <c r="Q200" s="253">
        <v>0</v>
      </c>
      <c r="R200" s="253">
        <f>Q200*H200</f>
        <v>0</v>
      </c>
      <c r="S200" s="253">
        <v>0</v>
      </c>
      <c r="T200" s="254">
        <f>S200*H200</f>
        <v>0</v>
      </c>
      <c r="U200" s="38"/>
      <c r="V200" s="38"/>
      <c r="W200" s="38"/>
      <c r="X200" s="38"/>
      <c r="Y200" s="38"/>
      <c r="Z200" s="38"/>
      <c r="AA200" s="38"/>
      <c r="AB200" s="38"/>
      <c r="AC200" s="38"/>
      <c r="AD200" s="38"/>
      <c r="AE200" s="38"/>
      <c r="AR200" s="255" t="s">
        <v>183</v>
      </c>
      <c r="AT200" s="255" t="s">
        <v>175</v>
      </c>
      <c r="AU200" s="255" t="s">
        <v>83</v>
      </c>
      <c r="AY200" s="17" t="s">
        <v>173</v>
      </c>
      <c r="BE200" s="256">
        <f>IF(N200="základní",J200,0)</f>
        <v>0</v>
      </c>
      <c r="BF200" s="256">
        <f>IF(N200="snížená",J200,0)</f>
        <v>0</v>
      </c>
      <c r="BG200" s="256">
        <f>IF(N200="zákl. přenesená",J200,0)</f>
        <v>0</v>
      </c>
      <c r="BH200" s="256">
        <f>IF(N200="sníž. přenesená",J200,0)</f>
        <v>0</v>
      </c>
      <c r="BI200" s="256">
        <f>IF(N200="nulová",J200,0)</f>
        <v>0</v>
      </c>
      <c r="BJ200" s="17" t="s">
        <v>83</v>
      </c>
      <c r="BK200" s="256">
        <f>ROUND(I200*H200,2)</f>
        <v>0</v>
      </c>
      <c r="BL200" s="17" t="s">
        <v>183</v>
      </c>
      <c r="BM200" s="255" t="s">
        <v>1222</v>
      </c>
    </row>
    <row r="201" spans="1:65" s="2" customFormat="1" ht="16.5" customHeight="1">
      <c r="A201" s="38"/>
      <c r="B201" s="39"/>
      <c r="C201" s="243" t="s">
        <v>421</v>
      </c>
      <c r="D201" s="243" t="s">
        <v>175</v>
      </c>
      <c r="E201" s="244" t="s">
        <v>797</v>
      </c>
      <c r="F201" s="245" t="s">
        <v>1223</v>
      </c>
      <c r="G201" s="246" t="s">
        <v>211</v>
      </c>
      <c r="H201" s="247">
        <v>200</v>
      </c>
      <c r="I201" s="248"/>
      <c r="J201" s="249">
        <f>ROUND(I201*H201,2)</f>
        <v>0</v>
      </c>
      <c r="K201" s="250"/>
      <c r="L201" s="44"/>
      <c r="M201" s="251" t="s">
        <v>1</v>
      </c>
      <c r="N201" s="252" t="s">
        <v>41</v>
      </c>
      <c r="O201" s="91"/>
      <c r="P201" s="253">
        <f>O201*H201</f>
        <v>0</v>
      </c>
      <c r="Q201" s="253">
        <v>0</v>
      </c>
      <c r="R201" s="253">
        <f>Q201*H201</f>
        <v>0</v>
      </c>
      <c r="S201" s="253">
        <v>0</v>
      </c>
      <c r="T201" s="254">
        <f>S201*H201</f>
        <v>0</v>
      </c>
      <c r="U201" s="38"/>
      <c r="V201" s="38"/>
      <c r="W201" s="38"/>
      <c r="X201" s="38"/>
      <c r="Y201" s="38"/>
      <c r="Z201" s="38"/>
      <c r="AA201" s="38"/>
      <c r="AB201" s="38"/>
      <c r="AC201" s="38"/>
      <c r="AD201" s="38"/>
      <c r="AE201" s="38"/>
      <c r="AR201" s="255" t="s">
        <v>183</v>
      </c>
      <c r="AT201" s="255" t="s">
        <v>175</v>
      </c>
      <c r="AU201" s="255" t="s">
        <v>83</v>
      </c>
      <c r="AY201" s="17" t="s">
        <v>173</v>
      </c>
      <c r="BE201" s="256">
        <f>IF(N201="základní",J201,0)</f>
        <v>0</v>
      </c>
      <c r="BF201" s="256">
        <f>IF(N201="snížená",J201,0)</f>
        <v>0</v>
      </c>
      <c r="BG201" s="256">
        <f>IF(N201="zákl. přenesená",J201,0)</f>
        <v>0</v>
      </c>
      <c r="BH201" s="256">
        <f>IF(N201="sníž. přenesená",J201,0)</f>
        <v>0</v>
      </c>
      <c r="BI201" s="256">
        <f>IF(N201="nulová",J201,0)</f>
        <v>0</v>
      </c>
      <c r="BJ201" s="17" t="s">
        <v>83</v>
      </c>
      <c r="BK201" s="256">
        <f>ROUND(I201*H201,2)</f>
        <v>0</v>
      </c>
      <c r="BL201" s="17" t="s">
        <v>183</v>
      </c>
      <c r="BM201" s="255" t="s">
        <v>1224</v>
      </c>
    </row>
    <row r="202" spans="1:65" s="2" customFormat="1" ht="16.5" customHeight="1">
      <c r="A202" s="38"/>
      <c r="B202" s="39"/>
      <c r="C202" s="243" t="s">
        <v>426</v>
      </c>
      <c r="D202" s="243" t="s">
        <v>175</v>
      </c>
      <c r="E202" s="244" t="s">
        <v>801</v>
      </c>
      <c r="F202" s="245" t="s">
        <v>1225</v>
      </c>
      <c r="G202" s="246" t="s">
        <v>956</v>
      </c>
      <c r="H202" s="247">
        <v>20</v>
      </c>
      <c r="I202" s="248"/>
      <c r="J202" s="249">
        <f>ROUND(I202*H202,2)</f>
        <v>0</v>
      </c>
      <c r="K202" s="250"/>
      <c r="L202" s="44"/>
      <c r="M202" s="251" t="s">
        <v>1</v>
      </c>
      <c r="N202" s="252" t="s">
        <v>41</v>
      </c>
      <c r="O202" s="91"/>
      <c r="P202" s="253">
        <f>O202*H202</f>
        <v>0</v>
      </c>
      <c r="Q202" s="253">
        <v>0</v>
      </c>
      <c r="R202" s="253">
        <f>Q202*H202</f>
        <v>0</v>
      </c>
      <c r="S202" s="253">
        <v>0</v>
      </c>
      <c r="T202" s="254">
        <f>S202*H202</f>
        <v>0</v>
      </c>
      <c r="U202" s="38"/>
      <c r="V202" s="38"/>
      <c r="W202" s="38"/>
      <c r="X202" s="38"/>
      <c r="Y202" s="38"/>
      <c r="Z202" s="38"/>
      <c r="AA202" s="38"/>
      <c r="AB202" s="38"/>
      <c r="AC202" s="38"/>
      <c r="AD202" s="38"/>
      <c r="AE202" s="38"/>
      <c r="AR202" s="255" t="s">
        <v>183</v>
      </c>
      <c r="AT202" s="255" t="s">
        <v>175</v>
      </c>
      <c r="AU202" s="255" t="s">
        <v>83</v>
      </c>
      <c r="AY202" s="17" t="s">
        <v>173</v>
      </c>
      <c r="BE202" s="256">
        <f>IF(N202="základní",J202,0)</f>
        <v>0</v>
      </c>
      <c r="BF202" s="256">
        <f>IF(N202="snížená",J202,0)</f>
        <v>0</v>
      </c>
      <c r="BG202" s="256">
        <f>IF(N202="zákl. přenesená",J202,0)</f>
        <v>0</v>
      </c>
      <c r="BH202" s="256">
        <f>IF(N202="sníž. přenesená",J202,0)</f>
        <v>0</v>
      </c>
      <c r="BI202" s="256">
        <f>IF(N202="nulová",J202,0)</f>
        <v>0</v>
      </c>
      <c r="BJ202" s="17" t="s">
        <v>83</v>
      </c>
      <c r="BK202" s="256">
        <f>ROUND(I202*H202,2)</f>
        <v>0</v>
      </c>
      <c r="BL202" s="17" t="s">
        <v>183</v>
      </c>
      <c r="BM202" s="255" t="s">
        <v>1226</v>
      </c>
    </row>
    <row r="203" spans="1:65" s="2" customFormat="1" ht="16.5" customHeight="1">
      <c r="A203" s="38"/>
      <c r="B203" s="39"/>
      <c r="C203" s="243" t="s">
        <v>432</v>
      </c>
      <c r="D203" s="243" t="s">
        <v>175</v>
      </c>
      <c r="E203" s="244" t="s">
        <v>805</v>
      </c>
      <c r="F203" s="245" t="s">
        <v>1227</v>
      </c>
      <c r="G203" s="246" t="s">
        <v>355</v>
      </c>
      <c r="H203" s="247">
        <v>4</v>
      </c>
      <c r="I203" s="248"/>
      <c r="J203" s="249">
        <f>ROUND(I203*H203,2)</f>
        <v>0</v>
      </c>
      <c r="K203" s="250"/>
      <c r="L203" s="44"/>
      <c r="M203" s="251" t="s">
        <v>1</v>
      </c>
      <c r="N203" s="252" t="s">
        <v>41</v>
      </c>
      <c r="O203" s="91"/>
      <c r="P203" s="253">
        <f>O203*H203</f>
        <v>0</v>
      </c>
      <c r="Q203" s="253">
        <v>0</v>
      </c>
      <c r="R203" s="253">
        <f>Q203*H203</f>
        <v>0</v>
      </c>
      <c r="S203" s="253">
        <v>0</v>
      </c>
      <c r="T203" s="254">
        <f>S203*H203</f>
        <v>0</v>
      </c>
      <c r="U203" s="38"/>
      <c r="V203" s="38"/>
      <c r="W203" s="38"/>
      <c r="X203" s="38"/>
      <c r="Y203" s="38"/>
      <c r="Z203" s="38"/>
      <c r="AA203" s="38"/>
      <c r="AB203" s="38"/>
      <c r="AC203" s="38"/>
      <c r="AD203" s="38"/>
      <c r="AE203" s="38"/>
      <c r="AR203" s="255" t="s">
        <v>183</v>
      </c>
      <c r="AT203" s="255" t="s">
        <v>175</v>
      </c>
      <c r="AU203" s="255" t="s">
        <v>83</v>
      </c>
      <c r="AY203" s="17" t="s">
        <v>173</v>
      </c>
      <c r="BE203" s="256">
        <f>IF(N203="základní",J203,0)</f>
        <v>0</v>
      </c>
      <c r="BF203" s="256">
        <f>IF(N203="snížená",J203,0)</f>
        <v>0</v>
      </c>
      <c r="BG203" s="256">
        <f>IF(N203="zákl. přenesená",J203,0)</f>
        <v>0</v>
      </c>
      <c r="BH203" s="256">
        <f>IF(N203="sníž. přenesená",J203,0)</f>
        <v>0</v>
      </c>
      <c r="BI203" s="256">
        <f>IF(N203="nulová",J203,0)</f>
        <v>0</v>
      </c>
      <c r="BJ203" s="17" t="s">
        <v>83</v>
      </c>
      <c r="BK203" s="256">
        <f>ROUND(I203*H203,2)</f>
        <v>0</v>
      </c>
      <c r="BL203" s="17" t="s">
        <v>183</v>
      </c>
      <c r="BM203" s="255" t="s">
        <v>1228</v>
      </c>
    </row>
    <row r="204" spans="1:65" s="2" customFormat="1" ht="24.15" customHeight="1">
      <c r="A204" s="38"/>
      <c r="B204" s="39"/>
      <c r="C204" s="243" t="s">
        <v>442</v>
      </c>
      <c r="D204" s="243" t="s">
        <v>175</v>
      </c>
      <c r="E204" s="244" t="s">
        <v>810</v>
      </c>
      <c r="F204" s="245" t="s">
        <v>1229</v>
      </c>
      <c r="G204" s="246" t="s">
        <v>355</v>
      </c>
      <c r="H204" s="247">
        <v>6</v>
      </c>
      <c r="I204" s="248"/>
      <c r="J204" s="249">
        <f>ROUND(I204*H204,2)</f>
        <v>0</v>
      </c>
      <c r="K204" s="250"/>
      <c r="L204" s="44"/>
      <c r="M204" s="251" t="s">
        <v>1</v>
      </c>
      <c r="N204" s="252" t="s">
        <v>41</v>
      </c>
      <c r="O204" s="91"/>
      <c r="P204" s="253">
        <f>O204*H204</f>
        <v>0</v>
      </c>
      <c r="Q204" s="253">
        <v>0</v>
      </c>
      <c r="R204" s="253">
        <f>Q204*H204</f>
        <v>0</v>
      </c>
      <c r="S204" s="253">
        <v>0</v>
      </c>
      <c r="T204" s="254">
        <f>S204*H204</f>
        <v>0</v>
      </c>
      <c r="U204" s="38"/>
      <c r="V204" s="38"/>
      <c r="W204" s="38"/>
      <c r="X204" s="38"/>
      <c r="Y204" s="38"/>
      <c r="Z204" s="38"/>
      <c r="AA204" s="38"/>
      <c r="AB204" s="38"/>
      <c r="AC204" s="38"/>
      <c r="AD204" s="38"/>
      <c r="AE204" s="38"/>
      <c r="AR204" s="255" t="s">
        <v>183</v>
      </c>
      <c r="AT204" s="255" t="s">
        <v>175</v>
      </c>
      <c r="AU204" s="255" t="s">
        <v>83</v>
      </c>
      <c r="AY204" s="17" t="s">
        <v>173</v>
      </c>
      <c r="BE204" s="256">
        <f>IF(N204="základní",J204,0)</f>
        <v>0</v>
      </c>
      <c r="BF204" s="256">
        <f>IF(N204="snížená",J204,0)</f>
        <v>0</v>
      </c>
      <c r="BG204" s="256">
        <f>IF(N204="zákl. přenesená",J204,0)</f>
        <v>0</v>
      </c>
      <c r="BH204" s="256">
        <f>IF(N204="sníž. přenesená",J204,0)</f>
        <v>0</v>
      </c>
      <c r="BI204" s="256">
        <f>IF(N204="nulová",J204,0)</f>
        <v>0</v>
      </c>
      <c r="BJ204" s="17" t="s">
        <v>83</v>
      </c>
      <c r="BK204" s="256">
        <f>ROUND(I204*H204,2)</f>
        <v>0</v>
      </c>
      <c r="BL204" s="17" t="s">
        <v>183</v>
      </c>
      <c r="BM204" s="255" t="s">
        <v>1230</v>
      </c>
    </row>
    <row r="205" spans="1:65" s="2" customFormat="1" ht="24.15" customHeight="1">
      <c r="A205" s="38"/>
      <c r="B205" s="39"/>
      <c r="C205" s="243" t="s">
        <v>448</v>
      </c>
      <c r="D205" s="243" t="s">
        <v>175</v>
      </c>
      <c r="E205" s="244" t="s">
        <v>814</v>
      </c>
      <c r="F205" s="245" t="s">
        <v>1231</v>
      </c>
      <c r="G205" s="246" t="s">
        <v>355</v>
      </c>
      <c r="H205" s="247">
        <v>12</v>
      </c>
      <c r="I205" s="248"/>
      <c r="J205" s="249">
        <f>ROUND(I205*H205,2)</f>
        <v>0</v>
      </c>
      <c r="K205" s="250"/>
      <c r="L205" s="44"/>
      <c r="M205" s="251" t="s">
        <v>1</v>
      </c>
      <c r="N205" s="252" t="s">
        <v>41</v>
      </c>
      <c r="O205" s="91"/>
      <c r="P205" s="253">
        <f>O205*H205</f>
        <v>0</v>
      </c>
      <c r="Q205" s="253">
        <v>0</v>
      </c>
      <c r="R205" s="253">
        <f>Q205*H205</f>
        <v>0</v>
      </c>
      <c r="S205" s="253">
        <v>0</v>
      </c>
      <c r="T205" s="254">
        <f>S205*H205</f>
        <v>0</v>
      </c>
      <c r="U205" s="38"/>
      <c r="V205" s="38"/>
      <c r="W205" s="38"/>
      <c r="X205" s="38"/>
      <c r="Y205" s="38"/>
      <c r="Z205" s="38"/>
      <c r="AA205" s="38"/>
      <c r="AB205" s="38"/>
      <c r="AC205" s="38"/>
      <c r="AD205" s="38"/>
      <c r="AE205" s="38"/>
      <c r="AR205" s="255" t="s">
        <v>183</v>
      </c>
      <c r="AT205" s="255" t="s">
        <v>175</v>
      </c>
      <c r="AU205" s="255" t="s">
        <v>83</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183</v>
      </c>
      <c r="BM205" s="255" t="s">
        <v>1232</v>
      </c>
    </row>
    <row r="206" spans="1:63" s="12" customFormat="1" ht="25.9" customHeight="1">
      <c r="A206" s="12"/>
      <c r="B206" s="227"/>
      <c r="C206" s="228"/>
      <c r="D206" s="229" t="s">
        <v>75</v>
      </c>
      <c r="E206" s="230" t="s">
        <v>1233</v>
      </c>
      <c r="F206" s="230" t="s">
        <v>1234</v>
      </c>
      <c r="G206" s="228"/>
      <c r="H206" s="228"/>
      <c r="I206" s="231"/>
      <c r="J206" s="232">
        <f>BK206</f>
        <v>0</v>
      </c>
      <c r="K206" s="228"/>
      <c r="L206" s="233"/>
      <c r="M206" s="234"/>
      <c r="N206" s="235"/>
      <c r="O206" s="235"/>
      <c r="P206" s="236">
        <f>SUM(P207:P208)</f>
        <v>0</v>
      </c>
      <c r="Q206" s="235"/>
      <c r="R206" s="236">
        <f>SUM(R207:R208)</f>
        <v>0</v>
      </c>
      <c r="S206" s="235"/>
      <c r="T206" s="237">
        <f>SUM(T207:T208)</f>
        <v>0</v>
      </c>
      <c r="U206" s="12"/>
      <c r="V206" s="12"/>
      <c r="W206" s="12"/>
      <c r="X206" s="12"/>
      <c r="Y206" s="12"/>
      <c r="Z206" s="12"/>
      <c r="AA206" s="12"/>
      <c r="AB206" s="12"/>
      <c r="AC206" s="12"/>
      <c r="AD206" s="12"/>
      <c r="AE206" s="12"/>
      <c r="AR206" s="238" t="s">
        <v>83</v>
      </c>
      <c r="AT206" s="239" t="s">
        <v>75</v>
      </c>
      <c r="AU206" s="239" t="s">
        <v>76</v>
      </c>
      <c r="AY206" s="238" t="s">
        <v>173</v>
      </c>
      <c r="BK206" s="240">
        <f>SUM(BK207:BK208)</f>
        <v>0</v>
      </c>
    </row>
    <row r="207" spans="1:65" s="2" customFormat="1" ht="21.75" customHeight="1">
      <c r="A207" s="38"/>
      <c r="B207" s="39"/>
      <c r="C207" s="243" t="s">
        <v>452</v>
      </c>
      <c r="D207" s="243" t="s">
        <v>175</v>
      </c>
      <c r="E207" s="244" t="s">
        <v>1235</v>
      </c>
      <c r="F207" s="245" t="s">
        <v>1211</v>
      </c>
      <c r="G207" s="246" t="s">
        <v>355</v>
      </c>
      <c r="H207" s="247">
        <v>16</v>
      </c>
      <c r="I207" s="248"/>
      <c r="J207" s="249">
        <f>ROUND(I207*H207,2)</f>
        <v>0</v>
      </c>
      <c r="K207" s="250"/>
      <c r="L207" s="44"/>
      <c r="M207" s="251" t="s">
        <v>1</v>
      </c>
      <c r="N207" s="252" t="s">
        <v>41</v>
      </c>
      <c r="O207" s="91"/>
      <c r="P207" s="253">
        <f>O207*H207</f>
        <v>0</v>
      </c>
      <c r="Q207" s="253">
        <v>0</v>
      </c>
      <c r="R207" s="253">
        <f>Q207*H207</f>
        <v>0</v>
      </c>
      <c r="S207" s="253">
        <v>0</v>
      </c>
      <c r="T207" s="254">
        <f>S207*H207</f>
        <v>0</v>
      </c>
      <c r="U207" s="38"/>
      <c r="V207" s="38"/>
      <c r="W207" s="38"/>
      <c r="X207" s="38"/>
      <c r="Y207" s="38"/>
      <c r="Z207" s="38"/>
      <c r="AA207" s="38"/>
      <c r="AB207" s="38"/>
      <c r="AC207" s="38"/>
      <c r="AD207" s="38"/>
      <c r="AE207" s="38"/>
      <c r="AR207" s="255" t="s">
        <v>183</v>
      </c>
      <c r="AT207" s="255" t="s">
        <v>175</v>
      </c>
      <c r="AU207" s="255" t="s">
        <v>83</v>
      </c>
      <c r="AY207" s="17" t="s">
        <v>173</v>
      </c>
      <c r="BE207" s="256">
        <f>IF(N207="základní",J207,0)</f>
        <v>0</v>
      </c>
      <c r="BF207" s="256">
        <f>IF(N207="snížená",J207,0)</f>
        <v>0</v>
      </c>
      <c r="BG207" s="256">
        <f>IF(N207="zákl. přenesená",J207,0)</f>
        <v>0</v>
      </c>
      <c r="BH207" s="256">
        <f>IF(N207="sníž. přenesená",J207,0)</f>
        <v>0</v>
      </c>
      <c r="BI207" s="256">
        <f>IF(N207="nulová",J207,0)</f>
        <v>0</v>
      </c>
      <c r="BJ207" s="17" t="s">
        <v>83</v>
      </c>
      <c r="BK207" s="256">
        <f>ROUND(I207*H207,2)</f>
        <v>0</v>
      </c>
      <c r="BL207" s="17" t="s">
        <v>183</v>
      </c>
      <c r="BM207" s="255" t="s">
        <v>1236</v>
      </c>
    </row>
    <row r="208" spans="1:65" s="2" customFormat="1" ht="16.5" customHeight="1">
      <c r="A208" s="38"/>
      <c r="B208" s="39"/>
      <c r="C208" s="243" t="s">
        <v>458</v>
      </c>
      <c r="D208" s="243" t="s">
        <v>175</v>
      </c>
      <c r="E208" s="244" t="s">
        <v>1237</v>
      </c>
      <c r="F208" s="245" t="s">
        <v>1213</v>
      </c>
      <c r="G208" s="246" t="s">
        <v>355</v>
      </c>
      <c r="H208" s="247">
        <v>16</v>
      </c>
      <c r="I208" s="248"/>
      <c r="J208" s="249">
        <f>ROUND(I208*H208,2)</f>
        <v>0</v>
      </c>
      <c r="K208" s="250"/>
      <c r="L208" s="44"/>
      <c r="M208" s="251" t="s">
        <v>1</v>
      </c>
      <c r="N208" s="252" t="s">
        <v>41</v>
      </c>
      <c r="O208" s="91"/>
      <c r="P208" s="253">
        <f>O208*H208</f>
        <v>0</v>
      </c>
      <c r="Q208" s="253">
        <v>0</v>
      </c>
      <c r="R208" s="253">
        <f>Q208*H208</f>
        <v>0</v>
      </c>
      <c r="S208" s="253">
        <v>0</v>
      </c>
      <c r="T208" s="254">
        <f>S208*H208</f>
        <v>0</v>
      </c>
      <c r="U208" s="38"/>
      <c r="V208" s="38"/>
      <c r="W208" s="38"/>
      <c r="X208" s="38"/>
      <c r="Y208" s="38"/>
      <c r="Z208" s="38"/>
      <c r="AA208" s="38"/>
      <c r="AB208" s="38"/>
      <c r="AC208" s="38"/>
      <c r="AD208" s="38"/>
      <c r="AE208" s="38"/>
      <c r="AR208" s="255" t="s">
        <v>183</v>
      </c>
      <c r="AT208" s="255" t="s">
        <v>175</v>
      </c>
      <c r="AU208" s="255" t="s">
        <v>83</v>
      </c>
      <c r="AY208" s="17" t="s">
        <v>173</v>
      </c>
      <c r="BE208" s="256">
        <f>IF(N208="základní",J208,0)</f>
        <v>0</v>
      </c>
      <c r="BF208" s="256">
        <f>IF(N208="snížená",J208,0)</f>
        <v>0</v>
      </c>
      <c r="BG208" s="256">
        <f>IF(N208="zákl. přenesená",J208,0)</f>
        <v>0</v>
      </c>
      <c r="BH208" s="256">
        <f>IF(N208="sníž. přenesená",J208,0)</f>
        <v>0</v>
      </c>
      <c r="BI208" s="256">
        <f>IF(N208="nulová",J208,0)</f>
        <v>0</v>
      </c>
      <c r="BJ208" s="17" t="s">
        <v>83</v>
      </c>
      <c r="BK208" s="256">
        <f>ROUND(I208*H208,2)</f>
        <v>0</v>
      </c>
      <c r="BL208" s="17" t="s">
        <v>183</v>
      </c>
      <c r="BM208" s="255" t="s">
        <v>1238</v>
      </c>
    </row>
    <row r="209" spans="1:63" s="12" customFormat="1" ht="25.9" customHeight="1">
      <c r="A209" s="12"/>
      <c r="B209" s="227"/>
      <c r="C209" s="228"/>
      <c r="D209" s="229" t="s">
        <v>75</v>
      </c>
      <c r="E209" s="230" t="s">
        <v>175</v>
      </c>
      <c r="F209" s="230" t="s">
        <v>1239</v>
      </c>
      <c r="G209" s="228"/>
      <c r="H209" s="228"/>
      <c r="I209" s="231"/>
      <c r="J209" s="232">
        <f>BK209</f>
        <v>0</v>
      </c>
      <c r="K209" s="228"/>
      <c r="L209" s="233"/>
      <c r="M209" s="234"/>
      <c r="N209" s="235"/>
      <c r="O209" s="235"/>
      <c r="P209" s="236">
        <f>SUM(P210:P214)</f>
        <v>0</v>
      </c>
      <c r="Q209" s="235"/>
      <c r="R209" s="236">
        <f>SUM(R210:R214)</f>
        <v>0</v>
      </c>
      <c r="S209" s="235"/>
      <c r="T209" s="237">
        <f>SUM(T210:T214)</f>
        <v>0</v>
      </c>
      <c r="U209" s="12"/>
      <c r="V209" s="12"/>
      <c r="W209" s="12"/>
      <c r="X209" s="12"/>
      <c r="Y209" s="12"/>
      <c r="Z209" s="12"/>
      <c r="AA209" s="12"/>
      <c r="AB209" s="12"/>
      <c r="AC209" s="12"/>
      <c r="AD209" s="12"/>
      <c r="AE209" s="12"/>
      <c r="AR209" s="238" t="s">
        <v>83</v>
      </c>
      <c r="AT209" s="239" t="s">
        <v>75</v>
      </c>
      <c r="AU209" s="239" t="s">
        <v>76</v>
      </c>
      <c r="AY209" s="238" t="s">
        <v>173</v>
      </c>
      <c r="BK209" s="240">
        <f>SUM(BK210:BK214)</f>
        <v>0</v>
      </c>
    </row>
    <row r="210" spans="1:65" s="2" customFormat="1" ht="16.5" customHeight="1">
      <c r="A210" s="38"/>
      <c r="B210" s="39"/>
      <c r="C210" s="243" t="s">
        <v>277</v>
      </c>
      <c r="D210" s="243" t="s">
        <v>175</v>
      </c>
      <c r="E210" s="244" t="s">
        <v>1240</v>
      </c>
      <c r="F210" s="245" t="s">
        <v>1241</v>
      </c>
      <c r="G210" s="246" t="s">
        <v>956</v>
      </c>
      <c r="H210" s="247">
        <v>3</v>
      </c>
      <c r="I210" s="248"/>
      <c r="J210" s="249">
        <f>ROUND(I210*H210,2)</f>
        <v>0</v>
      </c>
      <c r="K210" s="250"/>
      <c r="L210" s="44"/>
      <c r="M210" s="251" t="s">
        <v>1</v>
      </c>
      <c r="N210" s="252" t="s">
        <v>41</v>
      </c>
      <c r="O210" s="91"/>
      <c r="P210" s="253">
        <f>O210*H210</f>
        <v>0</v>
      </c>
      <c r="Q210" s="253">
        <v>0</v>
      </c>
      <c r="R210" s="253">
        <f>Q210*H210</f>
        <v>0</v>
      </c>
      <c r="S210" s="253">
        <v>0</v>
      </c>
      <c r="T210" s="254">
        <f>S210*H210</f>
        <v>0</v>
      </c>
      <c r="U210" s="38"/>
      <c r="V210" s="38"/>
      <c r="W210" s="38"/>
      <c r="X210" s="38"/>
      <c r="Y210" s="38"/>
      <c r="Z210" s="38"/>
      <c r="AA210" s="38"/>
      <c r="AB210" s="38"/>
      <c r="AC210" s="38"/>
      <c r="AD210" s="38"/>
      <c r="AE210" s="38"/>
      <c r="AR210" s="255" t="s">
        <v>183</v>
      </c>
      <c r="AT210" s="255" t="s">
        <v>175</v>
      </c>
      <c r="AU210" s="255" t="s">
        <v>83</v>
      </c>
      <c r="AY210" s="17" t="s">
        <v>173</v>
      </c>
      <c r="BE210" s="256">
        <f>IF(N210="základní",J210,0)</f>
        <v>0</v>
      </c>
      <c r="BF210" s="256">
        <f>IF(N210="snížená",J210,0)</f>
        <v>0</v>
      </c>
      <c r="BG210" s="256">
        <f>IF(N210="zákl. přenesená",J210,0)</f>
        <v>0</v>
      </c>
      <c r="BH210" s="256">
        <f>IF(N210="sníž. přenesená",J210,0)</f>
        <v>0</v>
      </c>
      <c r="BI210" s="256">
        <f>IF(N210="nulová",J210,0)</f>
        <v>0</v>
      </c>
      <c r="BJ210" s="17" t="s">
        <v>83</v>
      </c>
      <c r="BK210" s="256">
        <f>ROUND(I210*H210,2)</f>
        <v>0</v>
      </c>
      <c r="BL210" s="17" t="s">
        <v>183</v>
      </c>
      <c r="BM210" s="255" t="s">
        <v>1242</v>
      </c>
    </row>
    <row r="211" spans="1:65" s="2" customFormat="1" ht="16.5" customHeight="1">
      <c r="A211" s="38"/>
      <c r="B211" s="39"/>
      <c r="C211" s="243" t="s">
        <v>468</v>
      </c>
      <c r="D211" s="243" t="s">
        <v>175</v>
      </c>
      <c r="E211" s="244" t="s">
        <v>1243</v>
      </c>
      <c r="F211" s="245" t="s">
        <v>1244</v>
      </c>
      <c r="G211" s="246" t="s">
        <v>956</v>
      </c>
      <c r="H211" s="247">
        <v>5</v>
      </c>
      <c r="I211" s="248"/>
      <c r="J211" s="249">
        <f>ROUND(I211*H211,2)</f>
        <v>0</v>
      </c>
      <c r="K211" s="250"/>
      <c r="L211" s="44"/>
      <c r="M211" s="251" t="s">
        <v>1</v>
      </c>
      <c r="N211" s="252" t="s">
        <v>41</v>
      </c>
      <c r="O211" s="91"/>
      <c r="P211" s="253">
        <f>O211*H211</f>
        <v>0</v>
      </c>
      <c r="Q211" s="253">
        <v>0</v>
      </c>
      <c r="R211" s="253">
        <f>Q211*H211</f>
        <v>0</v>
      </c>
      <c r="S211" s="253">
        <v>0</v>
      </c>
      <c r="T211" s="254">
        <f>S211*H211</f>
        <v>0</v>
      </c>
      <c r="U211" s="38"/>
      <c r="V211" s="38"/>
      <c r="W211" s="38"/>
      <c r="X211" s="38"/>
      <c r="Y211" s="38"/>
      <c r="Z211" s="38"/>
      <c r="AA211" s="38"/>
      <c r="AB211" s="38"/>
      <c r="AC211" s="38"/>
      <c r="AD211" s="38"/>
      <c r="AE211" s="38"/>
      <c r="AR211" s="255" t="s">
        <v>183</v>
      </c>
      <c r="AT211" s="255" t="s">
        <v>175</v>
      </c>
      <c r="AU211" s="255" t="s">
        <v>83</v>
      </c>
      <c r="AY211" s="17" t="s">
        <v>173</v>
      </c>
      <c r="BE211" s="256">
        <f>IF(N211="základní",J211,0)</f>
        <v>0</v>
      </c>
      <c r="BF211" s="256">
        <f>IF(N211="snížená",J211,0)</f>
        <v>0</v>
      </c>
      <c r="BG211" s="256">
        <f>IF(N211="zákl. přenesená",J211,0)</f>
        <v>0</v>
      </c>
      <c r="BH211" s="256">
        <f>IF(N211="sníž. přenesená",J211,0)</f>
        <v>0</v>
      </c>
      <c r="BI211" s="256">
        <f>IF(N211="nulová",J211,0)</f>
        <v>0</v>
      </c>
      <c r="BJ211" s="17" t="s">
        <v>83</v>
      </c>
      <c r="BK211" s="256">
        <f>ROUND(I211*H211,2)</f>
        <v>0</v>
      </c>
      <c r="BL211" s="17" t="s">
        <v>183</v>
      </c>
      <c r="BM211" s="255" t="s">
        <v>1245</v>
      </c>
    </row>
    <row r="212" spans="1:65" s="2" customFormat="1" ht="16.5" customHeight="1">
      <c r="A212" s="38"/>
      <c r="B212" s="39"/>
      <c r="C212" s="243" t="s">
        <v>473</v>
      </c>
      <c r="D212" s="243" t="s">
        <v>175</v>
      </c>
      <c r="E212" s="244" t="s">
        <v>1246</v>
      </c>
      <c r="F212" s="245" t="s">
        <v>1247</v>
      </c>
      <c r="G212" s="246" t="s">
        <v>211</v>
      </c>
      <c r="H212" s="247">
        <v>94</v>
      </c>
      <c r="I212" s="248"/>
      <c r="J212" s="249">
        <f>ROUND(I212*H212,2)</f>
        <v>0</v>
      </c>
      <c r="K212" s="250"/>
      <c r="L212" s="44"/>
      <c r="M212" s="251" t="s">
        <v>1</v>
      </c>
      <c r="N212" s="252" t="s">
        <v>41</v>
      </c>
      <c r="O212" s="91"/>
      <c r="P212" s="253">
        <f>O212*H212</f>
        <v>0</v>
      </c>
      <c r="Q212" s="253">
        <v>0</v>
      </c>
      <c r="R212" s="253">
        <f>Q212*H212</f>
        <v>0</v>
      </c>
      <c r="S212" s="253">
        <v>0</v>
      </c>
      <c r="T212" s="254">
        <f>S212*H212</f>
        <v>0</v>
      </c>
      <c r="U212" s="38"/>
      <c r="V212" s="38"/>
      <c r="W212" s="38"/>
      <c r="X212" s="38"/>
      <c r="Y212" s="38"/>
      <c r="Z212" s="38"/>
      <c r="AA212" s="38"/>
      <c r="AB212" s="38"/>
      <c r="AC212" s="38"/>
      <c r="AD212" s="38"/>
      <c r="AE212" s="38"/>
      <c r="AR212" s="255" t="s">
        <v>183</v>
      </c>
      <c r="AT212" s="255" t="s">
        <v>175</v>
      </c>
      <c r="AU212" s="255" t="s">
        <v>83</v>
      </c>
      <c r="AY212" s="17" t="s">
        <v>173</v>
      </c>
      <c r="BE212" s="256">
        <f>IF(N212="základní",J212,0)</f>
        <v>0</v>
      </c>
      <c r="BF212" s="256">
        <f>IF(N212="snížená",J212,0)</f>
        <v>0</v>
      </c>
      <c r="BG212" s="256">
        <f>IF(N212="zákl. přenesená",J212,0)</f>
        <v>0</v>
      </c>
      <c r="BH212" s="256">
        <f>IF(N212="sníž. přenesená",J212,0)</f>
        <v>0</v>
      </c>
      <c r="BI212" s="256">
        <f>IF(N212="nulová",J212,0)</f>
        <v>0</v>
      </c>
      <c r="BJ212" s="17" t="s">
        <v>83</v>
      </c>
      <c r="BK212" s="256">
        <f>ROUND(I212*H212,2)</f>
        <v>0</v>
      </c>
      <c r="BL212" s="17" t="s">
        <v>183</v>
      </c>
      <c r="BM212" s="255" t="s">
        <v>1248</v>
      </c>
    </row>
    <row r="213" spans="1:65" s="2" customFormat="1" ht="16.5" customHeight="1">
      <c r="A213" s="38"/>
      <c r="B213" s="39"/>
      <c r="C213" s="243" t="s">
        <v>478</v>
      </c>
      <c r="D213" s="243" t="s">
        <v>175</v>
      </c>
      <c r="E213" s="244" t="s">
        <v>1249</v>
      </c>
      <c r="F213" s="245" t="s">
        <v>1250</v>
      </c>
      <c r="G213" s="246" t="s">
        <v>956</v>
      </c>
      <c r="H213" s="247">
        <v>240</v>
      </c>
      <c r="I213" s="248"/>
      <c r="J213" s="249">
        <f>ROUND(I213*H213,2)</f>
        <v>0</v>
      </c>
      <c r="K213" s="250"/>
      <c r="L213" s="44"/>
      <c r="M213" s="251" t="s">
        <v>1</v>
      </c>
      <c r="N213" s="252" t="s">
        <v>41</v>
      </c>
      <c r="O213" s="91"/>
      <c r="P213" s="253">
        <f>O213*H213</f>
        <v>0</v>
      </c>
      <c r="Q213" s="253">
        <v>0</v>
      </c>
      <c r="R213" s="253">
        <f>Q213*H213</f>
        <v>0</v>
      </c>
      <c r="S213" s="253">
        <v>0</v>
      </c>
      <c r="T213" s="254">
        <f>S213*H213</f>
        <v>0</v>
      </c>
      <c r="U213" s="38"/>
      <c r="V213" s="38"/>
      <c r="W213" s="38"/>
      <c r="X213" s="38"/>
      <c r="Y213" s="38"/>
      <c r="Z213" s="38"/>
      <c r="AA213" s="38"/>
      <c r="AB213" s="38"/>
      <c r="AC213" s="38"/>
      <c r="AD213" s="38"/>
      <c r="AE213" s="38"/>
      <c r="AR213" s="255" t="s">
        <v>183</v>
      </c>
      <c r="AT213" s="255" t="s">
        <v>175</v>
      </c>
      <c r="AU213" s="255" t="s">
        <v>83</v>
      </c>
      <c r="AY213" s="17" t="s">
        <v>173</v>
      </c>
      <c r="BE213" s="256">
        <f>IF(N213="základní",J213,0)</f>
        <v>0</v>
      </c>
      <c r="BF213" s="256">
        <f>IF(N213="snížená",J213,0)</f>
        <v>0</v>
      </c>
      <c r="BG213" s="256">
        <f>IF(N213="zákl. přenesená",J213,0)</f>
        <v>0</v>
      </c>
      <c r="BH213" s="256">
        <f>IF(N213="sníž. přenesená",J213,0)</f>
        <v>0</v>
      </c>
      <c r="BI213" s="256">
        <f>IF(N213="nulová",J213,0)</f>
        <v>0</v>
      </c>
      <c r="BJ213" s="17" t="s">
        <v>83</v>
      </c>
      <c r="BK213" s="256">
        <f>ROUND(I213*H213,2)</f>
        <v>0</v>
      </c>
      <c r="BL213" s="17" t="s">
        <v>183</v>
      </c>
      <c r="BM213" s="255" t="s">
        <v>1251</v>
      </c>
    </row>
    <row r="214" spans="1:65" s="2" customFormat="1" ht="16.5" customHeight="1">
      <c r="A214" s="38"/>
      <c r="B214" s="39"/>
      <c r="C214" s="243" t="s">
        <v>484</v>
      </c>
      <c r="D214" s="243" t="s">
        <v>175</v>
      </c>
      <c r="E214" s="244" t="s">
        <v>1252</v>
      </c>
      <c r="F214" s="245" t="s">
        <v>1253</v>
      </c>
      <c r="G214" s="246" t="s">
        <v>355</v>
      </c>
      <c r="H214" s="247">
        <v>4</v>
      </c>
      <c r="I214" s="248"/>
      <c r="J214" s="249">
        <f>ROUND(I214*H214,2)</f>
        <v>0</v>
      </c>
      <c r="K214" s="250"/>
      <c r="L214" s="44"/>
      <c r="M214" s="251" t="s">
        <v>1</v>
      </c>
      <c r="N214" s="252" t="s">
        <v>41</v>
      </c>
      <c r="O214" s="91"/>
      <c r="P214" s="253">
        <f>O214*H214</f>
        <v>0</v>
      </c>
      <c r="Q214" s="253">
        <v>0</v>
      </c>
      <c r="R214" s="253">
        <f>Q214*H214</f>
        <v>0</v>
      </c>
      <c r="S214" s="253">
        <v>0</v>
      </c>
      <c r="T214" s="254">
        <f>S214*H214</f>
        <v>0</v>
      </c>
      <c r="U214" s="38"/>
      <c r="V214" s="38"/>
      <c r="W214" s="38"/>
      <c r="X214" s="38"/>
      <c r="Y214" s="38"/>
      <c r="Z214" s="38"/>
      <c r="AA214" s="38"/>
      <c r="AB214" s="38"/>
      <c r="AC214" s="38"/>
      <c r="AD214" s="38"/>
      <c r="AE214" s="38"/>
      <c r="AR214" s="255" t="s">
        <v>183</v>
      </c>
      <c r="AT214" s="255" t="s">
        <v>175</v>
      </c>
      <c r="AU214" s="255" t="s">
        <v>83</v>
      </c>
      <c r="AY214" s="17" t="s">
        <v>173</v>
      </c>
      <c r="BE214" s="256">
        <f>IF(N214="základní",J214,0)</f>
        <v>0</v>
      </c>
      <c r="BF214" s="256">
        <f>IF(N214="snížená",J214,0)</f>
        <v>0</v>
      </c>
      <c r="BG214" s="256">
        <f>IF(N214="zákl. přenesená",J214,0)</f>
        <v>0</v>
      </c>
      <c r="BH214" s="256">
        <f>IF(N214="sníž. přenesená",J214,0)</f>
        <v>0</v>
      </c>
      <c r="BI214" s="256">
        <f>IF(N214="nulová",J214,0)</f>
        <v>0</v>
      </c>
      <c r="BJ214" s="17" t="s">
        <v>83</v>
      </c>
      <c r="BK214" s="256">
        <f>ROUND(I214*H214,2)</f>
        <v>0</v>
      </c>
      <c r="BL214" s="17" t="s">
        <v>183</v>
      </c>
      <c r="BM214" s="255" t="s">
        <v>1254</v>
      </c>
    </row>
    <row r="215" spans="1:63" s="12" customFormat="1" ht="25.9" customHeight="1">
      <c r="A215" s="12"/>
      <c r="B215" s="227"/>
      <c r="C215" s="228"/>
      <c r="D215" s="229" t="s">
        <v>75</v>
      </c>
      <c r="E215" s="230" t="s">
        <v>1255</v>
      </c>
      <c r="F215" s="230" t="s">
        <v>1256</v>
      </c>
      <c r="G215" s="228"/>
      <c r="H215" s="228"/>
      <c r="I215" s="231"/>
      <c r="J215" s="232">
        <f>BK215</f>
        <v>0</v>
      </c>
      <c r="K215" s="228"/>
      <c r="L215" s="233"/>
      <c r="M215" s="234"/>
      <c r="N215" s="235"/>
      <c r="O215" s="235"/>
      <c r="P215" s="236">
        <f>SUM(P216:P218)</f>
        <v>0</v>
      </c>
      <c r="Q215" s="235"/>
      <c r="R215" s="236">
        <f>SUM(R216:R218)</f>
        <v>0</v>
      </c>
      <c r="S215" s="235"/>
      <c r="T215" s="237">
        <f>SUM(T216:T218)</f>
        <v>0</v>
      </c>
      <c r="U215" s="12"/>
      <c r="V215" s="12"/>
      <c r="W215" s="12"/>
      <c r="X215" s="12"/>
      <c r="Y215" s="12"/>
      <c r="Z215" s="12"/>
      <c r="AA215" s="12"/>
      <c r="AB215" s="12"/>
      <c r="AC215" s="12"/>
      <c r="AD215" s="12"/>
      <c r="AE215" s="12"/>
      <c r="AR215" s="238" t="s">
        <v>83</v>
      </c>
      <c r="AT215" s="239" t="s">
        <v>75</v>
      </c>
      <c r="AU215" s="239" t="s">
        <v>76</v>
      </c>
      <c r="AY215" s="238" t="s">
        <v>173</v>
      </c>
      <c r="BK215" s="240">
        <f>SUM(BK216:BK218)</f>
        <v>0</v>
      </c>
    </row>
    <row r="216" spans="1:65" s="2" customFormat="1" ht="24.15" customHeight="1">
      <c r="A216" s="38"/>
      <c r="B216" s="39"/>
      <c r="C216" s="243" t="s">
        <v>490</v>
      </c>
      <c r="D216" s="243" t="s">
        <v>175</v>
      </c>
      <c r="E216" s="244" t="s">
        <v>1257</v>
      </c>
      <c r="F216" s="245" t="s">
        <v>1258</v>
      </c>
      <c r="G216" s="246" t="s">
        <v>956</v>
      </c>
      <c r="H216" s="247">
        <v>2</v>
      </c>
      <c r="I216" s="248"/>
      <c r="J216" s="249">
        <f>ROUND(I216*H216,2)</f>
        <v>0</v>
      </c>
      <c r="K216" s="250"/>
      <c r="L216" s="44"/>
      <c r="M216" s="251" t="s">
        <v>1</v>
      </c>
      <c r="N216" s="252" t="s">
        <v>41</v>
      </c>
      <c r="O216" s="91"/>
      <c r="P216" s="253">
        <f>O216*H216</f>
        <v>0</v>
      </c>
      <c r="Q216" s="253">
        <v>0</v>
      </c>
      <c r="R216" s="253">
        <f>Q216*H216</f>
        <v>0</v>
      </c>
      <c r="S216" s="253">
        <v>0</v>
      </c>
      <c r="T216" s="254">
        <f>S216*H216</f>
        <v>0</v>
      </c>
      <c r="U216" s="38"/>
      <c r="V216" s="38"/>
      <c r="W216" s="38"/>
      <c r="X216" s="38"/>
      <c r="Y216" s="38"/>
      <c r="Z216" s="38"/>
      <c r="AA216" s="38"/>
      <c r="AB216" s="38"/>
      <c r="AC216" s="38"/>
      <c r="AD216" s="38"/>
      <c r="AE216" s="38"/>
      <c r="AR216" s="255" t="s">
        <v>183</v>
      </c>
      <c r="AT216" s="255" t="s">
        <v>175</v>
      </c>
      <c r="AU216" s="255" t="s">
        <v>83</v>
      </c>
      <c r="AY216" s="17" t="s">
        <v>173</v>
      </c>
      <c r="BE216" s="256">
        <f>IF(N216="základní",J216,0)</f>
        <v>0</v>
      </c>
      <c r="BF216" s="256">
        <f>IF(N216="snížená",J216,0)</f>
        <v>0</v>
      </c>
      <c r="BG216" s="256">
        <f>IF(N216="zákl. přenesená",J216,0)</f>
        <v>0</v>
      </c>
      <c r="BH216" s="256">
        <f>IF(N216="sníž. přenesená",J216,0)</f>
        <v>0</v>
      </c>
      <c r="BI216" s="256">
        <f>IF(N216="nulová",J216,0)</f>
        <v>0</v>
      </c>
      <c r="BJ216" s="17" t="s">
        <v>83</v>
      </c>
      <c r="BK216" s="256">
        <f>ROUND(I216*H216,2)</f>
        <v>0</v>
      </c>
      <c r="BL216" s="17" t="s">
        <v>183</v>
      </c>
      <c r="BM216" s="255" t="s">
        <v>1259</v>
      </c>
    </row>
    <row r="217" spans="1:65" s="2" customFormat="1" ht="21.75" customHeight="1">
      <c r="A217" s="38"/>
      <c r="B217" s="39"/>
      <c r="C217" s="243" t="s">
        <v>495</v>
      </c>
      <c r="D217" s="243" t="s">
        <v>175</v>
      </c>
      <c r="E217" s="244" t="s">
        <v>1260</v>
      </c>
      <c r="F217" s="245" t="s">
        <v>1211</v>
      </c>
      <c r="G217" s="246" t="s">
        <v>355</v>
      </c>
      <c r="H217" s="247">
        <v>2</v>
      </c>
      <c r="I217" s="248"/>
      <c r="J217" s="249">
        <f>ROUND(I217*H217,2)</f>
        <v>0</v>
      </c>
      <c r="K217" s="250"/>
      <c r="L217" s="44"/>
      <c r="M217" s="251" t="s">
        <v>1</v>
      </c>
      <c r="N217" s="252" t="s">
        <v>41</v>
      </c>
      <c r="O217" s="91"/>
      <c r="P217" s="253">
        <f>O217*H217</f>
        <v>0</v>
      </c>
      <c r="Q217" s="253">
        <v>0</v>
      </c>
      <c r="R217" s="253">
        <f>Q217*H217</f>
        <v>0</v>
      </c>
      <c r="S217" s="253">
        <v>0</v>
      </c>
      <c r="T217" s="254">
        <f>S217*H217</f>
        <v>0</v>
      </c>
      <c r="U217" s="38"/>
      <c r="V217" s="38"/>
      <c r="W217" s="38"/>
      <c r="X217" s="38"/>
      <c r="Y217" s="38"/>
      <c r="Z217" s="38"/>
      <c r="AA217" s="38"/>
      <c r="AB217" s="38"/>
      <c r="AC217" s="38"/>
      <c r="AD217" s="38"/>
      <c r="AE217" s="38"/>
      <c r="AR217" s="255" t="s">
        <v>183</v>
      </c>
      <c r="AT217" s="255" t="s">
        <v>175</v>
      </c>
      <c r="AU217" s="255" t="s">
        <v>83</v>
      </c>
      <c r="AY217" s="17" t="s">
        <v>173</v>
      </c>
      <c r="BE217" s="256">
        <f>IF(N217="základní",J217,0)</f>
        <v>0</v>
      </c>
      <c r="BF217" s="256">
        <f>IF(N217="snížená",J217,0)</f>
        <v>0</v>
      </c>
      <c r="BG217" s="256">
        <f>IF(N217="zákl. přenesená",J217,0)</f>
        <v>0</v>
      </c>
      <c r="BH217" s="256">
        <f>IF(N217="sníž. přenesená",J217,0)</f>
        <v>0</v>
      </c>
      <c r="BI217" s="256">
        <f>IF(N217="nulová",J217,0)</f>
        <v>0</v>
      </c>
      <c r="BJ217" s="17" t="s">
        <v>83</v>
      </c>
      <c r="BK217" s="256">
        <f>ROUND(I217*H217,2)</f>
        <v>0</v>
      </c>
      <c r="BL217" s="17" t="s">
        <v>183</v>
      </c>
      <c r="BM217" s="255" t="s">
        <v>1261</v>
      </c>
    </row>
    <row r="218" spans="1:65" s="2" customFormat="1" ht="16.5" customHeight="1">
      <c r="A218" s="38"/>
      <c r="B218" s="39"/>
      <c r="C218" s="243" t="s">
        <v>501</v>
      </c>
      <c r="D218" s="243" t="s">
        <v>175</v>
      </c>
      <c r="E218" s="244" t="s">
        <v>1262</v>
      </c>
      <c r="F218" s="245" t="s">
        <v>1263</v>
      </c>
      <c r="G218" s="246" t="s">
        <v>355</v>
      </c>
      <c r="H218" s="247">
        <v>4</v>
      </c>
      <c r="I218" s="248"/>
      <c r="J218" s="249">
        <f>ROUND(I218*H218,2)</f>
        <v>0</v>
      </c>
      <c r="K218" s="250"/>
      <c r="L218" s="44"/>
      <c r="M218" s="251" t="s">
        <v>1</v>
      </c>
      <c r="N218" s="252" t="s">
        <v>41</v>
      </c>
      <c r="O218" s="91"/>
      <c r="P218" s="253">
        <f>O218*H218</f>
        <v>0</v>
      </c>
      <c r="Q218" s="253">
        <v>0</v>
      </c>
      <c r="R218" s="253">
        <f>Q218*H218</f>
        <v>0</v>
      </c>
      <c r="S218" s="253">
        <v>0</v>
      </c>
      <c r="T218" s="254">
        <f>S218*H218</f>
        <v>0</v>
      </c>
      <c r="U218" s="38"/>
      <c r="V218" s="38"/>
      <c r="W218" s="38"/>
      <c r="X218" s="38"/>
      <c r="Y218" s="38"/>
      <c r="Z218" s="38"/>
      <c r="AA218" s="38"/>
      <c r="AB218" s="38"/>
      <c r="AC218" s="38"/>
      <c r="AD218" s="38"/>
      <c r="AE218" s="38"/>
      <c r="AR218" s="255" t="s">
        <v>183</v>
      </c>
      <c r="AT218" s="255" t="s">
        <v>175</v>
      </c>
      <c r="AU218" s="255" t="s">
        <v>83</v>
      </c>
      <c r="AY218" s="17" t="s">
        <v>173</v>
      </c>
      <c r="BE218" s="256">
        <f>IF(N218="základní",J218,0)</f>
        <v>0</v>
      </c>
      <c r="BF218" s="256">
        <f>IF(N218="snížená",J218,0)</f>
        <v>0</v>
      </c>
      <c r="BG218" s="256">
        <f>IF(N218="zákl. přenesená",J218,0)</f>
        <v>0</v>
      </c>
      <c r="BH218" s="256">
        <f>IF(N218="sníž. přenesená",J218,0)</f>
        <v>0</v>
      </c>
      <c r="BI218" s="256">
        <f>IF(N218="nulová",J218,0)</f>
        <v>0</v>
      </c>
      <c r="BJ218" s="17" t="s">
        <v>83</v>
      </c>
      <c r="BK218" s="256">
        <f>ROUND(I218*H218,2)</f>
        <v>0</v>
      </c>
      <c r="BL218" s="17" t="s">
        <v>183</v>
      </c>
      <c r="BM218" s="255" t="s">
        <v>1264</v>
      </c>
    </row>
    <row r="219" spans="1:63" s="12" customFormat="1" ht="25.9" customHeight="1">
      <c r="A219" s="12"/>
      <c r="B219" s="227"/>
      <c r="C219" s="228"/>
      <c r="D219" s="229" t="s">
        <v>75</v>
      </c>
      <c r="E219" s="230" t="s">
        <v>1265</v>
      </c>
      <c r="F219" s="230" t="s">
        <v>1266</v>
      </c>
      <c r="G219" s="228"/>
      <c r="H219" s="228"/>
      <c r="I219" s="231"/>
      <c r="J219" s="232">
        <f>BK219</f>
        <v>0</v>
      </c>
      <c r="K219" s="228"/>
      <c r="L219" s="233"/>
      <c r="M219" s="234"/>
      <c r="N219" s="235"/>
      <c r="O219" s="235"/>
      <c r="P219" s="236">
        <f>SUM(P220:P226)</f>
        <v>0</v>
      </c>
      <c r="Q219" s="235"/>
      <c r="R219" s="236">
        <f>SUM(R220:R226)</f>
        <v>0</v>
      </c>
      <c r="S219" s="235"/>
      <c r="T219" s="237">
        <f>SUM(T220:T226)</f>
        <v>0</v>
      </c>
      <c r="U219" s="12"/>
      <c r="V219" s="12"/>
      <c r="W219" s="12"/>
      <c r="X219" s="12"/>
      <c r="Y219" s="12"/>
      <c r="Z219" s="12"/>
      <c r="AA219" s="12"/>
      <c r="AB219" s="12"/>
      <c r="AC219" s="12"/>
      <c r="AD219" s="12"/>
      <c r="AE219" s="12"/>
      <c r="AR219" s="238" t="s">
        <v>83</v>
      </c>
      <c r="AT219" s="239" t="s">
        <v>75</v>
      </c>
      <c r="AU219" s="239" t="s">
        <v>76</v>
      </c>
      <c r="AY219" s="238" t="s">
        <v>173</v>
      </c>
      <c r="BK219" s="240">
        <f>SUM(BK220:BK226)</f>
        <v>0</v>
      </c>
    </row>
    <row r="220" spans="1:65" s="2" customFormat="1" ht="16.5" customHeight="1">
      <c r="A220" s="38"/>
      <c r="B220" s="39"/>
      <c r="C220" s="243" t="s">
        <v>505</v>
      </c>
      <c r="D220" s="243" t="s">
        <v>175</v>
      </c>
      <c r="E220" s="244" t="s">
        <v>1267</v>
      </c>
      <c r="F220" s="245" t="s">
        <v>1268</v>
      </c>
      <c r="G220" s="246" t="s">
        <v>956</v>
      </c>
      <c r="H220" s="247">
        <v>3</v>
      </c>
      <c r="I220" s="248"/>
      <c r="J220" s="249">
        <f>ROUND(I220*H220,2)</f>
        <v>0</v>
      </c>
      <c r="K220" s="250"/>
      <c r="L220" s="44"/>
      <c r="M220" s="251" t="s">
        <v>1</v>
      </c>
      <c r="N220" s="252" t="s">
        <v>41</v>
      </c>
      <c r="O220" s="91"/>
      <c r="P220" s="253">
        <f>O220*H220</f>
        <v>0</v>
      </c>
      <c r="Q220" s="253">
        <v>0</v>
      </c>
      <c r="R220" s="253">
        <f>Q220*H220</f>
        <v>0</v>
      </c>
      <c r="S220" s="253">
        <v>0</v>
      </c>
      <c r="T220" s="254">
        <f>S220*H220</f>
        <v>0</v>
      </c>
      <c r="U220" s="38"/>
      <c r="V220" s="38"/>
      <c r="W220" s="38"/>
      <c r="X220" s="38"/>
      <c r="Y220" s="38"/>
      <c r="Z220" s="38"/>
      <c r="AA220" s="38"/>
      <c r="AB220" s="38"/>
      <c r="AC220" s="38"/>
      <c r="AD220" s="38"/>
      <c r="AE220" s="38"/>
      <c r="AR220" s="255" t="s">
        <v>183</v>
      </c>
      <c r="AT220" s="255" t="s">
        <v>175</v>
      </c>
      <c r="AU220" s="255" t="s">
        <v>83</v>
      </c>
      <c r="AY220" s="17" t="s">
        <v>173</v>
      </c>
      <c r="BE220" s="256">
        <f>IF(N220="základní",J220,0)</f>
        <v>0</v>
      </c>
      <c r="BF220" s="256">
        <f>IF(N220="snížená",J220,0)</f>
        <v>0</v>
      </c>
      <c r="BG220" s="256">
        <f>IF(N220="zákl. přenesená",J220,0)</f>
        <v>0</v>
      </c>
      <c r="BH220" s="256">
        <f>IF(N220="sníž. přenesená",J220,0)</f>
        <v>0</v>
      </c>
      <c r="BI220" s="256">
        <f>IF(N220="nulová",J220,0)</f>
        <v>0</v>
      </c>
      <c r="BJ220" s="17" t="s">
        <v>83</v>
      </c>
      <c r="BK220" s="256">
        <f>ROUND(I220*H220,2)</f>
        <v>0</v>
      </c>
      <c r="BL220" s="17" t="s">
        <v>183</v>
      </c>
      <c r="BM220" s="255" t="s">
        <v>1269</v>
      </c>
    </row>
    <row r="221" spans="1:65" s="2" customFormat="1" ht="16.5" customHeight="1">
      <c r="A221" s="38"/>
      <c r="B221" s="39"/>
      <c r="C221" s="243" t="s">
        <v>513</v>
      </c>
      <c r="D221" s="243" t="s">
        <v>175</v>
      </c>
      <c r="E221" s="244" t="s">
        <v>1270</v>
      </c>
      <c r="F221" s="245" t="s">
        <v>1271</v>
      </c>
      <c r="G221" s="246" t="s">
        <v>211</v>
      </c>
      <c r="H221" s="247">
        <v>30</v>
      </c>
      <c r="I221" s="248"/>
      <c r="J221" s="249">
        <f>ROUND(I221*H221,2)</f>
        <v>0</v>
      </c>
      <c r="K221" s="250"/>
      <c r="L221" s="44"/>
      <c r="M221" s="251" t="s">
        <v>1</v>
      </c>
      <c r="N221" s="252" t="s">
        <v>41</v>
      </c>
      <c r="O221" s="91"/>
      <c r="P221" s="253">
        <f>O221*H221</f>
        <v>0</v>
      </c>
      <c r="Q221" s="253">
        <v>0</v>
      </c>
      <c r="R221" s="253">
        <f>Q221*H221</f>
        <v>0</v>
      </c>
      <c r="S221" s="253">
        <v>0</v>
      </c>
      <c r="T221" s="254">
        <f>S221*H221</f>
        <v>0</v>
      </c>
      <c r="U221" s="38"/>
      <c r="V221" s="38"/>
      <c r="W221" s="38"/>
      <c r="X221" s="38"/>
      <c r="Y221" s="38"/>
      <c r="Z221" s="38"/>
      <c r="AA221" s="38"/>
      <c r="AB221" s="38"/>
      <c r="AC221" s="38"/>
      <c r="AD221" s="38"/>
      <c r="AE221" s="38"/>
      <c r="AR221" s="255" t="s">
        <v>183</v>
      </c>
      <c r="AT221" s="255" t="s">
        <v>175</v>
      </c>
      <c r="AU221" s="255" t="s">
        <v>83</v>
      </c>
      <c r="AY221" s="17" t="s">
        <v>173</v>
      </c>
      <c r="BE221" s="256">
        <f>IF(N221="základní",J221,0)</f>
        <v>0</v>
      </c>
      <c r="BF221" s="256">
        <f>IF(N221="snížená",J221,0)</f>
        <v>0</v>
      </c>
      <c r="BG221" s="256">
        <f>IF(N221="zákl. přenesená",J221,0)</f>
        <v>0</v>
      </c>
      <c r="BH221" s="256">
        <f>IF(N221="sníž. přenesená",J221,0)</f>
        <v>0</v>
      </c>
      <c r="BI221" s="256">
        <f>IF(N221="nulová",J221,0)</f>
        <v>0</v>
      </c>
      <c r="BJ221" s="17" t="s">
        <v>83</v>
      </c>
      <c r="BK221" s="256">
        <f>ROUND(I221*H221,2)</f>
        <v>0</v>
      </c>
      <c r="BL221" s="17" t="s">
        <v>183</v>
      </c>
      <c r="BM221" s="255" t="s">
        <v>1272</v>
      </c>
    </row>
    <row r="222" spans="1:65" s="2" customFormat="1" ht="16.5" customHeight="1">
      <c r="A222" s="38"/>
      <c r="B222" s="39"/>
      <c r="C222" s="243" t="s">
        <v>519</v>
      </c>
      <c r="D222" s="243" t="s">
        <v>175</v>
      </c>
      <c r="E222" s="244" t="s">
        <v>1273</v>
      </c>
      <c r="F222" s="245" t="s">
        <v>1274</v>
      </c>
      <c r="G222" s="246" t="s">
        <v>956</v>
      </c>
      <c r="H222" s="247">
        <v>3</v>
      </c>
      <c r="I222" s="248"/>
      <c r="J222" s="249">
        <f>ROUND(I222*H222,2)</f>
        <v>0</v>
      </c>
      <c r="K222" s="250"/>
      <c r="L222" s="44"/>
      <c r="M222" s="251" t="s">
        <v>1</v>
      </c>
      <c r="N222" s="252" t="s">
        <v>41</v>
      </c>
      <c r="O222" s="91"/>
      <c r="P222" s="253">
        <f>O222*H222</f>
        <v>0</v>
      </c>
      <c r="Q222" s="253">
        <v>0</v>
      </c>
      <c r="R222" s="253">
        <f>Q222*H222</f>
        <v>0</v>
      </c>
      <c r="S222" s="253">
        <v>0</v>
      </c>
      <c r="T222" s="254">
        <f>S222*H222</f>
        <v>0</v>
      </c>
      <c r="U222" s="38"/>
      <c r="V222" s="38"/>
      <c r="W222" s="38"/>
      <c r="X222" s="38"/>
      <c r="Y222" s="38"/>
      <c r="Z222" s="38"/>
      <c r="AA222" s="38"/>
      <c r="AB222" s="38"/>
      <c r="AC222" s="38"/>
      <c r="AD222" s="38"/>
      <c r="AE222" s="38"/>
      <c r="AR222" s="255" t="s">
        <v>183</v>
      </c>
      <c r="AT222" s="255" t="s">
        <v>175</v>
      </c>
      <c r="AU222" s="255" t="s">
        <v>83</v>
      </c>
      <c r="AY222" s="17" t="s">
        <v>173</v>
      </c>
      <c r="BE222" s="256">
        <f>IF(N222="základní",J222,0)</f>
        <v>0</v>
      </c>
      <c r="BF222" s="256">
        <f>IF(N222="snížená",J222,0)</f>
        <v>0</v>
      </c>
      <c r="BG222" s="256">
        <f>IF(N222="zákl. přenesená",J222,0)</f>
        <v>0</v>
      </c>
      <c r="BH222" s="256">
        <f>IF(N222="sníž. přenesená",J222,0)</f>
        <v>0</v>
      </c>
      <c r="BI222" s="256">
        <f>IF(N222="nulová",J222,0)</f>
        <v>0</v>
      </c>
      <c r="BJ222" s="17" t="s">
        <v>83</v>
      </c>
      <c r="BK222" s="256">
        <f>ROUND(I222*H222,2)</f>
        <v>0</v>
      </c>
      <c r="BL222" s="17" t="s">
        <v>183</v>
      </c>
      <c r="BM222" s="255" t="s">
        <v>1275</v>
      </c>
    </row>
    <row r="223" spans="1:65" s="2" customFormat="1" ht="16.5" customHeight="1">
      <c r="A223" s="38"/>
      <c r="B223" s="39"/>
      <c r="C223" s="243" t="s">
        <v>524</v>
      </c>
      <c r="D223" s="243" t="s">
        <v>175</v>
      </c>
      <c r="E223" s="244" t="s">
        <v>1276</v>
      </c>
      <c r="F223" s="245" t="s">
        <v>1277</v>
      </c>
      <c r="G223" s="246" t="s">
        <v>956</v>
      </c>
      <c r="H223" s="247">
        <v>6</v>
      </c>
      <c r="I223" s="248"/>
      <c r="J223" s="249">
        <f>ROUND(I223*H223,2)</f>
        <v>0</v>
      </c>
      <c r="K223" s="250"/>
      <c r="L223" s="44"/>
      <c r="M223" s="251" t="s">
        <v>1</v>
      </c>
      <c r="N223" s="252" t="s">
        <v>41</v>
      </c>
      <c r="O223" s="91"/>
      <c r="P223" s="253">
        <f>O223*H223</f>
        <v>0</v>
      </c>
      <c r="Q223" s="253">
        <v>0</v>
      </c>
      <c r="R223" s="253">
        <f>Q223*H223</f>
        <v>0</v>
      </c>
      <c r="S223" s="253">
        <v>0</v>
      </c>
      <c r="T223" s="254">
        <f>S223*H223</f>
        <v>0</v>
      </c>
      <c r="U223" s="38"/>
      <c r="V223" s="38"/>
      <c r="W223" s="38"/>
      <c r="X223" s="38"/>
      <c r="Y223" s="38"/>
      <c r="Z223" s="38"/>
      <c r="AA223" s="38"/>
      <c r="AB223" s="38"/>
      <c r="AC223" s="38"/>
      <c r="AD223" s="38"/>
      <c r="AE223" s="38"/>
      <c r="AR223" s="255" t="s">
        <v>183</v>
      </c>
      <c r="AT223" s="255" t="s">
        <v>175</v>
      </c>
      <c r="AU223" s="255" t="s">
        <v>83</v>
      </c>
      <c r="AY223" s="17" t="s">
        <v>173</v>
      </c>
      <c r="BE223" s="256">
        <f>IF(N223="základní",J223,0)</f>
        <v>0</v>
      </c>
      <c r="BF223" s="256">
        <f>IF(N223="snížená",J223,0)</f>
        <v>0</v>
      </c>
      <c r="BG223" s="256">
        <f>IF(N223="zákl. přenesená",J223,0)</f>
        <v>0</v>
      </c>
      <c r="BH223" s="256">
        <f>IF(N223="sníž. přenesená",J223,0)</f>
        <v>0</v>
      </c>
      <c r="BI223" s="256">
        <f>IF(N223="nulová",J223,0)</f>
        <v>0</v>
      </c>
      <c r="BJ223" s="17" t="s">
        <v>83</v>
      </c>
      <c r="BK223" s="256">
        <f>ROUND(I223*H223,2)</f>
        <v>0</v>
      </c>
      <c r="BL223" s="17" t="s">
        <v>183</v>
      </c>
      <c r="BM223" s="255" t="s">
        <v>1278</v>
      </c>
    </row>
    <row r="224" spans="1:65" s="2" customFormat="1" ht="16.5" customHeight="1">
      <c r="A224" s="38"/>
      <c r="B224" s="39"/>
      <c r="C224" s="243" t="s">
        <v>531</v>
      </c>
      <c r="D224" s="243" t="s">
        <v>175</v>
      </c>
      <c r="E224" s="244" t="s">
        <v>1279</v>
      </c>
      <c r="F224" s="245" t="s">
        <v>1280</v>
      </c>
      <c r="G224" s="246" t="s">
        <v>956</v>
      </c>
      <c r="H224" s="247">
        <v>6</v>
      </c>
      <c r="I224" s="248"/>
      <c r="J224" s="249">
        <f>ROUND(I224*H224,2)</f>
        <v>0</v>
      </c>
      <c r="K224" s="250"/>
      <c r="L224" s="44"/>
      <c r="M224" s="251" t="s">
        <v>1</v>
      </c>
      <c r="N224" s="252" t="s">
        <v>41</v>
      </c>
      <c r="O224" s="91"/>
      <c r="P224" s="253">
        <f>O224*H224</f>
        <v>0</v>
      </c>
      <c r="Q224" s="253">
        <v>0</v>
      </c>
      <c r="R224" s="253">
        <f>Q224*H224</f>
        <v>0</v>
      </c>
      <c r="S224" s="253">
        <v>0</v>
      </c>
      <c r="T224" s="254">
        <f>S224*H224</f>
        <v>0</v>
      </c>
      <c r="U224" s="38"/>
      <c r="V224" s="38"/>
      <c r="W224" s="38"/>
      <c r="X224" s="38"/>
      <c r="Y224" s="38"/>
      <c r="Z224" s="38"/>
      <c r="AA224" s="38"/>
      <c r="AB224" s="38"/>
      <c r="AC224" s="38"/>
      <c r="AD224" s="38"/>
      <c r="AE224" s="38"/>
      <c r="AR224" s="255" t="s">
        <v>183</v>
      </c>
      <c r="AT224" s="255" t="s">
        <v>175</v>
      </c>
      <c r="AU224" s="255" t="s">
        <v>83</v>
      </c>
      <c r="AY224" s="17" t="s">
        <v>173</v>
      </c>
      <c r="BE224" s="256">
        <f>IF(N224="základní",J224,0)</f>
        <v>0</v>
      </c>
      <c r="BF224" s="256">
        <f>IF(N224="snížená",J224,0)</f>
        <v>0</v>
      </c>
      <c r="BG224" s="256">
        <f>IF(N224="zákl. přenesená",J224,0)</f>
        <v>0</v>
      </c>
      <c r="BH224" s="256">
        <f>IF(N224="sníž. přenesená",J224,0)</f>
        <v>0</v>
      </c>
      <c r="BI224" s="256">
        <f>IF(N224="nulová",J224,0)</f>
        <v>0</v>
      </c>
      <c r="BJ224" s="17" t="s">
        <v>83</v>
      </c>
      <c r="BK224" s="256">
        <f>ROUND(I224*H224,2)</f>
        <v>0</v>
      </c>
      <c r="BL224" s="17" t="s">
        <v>183</v>
      </c>
      <c r="BM224" s="255" t="s">
        <v>1281</v>
      </c>
    </row>
    <row r="225" spans="1:65" s="2" customFormat="1" ht="16.5" customHeight="1">
      <c r="A225" s="38"/>
      <c r="B225" s="39"/>
      <c r="C225" s="243" t="s">
        <v>537</v>
      </c>
      <c r="D225" s="243" t="s">
        <v>175</v>
      </c>
      <c r="E225" s="244" t="s">
        <v>1282</v>
      </c>
      <c r="F225" s="245" t="s">
        <v>1283</v>
      </c>
      <c r="G225" s="246" t="s">
        <v>956</v>
      </c>
      <c r="H225" s="247">
        <v>3</v>
      </c>
      <c r="I225" s="248"/>
      <c r="J225" s="249">
        <f>ROUND(I225*H225,2)</f>
        <v>0</v>
      </c>
      <c r="K225" s="250"/>
      <c r="L225" s="44"/>
      <c r="M225" s="251" t="s">
        <v>1</v>
      </c>
      <c r="N225" s="252" t="s">
        <v>41</v>
      </c>
      <c r="O225" s="91"/>
      <c r="P225" s="253">
        <f>O225*H225</f>
        <v>0</v>
      </c>
      <c r="Q225" s="253">
        <v>0</v>
      </c>
      <c r="R225" s="253">
        <f>Q225*H225</f>
        <v>0</v>
      </c>
      <c r="S225" s="253">
        <v>0</v>
      </c>
      <c r="T225" s="254">
        <f>S225*H225</f>
        <v>0</v>
      </c>
      <c r="U225" s="38"/>
      <c r="V225" s="38"/>
      <c r="W225" s="38"/>
      <c r="X225" s="38"/>
      <c r="Y225" s="38"/>
      <c r="Z225" s="38"/>
      <c r="AA225" s="38"/>
      <c r="AB225" s="38"/>
      <c r="AC225" s="38"/>
      <c r="AD225" s="38"/>
      <c r="AE225" s="38"/>
      <c r="AR225" s="255" t="s">
        <v>183</v>
      </c>
      <c r="AT225" s="255" t="s">
        <v>175</v>
      </c>
      <c r="AU225" s="255" t="s">
        <v>83</v>
      </c>
      <c r="AY225" s="17" t="s">
        <v>173</v>
      </c>
      <c r="BE225" s="256">
        <f>IF(N225="základní",J225,0)</f>
        <v>0</v>
      </c>
      <c r="BF225" s="256">
        <f>IF(N225="snížená",J225,0)</f>
        <v>0</v>
      </c>
      <c r="BG225" s="256">
        <f>IF(N225="zákl. přenesená",J225,0)</f>
        <v>0</v>
      </c>
      <c r="BH225" s="256">
        <f>IF(N225="sníž. přenesená",J225,0)</f>
        <v>0</v>
      </c>
      <c r="BI225" s="256">
        <f>IF(N225="nulová",J225,0)</f>
        <v>0</v>
      </c>
      <c r="BJ225" s="17" t="s">
        <v>83</v>
      </c>
      <c r="BK225" s="256">
        <f>ROUND(I225*H225,2)</f>
        <v>0</v>
      </c>
      <c r="BL225" s="17" t="s">
        <v>183</v>
      </c>
      <c r="BM225" s="255" t="s">
        <v>1284</v>
      </c>
    </row>
    <row r="226" spans="1:65" s="2" customFormat="1" ht="16.5" customHeight="1">
      <c r="A226" s="38"/>
      <c r="B226" s="39"/>
      <c r="C226" s="243" t="s">
        <v>543</v>
      </c>
      <c r="D226" s="243" t="s">
        <v>175</v>
      </c>
      <c r="E226" s="244" t="s">
        <v>1285</v>
      </c>
      <c r="F226" s="245" t="s">
        <v>1286</v>
      </c>
      <c r="G226" s="246" t="s">
        <v>956</v>
      </c>
      <c r="H226" s="247">
        <v>6</v>
      </c>
      <c r="I226" s="248"/>
      <c r="J226" s="249">
        <f>ROUND(I226*H226,2)</f>
        <v>0</v>
      </c>
      <c r="K226" s="250"/>
      <c r="L226" s="44"/>
      <c r="M226" s="251" t="s">
        <v>1</v>
      </c>
      <c r="N226" s="252" t="s">
        <v>41</v>
      </c>
      <c r="O226" s="91"/>
      <c r="P226" s="253">
        <f>O226*H226</f>
        <v>0</v>
      </c>
      <c r="Q226" s="253">
        <v>0</v>
      </c>
      <c r="R226" s="253">
        <f>Q226*H226</f>
        <v>0</v>
      </c>
      <c r="S226" s="253">
        <v>0</v>
      </c>
      <c r="T226" s="254">
        <f>S226*H226</f>
        <v>0</v>
      </c>
      <c r="U226" s="38"/>
      <c r="V226" s="38"/>
      <c r="W226" s="38"/>
      <c r="X226" s="38"/>
      <c r="Y226" s="38"/>
      <c r="Z226" s="38"/>
      <c r="AA226" s="38"/>
      <c r="AB226" s="38"/>
      <c r="AC226" s="38"/>
      <c r="AD226" s="38"/>
      <c r="AE226" s="38"/>
      <c r="AR226" s="255" t="s">
        <v>183</v>
      </c>
      <c r="AT226" s="255" t="s">
        <v>175</v>
      </c>
      <c r="AU226" s="255" t="s">
        <v>83</v>
      </c>
      <c r="AY226" s="17" t="s">
        <v>173</v>
      </c>
      <c r="BE226" s="256">
        <f>IF(N226="základní",J226,0)</f>
        <v>0</v>
      </c>
      <c r="BF226" s="256">
        <f>IF(N226="snížená",J226,0)</f>
        <v>0</v>
      </c>
      <c r="BG226" s="256">
        <f>IF(N226="zákl. přenesená",J226,0)</f>
        <v>0</v>
      </c>
      <c r="BH226" s="256">
        <f>IF(N226="sníž. přenesená",J226,0)</f>
        <v>0</v>
      </c>
      <c r="BI226" s="256">
        <f>IF(N226="nulová",J226,0)</f>
        <v>0</v>
      </c>
      <c r="BJ226" s="17" t="s">
        <v>83</v>
      </c>
      <c r="BK226" s="256">
        <f>ROUND(I226*H226,2)</f>
        <v>0</v>
      </c>
      <c r="BL226" s="17" t="s">
        <v>183</v>
      </c>
      <c r="BM226" s="255" t="s">
        <v>1287</v>
      </c>
    </row>
    <row r="227" spans="1:63" s="12" customFormat="1" ht="25.9" customHeight="1">
      <c r="A227" s="12"/>
      <c r="B227" s="227"/>
      <c r="C227" s="228"/>
      <c r="D227" s="229" t="s">
        <v>75</v>
      </c>
      <c r="E227" s="230" t="s">
        <v>195</v>
      </c>
      <c r="F227" s="230" t="s">
        <v>1288</v>
      </c>
      <c r="G227" s="228"/>
      <c r="H227" s="228"/>
      <c r="I227" s="231"/>
      <c r="J227" s="232">
        <f>BK227</f>
        <v>0</v>
      </c>
      <c r="K227" s="228"/>
      <c r="L227" s="233"/>
      <c r="M227" s="234"/>
      <c r="N227" s="235"/>
      <c r="O227" s="235"/>
      <c r="P227" s="236">
        <f>SUM(P228:P258)</f>
        <v>0</v>
      </c>
      <c r="Q227" s="235"/>
      <c r="R227" s="236">
        <f>SUM(R228:R258)</f>
        <v>0</v>
      </c>
      <c r="S227" s="235"/>
      <c r="T227" s="237">
        <f>SUM(T228:T258)</f>
        <v>0</v>
      </c>
      <c r="U227" s="12"/>
      <c r="V227" s="12"/>
      <c r="W227" s="12"/>
      <c r="X227" s="12"/>
      <c r="Y227" s="12"/>
      <c r="Z227" s="12"/>
      <c r="AA227" s="12"/>
      <c r="AB227" s="12"/>
      <c r="AC227" s="12"/>
      <c r="AD227" s="12"/>
      <c r="AE227" s="12"/>
      <c r="AR227" s="238" t="s">
        <v>96</v>
      </c>
      <c r="AT227" s="239" t="s">
        <v>75</v>
      </c>
      <c r="AU227" s="239" t="s">
        <v>76</v>
      </c>
      <c r="AY227" s="238" t="s">
        <v>173</v>
      </c>
      <c r="BK227" s="240">
        <f>SUM(BK228:BK258)</f>
        <v>0</v>
      </c>
    </row>
    <row r="228" spans="1:65" s="2" customFormat="1" ht="21.75" customHeight="1">
      <c r="A228" s="38"/>
      <c r="B228" s="39"/>
      <c r="C228" s="243" t="s">
        <v>553</v>
      </c>
      <c r="D228" s="243" t="s">
        <v>175</v>
      </c>
      <c r="E228" s="244" t="s">
        <v>1289</v>
      </c>
      <c r="F228" s="245" t="s">
        <v>1290</v>
      </c>
      <c r="G228" s="246" t="s">
        <v>211</v>
      </c>
      <c r="H228" s="247">
        <v>80</v>
      </c>
      <c r="I228" s="248"/>
      <c r="J228" s="249">
        <f>ROUND(I228*H228,2)</f>
        <v>0</v>
      </c>
      <c r="K228" s="250"/>
      <c r="L228" s="44"/>
      <c r="M228" s="251" t="s">
        <v>1</v>
      </c>
      <c r="N228" s="252" t="s">
        <v>41</v>
      </c>
      <c r="O228" s="91"/>
      <c r="P228" s="253">
        <f>O228*H228</f>
        <v>0</v>
      </c>
      <c r="Q228" s="253">
        <v>0</v>
      </c>
      <c r="R228" s="253">
        <f>Q228*H228</f>
        <v>0</v>
      </c>
      <c r="S228" s="253">
        <v>0</v>
      </c>
      <c r="T228" s="254">
        <f>S228*H228</f>
        <v>0</v>
      </c>
      <c r="U228" s="38"/>
      <c r="V228" s="38"/>
      <c r="W228" s="38"/>
      <c r="X228" s="38"/>
      <c r="Y228" s="38"/>
      <c r="Z228" s="38"/>
      <c r="AA228" s="38"/>
      <c r="AB228" s="38"/>
      <c r="AC228" s="38"/>
      <c r="AD228" s="38"/>
      <c r="AE228" s="38"/>
      <c r="AR228" s="255" t="s">
        <v>543</v>
      </c>
      <c r="AT228" s="255" t="s">
        <v>175</v>
      </c>
      <c r="AU228" s="255" t="s">
        <v>83</v>
      </c>
      <c r="AY228" s="17" t="s">
        <v>173</v>
      </c>
      <c r="BE228" s="256">
        <f>IF(N228="základní",J228,0)</f>
        <v>0</v>
      </c>
      <c r="BF228" s="256">
        <f>IF(N228="snížená",J228,0)</f>
        <v>0</v>
      </c>
      <c r="BG228" s="256">
        <f>IF(N228="zákl. přenesená",J228,0)</f>
        <v>0</v>
      </c>
      <c r="BH228" s="256">
        <f>IF(N228="sníž. přenesená",J228,0)</f>
        <v>0</v>
      </c>
      <c r="BI228" s="256">
        <f>IF(N228="nulová",J228,0)</f>
        <v>0</v>
      </c>
      <c r="BJ228" s="17" t="s">
        <v>83</v>
      </c>
      <c r="BK228" s="256">
        <f>ROUND(I228*H228,2)</f>
        <v>0</v>
      </c>
      <c r="BL228" s="17" t="s">
        <v>543</v>
      </c>
      <c r="BM228" s="255" t="s">
        <v>1291</v>
      </c>
    </row>
    <row r="229" spans="1:65" s="2" customFormat="1" ht="21.75" customHeight="1">
      <c r="A229" s="38"/>
      <c r="B229" s="39"/>
      <c r="C229" s="243" t="s">
        <v>558</v>
      </c>
      <c r="D229" s="243" t="s">
        <v>175</v>
      </c>
      <c r="E229" s="244" t="s">
        <v>1292</v>
      </c>
      <c r="F229" s="245" t="s">
        <v>1293</v>
      </c>
      <c r="G229" s="246" t="s">
        <v>1294</v>
      </c>
      <c r="H229" s="247">
        <v>1</v>
      </c>
      <c r="I229" s="248"/>
      <c r="J229" s="249">
        <f>ROUND(I229*H229,2)</f>
        <v>0</v>
      </c>
      <c r="K229" s="250"/>
      <c r="L229" s="44"/>
      <c r="M229" s="251" t="s">
        <v>1</v>
      </c>
      <c r="N229" s="252" t="s">
        <v>41</v>
      </c>
      <c r="O229" s="91"/>
      <c r="P229" s="253">
        <f>O229*H229</f>
        <v>0</v>
      </c>
      <c r="Q229" s="253">
        <v>0</v>
      </c>
      <c r="R229" s="253">
        <f>Q229*H229</f>
        <v>0</v>
      </c>
      <c r="S229" s="253">
        <v>0</v>
      </c>
      <c r="T229" s="254">
        <f>S229*H229</f>
        <v>0</v>
      </c>
      <c r="U229" s="38"/>
      <c r="V229" s="38"/>
      <c r="W229" s="38"/>
      <c r="X229" s="38"/>
      <c r="Y229" s="38"/>
      <c r="Z229" s="38"/>
      <c r="AA229" s="38"/>
      <c r="AB229" s="38"/>
      <c r="AC229" s="38"/>
      <c r="AD229" s="38"/>
      <c r="AE229" s="38"/>
      <c r="AR229" s="255" t="s">
        <v>543</v>
      </c>
      <c r="AT229" s="255" t="s">
        <v>175</v>
      </c>
      <c r="AU229" s="255" t="s">
        <v>83</v>
      </c>
      <c r="AY229" s="17" t="s">
        <v>173</v>
      </c>
      <c r="BE229" s="256">
        <f>IF(N229="základní",J229,0)</f>
        <v>0</v>
      </c>
      <c r="BF229" s="256">
        <f>IF(N229="snížená",J229,0)</f>
        <v>0</v>
      </c>
      <c r="BG229" s="256">
        <f>IF(N229="zákl. přenesená",J229,0)</f>
        <v>0</v>
      </c>
      <c r="BH229" s="256">
        <f>IF(N229="sníž. přenesená",J229,0)</f>
        <v>0</v>
      </c>
      <c r="BI229" s="256">
        <f>IF(N229="nulová",J229,0)</f>
        <v>0</v>
      </c>
      <c r="BJ229" s="17" t="s">
        <v>83</v>
      </c>
      <c r="BK229" s="256">
        <f>ROUND(I229*H229,2)</f>
        <v>0</v>
      </c>
      <c r="BL229" s="17" t="s">
        <v>543</v>
      </c>
      <c r="BM229" s="255" t="s">
        <v>1295</v>
      </c>
    </row>
    <row r="230" spans="1:65" s="2" customFormat="1" ht="16.5" customHeight="1">
      <c r="A230" s="38"/>
      <c r="B230" s="39"/>
      <c r="C230" s="243" t="s">
        <v>574</v>
      </c>
      <c r="D230" s="243" t="s">
        <v>175</v>
      </c>
      <c r="E230" s="244" t="s">
        <v>1296</v>
      </c>
      <c r="F230" s="245" t="s">
        <v>1297</v>
      </c>
      <c r="G230" s="246" t="s">
        <v>956</v>
      </c>
      <c r="H230" s="247">
        <v>150</v>
      </c>
      <c r="I230" s="248"/>
      <c r="J230" s="249">
        <f>ROUND(I230*H230,2)</f>
        <v>0</v>
      </c>
      <c r="K230" s="250"/>
      <c r="L230" s="44"/>
      <c r="M230" s="251" t="s">
        <v>1</v>
      </c>
      <c r="N230" s="252" t="s">
        <v>41</v>
      </c>
      <c r="O230" s="91"/>
      <c r="P230" s="253">
        <f>O230*H230</f>
        <v>0</v>
      </c>
      <c r="Q230" s="253">
        <v>0</v>
      </c>
      <c r="R230" s="253">
        <f>Q230*H230</f>
        <v>0</v>
      </c>
      <c r="S230" s="253">
        <v>0</v>
      </c>
      <c r="T230" s="254">
        <f>S230*H230</f>
        <v>0</v>
      </c>
      <c r="U230" s="38"/>
      <c r="V230" s="38"/>
      <c r="W230" s="38"/>
      <c r="X230" s="38"/>
      <c r="Y230" s="38"/>
      <c r="Z230" s="38"/>
      <c r="AA230" s="38"/>
      <c r="AB230" s="38"/>
      <c r="AC230" s="38"/>
      <c r="AD230" s="38"/>
      <c r="AE230" s="38"/>
      <c r="AR230" s="255" t="s">
        <v>543</v>
      </c>
      <c r="AT230" s="255" t="s">
        <v>175</v>
      </c>
      <c r="AU230" s="255" t="s">
        <v>83</v>
      </c>
      <c r="AY230" s="17" t="s">
        <v>173</v>
      </c>
      <c r="BE230" s="256">
        <f>IF(N230="základní",J230,0)</f>
        <v>0</v>
      </c>
      <c r="BF230" s="256">
        <f>IF(N230="snížená",J230,0)</f>
        <v>0</v>
      </c>
      <c r="BG230" s="256">
        <f>IF(N230="zákl. přenesená",J230,0)</f>
        <v>0</v>
      </c>
      <c r="BH230" s="256">
        <f>IF(N230="sníž. přenesená",J230,0)</f>
        <v>0</v>
      </c>
      <c r="BI230" s="256">
        <f>IF(N230="nulová",J230,0)</f>
        <v>0</v>
      </c>
      <c r="BJ230" s="17" t="s">
        <v>83</v>
      </c>
      <c r="BK230" s="256">
        <f>ROUND(I230*H230,2)</f>
        <v>0</v>
      </c>
      <c r="BL230" s="17" t="s">
        <v>543</v>
      </c>
      <c r="BM230" s="255" t="s">
        <v>1298</v>
      </c>
    </row>
    <row r="231" spans="1:65" s="2" customFormat="1" ht="16.5" customHeight="1">
      <c r="A231" s="38"/>
      <c r="B231" s="39"/>
      <c r="C231" s="243" t="s">
        <v>586</v>
      </c>
      <c r="D231" s="243" t="s">
        <v>175</v>
      </c>
      <c r="E231" s="244" t="s">
        <v>1299</v>
      </c>
      <c r="F231" s="245" t="s">
        <v>1300</v>
      </c>
      <c r="G231" s="246" t="s">
        <v>956</v>
      </c>
      <c r="H231" s="247">
        <v>120</v>
      </c>
      <c r="I231" s="248"/>
      <c r="J231" s="249">
        <f>ROUND(I231*H231,2)</f>
        <v>0</v>
      </c>
      <c r="K231" s="250"/>
      <c r="L231" s="44"/>
      <c r="M231" s="251" t="s">
        <v>1</v>
      </c>
      <c r="N231" s="252" t="s">
        <v>41</v>
      </c>
      <c r="O231" s="91"/>
      <c r="P231" s="253">
        <f>O231*H231</f>
        <v>0</v>
      </c>
      <c r="Q231" s="253">
        <v>0</v>
      </c>
      <c r="R231" s="253">
        <f>Q231*H231</f>
        <v>0</v>
      </c>
      <c r="S231" s="253">
        <v>0</v>
      </c>
      <c r="T231" s="254">
        <f>S231*H231</f>
        <v>0</v>
      </c>
      <c r="U231" s="38"/>
      <c r="V231" s="38"/>
      <c r="W231" s="38"/>
      <c r="X231" s="38"/>
      <c r="Y231" s="38"/>
      <c r="Z231" s="38"/>
      <c r="AA231" s="38"/>
      <c r="AB231" s="38"/>
      <c r="AC231" s="38"/>
      <c r="AD231" s="38"/>
      <c r="AE231" s="38"/>
      <c r="AR231" s="255" t="s">
        <v>543</v>
      </c>
      <c r="AT231" s="255" t="s">
        <v>175</v>
      </c>
      <c r="AU231" s="255" t="s">
        <v>83</v>
      </c>
      <c r="AY231" s="17" t="s">
        <v>173</v>
      </c>
      <c r="BE231" s="256">
        <f>IF(N231="základní",J231,0)</f>
        <v>0</v>
      </c>
      <c r="BF231" s="256">
        <f>IF(N231="snížená",J231,0)</f>
        <v>0</v>
      </c>
      <c r="BG231" s="256">
        <f>IF(N231="zákl. přenesená",J231,0)</f>
        <v>0</v>
      </c>
      <c r="BH231" s="256">
        <f>IF(N231="sníž. přenesená",J231,0)</f>
        <v>0</v>
      </c>
      <c r="BI231" s="256">
        <f>IF(N231="nulová",J231,0)</f>
        <v>0</v>
      </c>
      <c r="BJ231" s="17" t="s">
        <v>83</v>
      </c>
      <c r="BK231" s="256">
        <f>ROUND(I231*H231,2)</f>
        <v>0</v>
      </c>
      <c r="BL231" s="17" t="s">
        <v>543</v>
      </c>
      <c r="BM231" s="255" t="s">
        <v>1301</v>
      </c>
    </row>
    <row r="232" spans="1:65" s="2" customFormat="1" ht="16.5" customHeight="1">
      <c r="A232" s="38"/>
      <c r="B232" s="39"/>
      <c r="C232" s="243" t="s">
        <v>593</v>
      </c>
      <c r="D232" s="243" t="s">
        <v>175</v>
      </c>
      <c r="E232" s="244" t="s">
        <v>1302</v>
      </c>
      <c r="F232" s="245" t="s">
        <v>1303</v>
      </c>
      <c r="G232" s="246" t="s">
        <v>956</v>
      </c>
      <c r="H232" s="247">
        <v>6</v>
      </c>
      <c r="I232" s="248"/>
      <c r="J232" s="249">
        <f>ROUND(I232*H232,2)</f>
        <v>0</v>
      </c>
      <c r="K232" s="250"/>
      <c r="L232" s="44"/>
      <c r="M232" s="251" t="s">
        <v>1</v>
      </c>
      <c r="N232" s="252" t="s">
        <v>41</v>
      </c>
      <c r="O232" s="91"/>
      <c r="P232" s="253">
        <f>O232*H232</f>
        <v>0</v>
      </c>
      <c r="Q232" s="253">
        <v>0</v>
      </c>
      <c r="R232" s="253">
        <f>Q232*H232</f>
        <v>0</v>
      </c>
      <c r="S232" s="253">
        <v>0</v>
      </c>
      <c r="T232" s="254">
        <f>S232*H232</f>
        <v>0</v>
      </c>
      <c r="U232" s="38"/>
      <c r="V232" s="38"/>
      <c r="W232" s="38"/>
      <c r="X232" s="38"/>
      <c r="Y232" s="38"/>
      <c r="Z232" s="38"/>
      <c r="AA232" s="38"/>
      <c r="AB232" s="38"/>
      <c r="AC232" s="38"/>
      <c r="AD232" s="38"/>
      <c r="AE232" s="38"/>
      <c r="AR232" s="255" t="s">
        <v>543</v>
      </c>
      <c r="AT232" s="255" t="s">
        <v>175</v>
      </c>
      <c r="AU232" s="255" t="s">
        <v>83</v>
      </c>
      <c r="AY232" s="17" t="s">
        <v>173</v>
      </c>
      <c r="BE232" s="256">
        <f>IF(N232="základní",J232,0)</f>
        <v>0</v>
      </c>
      <c r="BF232" s="256">
        <f>IF(N232="snížená",J232,0)</f>
        <v>0</v>
      </c>
      <c r="BG232" s="256">
        <f>IF(N232="zákl. přenesená",J232,0)</f>
        <v>0</v>
      </c>
      <c r="BH232" s="256">
        <f>IF(N232="sníž. přenesená",J232,0)</f>
        <v>0</v>
      </c>
      <c r="BI232" s="256">
        <f>IF(N232="nulová",J232,0)</f>
        <v>0</v>
      </c>
      <c r="BJ232" s="17" t="s">
        <v>83</v>
      </c>
      <c r="BK232" s="256">
        <f>ROUND(I232*H232,2)</f>
        <v>0</v>
      </c>
      <c r="BL232" s="17" t="s">
        <v>543</v>
      </c>
      <c r="BM232" s="255" t="s">
        <v>1304</v>
      </c>
    </row>
    <row r="233" spans="1:65" s="2" customFormat="1" ht="16.5" customHeight="1">
      <c r="A233" s="38"/>
      <c r="B233" s="39"/>
      <c r="C233" s="243" t="s">
        <v>601</v>
      </c>
      <c r="D233" s="243" t="s">
        <v>175</v>
      </c>
      <c r="E233" s="244" t="s">
        <v>1305</v>
      </c>
      <c r="F233" s="245" t="s">
        <v>1306</v>
      </c>
      <c r="G233" s="246" t="s">
        <v>956</v>
      </c>
      <c r="H233" s="247">
        <v>4</v>
      </c>
      <c r="I233" s="248"/>
      <c r="J233" s="249">
        <f>ROUND(I233*H233,2)</f>
        <v>0</v>
      </c>
      <c r="K233" s="250"/>
      <c r="L233" s="44"/>
      <c r="M233" s="251" t="s">
        <v>1</v>
      </c>
      <c r="N233" s="252" t="s">
        <v>41</v>
      </c>
      <c r="O233" s="91"/>
      <c r="P233" s="253">
        <f>O233*H233</f>
        <v>0</v>
      </c>
      <c r="Q233" s="253">
        <v>0</v>
      </c>
      <c r="R233" s="253">
        <f>Q233*H233</f>
        <v>0</v>
      </c>
      <c r="S233" s="253">
        <v>0</v>
      </c>
      <c r="T233" s="254">
        <f>S233*H233</f>
        <v>0</v>
      </c>
      <c r="U233" s="38"/>
      <c r="V233" s="38"/>
      <c r="W233" s="38"/>
      <c r="X233" s="38"/>
      <c r="Y233" s="38"/>
      <c r="Z233" s="38"/>
      <c r="AA233" s="38"/>
      <c r="AB233" s="38"/>
      <c r="AC233" s="38"/>
      <c r="AD233" s="38"/>
      <c r="AE233" s="38"/>
      <c r="AR233" s="255" t="s">
        <v>543</v>
      </c>
      <c r="AT233" s="255" t="s">
        <v>175</v>
      </c>
      <c r="AU233" s="255" t="s">
        <v>83</v>
      </c>
      <c r="AY233" s="17" t="s">
        <v>173</v>
      </c>
      <c r="BE233" s="256">
        <f>IF(N233="základní",J233,0)</f>
        <v>0</v>
      </c>
      <c r="BF233" s="256">
        <f>IF(N233="snížená",J233,0)</f>
        <v>0</v>
      </c>
      <c r="BG233" s="256">
        <f>IF(N233="zákl. přenesená",J233,0)</f>
        <v>0</v>
      </c>
      <c r="BH233" s="256">
        <f>IF(N233="sníž. přenesená",J233,0)</f>
        <v>0</v>
      </c>
      <c r="BI233" s="256">
        <f>IF(N233="nulová",J233,0)</f>
        <v>0</v>
      </c>
      <c r="BJ233" s="17" t="s">
        <v>83</v>
      </c>
      <c r="BK233" s="256">
        <f>ROUND(I233*H233,2)</f>
        <v>0</v>
      </c>
      <c r="BL233" s="17" t="s">
        <v>543</v>
      </c>
      <c r="BM233" s="255" t="s">
        <v>1307</v>
      </c>
    </row>
    <row r="234" spans="1:65" s="2" customFormat="1" ht="16.5" customHeight="1">
      <c r="A234" s="38"/>
      <c r="B234" s="39"/>
      <c r="C234" s="243" t="s">
        <v>605</v>
      </c>
      <c r="D234" s="243" t="s">
        <v>175</v>
      </c>
      <c r="E234" s="244" t="s">
        <v>1308</v>
      </c>
      <c r="F234" s="245" t="s">
        <v>1309</v>
      </c>
      <c r="G234" s="246" t="s">
        <v>956</v>
      </c>
      <c r="H234" s="247">
        <v>2</v>
      </c>
      <c r="I234" s="248"/>
      <c r="J234" s="249">
        <f>ROUND(I234*H234,2)</f>
        <v>0</v>
      </c>
      <c r="K234" s="250"/>
      <c r="L234" s="44"/>
      <c r="M234" s="251" t="s">
        <v>1</v>
      </c>
      <c r="N234" s="252" t="s">
        <v>41</v>
      </c>
      <c r="O234" s="91"/>
      <c r="P234" s="253">
        <f>O234*H234</f>
        <v>0</v>
      </c>
      <c r="Q234" s="253">
        <v>0</v>
      </c>
      <c r="R234" s="253">
        <f>Q234*H234</f>
        <v>0</v>
      </c>
      <c r="S234" s="253">
        <v>0</v>
      </c>
      <c r="T234" s="254">
        <f>S234*H234</f>
        <v>0</v>
      </c>
      <c r="U234" s="38"/>
      <c r="V234" s="38"/>
      <c r="W234" s="38"/>
      <c r="X234" s="38"/>
      <c r="Y234" s="38"/>
      <c r="Z234" s="38"/>
      <c r="AA234" s="38"/>
      <c r="AB234" s="38"/>
      <c r="AC234" s="38"/>
      <c r="AD234" s="38"/>
      <c r="AE234" s="38"/>
      <c r="AR234" s="255" t="s">
        <v>543</v>
      </c>
      <c r="AT234" s="255" t="s">
        <v>175</v>
      </c>
      <c r="AU234" s="255" t="s">
        <v>83</v>
      </c>
      <c r="AY234" s="17" t="s">
        <v>173</v>
      </c>
      <c r="BE234" s="256">
        <f>IF(N234="základní",J234,0)</f>
        <v>0</v>
      </c>
      <c r="BF234" s="256">
        <f>IF(N234="snížená",J234,0)</f>
        <v>0</v>
      </c>
      <c r="BG234" s="256">
        <f>IF(N234="zákl. přenesená",J234,0)</f>
        <v>0</v>
      </c>
      <c r="BH234" s="256">
        <f>IF(N234="sníž. přenesená",J234,0)</f>
        <v>0</v>
      </c>
      <c r="BI234" s="256">
        <f>IF(N234="nulová",J234,0)</f>
        <v>0</v>
      </c>
      <c r="BJ234" s="17" t="s">
        <v>83</v>
      </c>
      <c r="BK234" s="256">
        <f>ROUND(I234*H234,2)</f>
        <v>0</v>
      </c>
      <c r="BL234" s="17" t="s">
        <v>543</v>
      </c>
      <c r="BM234" s="255" t="s">
        <v>1310</v>
      </c>
    </row>
    <row r="235" spans="1:65" s="2" customFormat="1" ht="16.5" customHeight="1">
      <c r="A235" s="38"/>
      <c r="B235" s="39"/>
      <c r="C235" s="243" t="s">
        <v>610</v>
      </c>
      <c r="D235" s="243" t="s">
        <v>175</v>
      </c>
      <c r="E235" s="244" t="s">
        <v>1311</v>
      </c>
      <c r="F235" s="245" t="s">
        <v>1312</v>
      </c>
      <c r="G235" s="246" t="s">
        <v>956</v>
      </c>
      <c r="H235" s="247">
        <v>12</v>
      </c>
      <c r="I235" s="248"/>
      <c r="J235" s="249">
        <f>ROUND(I235*H235,2)</f>
        <v>0</v>
      </c>
      <c r="K235" s="250"/>
      <c r="L235" s="44"/>
      <c r="M235" s="251" t="s">
        <v>1</v>
      </c>
      <c r="N235" s="252" t="s">
        <v>41</v>
      </c>
      <c r="O235" s="91"/>
      <c r="P235" s="253">
        <f>O235*H235</f>
        <v>0</v>
      </c>
      <c r="Q235" s="253">
        <v>0</v>
      </c>
      <c r="R235" s="253">
        <f>Q235*H235</f>
        <v>0</v>
      </c>
      <c r="S235" s="253">
        <v>0</v>
      </c>
      <c r="T235" s="254">
        <f>S235*H235</f>
        <v>0</v>
      </c>
      <c r="U235" s="38"/>
      <c r="V235" s="38"/>
      <c r="W235" s="38"/>
      <c r="X235" s="38"/>
      <c r="Y235" s="38"/>
      <c r="Z235" s="38"/>
      <c r="AA235" s="38"/>
      <c r="AB235" s="38"/>
      <c r="AC235" s="38"/>
      <c r="AD235" s="38"/>
      <c r="AE235" s="38"/>
      <c r="AR235" s="255" t="s">
        <v>543</v>
      </c>
      <c r="AT235" s="255" t="s">
        <v>175</v>
      </c>
      <c r="AU235" s="255" t="s">
        <v>83</v>
      </c>
      <c r="AY235" s="17" t="s">
        <v>173</v>
      </c>
      <c r="BE235" s="256">
        <f>IF(N235="základní",J235,0)</f>
        <v>0</v>
      </c>
      <c r="BF235" s="256">
        <f>IF(N235="snížená",J235,0)</f>
        <v>0</v>
      </c>
      <c r="BG235" s="256">
        <f>IF(N235="zákl. přenesená",J235,0)</f>
        <v>0</v>
      </c>
      <c r="BH235" s="256">
        <f>IF(N235="sníž. přenesená",J235,0)</f>
        <v>0</v>
      </c>
      <c r="BI235" s="256">
        <f>IF(N235="nulová",J235,0)</f>
        <v>0</v>
      </c>
      <c r="BJ235" s="17" t="s">
        <v>83</v>
      </c>
      <c r="BK235" s="256">
        <f>ROUND(I235*H235,2)</f>
        <v>0</v>
      </c>
      <c r="BL235" s="17" t="s">
        <v>543</v>
      </c>
      <c r="BM235" s="255" t="s">
        <v>1313</v>
      </c>
    </row>
    <row r="236" spans="1:65" s="2" customFormat="1" ht="16.5" customHeight="1">
      <c r="A236" s="38"/>
      <c r="B236" s="39"/>
      <c r="C236" s="243" t="s">
        <v>624</v>
      </c>
      <c r="D236" s="243" t="s">
        <v>175</v>
      </c>
      <c r="E236" s="244" t="s">
        <v>1314</v>
      </c>
      <c r="F236" s="245" t="s">
        <v>1315</v>
      </c>
      <c r="G236" s="246" t="s">
        <v>211</v>
      </c>
      <c r="H236" s="247">
        <v>200</v>
      </c>
      <c r="I236" s="248"/>
      <c r="J236" s="249">
        <f>ROUND(I236*H236,2)</f>
        <v>0</v>
      </c>
      <c r="K236" s="250"/>
      <c r="L236" s="44"/>
      <c r="M236" s="251" t="s">
        <v>1</v>
      </c>
      <c r="N236" s="252" t="s">
        <v>41</v>
      </c>
      <c r="O236" s="91"/>
      <c r="P236" s="253">
        <f>O236*H236</f>
        <v>0</v>
      </c>
      <c r="Q236" s="253">
        <v>0</v>
      </c>
      <c r="R236" s="253">
        <f>Q236*H236</f>
        <v>0</v>
      </c>
      <c r="S236" s="253">
        <v>0</v>
      </c>
      <c r="T236" s="254">
        <f>S236*H236</f>
        <v>0</v>
      </c>
      <c r="U236" s="38"/>
      <c r="V236" s="38"/>
      <c r="W236" s="38"/>
      <c r="X236" s="38"/>
      <c r="Y236" s="38"/>
      <c r="Z236" s="38"/>
      <c r="AA236" s="38"/>
      <c r="AB236" s="38"/>
      <c r="AC236" s="38"/>
      <c r="AD236" s="38"/>
      <c r="AE236" s="38"/>
      <c r="AR236" s="255" t="s">
        <v>543</v>
      </c>
      <c r="AT236" s="255" t="s">
        <v>175</v>
      </c>
      <c r="AU236" s="255" t="s">
        <v>83</v>
      </c>
      <c r="AY236" s="17" t="s">
        <v>173</v>
      </c>
      <c r="BE236" s="256">
        <f>IF(N236="základní",J236,0)</f>
        <v>0</v>
      </c>
      <c r="BF236" s="256">
        <f>IF(N236="snížená",J236,0)</f>
        <v>0</v>
      </c>
      <c r="BG236" s="256">
        <f>IF(N236="zákl. přenesená",J236,0)</f>
        <v>0</v>
      </c>
      <c r="BH236" s="256">
        <f>IF(N236="sníž. přenesená",J236,0)</f>
        <v>0</v>
      </c>
      <c r="BI236" s="256">
        <f>IF(N236="nulová",J236,0)</f>
        <v>0</v>
      </c>
      <c r="BJ236" s="17" t="s">
        <v>83</v>
      </c>
      <c r="BK236" s="256">
        <f>ROUND(I236*H236,2)</f>
        <v>0</v>
      </c>
      <c r="BL236" s="17" t="s">
        <v>543</v>
      </c>
      <c r="BM236" s="255" t="s">
        <v>1316</v>
      </c>
    </row>
    <row r="237" spans="1:65" s="2" customFormat="1" ht="16.5" customHeight="1">
      <c r="A237" s="38"/>
      <c r="B237" s="39"/>
      <c r="C237" s="243" t="s">
        <v>628</v>
      </c>
      <c r="D237" s="243" t="s">
        <v>175</v>
      </c>
      <c r="E237" s="244" t="s">
        <v>1317</v>
      </c>
      <c r="F237" s="245" t="s">
        <v>1318</v>
      </c>
      <c r="G237" s="246" t="s">
        <v>956</v>
      </c>
      <c r="H237" s="247">
        <v>2</v>
      </c>
      <c r="I237" s="248"/>
      <c r="J237" s="249">
        <f>ROUND(I237*H237,2)</f>
        <v>0</v>
      </c>
      <c r="K237" s="250"/>
      <c r="L237" s="44"/>
      <c r="M237" s="251" t="s">
        <v>1</v>
      </c>
      <c r="N237" s="252" t="s">
        <v>41</v>
      </c>
      <c r="O237" s="91"/>
      <c r="P237" s="253">
        <f>O237*H237</f>
        <v>0</v>
      </c>
      <c r="Q237" s="253">
        <v>0</v>
      </c>
      <c r="R237" s="253">
        <f>Q237*H237</f>
        <v>0</v>
      </c>
      <c r="S237" s="253">
        <v>0</v>
      </c>
      <c r="T237" s="254">
        <f>S237*H237</f>
        <v>0</v>
      </c>
      <c r="U237" s="38"/>
      <c r="V237" s="38"/>
      <c r="W237" s="38"/>
      <c r="X237" s="38"/>
      <c r="Y237" s="38"/>
      <c r="Z237" s="38"/>
      <c r="AA237" s="38"/>
      <c r="AB237" s="38"/>
      <c r="AC237" s="38"/>
      <c r="AD237" s="38"/>
      <c r="AE237" s="38"/>
      <c r="AR237" s="255" t="s">
        <v>543</v>
      </c>
      <c r="AT237" s="255" t="s">
        <v>175</v>
      </c>
      <c r="AU237" s="255" t="s">
        <v>83</v>
      </c>
      <c r="AY237" s="17" t="s">
        <v>173</v>
      </c>
      <c r="BE237" s="256">
        <f>IF(N237="základní",J237,0)</f>
        <v>0</v>
      </c>
      <c r="BF237" s="256">
        <f>IF(N237="snížená",J237,0)</f>
        <v>0</v>
      </c>
      <c r="BG237" s="256">
        <f>IF(N237="zákl. přenesená",J237,0)</f>
        <v>0</v>
      </c>
      <c r="BH237" s="256">
        <f>IF(N237="sníž. přenesená",J237,0)</f>
        <v>0</v>
      </c>
      <c r="BI237" s="256">
        <f>IF(N237="nulová",J237,0)</f>
        <v>0</v>
      </c>
      <c r="BJ237" s="17" t="s">
        <v>83</v>
      </c>
      <c r="BK237" s="256">
        <f>ROUND(I237*H237,2)</f>
        <v>0</v>
      </c>
      <c r="BL237" s="17" t="s">
        <v>543</v>
      </c>
      <c r="BM237" s="255" t="s">
        <v>1319</v>
      </c>
    </row>
    <row r="238" spans="1:65" s="2" customFormat="1" ht="21.75" customHeight="1">
      <c r="A238" s="38"/>
      <c r="B238" s="39"/>
      <c r="C238" s="243" t="s">
        <v>632</v>
      </c>
      <c r="D238" s="243" t="s">
        <v>175</v>
      </c>
      <c r="E238" s="244" t="s">
        <v>1320</v>
      </c>
      <c r="F238" s="245" t="s">
        <v>1321</v>
      </c>
      <c r="G238" s="246" t="s">
        <v>956</v>
      </c>
      <c r="H238" s="247">
        <v>24</v>
      </c>
      <c r="I238" s="248"/>
      <c r="J238" s="249">
        <f>ROUND(I238*H238,2)</f>
        <v>0</v>
      </c>
      <c r="K238" s="250"/>
      <c r="L238" s="44"/>
      <c r="M238" s="251" t="s">
        <v>1</v>
      </c>
      <c r="N238" s="252" t="s">
        <v>41</v>
      </c>
      <c r="O238" s="91"/>
      <c r="P238" s="253">
        <f>O238*H238</f>
        <v>0</v>
      </c>
      <c r="Q238" s="253">
        <v>0</v>
      </c>
      <c r="R238" s="253">
        <f>Q238*H238</f>
        <v>0</v>
      </c>
      <c r="S238" s="253">
        <v>0</v>
      </c>
      <c r="T238" s="254">
        <f>S238*H238</f>
        <v>0</v>
      </c>
      <c r="U238" s="38"/>
      <c r="V238" s="38"/>
      <c r="W238" s="38"/>
      <c r="X238" s="38"/>
      <c r="Y238" s="38"/>
      <c r="Z238" s="38"/>
      <c r="AA238" s="38"/>
      <c r="AB238" s="38"/>
      <c r="AC238" s="38"/>
      <c r="AD238" s="38"/>
      <c r="AE238" s="38"/>
      <c r="AR238" s="255" t="s">
        <v>543</v>
      </c>
      <c r="AT238" s="255" t="s">
        <v>175</v>
      </c>
      <c r="AU238" s="255" t="s">
        <v>83</v>
      </c>
      <c r="AY238" s="17" t="s">
        <v>173</v>
      </c>
      <c r="BE238" s="256">
        <f>IF(N238="základní",J238,0)</f>
        <v>0</v>
      </c>
      <c r="BF238" s="256">
        <f>IF(N238="snížená",J238,0)</f>
        <v>0</v>
      </c>
      <c r="BG238" s="256">
        <f>IF(N238="zákl. přenesená",J238,0)</f>
        <v>0</v>
      </c>
      <c r="BH238" s="256">
        <f>IF(N238="sníž. přenesená",J238,0)</f>
        <v>0</v>
      </c>
      <c r="BI238" s="256">
        <f>IF(N238="nulová",J238,0)</f>
        <v>0</v>
      </c>
      <c r="BJ238" s="17" t="s">
        <v>83</v>
      </c>
      <c r="BK238" s="256">
        <f>ROUND(I238*H238,2)</f>
        <v>0</v>
      </c>
      <c r="BL238" s="17" t="s">
        <v>543</v>
      </c>
      <c r="BM238" s="255" t="s">
        <v>1322</v>
      </c>
    </row>
    <row r="239" spans="1:65" s="2" customFormat="1" ht="21.75" customHeight="1">
      <c r="A239" s="38"/>
      <c r="B239" s="39"/>
      <c r="C239" s="243" t="s">
        <v>636</v>
      </c>
      <c r="D239" s="243" t="s">
        <v>175</v>
      </c>
      <c r="E239" s="244" t="s">
        <v>1323</v>
      </c>
      <c r="F239" s="245" t="s">
        <v>1324</v>
      </c>
      <c r="G239" s="246" t="s">
        <v>211</v>
      </c>
      <c r="H239" s="247">
        <v>120</v>
      </c>
      <c r="I239" s="248"/>
      <c r="J239" s="249">
        <f>ROUND(I239*H239,2)</f>
        <v>0</v>
      </c>
      <c r="K239" s="250"/>
      <c r="L239" s="44"/>
      <c r="M239" s="251" t="s">
        <v>1</v>
      </c>
      <c r="N239" s="252" t="s">
        <v>41</v>
      </c>
      <c r="O239" s="91"/>
      <c r="P239" s="253">
        <f>O239*H239</f>
        <v>0</v>
      </c>
      <c r="Q239" s="253">
        <v>0</v>
      </c>
      <c r="R239" s="253">
        <f>Q239*H239</f>
        <v>0</v>
      </c>
      <c r="S239" s="253">
        <v>0</v>
      </c>
      <c r="T239" s="254">
        <f>S239*H239</f>
        <v>0</v>
      </c>
      <c r="U239" s="38"/>
      <c r="V239" s="38"/>
      <c r="W239" s="38"/>
      <c r="X239" s="38"/>
      <c r="Y239" s="38"/>
      <c r="Z239" s="38"/>
      <c r="AA239" s="38"/>
      <c r="AB239" s="38"/>
      <c r="AC239" s="38"/>
      <c r="AD239" s="38"/>
      <c r="AE239" s="38"/>
      <c r="AR239" s="255" t="s">
        <v>543</v>
      </c>
      <c r="AT239" s="255" t="s">
        <v>175</v>
      </c>
      <c r="AU239" s="255" t="s">
        <v>83</v>
      </c>
      <c r="AY239" s="17" t="s">
        <v>173</v>
      </c>
      <c r="BE239" s="256">
        <f>IF(N239="základní",J239,0)</f>
        <v>0</v>
      </c>
      <c r="BF239" s="256">
        <f>IF(N239="snížená",J239,0)</f>
        <v>0</v>
      </c>
      <c r="BG239" s="256">
        <f>IF(N239="zákl. přenesená",J239,0)</f>
        <v>0</v>
      </c>
      <c r="BH239" s="256">
        <f>IF(N239="sníž. přenesená",J239,0)</f>
        <v>0</v>
      </c>
      <c r="BI239" s="256">
        <f>IF(N239="nulová",J239,0)</f>
        <v>0</v>
      </c>
      <c r="BJ239" s="17" t="s">
        <v>83</v>
      </c>
      <c r="BK239" s="256">
        <f>ROUND(I239*H239,2)</f>
        <v>0</v>
      </c>
      <c r="BL239" s="17" t="s">
        <v>543</v>
      </c>
      <c r="BM239" s="255" t="s">
        <v>1325</v>
      </c>
    </row>
    <row r="240" spans="1:65" s="2" customFormat="1" ht="21.75" customHeight="1">
      <c r="A240" s="38"/>
      <c r="B240" s="39"/>
      <c r="C240" s="243" t="s">
        <v>640</v>
      </c>
      <c r="D240" s="243" t="s">
        <v>175</v>
      </c>
      <c r="E240" s="244" t="s">
        <v>1326</v>
      </c>
      <c r="F240" s="245" t="s">
        <v>1321</v>
      </c>
      <c r="G240" s="246" t="s">
        <v>956</v>
      </c>
      <c r="H240" s="247">
        <v>124</v>
      </c>
      <c r="I240" s="248"/>
      <c r="J240" s="249">
        <f>ROUND(I240*H240,2)</f>
        <v>0</v>
      </c>
      <c r="K240" s="250"/>
      <c r="L240" s="44"/>
      <c r="M240" s="251" t="s">
        <v>1</v>
      </c>
      <c r="N240" s="252" t="s">
        <v>41</v>
      </c>
      <c r="O240" s="91"/>
      <c r="P240" s="253">
        <f>O240*H240</f>
        <v>0</v>
      </c>
      <c r="Q240" s="253">
        <v>0</v>
      </c>
      <c r="R240" s="253">
        <f>Q240*H240</f>
        <v>0</v>
      </c>
      <c r="S240" s="253">
        <v>0</v>
      </c>
      <c r="T240" s="254">
        <f>S240*H240</f>
        <v>0</v>
      </c>
      <c r="U240" s="38"/>
      <c r="V240" s="38"/>
      <c r="W240" s="38"/>
      <c r="X240" s="38"/>
      <c r="Y240" s="38"/>
      <c r="Z240" s="38"/>
      <c r="AA240" s="38"/>
      <c r="AB240" s="38"/>
      <c r="AC240" s="38"/>
      <c r="AD240" s="38"/>
      <c r="AE240" s="38"/>
      <c r="AR240" s="255" t="s">
        <v>543</v>
      </c>
      <c r="AT240" s="255" t="s">
        <v>175</v>
      </c>
      <c r="AU240" s="255" t="s">
        <v>83</v>
      </c>
      <c r="AY240" s="17" t="s">
        <v>173</v>
      </c>
      <c r="BE240" s="256">
        <f>IF(N240="základní",J240,0)</f>
        <v>0</v>
      </c>
      <c r="BF240" s="256">
        <f>IF(N240="snížená",J240,0)</f>
        <v>0</v>
      </c>
      <c r="BG240" s="256">
        <f>IF(N240="zákl. přenesená",J240,0)</f>
        <v>0</v>
      </c>
      <c r="BH240" s="256">
        <f>IF(N240="sníž. přenesená",J240,0)</f>
        <v>0</v>
      </c>
      <c r="BI240" s="256">
        <f>IF(N240="nulová",J240,0)</f>
        <v>0</v>
      </c>
      <c r="BJ240" s="17" t="s">
        <v>83</v>
      </c>
      <c r="BK240" s="256">
        <f>ROUND(I240*H240,2)</f>
        <v>0</v>
      </c>
      <c r="BL240" s="17" t="s">
        <v>543</v>
      </c>
      <c r="BM240" s="255" t="s">
        <v>1327</v>
      </c>
    </row>
    <row r="241" spans="1:65" s="2" customFormat="1" ht="16.5" customHeight="1">
      <c r="A241" s="38"/>
      <c r="B241" s="39"/>
      <c r="C241" s="243" t="s">
        <v>645</v>
      </c>
      <c r="D241" s="243" t="s">
        <v>175</v>
      </c>
      <c r="E241" s="244" t="s">
        <v>1328</v>
      </c>
      <c r="F241" s="245" t="s">
        <v>1329</v>
      </c>
      <c r="G241" s="246" t="s">
        <v>211</v>
      </c>
      <c r="H241" s="247">
        <v>3</v>
      </c>
      <c r="I241" s="248"/>
      <c r="J241" s="249">
        <f>ROUND(I241*H241,2)</f>
        <v>0</v>
      </c>
      <c r="K241" s="250"/>
      <c r="L241" s="44"/>
      <c r="M241" s="251" t="s">
        <v>1</v>
      </c>
      <c r="N241" s="252" t="s">
        <v>41</v>
      </c>
      <c r="O241" s="91"/>
      <c r="P241" s="253">
        <f>O241*H241</f>
        <v>0</v>
      </c>
      <c r="Q241" s="253">
        <v>0</v>
      </c>
      <c r="R241" s="253">
        <f>Q241*H241</f>
        <v>0</v>
      </c>
      <c r="S241" s="253">
        <v>0</v>
      </c>
      <c r="T241" s="254">
        <f>S241*H241</f>
        <v>0</v>
      </c>
      <c r="U241" s="38"/>
      <c r="V241" s="38"/>
      <c r="W241" s="38"/>
      <c r="X241" s="38"/>
      <c r="Y241" s="38"/>
      <c r="Z241" s="38"/>
      <c r="AA241" s="38"/>
      <c r="AB241" s="38"/>
      <c r="AC241" s="38"/>
      <c r="AD241" s="38"/>
      <c r="AE241" s="38"/>
      <c r="AR241" s="255" t="s">
        <v>543</v>
      </c>
      <c r="AT241" s="255" t="s">
        <v>175</v>
      </c>
      <c r="AU241" s="255" t="s">
        <v>83</v>
      </c>
      <c r="AY241" s="17" t="s">
        <v>173</v>
      </c>
      <c r="BE241" s="256">
        <f>IF(N241="základní",J241,0)</f>
        <v>0</v>
      </c>
      <c r="BF241" s="256">
        <f>IF(N241="snížená",J241,0)</f>
        <v>0</v>
      </c>
      <c r="BG241" s="256">
        <f>IF(N241="zákl. přenesená",J241,0)</f>
        <v>0</v>
      </c>
      <c r="BH241" s="256">
        <f>IF(N241="sníž. přenesená",J241,0)</f>
        <v>0</v>
      </c>
      <c r="BI241" s="256">
        <f>IF(N241="nulová",J241,0)</f>
        <v>0</v>
      </c>
      <c r="BJ241" s="17" t="s">
        <v>83</v>
      </c>
      <c r="BK241" s="256">
        <f>ROUND(I241*H241,2)</f>
        <v>0</v>
      </c>
      <c r="BL241" s="17" t="s">
        <v>543</v>
      </c>
      <c r="BM241" s="255" t="s">
        <v>1330</v>
      </c>
    </row>
    <row r="242" spans="1:65" s="2" customFormat="1" ht="21.75" customHeight="1">
      <c r="A242" s="38"/>
      <c r="B242" s="39"/>
      <c r="C242" s="243" t="s">
        <v>651</v>
      </c>
      <c r="D242" s="243" t="s">
        <v>175</v>
      </c>
      <c r="E242" s="244" t="s">
        <v>1331</v>
      </c>
      <c r="F242" s="245" t="s">
        <v>1332</v>
      </c>
      <c r="G242" s="246" t="s">
        <v>211</v>
      </c>
      <c r="H242" s="247">
        <v>200</v>
      </c>
      <c r="I242" s="248"/>
      <c r="J242" s="249">
        <f>ROUND(I242*H242,2)</f>
        <v>0</v>
      </c>
      <c r="K242" s="250"/>
      <c r="L242" s="44"/>
      <c r="M242" s="251" t="s">
        <v>1</v>
      </c>
      <c r="N242" s="252" t="s">
        <v>41</v>
      </c>
      <c r="O242" s="91"/>
      <c r="P242" s="253">
        <f>O242*H242</f>
        <v>0</v>
      </c>
      <c r="Q242" s="253">
        <v>0</v>
      </c>
      <c r="R242" s="253">
        <f>Q242*H242</f>
        <v>0</v>
      </c>
      <c r="S242" s="253">
        <v>0</v>
      </c>
      <c r="T242" s="254">
        <f>S242*H242</f>
        <v>0</v>
      </c>
      <c r="U242" s="38"/>
      <c r="V242" s="38"/>
      <c r="W242" s="38"/>
      <c r="X242" s="38"/>
      <c r="Y242" s="38"/>
      <c r="Z242" s="38"/>
      <c r="AA242" s="38"/>
      <c r="AB242" s="38"/>
      <c r="AC242" s="38"/>
      <c r="AD242" s="38"/>
      <c r="AE242" s="38"/>
      <c r="AR242" s="255" t="s">
        <v>543</v>
      </c>
      <c r="AT242" s="255" t="s">
        <v>175</v>
      </c>
      <c r="AU242" s="255" t="s">
        <v>83</v>
      </c>
      <c r="AY242" s="17" t="s">
        <v>173</v>
      </c>
      <c r="BE242" s="256">
        <f>IF(N242="základní",J242,0)</f>
        <v>0</v>
      </c>
      <c r="BF242" s="256">
        <f>IF(N242="snížená",J242,0)</f>
        <v>0</v>
      </c>
      <c r="BG242" s="256">
        <f>IF(N242="zákl. přenesená",J242,0)</f>
        <v>0</v>
      </c>
      <c r="BH242" s="256">
        <f>IF(N242="sníž. přenesená",J242,0)</f>
        <v>0</v>
      </c>
      <c r="BI242" s="256">
        <f>IF(N242="nulová",J242,0)</f>
        <v>0</v>
      </c>
      <c r="BJ242" s="17" t="s">
        <v>83</v>
      </c>
      <c r="BK242" s="256">
        <f>ROUND(I242*H242,2)</f>
        <v>0</v>
      </c>
      <c r="BL242" s="17" t="s">
        <v>543</v>
      </c>
      <c r="BM242" s="255" t="s">
        <v>1333</v>
      </c>
    </row>
    <row r="243" spans="1:65" s="2" customFormat="1" ht="21.75" customHeight="1">
      <c r="A243" s="38"/>
      <c r="B243" s="39"/>
      <c r="C243" s="243" t="s">
        <v>660</v>
      </c>
      <c r="D243" s="243" t="s">
        <v>175</v>
      </c>
      <c r="E243" s="244" t="s">
        <v>1334</v>
      </c>
      <c r="F243" s="245" t="s">
        <v>1335</v>
      </c>
      <c r="G243" s="246" t="s">
        <v>211</v>
      </c>
      <c r="H243" s="247">
        <v>200</v>
      </c>
      <c r="I243" s="248"/>
      <c r="J243" s="249">
        <f>ROUND(I243*H243,2)</f>
        <v>0</v>
      </c>
      <c r="K243" s="250"/>
      <c r="L243" s="44"/>
      <c r="M243" s="251" t="s">
        <v>1</v>
      </c>
      <c r="N243" s="252" t="s">
        <v>41</v>
      </c>
      <c r="O243" s="91"/>
      <c r="P243" s="253">
        <f>O243*H243</f>
        <v>0</v>
      </c>
      <c r="Q243" s="253">
        <v>0</v>
      </c>
      <c r="R243" s="253">
        <f>Q243*H243</f>
        <v>0</v>
      </c>
      <c r="S243" s="253">
        <v>0</v>
      </c>
      <c r="T243" s="254">
        <f>S243*H243</f>
        <v>0</v>
      </c>
      <c r="U243" s="38"/>
      <c r="V243" s="38"/>
      <c r="W243" s="38"/>
      <c r="X243" s="38"/>
      <c r="Y243" s="38"/>
      <c r="Z243" s="38"/>
      <c r="AA243" s="38"/>
      <c r="AB243" s="38"/>
      <c r="AC243" s="38"/>
      <c r="AD243" s="38"/>
      <c r="AE243" s="38"/>
      <c r="AR243" s="255" t="s">
        <v>543</v>
      </c>
      <c r="AT243" s="255" t="s">
        <v>175</v>
      </c>
      <c r="AU243" s="255" t="s">
        <v>83</v>
      </c>
      <c r="AY243" s="17" t="s">
        <v>173</v>
      </c>
      <c r="BE243" s="256">
        <f>IF(N243="základní",J243,0)</f>
        <v>0</v>
      </c>
      <c r="BF243" s="256">
        <f>IF(N243="snížená",J243,0)</f>
        <v>0</v>
      </c>
      <c r="BG243" s="256">
        <f>IF(N243="zákl. přenesená",J243,0)</f>
        <v>0</v>
      </c>
      <c r="BH243" s="256">
        <f>IF(N243="sníž. přenesená",J243,0)</f>
        <v>0</v>
      </c>
      <c r="BI243" s="256">
        <f>IF(N243="nulová",J243,0)</f>
        <v>0</v>
      </c>
      <c r="BJ243" s="17" t="s">
        <v>83</v>
      </c>
      <c r="BK243" s="256">
        <f>ROUND(I243*H243,2)</f>
        <v>0</v>
      </c>
      <c r="BL243" s="17" t="s">
        <v>543</v>
      </c>
      <c r="BM243" s="255" t="s">
        <v>1336</v>
      </c>
    </row>
    <row r="244" spans="1:65" s="2" customFormat="1" ht="16.5" customHeight="1">
      <c r="A244" s="38"/>
      <c r="B244" s="39"/>
      <c r="C244" s="243" t="s">
        <v>665</v>
      </c>
      <c r="D244" s="243" t="s">
        <v>175</v>
      </c>
      <c r="E244" s="244" t="s">
        <v>1337</v>
      </c>
      <c r="F244" s="245" t="s">
        <v>1338</v>
      </c>
      <c r="G244" s="246" t="s">
        <v>355</v>
      </c>
      <c r="H244" s="247">
        <v>8</v>
      </c>
      <c r="I244" s="248"/>
      <c r="J244" s="249">
        <f>ROUND(I244*H244,2)</f>
        <v>0</v>
      </c>
      <c r="K244" s="250"/>
      <c r="L244" s="44"/>
      <c r="M244" s="251" t="s">
        <v>1</v>
      </c>
      <c r="N244" s="252" t="s">
        <v>41</v>
      </c>
      <c r="O244" s="91"/>
      <c r="P244" s="253">
        <f>O244*H244</f>
        <v>0</v>
      </c>
      <c r="Q244" s="253">
        <v>0</v>
      </c>
      <c r="R244" s="253">
        <f>Q244*H244</f>
        <v>0</v>
      </c>
      <c r="S244" s="253">
        <v>0</v>
      </c>
      <c r="T244" s="254">
        <f>S244*H244</f>
        <v>0</v>
      </c>
      <c r="U244" s="38"/>
      <c r="V244" s="38"/>
      <c r="W244" s="38"/>
      <c r="X244" s="38"/>
      <c r="Y244" s="38"/>
      <c r="Z244" s="38"/>
      <c r="AA244" s="38"/>
      <c r="AB244" s="38"/>
      <c r="AC244" s="38"/>
      <c r="AD244" s="38"/>
      <c r="AE244" s="38"/>
      <c r="AR244" s="255" t="s">
        <v>543</v>
      </c>
      <c r="AT244" s="255" t="s">
        <v>175</v>
      </c>
      <c r="AU244" s="255" t="s">
        <v>83</v>
      </c>
      <c r="AY244" s="17" t="s">
        <v>173</v>
      </c>
      <c r="BE244" s="256">
        <f>IF(N244="základní",J244,0)</f>
        <v>0</v>
      </c>
      <c r="BF244" s="256">
        <f>IF(N244="snížená",J244,0)</f>
        <v>0</v>
      </c>
      <c r="BG244" s="256">
        <f>IF(N244="zákl. přenesená",J244,0)</f>
        <v>0</v>
      </c>
      <c r="BH244" s="256">
        <f>IF(N244="sníž. přenesená",J244,0)</f>
        <v>0</v>
      </c>
      <c r="BI244" s="256">
        <f>IF(N244="nulová",J244,0)</f>
        <v>0</v>
      </c>
      <c r="BJ244" s="17" t="s">
        <v>83</v>
      </c>
      <c r="BK244" s="256">
        <f>ROUND(I244*H244,2)</f>
        <v>0</v>
      </c>
      <c r="BL244" s="17" t="s">
        <v>543</v>
      </c>
      <c r="BM244" s="255" t="s">
        <v>1339</v>
      </c>
    </row>
    <row r="245" spans="1:65" s="2" customFormat="1" ht="16.5" customHeight="1">
      <c r="A245" s="38"/>
      <c r="B245" s="39"/>
      <c r="C245" s="243" t="s">
        <v>670</v>
      </c>
      <c r="D245" s="243" t="s">
        <v>175</v>
      </c>
      <c r="E245" s="244" t="s">
        <v>1340</v>
      </c>
      <c r="F245" s="245" t="s">
        <v>1341</v>
      </c>
      <c r="G245" s="246" t="s">
        <v>1342</v>
      </c>
      <c r="H245" s="247">
        <v>1</v>
      </c>
      <c r="I245" s="248"/>
      <c r="J245" s="249">
        <f>ROUND(I245*H245,2)</f>
        <v>0</v>
      </c>
      <c r="K245" s="250"/>
      <c r="L245" s="44"/>
      <c r="M245" s="251" t="s">
        <v>1</v>
      </c>
      <c r="N245" s="252" t="s">
        <v>41</v>
      </c>
      <c r="O245" s="91"/>
      <c r="P245" s="253">
        <f>O245*H245</f>
        <v>0</v>
      </c>
      <c r="Q245" s="253">
        <v>0</v>
      </c>
      <c r="R245" s="253">
        <f>Q245*H245</f>
        <v>0</v>
      </c>
      <c r="S245" s="253">
        <v>0</v>
      </c>
      <c r="T245" s="254">
        <f>S245*H245</f>
        <v>0</v>
      </c>
      <c r="U245" s="38"/>
      <c r="V245" s="38"/>
      <c r="W245" s="38"/>
      <c r="X245" s="38"/>
      <c r="Y245" s="38"/>
      <c r="Z245" s="38"/>
      <c r="AA245" s="38"/>
      <c r="AB245" s="38"/>
      <c r="AC245" s="38"/>
      <c r="AD245" s="38"/>
      <c r="AE245" s="38"/>
      <c r="AR245" s="255" t="s">
        <v>543</v>
      </c>
      <c r="AT245" s="255" t="s">
        <v>175</v>
      </c>
      <c r="AU245" s="255" t="s">
        <v>83</v>
      </c>
      <c r="AY245" s="17" t="s">
        <v>173</v>
      </c>
      <c r="BE245" s="256">
        <f>IF(N245="základní",J245,0)</f>
        <v>0</v>
      </c>
      <c r="BF245" s="256">
        <f>IF(N245="snížená",J245,0)</f>
        <v>0</v>
      </c>
      <c r="BG245" s="256">
        <f>IF(N245="zákl. přenesená",J245,0)</f>
        <v>0</v>
      </c>
      <c r="BH245" s="256">
        <f>IF(N245="sníž. přenesená",J245,0)</f>
        <v>0</v>
      </c>
      <c r="BI245" s="256">
        <f>IF(N245="nulová",J245,0)</f>
        <v>0</v>
      </c>
      <c r="BJ245" s="17" t="s">
        <v>83</v>
      </c>
      <c r="BK245" s="256">
        <f>ROUND(I245*H245,2)</f>
        <v>0</v>
      </c>
      <c r="BL245" s="17" t="s">
        <v>543</v>
      </c>
      <c r="BM245" s="255" t="s">
        <v>1343</v>
      </c>
    </row>
    <row r="246" spans="1:65" s="2" customFormat="1" ht="16.5" customHeight="1">
      <c r="A246" s="38"/>
      <c r="B246" s="39"/>
      <c r="C246" s="243" t="s">
        <v>676</v>
      </c>
      <c r="D246" s="243" t="s">
        <v>175</v>
      </c>
      <c r="E246" s="244" t="s">
        <v>1344</v>
      </c>
      <c r="F246" s="245" t="s">
        <v>1345</v>
      </c>
      <c r="G246" s="246" t="s">
        <v>204</v>
      </c>
      <c r="H246" s="247">
        <v>0.4</v>
      </c>
      <c r="I246" s="248"/>
      <c r="J246" s="249">
        <f>ROUND(I246*H246,2)</f>
        <v>0</v>
      </c>
      <c r="K246" s="250"/>
      <c r="L246" s="44"/>
      <c r="M246" s="251" t="s">
        <v>1</v>
      </c>
      <c r="N246" s="252" t="s">
        <v>41</v>
      </c>
      <c r="O246" s="91"/>
      <c r="P246" s="253">
        <f>O246*H246</f>
        <v>0</v>
      </c>
      <c r="Q246" s="253">
        <v>0</v>
      </c>
      <c r="R246" s="253">
        <f>Q246*H246</f>
        <v>0</v>
      </c>
      <c r="S246" s="253">
        <v>0</v>
      </c>
      <c r="T246" s="254">
        <f>S246*H246</f>
        <v>0</v>
      </c>
      <c r="U246" s="38"/>
      <c r="V246" s="38"/>
      <c r="W246" s="38"/>
      <c r="X246" s="38"/>
      <c r="Y246" s="38"/>
      <c r="Z246" s="38"/>
      <c r="AA246" s="38"/>
      <c r="AB246" s="38"/>
      <c r="AC246" s="38"/>
      <c r="AD246" s="38"/>
      <c r="AE246" s="38"/>
      <c r="AR246" s="255" t="s">
        <v>543</v>
      </c>
      <c r="AT246" s="255" t="s">
        <v>175</v>
      </c>
      <c r="AU246" s="255" t="s">
        <v>83</v>
      </c>
      <c r="AY246" s="17" t="s">
        <v>173</v>
      </c>
      <c r="BE246" s="256">
        <f>IF(N246="základní",J246,0)</f>
        <v>0</v>
      </c>
      <c r="BF246" s="256">
        <f>IF(N246="snížená",J246,0)</f>
        <v>0</v>
      </c>
      <c r="BG246" s="256">
        <f>IF(N246="zákl. přenesená",J246,0)</f>
        <v>0</v>
      </c>
      <c r="BH246" s="256">
        <f>IF(N246="sníž. přenesená",J246,0)</f>
        <v>0</v>
      </c>
      <c r="BI246" s="256">
        <f>IF(N246="nulová",J246,0)</f>
        <v>0</v>
      </c>
      <c r="BJ246" s="17" t="s">
        <v>83</v>
      </c>
      <c r="BK246" s="256">
        <f>ROUND(I246*H246,2)</f>
        <v>0</v>
      </c>
      <c r="BL246" s="17" t="s">
        <v>543</v>
      </c>
      <c r="BM246" s="255" t="s">
        <v>1346</v>
      </c>
    </row>
    <row r="247" spans="1:65" s="2" customFormat="1" ht="24.15" customHeight="1">
      <c r="A247" s="38"/>
      <c r="B247" s="39"/>
      <c r="C247" s="243" t="s">
        <v>682</v>
      </c>
      <c r="D247" s="243" t="s">
        <v>175</v>
      </c>
      <c r="E247" s="244" t="s">
        <v>1347</v>
      </c>
      <c r="F247" s="245" t="s">
        <v>1348</v>
      </c>
      <c r="G247" s="246" t="s">
        <v>187</v>
      </c>
      <c r="H247" s="247">
        <v>0.6</v>
      </c>
      <c r="I247" s="248"/>
      <c r="J247" s="249">
        <f>ROUND(I247*H247,2)</f>
        <v>0</v>
      </c>
      <c r="K247" s="250"/>
      <c r="L247" s="44"/>
      <c r="M247" s="251" t="s">
        <v>1</v>
      </c>
      <c r="N247" s="252" t="s">
        <v>41</v>
      </c>
      <c r="O247" s="91"/>
      <c r="P247" s="253">
        <f>O247*H247</f>
        <v>0</v>
      </c>
      <c r="Q247" s="253">
        <v>0</v>
      </c>
      <c r="R247" s="253">
        <f>Q247*H247</f>
        <v>0</v>
      </c>
      <c r="S247" s="253">
        <v>0</v>
      </c>
      <c r="T247" s="254">
        <f>S247*H247</f>
        <v>0</v>
      </c>
      <c r="U247" s="38"/>
      <c r="V247" s="38"/>
      <c r="W247" s="38"/>
      <c r="X247" s="38"/>
      <c r="Y247" s="38"/>
      <c r="Z247" s="38"/>
      <c r="AA247" s="38"/>
      <c r="AB247" s="38"/>
      <c r="AC247" s="38"/>
      <c r="AD247" s="38"/>
      <c r="AE247" s="38"/>
      <c r="AR247" s="255" t="s">
        <v>543</v>
      </c>
      <c r="AT247" s="255" t="s">
        <v>175</v>
      </c>
      <c r="AU247" s="255" t="s">
        <v>83</v>
      </c>
      <c r="AY247" s="17" t="s">
        <v>173</v>
      </c>
      <c r="BE247" s="256">
        <f>IF(N247="základní",J247,0)</f>
        <v>0</v>
      </c>
      <c r="BF247" s="256">
        <f>IF(N247="snížená",J247,0)</f>
        <v>0</v>
      </c>
      <c r="BG247" s="256">
        <f>IF(N247="zákl. přenesená",J247,0)</f>
        <v>0</v>
      </c>
      <c r="BH247" s="256">
        <f>IF(N247="sníž. přenesená",J247,0)</f>
        <v>0</v>
      </c>
      <c r="BI247" s="256">
        <f>IF(N247="nulová",J247,0)</f>
        <v>0</v>
      </c>
      <c r="BJ247" s="17" t="s">
        <v>83</v>
      </c>
      <c r="BK247" s="256">
        <f>ROUND(I247*H247,2)</f>
        <v>0</v>
      </c>
      <c r="BL247" s="17" t="s">
        <v>543</v>
      </c>
      <c r="BM247" s="255" t="s">
        <v>1349</v>
      </c>
    </row>
    <row r="248" spans="1:65" s="2" customFormat="1" ht="24.15" customHeight="1">
      <c r="A248" s="38"/>
      <c r="B248" s="39"/>
      <c r="C248" s="243" t="s">
        <v>688</v>
      </c>
      <c r="D248" s="243" t="s">
        <v>175</v>
      </c>
      <c r="E248" s="244" t="s">
        <v>1350</v>
      </c>
      <c r="F248" s="245" t="s">
        <v>1351</v>
      </c>
      <c r="G248" s="246" t="s">
        <v>187</v>
      </c>
      <c r="H248" s="247">
        <v>0.6</v>
      </c>
      <c r="I248" s="248"/>
      <c r="J248" s="249">
        <f>ROUND(I248*H248,2)</f>
        <v>0</v>
      </c>
      <c r="K248" s="250"/>
      <c r="L248" s="44"/>
      <c r="M248" s="251" t="s">
        <v>1</v>
      </c>
      <c r="N248" s="252" t="s">
        <v>41</v>
      </c>
      <c r="O248" s="91"/>
      <c r="P248" s="253">
        <f>O248*H248</f>
        <v>0</v>
      </c>
      <c r="Q248" s="253">
        <v>0</v>
      </c>
      <c r="R248" s="253">
        <f>Q248*H248</f>
        <v>0</v>
      </c>
      <c r="S248" s="253">
        <v>0</v>
      </c>
      <c r="T248" s="254">
        <f>S248*H248</f>
        <v>0</v>
      </c>
      <c r="U248" s="38"/>
      <c r="V248" s="38"/>
      <c r="W248" s="38"/>
      <c r="X248" s="38"/>
      <c r="Y248" s="38"/>
      <c r="Z248" s="38"/>
      <c r="AA248" s="38"/>
      <c r="AB248" s="38"/>
      <c r="AC248" s="38"/>
      <c r="AD248" s="38"/>
      <c r="AE248" s="38"/>
      <c r="AR248" s="255" t="s">
        <v>543</v>
      </c>
      <c r="AT248" s="255" t="s">
        <v>175</v>
      </c>
      <c r="AU248" s="255" t="s">
        <v>83</v>
      </c>
      <c r="AY248" s="17" t="s">
        <v>173</v>
      </c>
      <c r="BE248" s="256">
        <f>IF(N248="základní",J248,0)</f>
        <v>0</v>
      </c>
      <c r="BF248" s="256">
        <f>IF(N248="snížená",J248,0)</f>
        <v>0</v>
      </c>
      <c r="BG248" s="256">
        <f>IF(N248="zákl. přenesená",J248,0)</f>
        <v>0</v>
      </c>
      <c r="BH248" s="256">
        <f>IF(N248="sníž. přenesená",J248,0)</f>
        <v>0</v>
      </c>
      <c r="BI248" s="256">
        <f>IF(N248="nulová",J248,0)</f>
        <v>0</v>
      </c>
      <c r="BJ248" s="17" t="s">
        <v>83</v>
      </c>
      <c r="BK248" s="256">
        <f>ROUND(I248*H248,2)</f>
        <v>0</v>
      </c>
      <c r="BL248" s="17" t="s">
        <v>543</v>
      </c>
      <c r="BM248" s="255" t="s">
        <v>1352</v>
      </c>
    </row>
    <row r="249" spans="1:65" s="2" customFormat="1" ht="24.15" customHeight="1">
      <c r="A249" s="38"/>
      <c r="B249" s="39"/>
      <c r="C249" s="243" t="s">
        <v>697</v>
      </c>
      <c r="D249" s="243" t="s">
        <v>175</v>
      </c>
      <c r="E249" s="244" t="s">
        <v>1353</v>
      </c>
      <c r="F249" s="245" t="s">
        <v>373</v>
      </c>
      <c r="G249" s="246" t="s">
        <v>187</v>
      </c>
      <c r="H249" s="247">
        <v>0.6</v>
      </c>
      <c r="I249" s="248"/>
      <c r="J249" s="249">
        <f>ROUND(I249*H249,2)</f>
        <v>0</v>
      </c>
      <c r="K249" s="250"/>
      <c r="L249" s="44"/>
      <c r="M249" s="251" t="s">
        <v>1</v>
      </c>
      <c r="N249" s="252" t="s">
        <v>41</v>
      </c>
      <c r="O249" s="91"/>
      <c r="P249" s="253">
        <f>O249*H249</f>
        <v>0</v>
      </c>
      <c r="Q249" s="253">
        <v>0</v>
      </c>
      <c r="R249" s="253">
        <f>Q249*H249</f>
        <v>0</v>
      </c>
      <c r="S249" s="253">
        <v>0</v>
      </c>
      <c r="T249" s="254">
        <f>S249*H249</f>
        <v>0</v>
      </c>
      <c r="U249" s="38"/>
      <c r="V249" s="38"/>
      <c r="W249" s="38"/>
      <c r="X249" s="38"/>
      <c r="Y249" s="38"/>
      <c r="Z249" s="38"/>
      <c r="AA249" s="38"/>
      <c r="AB249" s="38"/>
      <c r="AC249" s="38"/>
      <c r="AD249" s="38"/>
      <c r="AE249" s="38"/>
      <c r="AR249" s="255" t="s">
        <v>543</v>
      </c>
      <c r="AT249" s="255" t="s">
        <v>175</v>
      </c>
      <c r="AU249" s="255" t="s">
        <v>83</v>
      </c>
      <c r="AY249" s="17" t="s">
        <v>173</v>
      </c>
      <c r="BE249" s="256">
        <f>IF(N249="základní",J249,0)</f>
        <v>0</v>
      </c>
      <c r="BF249" s="256">
        <f>IF(N249="snížená",J249,0)</f>
        <v>0</v>
      </c>
      <c r="BG249" s="256">
        <f>IF(N249="zákl. přenesená",J249,0)</f>
        <v>0</v>
      </c>
      <c r="BH249" s="256">
        <f>IF(N249="sníž. přenesená",J249,0)</f>
        <v>0</v>
      </c>
      <c r="BI249" s="256">
        <f>IF(N249="nulová",J249,0)</f>
        <v>0</v>
      </c>
      <c r="BJ249" s="17" t="s">
        <v>83</v>
      </c>
      <c r="BK249" s="256">
        <f>ROUND(I249*H249,2)</f>
        <v>0</v>
      </c>
      <c r="BL249" s="17" t="s">
        <v>543</v>
      </c>
      <c r="BM249" s="255" t="s">
        <v>1354</v>
      </c>
    </row>
    <row r="250" spans="1:65" s="2" customFormat="1" ht="16.5" customHeight="1">
      <c r="A250" s="38"/>
      <c r="B250" s="39"/>
      <c r="C250" s="243" t="s">
        <v>702</v>
      </c>
      <c r="D250" s="243" t="s">
        <v>175</v>
      </c>
      <c r="E250" s="244" t="s">
        <v>1355</v>
      </c>
      <c r="F250" s="245" t="s">
        <v>1356</v>
      </c>
      <c r="G250" s="246" t="s">
        <v>211</v>
      </c>
      <c r="H250" s="247">
        <v>4</v>
      </c>
      <c r="I250" s="248"/>
      <c r="J250" s="249">
        <f>ROUND(I250*H250,2)</f>
        <v>0</v>
      </c>
      <c r="K250" s="250"/>
      <c r="L250" s="44"/>
      <c r="M250" s="251" t="s">
        <v>1</v>
      </c>
      <c r="N250" s="252" t="s">
        <v>41</v>
      </c>
      <c r="O250" s="91"/>
      <c r="P250" s="253">
        <f>O250*H250</f>
        <v>0</v>
      </c>
      <c r="Q250" s="253">
        <v>0</v>
      </c>
      <c r="R250" s="253">
        <f>Q250*H250</f>
        <v>0</v>
      </c>
      <c r="S250" s="253">
        <v>0</v>
      </c>
      <c r="T250" s="254">
        <f>S250*H250</f>
        <v>0</v>
      </c>
      <c r="U250" s="38"/>
      <c r="V250" s="38"/>
      <c r="W250" s="38"/>
      <c r="X250" s="38"/>
      <c r="Y250" s="38"/>
      <c r="Z250" s="38"/>
      <c r="AA250" s="38"/>
      <c r="AB250" s="38"/>
      <c r="AC250" s="38"/>
      <c r="AD250" s="38"/>
      <c r="AE250" s="38"/>
      <c r="AR250" s="255" t="s">
        <v>543</v>
      </c>
      <c r="AT250" s="255" t="s">
        <v>175</v>
      </c>
      <c r="AU250" s="255" t="s">
        <v>83</v>
      </c>
      <c r="AY250" s="17" t="s">
        <v>173</v>
      </c>
      <c r="BE250" s="256">
        <f>IF(N250="základní",J250,0)</f>
        <v>0</v>
      </c>
      <c r="BF250" s="256">
        <f>IF(N250="snížená",J250,0)</f>
        <v>0</v>
      </c>
      <c r="BG250" s="256">
        <f>IF(N250="zákl. přenesená",J250,0)</f>
        <v>0</v>
      </c>
      <c r="BH250" s="256">
        <f>IF(N250="sníž. přenesená",J250,0)</f>
        <v>0</v>
      </c>
      <c r="BI250" s="256">
        <f>IF(N250="nulová",J250,0)</f>
        <v>0</v>
      </c>
      <c r="BJ250" s="17" t="s">
        <v>83</v>
      </c>
      <c r="BK250" s="256">
        <f>ROUND(I250*H250,2)</f>
        <v>0</v>
      </c>
      <c r="BL250" s="17" t="s">
        <v>543</v>
      </c>
      <c r="BM250" s="255" t="s">
        <v>1357</v>
      </c>
    </row>
    <row r="251" spans="1:65" s="2" customFormat="1" ht="24.15" customHeight="1">
      <c r="A251" s="38"/>
      <c r="B251" s="39"/>
      <c r="C251" s="243" t="s">
        <v>712</v>
      </c>
      <c r="D251" s="243" t="s">
        <v>175</v>
      </c>
      <c r="E251" s="244" t="s">
        <v>1358</v>
      </c>
      <c r="F251" s="245" t="s">
        <v>1359</v>
      </c>
      <c r="G251" s="246" t="s">
        <v>691</v>
      </c>
      <c r="H251" s="247">
        <v>40</v>
      </c>
      <c r="I251" s="248"/>
      <c r="J251" s="249">
        <f>ROUND(I251*H251,2)</f>
        <v>0</v>
      </c>
      <c r="K251" s="250"/>
      <c r="L251" s="44"/>
      <c r="M251" s="251" t="s">
        <v>1</v>
      </c>
      <c r="N251" s="252" t="s">
        <v>41</v>
      </c>
      <c r="O251" s="91"/>
      <c r="P251" s="253">
        <f>O251*H251</f>
        <v>0</v>
      </c>
      <c r="Q251" s="253">
        <v>0</v>
      </c>
      <c r="R251" s="253">
        <f>Q251*H251</f>
        <v>0</v>
      </c>
      <c r="S251" s="253">
        <v>0</v>
      </c>
      <c r="T251" s="254">
        <f>S251*H251</f>
        <v>0</v>
      </c>
      <c r="U251" s="38"/>
      <c r="V251" s="38"/>
      <c r="W251" s="38"/>
      <c r="X251" s="38"/>
      <c r="Y251" s="38"/>
      <c r="Z251" s="38"/>
      <c r="AA251" s="38"/>
      <c r="AB251" s="38"/>
      <c r="AC251" s="38"/>
      <c r="AD251" s="38"/>
      <c r="AE251" s="38"/>
      <c r="AR251" s="255" t="s">
        <v>543</v>
      </c>
      <c r="AT251" s="255" t="s">
        <v>175</v>
      </c>
      <c r="AU251" s="255" t="s">
        <v>83</v>
      </c>
      <c r="AY251" s="17" t="s">
        <v>173</v>
      </c>
      <c r="BE251" s="256">
        <f>IF(N251="základní",J251,0)</f>
        <v>0</v>
      </c>
      <c r="BF251" s="256">
        <f>IF(N251="snížená",J251,0)</f>
        <v>0</v>
      </c>
      <c r="BG251" s="256">
        <f>IF(N251="zákl. přenesená",J251,0)</f>
        <v>0</v>
      </c>
      <c r="BH251" s="256">
        <f>IF(N251="sníž. přenesená",J251,0)</f>
        <v>0</v>
      </c>
      <c r="BI251" s="256">
        <f>IF(N251="nulová",J251,0)</f>
        <v>0</v>
      </c>
      <c r="BJ251" s="17" t="s">
        <v>83</v>
      </c>
      <c r="BK251" s="256">
        <f>ROUND(I251*H251,2)</f>
        <v>0</v>
      </c>
      <c r="BL251" s="17" t="s">
        <v>543</v>
      </c>
      <c r="BM251" s="255" t="s">
        <v>1360</v>
      </c>
    </row>
    <row r="252" spans="1:65" s="2" customFormat="1" ht="16.5" customHeight="1">
      <c r="A252" s="38"/>
      <c r="B252" s="39"/>
      <c r="C252" s="243" t="s">
        <v>718</v>
      </c>
      <c r="D252" s="243" t="s">
        <v>175</v>
      </c>
      <c r="E252" s="244" t="s">
        <v>1361</v>
      </c>
      <c r="F252" s="245" t="s">
        <v>1362</v>
      </c>
      <c r="G252" s="246" t="s">
        <v>355</v>
      </c>
      <c r="H252" s="247">
        <v>12</v>
      </c>
      <c r="I252" s="248"/>
      <c r="J252" s="249">
        <f>ROUND(I252*H252,2)</f>
        <v>0</v>
      </c>
      <c r="K252" s="250"/>
      <c r="L252" s="44"/>
      <c r="M252" s="251" t="s">
        <v>1</v>
      </c>
      <c r="N252" s="252" t="s">
        <v>41</v>
      </c>
      <c r="O252" s="91"/>
      <c r="P252" s="253">
        <f>O252*H252</f>
        <v>0</v>
      </c>
      <c r="Q252" s="253">
        <v>0</v>
      </c>
      <c r="R252" s="253">
        <f>Q252*H252</f>
        <v>0</v>
      </c>
      <c r="S252" s="253">
        <v>0</v>
      </c>
      <c r="T252" s="254">
        <f>S252*H252</f>
        <v>0</v>
      </c>
      <c r="U252" s="38"/>
      <c r="V252" s="38"/>
      <c r="W252" s="38"/>
      <c r="X252" s="38"/>
      <c r="Y252" s="38"/>
      <c r="Z252" s="38"/>
      <c r="AA252" s="38"/>
      <c r="AB252" s="38"/>
      <c r="AC252" s="38"/>
      <c r="AD252" s="38"/>
      <c r="AE252" s="38"/>
      <c r="AR252" s="255" t="s">
        <v>543</v>
      </c>
      <c r="AT252" s="255" t="s">
        <v>175</v>
      </c>
      <c r="AU252" s="255" t="s">
        <v>83</v>
      </c>
      <c r="AY252" s="17" t="s">
        <v>173</v>
      </c>
      <c r="BE252" s="256">
        <f>IF(N252="základní",J252,0)</f>
        <v>0</v>
      </c>
      <c r="BF252" s="256">
        <f>IF(N252="snížená",J252,0)</f>
        <v>0</v>
      </c>
      <c r="BG252" s="256">
        <f>IF(N252="zákl. přenesená",J252,0)</f>
        <v>0</v>
      </c>
      <c r="BH252" s="256">
        <f>IF(N252="sníž. přenesená",J252,0)</f>
        <v>0</v>
      </c>
      <c r="BI252" s="256">
        <f>IF(N252="nulová",J252,0)</f>
        <v>0</v>
      </c>
      <c r="BJ252" s="17" t="s">
        <v>83</v>
      </c>
      <c r="BK252" s="256">
        <f>ROUND(I252*H252,2)</f>
        <v>0</v>
      </c>
      <c r="BL252" s="17" t="s">
        <v>543</v>
      </c>
      <c r="BM252" s="255" t="s">
        <v>1363</v>
      </c>
    </row>
    <row r="253" spans="1:65" s="2" customFormat="1" ht="24.15" customHeight="1">
      <c r="A253" s="38"/>
      <c r="B253" s="39"/>
      <c r="C253" s="243" t="s">
        <v>724</v>
      </c>
      <c r="D253" s="243" t="s">
        <v>175</v>
      </c>
      <c r="E253" s="244" t="s">
        <v>1364</v>
      </c>
      <c r="F253" s="245" t="s">
        <v>1365</v>
      </c>
      <c r="G253" s="246" t="s">
        <v>956</v>
      </c>
      <c r="H253" s="247">
        <v>24</v>
      </c>
      <c r="I253" s="248"/>
      <c r="J253" s="249">
        <f>ROUND(I253*H253,2)</f>
        <v>0</v>
      </c>
      <c r="K253" s="250"/>
      <c r="L253" s="44"/>
      <c r="M253" s="251" t="s">
        <v>1</v>
      </c>
      <c r="N253" s="252" t="s">
        <v>41</v>
      </c>
      <c r="O253" s="91"/>
      <c r="P253" s="253">
        <f>O253*H253</f>
        <v>0</v>
      </c>
      <c r="Q253" s="253">
        <v>0</v>
      </c>
      <c r="R253" s="253">
        <f>Q253*H253</f>
        <v>0</v>
      </c>
      <c r="S253" s="253">
        <v>0</v>
      </c>
      <c r="T253" s="254">
        <f>S253*H253</f>
        <v>0</v>
      </c>
      <c r="U253" s="38"/>
      <c r="V253" s="38"/>
      <c r="W253" s="38"/>
      <c r="X253" s="38"/>
      <c r="Y253" s="38"/>
      <c r="Z253" s="38"/>
      <c r="AA253" s="38"/>
      <c r="AB253" s="38"/>
      <c r="AC253" s="38"/>
      <c r="AD253" s="38"/>
      <c r="AE253" s="38"/>
      <c r="AR253" s="255" t="s">
        <v>543</v>
      </c>
      <c r="AT253" s="255" t="s">
        <v>175</v>
      </c>
      <c r="AU253" s="255" t="s">
        <v>83</v>
      </c>
      <c r="AY253" s="17" t="s">
        <v>173</v>
      </c>
      <c r="BE253" s="256">
        <f>IF(N253="základní",J253,0)</f>
        <v>0</v>
      </c>
      <c r="BF253" s="256">
        <f>IF(N253="snížená",J253,0)</f>
        <v>0</v>
      </c>
      <c r="BG253" s="256">
        <f>IF(N253="zákl. přenesená",J253,0)</f>
        <v>0</v>
      </c>
      <c r="BH253" s="256">
        <f>IF(N253="sníž. přenesená",J253,0)</f>
        <v>0</v>
      </c>
      <c r="BI253" s="256">
        <f>IF(N253="nulová",J253,0)</f>
        <v>0</v>
      </c>
      <c r="BJ253" s="17" t="s">
        <v>83</v>
      </c>
      <c r="BK253" s="256">
        <f>ROUND(I253*H253,2)</f>
        <v>0</v>
      </c>
      <c r="BL253" s="17" t="s">
        <v>543</v>
      </c>
      <c r="BM253" s="255" t="s">
        <v>1366</v>
      </c>
    </row>
    <row r="254" spans="1:65" s="2" customFormat="1" ht="24.15" customHeight="1">
      <c r="A254" s="38"/>
      <c r="B254" s="39"/>
      <c r="C254" s="243" t="s">
        <v>728</v>
      </c>
      <c r="D254" s="243" t="s">
        <v>175</v>
      </c>
      <c r="E254" s="244" t="s">
        <v>1367</v>
      </c>
      <c r="F254" s="245" t="s">
        <v>1368</v>
      </c>
      <c r="G254" s="246" t="s">
        <v>956</v>
      </c>
      <c r="H254" s="247">
        <v>2</v>
      </c>
      <c r="I254" s="248"/>
      <c r="J254" s="249">
        <f>ROUND(I254*H254,2)</f>
        <v>0</v>
      </c>
      <c r="K254" s="250"/>
      <c r="L254" s="44"/>
      <c r="M254" s="251" t="s">
        <v>1</v>
      </c>
      <c r="N254" s="252" t="s">
        <v>41</v>
      </c>
      <c r="O254" s="91"/>
      <c r="P254" s="253">
        <f>O254*H254</f>
        <v>0</v>
      </c>
      <c r="Q254" s="253">
        <v>0</v>
      </c>
      <c r="R254" s="253">
        <f>Q254*H254</f>
        <v>0</v>
      </c>
      <c r="S254" s="253">
        <v>0</v>
      </c>
      <c r="T254" s="254">
        <f>S254*H254</f>
        <v>0</v>
      </c>
      <c r="U254" s="38"/>
      <c r="V254" s="38"/>
      <c r="W254" s="38"/>
      <c r="X254" s="38"/>
      <c r="Y254" s="38"/>
      <c r="Z254" s="38"/>
      <c r="AA254" s="38"/>
      <c r="AB254" s="38"/>
      <c r="AC254" s="38"/>
      <c r="AD254" s="38"/>
      <c r="AE254" s="38"/>
      <c r="AR254" s="255" t="s">
        <v>543</v>
      </c>
      <c r="AT254" s="255" t="s">
        <v>175</v>
      </c>
      <c r="AU254" s="255" t="s">
        <v>83</v>
      </c>
      <c r="AY254" s="17" t="s">
        <v>173</v>
      </c>
      <c r="BE254" s="256">
        <f>IF(N254="základní",J254,0)</f>
        <v>0</v>
      </c>
      <c r="BF254" s="256">
        <f>IF(N254="snížená",J254,0)</f>
        <v>0</v>
      </c>
      <c r="BG254" s="256">
        <f>IF(N254="zákl. přenesená",J254,0)</f>
        <v>0</v>
      </c>
      <c r="BH254" s="256">
        <f>IF(N254="sníž. přenesená",J254,0)</f>
        <v>0</v>
      </c>
      <c r="BI254" s="256">
        <f>IF(N254="nulová",J254,0)</f>
        <v>0</v>
      </c>
      <c r="BJ254" s="17" t="s">
        <v>83</v>
      </c>
      <c r="BK254" s="256">
        <f>ROUND(I254*H254,2)</f>
        <v>0</v>
      </c>
      <c r="BL254" s="17" t="s">
        <v>543</v>
      </c>
      <c r="BM254" s="255" t="s">
        <v>1369</v>
      </c>
    </row>
    <row r="255" spans="1:65" s="2" customFormat="1" ht="16.5" customHeight="1">
      <c r="A255" s="38"/>
      <c r="B255" s="39"/>
      <c r="C255" s="243" t="s">
        <v>732</v>
      </c>
      <c r="D255" s="243" t="s">
        <v>175</v>
      </c>
      <c r="E255" s="244" t="s">
        <v>1370</v>
      </c>
      <c r="F255" s="245" t="s">
        <v>1371</v>
      </c>
      <c r="G255" s="246" t="s">
        <v>956</v>
      </c>
      <c r="H255" s="247">
        <v>2</v>
      </c>
      <c r="I255" s="248"/>
      <c r="J255" s="249">
        <f>ROUND(I255*H255,2)</f>
        <v>0</v>
      </c>
      <c r="K255" s="250"/>
      <c r="L255" s="44"/>
      <c r="M255" s="251" t="s">
        <v>1</v>
      </c>
      <c r="N255" s="252" t="s">
        <v>41</v>
      </c>
      <c r="O255" s="91"/>
      <c r="P255" s="253">
        <f>O255*H255</f>
        <v>0</v>
      </c>
      <c r="Q255" s="253">
        <v>0</v>
      </c>
      <c r="R255" s="253">
        <f>Q255*H255</f>
        <v>0</v>
      </c>
      <c r="S255" s="253">
        <v>0</v>
      </c>
      <c r="T255" s="254">
        <f>S255*H255</f>
        <v>0</v>
      </c>
      <c r="U255" s="38"/>
      <c r="V255" s="38"/>
      <c r="W255" s="38"/>
      <c r="X255" s="38"/>
      <c r="Y255" s="38"/>
      <c r="Z255" s="38"/>
      <c r="AA255" s="38"/>
      <c r="AB255" s="38"/>
      <c r="AC255" s="38"/>
      <c r="AD255" s="38"/>
      <c r="AE255" s="38"/>
      <c r="AR255" s="255" t="s">
        <v>543</v>
      </c>
      <c r="AT255" s="255" t="s">
        <v>175</v>
      </c>
      <c r="AU255" s="255" t="s">
        <v>83</v>
      </c>
      <c r="AY255" s="17" t="s">
        <v>173</v>
      </c>
      <c r="BE255" s="256">
        <f>IF(N255="základní",J255,0)</f>
        <v>0</v>
      </c>
      <c r="BF255" s="256">
        <f>IF(N255="snížená",J255,0)</f>
        <v>0</v>
      </c>
      <c r="BG255" s="256">
        <f>IF(N255="zákl. přenesená",J255,0)</f>
        <v>0</v>
      </c>
      <c r="BH255" s="256">
        <f>IF(N255="sníž. přenesená",J255,0)</f>
        <v>0</v>
      </c>
      <c r="BI255" s="256">
        <f>IF(N255="nulová",J255,0)</f>
        <v>0</v>
      </c>
      <c r="BJ255" s="17" t="s">
        <v>83</v>
      </c>
      <c r="BK255" s="256">
        <f>ROUND(I255*H255,2)</f>
        <v>0</v>
      </c>
      <c r="BL255" s="17" t="s">
        <v>543</v>
      </c>
      <c r="BM255" s="255" t="s">
        <v>1372</v>
      </c>
    </row>
    <row r="256" spans="1:65" s="2" customFormat="1" ht="24.15" customHeight="1">
      <c r="A256" s="38"/>
      <c r="B256" s="39"/>
      <c r="C256" s="243" t="s">
        <v>737</v>
      </c>
      <c r="D256" s="243" t="s">
        <v>175</v>
      </c>
      <c r="E256" s="244" t="s">
        <v>1373</v>
      </c>
      <c r="F256" s="245" t="s">
        <v>1374</v>
      </c>
      <c r="G256" s="246" t="s">
        <v>211</v>
      </c>
      <c r="H256" s="247">
        <v>28</v>
      </c>
      <c r="I256" s="248"/>
      <c r="J256" s="249">
        <f>ROUND(I256*H256,2)</f>
        <v>0</v>
      </c>
      <c r="K256" s="250"/>
      <c r="L256" s="44"/>
      <c r="M256" s="251" t="s">
        <v>1</v>
      </c>
      <c r="N256" s="252" t="s">
        <v>41</v>
      </c>
      <c r="O256" s="91"/>
      <c r="P256" s="253">
        <f>O256*H256</f>
        <v>0</v>
      </c>
      <c r="Q256" s="253">
        <v>0</v>
      </c>
      <c r="R256" s="253">
        <f>Q256*H256</f>
        <v>0</v>
      </c>
      <c r="S256" s="253">
        <v>0</v>
      </c>
      <c r="T256" s="254">
        <f>S256*H256</f>
        <v>0</v>
      </c>
      <c r="U256" s="38"/>
      <c r="V256" s="38"/>
      <c r="W256" s="38"/>
      <c r="X256" s="38"/>
      <c r="Y256" s="38"/>
      <c r="Z256" s="38"/>
      <c r="AA256" s="38"/>
      <c r="AB256" s="38"/>
      <c r="AC256" s="38"/>
      <c r="AD256" s="38"/>
      <c r="AE256" s="38"/>
      <c r="AR256" s="255" t="s">
        <v>543</v>
      </c>
      <c r="AT256" s="255" t="s">
        <v>175</v>
      </c>
      <c r="AU256" s="255" t="s">
        <v>83</v>
      </c>
      <c r="AY256" s="17" t="s">
        <v>173</v>
      </c>
      <c r="BE256" s="256">
        <f>IF(N256="základní",J256,0)</f>
        <v>0</v>
      </c>
      <c r="BF256" s="256">
        <f>IF(N256="snížená",J256,0)</f>
        <v>0</v>
      </c>
      <c r="BG256" s="256">
        <f>IF(N256="zákl. přenesená",J256,0)</f>
        <v>0</v>
      </c>
      <c r="BH256" s="256">
        <f>IF(N256="sníž. přenesená",J256,0)</f>
        <v>0</v>
      </c>
      <c r="BI256" s="256">
        <f>IF(N256="nulová",J256,0)</f>
        <v>0</v>
      </c>
      <c r="BJ256" s="17" t="s">
        <v>83</v>
      </c>
      <c r="BK256" s="256">
        <f>ROUND(I256*H256,2)</f>
        <v>0</v>
      </c>
      <c r="BL256" s="17" t="s">
        <v>543</v>
      </c>
      <c r="BM256" s="255" t="s">
        <v>1375</v>
      </c>
    </row>
    <row r="257" spans="1:65" s="2" customFormat="1" ht="24.15" customHeight="1">
      <c r="A257" s="38"/>
      <c r="B257" s="39"/>
      <c r="C257" s="243" t="s">
        <v>741</v>
      </c>
      <c r="D257" s="243" t="s">
        <v>175</v>
      </c>
      <c r="E257" s="244" t="s">
        <v>1376</v>
      </c>
      <c r="F257" s="245" t="s">
        <v>1377</v>
      </c>
      <c r="G257" s="246" t="s">
        <v>956</v>
      </c>
      <c r="H257" s="247">
        <v>200</v>
      </c>
      <c r="I257" s="248"/>
      <c r="J257" s="249">
        <f>ROUND(I257*H257,2)</f>
        <v>0</v>
      </c>
      <c r="K257" s="250"/>
      <c r="L257" s="44"/>
      <c r="M257" s="251" t="s">
        <v>1</v>
      </c>
      <c r="N257" s="252" t="s">
        <v>41</v>
      </c>
      <c r="O257" s="91"/>
      <c r="P257" s="253">
        <f>O257*H257</f>
        <v>0</v>
      </c>
      <c r="Q257" s="253">
        <v>0</v>
      </c>
      <c r="R257" s="253">
        <f>Q257*H257</f>
        <v>0</v>
      </c>
      <c r="S257" s="253">
        <v>0</v>
      </c>
      <c r="T257" s="254">
        <f>S257*H257</f>
        <v>0</v>
      </c>
      <c r="U257" s="38"/>
      <c r="V257" s="38"/>
      <c r="W257" s="38"/>
      <c r="X257" s="38"/>
      <c r="Y257" s="38"/>
      <c r="Z257" s="38"/>
      <c r="AA257" s="38"/>
      <c r="AB257" s="38"/>
      <c r="AC257" s="38"/>
      <c r="AD257" s="38"/>
      <c r="AE257" s="38"/>
      <c r="AR257" s="255" t="s">
        <v>543</v>
      </c>
      <c r="AT257" s="255" t="s">
        <v>175</v>
      </c>
      <c r="AU257" s="255" t="s">
        <v>83</v>
      </c>
      <c r="AY257" s="17" t="s">
        <v>173</v>
      </c>
      <c r="BE257" s="256">
        <f>IF(N257="základní",J257,0)</f>
        <v>0</v>
      </c>
      <c r="BF257" s="256">
        <f>IF(N257="snížená",J257,0)</f>
        <v>0</v>
      </c>
      <c r="BG257" s="256">
        <f>IF(N257="zákl. přenesená",J257,0)</f>
        <v>0</v>
      </c>
      <c r="BH257" s="256">
        <f>IF(N257="sníž. přenesená",J257,0)</f>
        <v>0</v>
      </c>
      <c r="BI257" s="256">
        <f>IF(N257="nulová",J257,0)</f>
        <v>0</v>
      </c>
      <c r="BJ257" s="17" t="s">
        <v>83</v>
      </c>
      <c r="BK257" s="256">
        <f>ROUND(I257*H257,2)</f>
        <v>0</v>
      </c>
      <c r="BL257" s="17" t="s">
        <v>543</v>
      </c>
      <c r="BM257" s="255" t="s">
        <v>1378</v>
      </c>
    </row>
    <row r="258" spans="1:65" s="2" customFormat="1" ht="24.15" customHeight="1">
      <c r="A258" s="38"/>
      <c r="B258" s="39"/>
      <c r="C258" s="243" t="s">
        <v>350</v>
      </c>
      <c r="D258" s="243" t="s">
        <v>175</v>
      </c>
      <c r="E258" s="244" t="s">
        <v>1379</v>
      </c>
      <c r="F258" s="245" t="s">
        <v>1380</v>
      </c>
      <c r="G258" s="246" t="s">
        <v>956</v>
      </c>
      <c r="H258" s="247">
        <v>60</v>
      </c>
      <c r="I258" s="248"/>
      <c r="J258" s="249">
        <f>ROUND(I258*H258,2)</f>
        <v>0</v>
      </c>
      <c r="K258" s="250"/>
      <c r="L258" s="44"/>
      <c r="M258" s="251" t="s">
        <v>1</v>
      </c>
      <c r="N258" s="252" t="s">
        <v>41</v>
      </c>
      <c r="O258" s="91"/>
      <c r="P258" s="253">
        <f>O258*H258</f>
        <v>0</v>
      </c>
      <c r="Q258" s="253">
        <v>0</v>
      </c>
      <c r="R258" s="253">
        <f>Q258*H258</f>
        <v>0</v>
      </c>
      <c r="S258" s="253">
        <v>0</v>
      </c>
      <c r="T258" s="254">
        <f>S258*H258</f>
        <v>0</v>
      </c>
      <c r="U258" s="38"/>
      <c r="V258" s="38"/>
      <c r="W258" s="38"/>
      <c r="X258" s="38"/>
      <c r="Y258" s="38"/>
      <c r="Z258" s="38"/>
      <c r="AA258" s="38"/>
      <c r="AB258" s="38"/>
      <c r="AC258" s="38"/>
      <c r="AD258" s="38"/>
      <c r="AE258" s="38"/>
      <c r="AR258" s="255" t="s">
        <v>543</v>
      </c>
      <c r="AT258" s="255" t="s">
        <v>175</v>
      </c>
      <c r="AU258" s="255" t="s">
        <v>83</v>
      </c>
      <c r="AY258" s="17" t="s">
        <v>173</v>
      </c>
      <c r="BE258" s="256">
        <f>IF(N258="základní",J258,0)</f>
        <v>0</v>
      </c>
      <c r="BF258" s="256">
        <f>IF(N258="snížená",J258,0)</f>
        <v>0</v>
      </c>
      <c r="BG258" s="256">
        <f>IF(N258="zákl. přenesená",J258,0)</f>
        <v>0</v>
      </c>
      <c r="BH258" s="256">
        <f>IF(N258="sníž. přenesená",J258,0)</f>
        <v>0</v>
      </c>
      <c r="BI258" s="256">
        <f>IF(N258="nulová",J258,0)</f>
        <v>0</v>
      </c>
      <c r="BJ258" s="17" t="s">
        <v>83</v>
      </c>
      <c r="BK258" s="256">
        <f>ROUND(I258*H258,2)</f>
        <v>0</v>
      </c>
      <c r="BL258" s="17" t="s">
        <v>543</v>
      </c>
      <c r="BM258" s="255" t="s">
        <v>1381</v>
      </c>
    </row>
    <row r="259" spans="1:63" s="12" customFormat="1" ht="25.9" customHeight="1">
      <c r="A259" s="12"/>
      <c r="B259" s="227"/>
      <c r="C259" s="228"/>
      <c r="D259" s="229" t="s">
        <v>75</v>
      </c>
      <c r="E259" s="230" t="s">
        <v>116</v>
      </c>
      <c r="F259" s="230" t="s">
        <v>1382</v>
      </c>
      <c r="G259" s="228"/>
      <c r="H259" s="228"/>
      <c r="I259" s="231"/>
      <c r="J259" s="232">
        <f>BK259</f>
        <v>0</v>
      </c>
      <c r="K259" s="228"/>
      <c r="L259" s="233"/>
      <c r="M259" s="234"/>
      <c r="N259" s="235"/>
      <c r="O259" s="235"/>
      <c r="P259" s="236">
        <f>SUM(P260:P263)</f>
        <v>0</v>
      </c>
      <c r="Q259" s="235"/>
      <c r="R259" s="236">
        <f>SUM(R260:R263)</f>
        <v>0</v>
      </c>
      <c r="S259" s="235"/>
      <c r="T259" s="237">
        <f>SUM(T260:T263)</f>
        <v>0</v>
      </c>
      <c r="U259" s="12"/>
      <c r="V259" s="12"/>
      <c r="W259" s="12"/>
      <c r="X259" s="12"/>
      <c r="Y259" s="12"/>
      <c r="Z259" s="12"/>
      <c r="AA259" s="12"/>
      <c r="AB259" s="12"/>
      <c r="AC259" s="12"/>
      <c r="AD259" s="12"/>
      <c r="AE259" s="12"/>
      <c r="AR259" s="238" t="s">
        <v>201</v>
      </c>
      <c r="AT259" s="239" t="s">
        <v>75</v>
      </c>
      <c r="AU259" s="239" t="s">
        <v>76</v>
      </c>
      <c r="AY259" s="238" t="s">
        <v>173</v>
      </c>
      <c r="BK259" s="240">
        <f>SUM(BK260:BK263)</f>
        <v>0</v>
      </c>
    </row>
    <row r="260" spans="1:65" s="2" customFormat="1" ht="16.5" customHeight="1">
      <c r="A260" s="38"/>
      <c r="B260" s="39"/>
      <c r="C260" s="243" t="s">
        <v>753</v>
      </c>
      <c r="D260" s="243" t="s">
        <v>175</v>
      </c>
      <c r="E260" s="244" t="s">
        <v>1383</v>
      </c>
      <c r="F260" s="245" t="s">
        <v>1384</v>
      </c>
      <c r="G260" s="246" t="s">
        <v>561</v>
      </c>
      <c r="H260" s="247">
        <v>1</v>
      </c>
      <c r="I260" s="248"/>
      <c r="J260" s="249">
        <f>ROUND(I260*H260,2)</f>
        <v>0</v>
      </c>
      <c r="K260" s="250"/>
      <c r="L260" s="44"/>
      <c r="M260" s="251" t="s">
        <v>1</v>
      </c>
      <c r="N260" s="252" t="s">
        <v>41</v>
      </c>
      <c r="O260" s="91"/>
      <c r="P260" s="253">
        <f>O260*H260</f>
        <v>0</v>
      </c>
      <c r="Q260" s="253">
        <v>0</v>
      </c>
      <c r="R260" s="253">
        <f>Q260*H260</f>
        <v>0</v>
      </c>
      <c r="S260" s="253">
        <v>0</v>
      </c>
      <c r="T260" s="254">
        <f>S260*H260</f>
        <v>0</v>
      </c>
      <c r="U260" s="38"/>
      <c r="V260" s="38"/>
      <c r="W260" s="38"/>
      <c r="X260" s="38"/>
      <c r="Y260" s="38"/>
      <c r="Z260" s="38"/>
      <c r="AA260" s="38"/>
      <c r="AB260" s="38"/>
      <c r="AC260" s="38"/>
      <c r="AD260" s="38"/>
      <c r="AE260" s="38"/>
      <c r="AR260" s="255" t="s">
        <v>183</v>
      </c>
      <c r="AT260" s="255" t="s">
        <v>175</v>
      </c>
      <c r="AU260" s="255" t="s">
        <v>83</v>
      </c>
      <c r="AY260" s="17" t="s">
        <v>173</v>
      </c>
      <c r="BE260" s="256">
        <f>IF(N260="základní",J260,0)</f>
        <v>0</v>
      </c>
      <c r="BF260" s="256">
        <f>IF(N260="snížená",J260,0)</f>
        <v>0</v>
      </c>
      <c r="BG260" s="256">
        <f>IF(N260="zákl. přenesená",J260,0)</f>
        <v>0</v>
      </c>
      <c r="BH260" s="256">
        <f>IF(N260="sníž. přenesená",J260,0)</f>
        <v>0</v>
      </c>
      <c r="BI260" s="256">
        <f>IF(N260="nulová",J260,0)</f>
        <v>0</v>
      </c>
      <c r="BJ260" s="17" t="s">
        <v>83</v>
      </c>
      <c r="BK260" s="256">
        <f>ROUND(I260*H260,2)</f>
        <v>0</v>
      </c>
      <c r="BL260" s="17" t="s">
        <v>183</v>
      </c>
      <c r="BM260" s="255" t="s">
        <v>1385</v>
      </c>
    </row>
    <row r="261" spans="1:65" s="2" customFormat="1" ht="16.5" customHeight="1">
      <c r="A261" s="38"/>
      <c r="B261" s="39"/>
      <c r="C261" s="243" t="s">
        <v>758</v>
      </c>
      <c r="D261" s="243" t="s">
        <v>175</v>
      </c>
      <c r="E261" s="244" t="s">
        <v>1386</v>
      </c>
      <c r="F261" s="245" t="s">
        <v>1387</v>
      </c>
      <c r="G261" s="246" t="s">
        <v>561</v>
      </c>
      <c r="H261" s="247">
        <v>1</v>
      </c>
      <c r="I261" s="248"/>
      <c r="J261" s="249">
        <f>ROUND(I261*H261,2)</f>
        <v>0</v>
      </c>
      <c r="K261" s="250"/>
      <c r="L261" s="44"/>
      <c r="M261" s="251" t="s">
        <v>1</v>
      </c>
      <c r="N261" s="252" t="s">
        <v>41</v>
      </c>
      <c r="O261" s="91"/>
      <c r="P261" s="253">
        <f>O261*H261</f>
        <v>0</v>
      </c>
      <c r="Q261" s="253">
        <v>0</v>
      </c>
      <c r="R261" s="253">
        <f>Q261*H261</f>
        <v>0</v>
      </c>
      <c r="S261" s="253">
        <v>0</v>
      </c>
      <c r="T261" s="254">
        <f>S261*H261</f>
        <v>0</v>
      </c>
      <c r="U261" s="38"/>
      <c r="V261" s="38"/>
      <c r="W261" s="38"/>
      <c r="X261" s="38"/>
      <c r="Y261" s="38"/>
      <c r="Z261" s="38"/>
      <c r="AA261" s="38"/>
      <c r="AB261" s="38"/>
      <c r="AC261" s="38"/>
      <c r="AD261" s="38"/>
      <c r="AE261" s="38"/>
      <c r="AR261" s="255" t="s">
        <v>183</v>
      </c>
      <c r="AT261" s="255" t="s">
        <v>175</v>
      </c>
      <c r="AU261" s="255" t="s">
        <v>83</v>
      </c>
      <c r="AY261" s="17" t="s">
        <v>173</v>
      </c>
      <c r="BE261" s="256">
        <f>IF(N261="základní",J261,0)</f>
        <v>0</v>
      </c>
      <c r="BF261" s="256">
        <f>IF(N261="snížená",J261,0)</f>
        <v>0</v>
      </c>
      <c r="BG261" s="256">
        <f>IF(N261="zákl. přenesená",J261,0)</f>
        <v>0</v>
      </c>
      <c r="BH261" s="256">
        <f>IF(N261="sníž. přenesená",J261,0)</f>
        <v>0</v>
      </c>
      <c r="BI261" s="256">
        <f>IF(N261="nulová",J261,0)</f>
        <v>0</v>
      </c>
      <c r="BJ261" s="17" t="s">
        <v>83</v>
      </c>
      <c r="BK261" s="256">
        <f>ROUND(I261*H261,2)</f>
        <v>0</v>
      </c>
      <c r="BL261" s="17" t="s">
        <v>183</v>
      </c>
      <c r="BM261" s="255" t="s">
        <v>1388</v>
      </c>
    </row>
    <row r="262" spans="1:65" s="2" customFormat="1" ht="16.5" customHeight="1">
      <c r="A262" s="38"/>
      <c r="B262" s="39"/>
      <c r="C262" s="243" t="s">
        <v>763</v>
      </c>
      <c r="D262" s="243" t="s">
        <v>175</v>
      </c>
      <c r="E262" s="244" t="s">
        <v>1389</v>
      </c>
      <c r="F262" s="245" t="s">
        <v>1390</v>
      </c>
      <c r="G262" s="246" t="s">
        <v>561</v>
      </c>
      <c r="H262" s="247">
        <v>1</v>
      </c>
      <c r="I262" s="248"/>
      <c r="J262" s="249">
        <f>ROUND(I262*H262,2)</f>
        <v>0</v>
      </c>
      <c r="K262" s="250"/>
      <c r="L262" s="44"/>
      <c r="M262" s="251" t="s">
        <v>1</v>
      </c>
      <c r="N262" s="252" t="s">
        <v>41</v>
      </c>
      <c r="O262" s="91"/>
      <c r="P262" s="253">
        <f>O262*H262</f>
        <v>0</v>
      </c>
      <c r="Q262" s="253">
        <v>0</v>
      </c>
      <c r="R262" s="253">
        <f>Q262*H262</f>
        <v>0</v>
      </c>
      <c r="S262" s="253">
        <v>0</v>
      </c>
      <c r="T262" s="254">
        <f>S262*H262</f>
        <v>0</v>
      </c>
      <c r="U262" s="38"/>
      <c r="V262" s="38"/>
      <c r="W262" s="38"/>
      <c r="X262" s="38"/>
      <c r="Y262" s="38"/>
      <c r="Z262" s="38"/>
      <c r="AA262" s="38"/>
      <c r="AB262" s="38"/>
      <c r="AC262" s="38"/>
      <c r="AD262" s="38"/>
      <c r="AE262" s="38"/>
      <c r="AR262" s="255" t="s">
        <v>183</v>
      </c>
      <c r="AT262" s="255" t="s">
        <v>175</v>
      </c>
      <c r="AU262" s="255" t="s">
        <v>83</v>
      </c>
      <c r="AY262" s="17" t="s">
        <v>173</v>
      </c>
      <c r="BE262" s="256">
        <f>IF(N262="základní",J262,0)</f>
        <v>0</v>
      </c>
      <c r="BF262" s="256">
        <f>IF(N262="snížená",J262,0)</f>
        <v>0</v>
      </c>
      <c r="BG262" s="256">
        <f>IF(N262="zákl. přenesená",J262,0)</f>
        <v>0</v>
      </c>
      <c r="BH262" s="256">
        <f>IF(N262="sníž. přenesená",J262,0)</f>
        <v>0</v>
      </c>
      <c r="BI262" s="256">
        <f>IF(N262="nulová",J262,0)</f>
        <v>0</v>
      </c>
      <c r="BJ262" s="17" t="s">
        <v>83</v>
      </c>
      <c r="BK262" s="256">
        <f>ROUND(I262*H262,2)</f>
        <v>0</v>
      </c>
      <c r="BL262" s="17" t="s">
        <v>183</v>
      </c>
      <c r="BM262" s="255" t="s">
        <v>1391</v>
      </c>
    </row>
    <row r="263" spans="1:65" s="2" customFormat="1" ht="16.5" customHeight="1">
      <c r="A263" s="38"/>
      <c r="B263" s="39"/>
      <c r="C263" s="243" t="s">
        <v>772</v>
      </c>
      <c r="D263" s="243" t="s">
        <v>175</v>
      </c>
      <c r="E263" s="244" t="s">
        <v>1392</v>
      </c>
      <c r="F263" s="245" t="s">
        <v>1393</v>
      </c>
      <c r="G263" s="246" t="s">
        <v>561</v>
      </c>
      <c r="H263" s="247">
        <v>1</v>
      </c>
      <c r="I263" s="248"/>
      <c r="J263" s="249">
        <f>ROUND(I263*H263,2)</f>
        <v>0</v>
      </c>
      <c r="K263" s="250"/>
      <c r="L263" s="44"/>
      <c r="M263" s="305" t="s">
        <v>1</v>
      </c>
      <c r="N263" s="306" t="s">
        <v>41</v>
      </c>
      <c r="O263" s="307"/>
      <c r="P263" s="308">
        <f>O263*H263</f>
        <v>0</v>
      </c>
      <c r="Q263" s="308">
        <v>0</v>
      </c>
      <c r="R263" s="308">
        <f>Q263*H263</f>
        <v>0</v>
      </c>
      <c r="S263" s="308">
        <v>0</v>
      </c>
      <c r="T263" s="309">
        <f>S263*H263</f>
        <v>0</v>
      </c>
      <c r="U263" s="38"/>
      <c r="V263" s="38"/>
      <c r="W263" s="38"/>
      <c r="X263" s="38"/>
      <c r="Y263" s="38"/>
      <c r="Z263" s="38"/>
      <c r="AA263" s="38"/>
      <c r="AB263" s="38"/>
      <c r="AC263" s="38"/>
      <c r="AD263" s="38"/>
      <c r="AE263" s="38"/>
      <c r="AR263" s="255" t="s">
        <v>183</v>
      </c>
      <c r="AT263" s="255" t="s">
        <v>175</v>
      </c>
      <c r="AU263" s="255" t="s">
        <v>83</v>
      </c>
      <c r="AY263" s="17" t="s">
        <v>173</v>
      </c>
      <c r="BE263" s="256">
        <f>IF(N263="základní",J263,0)</f>
        <v>0</v>
      </c>
      <c r="BF263" s="256">
        <f>IF(N263="snížená",J263,0)</f>
        <v>0</v>
      </c>
      <c r="BG263" s="256">
        <f>IF(N263="zákl. přenesená",J263,0)</f>
        <v>0</v>
      </c>
      <c r="BH263" s="256">
        <f>IF(N263="sníž. přenesená",J263,0)</f>
        <v>0</v>
      </c>
      <c r="BI263" s="256">
        <f>IF(N263="nulová",J263,0)</f>
        <v>0</v>
      </c>
      <c r="BJ263" s="17" t="s">
        <v>83</v>
      </c>
      <c r="BK263" s="256">
        <f>ROUND(I263*H263,2)</f>
        <v>0</v>
      </c>
      <c r="BL263" s="17" t="s">
        <v>183</v>
      </c>
      <c r="BM263" s="255" t="s">
        <v>1394</v>
      </c>
    </row>
    <row r="264" spans="1:31" s="2" customFormat="1" ht="6.95" customHeight="1">
      <c r="A264" s="38"/>
      <c r="B264" s="66"/>
      <c r="C264" s="67"/>
      <c r="D264" s="67"/>
      <c r="E264" s="67"/>
      <c r="F264" s="67"/>
      <c r="G264" s="67"/>
      <c r="H264" s="67"/>
      <c r="I264" s="67"/>
      <c r="J264" s="67"/>
      <c r="K264" s="67"/>
      <c r="L264" s="44"/>
      <c r="M264" s="38"/>
      <c r="O264" s="38"/>
      <c r="P264" s="38"/>
      <c r="Q264" s="38"/>
      <c r="R264" s="38"/>
      <c r="S264" s="38"/>
      <c r="T264" s="38"/>
      <c r="U264" s="38"/>
      <c r="V264" s="38"/>
      <c r="W264" s="38"/>
      <c r="X264" s="38"/>
      <c r="Y264" s="38"/>
      <c r="Z264" s="38"/>
      <c r="AA264" s="38"/>
      <c r="AB264" s="38"/>
      <c r="AC264" s="38"/>
      <c r="AD264" s="38"/>
      <c r="AE264" s="38"/>
    </row>
  </sheetData>
  <sheetProtection password="E061" sheet="1" objects="1" scenarios="1" formatColumns="0" formatRows="0" autoFilter="0"/>
  <autoFilter ref="C148:K263"/>
  <mergeCells count="20">
    <mergeCell ref="E7:H7"/>
    <mergeCell ref="E11:H11"/>
    <mergeCell ref="E9:H9"/>
    <mergeCell ref="E13:H13"/>
    <mergeCell ref="E22:H22"/>
    <mergeCell ref="E31:H31"/>
    <mergeCell ref="E85:H85"/>
    <mergeCell ref="E89:H89"/>
    <mergeCell ref="E87:H87"/>
    <mergeCell ref="E91:H91"/>
    <mergeCell ref="D119:F119"/>
    <mergeCell ref="D120:F120"/>
    <mergeCell ref="D121:F121"/>
    <mergeCell ref="D122:F122"/>
    <mergeCell ref="D123:F123"/>
    <mergeCell ref="E135:H135"/>
    <mergeCell ref="E139:H139"/>
    <mergeCell ref="E137:H137"/>
    <mergeCell ref="E141:H14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106</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121</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1395</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J107</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ROUND((SUM(BE107:BE114)+SUM(BE138:BE234)),2)</f>
        <v>0</v>
      </c>
      <c r="G39" s="38"/>
      <c r="H39" s="38"/>
      <c r="I39" s="167">
        <v>0.21</v>
      </c>
      <c r="J39" s="166">
        <f>ROUND(((SUM(BE107:BE114)+SUM(BE138:BE234))*I39),2)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ROUND((SUM(BF107:BF114)+SUM(BF138:BF234)),2)</f>
        <v>0</v>
      </c>
      <c r="G40" s="38"/>
      <c r="H40" s="38"/>
      <c r="I40" s="167">
        <v>0.15</v>
      </c>
      <c r="J40" s="166">
        <f>ROUND(((SUM(BF107:BF114)+SUM(BF138:BF234))*I40),2)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ROUND((SUM(BG107:BG114)+SUM(BG138:BG234)),2)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ROUND((SUM(BH107:BH114)+SUM(BH138:BH234)),2)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ROUND((SUM(BI107:BI114)+SUM(BI138:BI234)),2)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121</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D.1.4.5 - Vzduchotechnika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J138</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1396</v>
      </c>
      <c r="E101" s="194"/>
      <c r="F101" s="194"/>
      <c r="G101" s="194"/>
      <c r="H101" s="194"/>
      <c r="I101" s="194"/>
      <c r="J101" s="195">
        <f>J139</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1397</v>
      </c>
      <c r="E102" s="194"/>
      <c r="F102" s="194"/>
      <c r="G102" s="194"/>
      <c r="H102" s="194"/>
      <c r="I102" s="194"/>
      <c r="J102" s="195">
        <f>J170</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1398</v>
      </c>
      <c r="E103" s="194"/>
      <c r="F103" s="194"/>
      <c r="G103" s="194"/>
      <c r="H103" s="194"/>
      <c r="I103" s="194"/>
      <c r="J103" s="195">
        <f>J224</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1399</v>
      </c>
      <c r="E104" s="194"/>
      <c r="F104" s="194"/>
      <c r="G104" s="194"/>
      <c r="H104" s="194"/>
      <c r="I104" s="194"/>
      <c r="J104" s="195">
        <f>J229</f>
        <v>0</v>
      </c>
      <c r="K104" s="192"/>
      <c r="L104" s="196"/>
      <c r="S104" s="9"/>
      <c r="T104" s="9"/>
      <c r="U104" s="9"/>
      <c r="V104" s="9"/>
      <c r="W104" s="9"/>
      <c r="X104" s="9"/>
      <c r="Y104" s="9"/>
      <c r="Z104" s="9"/>
      <c r="AA104" s="9"/>
      <c r="AB104" s="9"/>
      <c r="AC104" s="9"/>
      <c r="AD104" s="9"/>
      <c r="AE104" s="9"/>
    </row>
    <row r="105" spans="1:31" s="2" customFormat="1" ht="21.8"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6.95" customHeight="1">
      <c r="A106" s="38"/>
      <c r="B106" s="39"/>
      <c r="C106" s="40"/>
      <c r="D106" s="40"/>
      <c r="E106" s="40"/>
      <c r="F106" s="40"/>
      <c r="G106" s="40"/>
      <c r="H106" s="40"/>
      <c r="I106" s="40"/>
      <c r="J106" s="40"/>
      <c r="K106" s="40"/>
      <c r="L106" s="63"/>
      <c r="S106" s="38"/>
      <c r="T106" s="38"/>
      <c r="U106" s="38"/>
      <c r="V106" s="38"/>
      <c r="W106" s="38"/>
      <c r="X106" s="38"/>
      <c r="Y106" s="38"/>
      <c r="Z106" s="38"/>
      <c r="AA106" s="38"/>
      <c r="AB106" s="38"/>
      <c r="AC106" s="38"/>
      <c r="AD106" s="38"/>
      <c r="AE106" s="38"/>
    </row>
    <row r="107" spans="1:31" s="2" customFormat="1" ht="29.25" customHeight="1">
      <c r="A107" s="38"/>
      <c r="B107" s="39"/>
      <c r="C107" s="190" t="s">
        <v>149</v>
      </c>
      <c r="D107" s="40"/>
      <c r="E107" s="40"/>
      <c r="F107" s="40"/>
      <c r="G107" s="40"/>
      <c r="H107" s="40"/>
      <c r="I107" s="40"/>
      <c r="J107" s="202">
        <f>ROUND(J108+J109+J110+J111+J112+J113,2)</f>
        <v>0</v>
      </c>
      <c r="K107" s="40"/>
      <c r="L107" s="63"/>
      <c r="N107" s="203" t="s">
        <v>40</v>
      </c>
      <c r="S107" s="38"/>
      <c r="T107" s="38"/>
      <c r="U107" s="38"/>
      <c r="V107" s="38"/>
      <c r="W107" s="38"/>
      <c r="X107" s="38"/>
      <c r="Y107" s="38"/>
      <c r="Z107" s="38"/>
      <c r="AA107" s="38"/>
      <c r="AB107" s="38"/>
      <c r="AC107" s="38"/>
      <c r="AD107" s="38"/>
      <c r="AE107" s="38"/>
    </row>
    <row r="108" spans="1:65" s="2" customFormat="1" ht="18" customHeight="1">
      <c r="A108" s="38"/>
      <c r="B108" s="39"/>
      <c r="C108" s="40"/>
      <c r="D108" s="204" t="s">
        <v>150</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151</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152</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153</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4" t="s">
        <v>154</v>
      </c>
      <c r="E112" s="205"/>
      <c r="F112" s="205"/>
      <c r="G112" s="40"/>
      <c r="H112" s="40"/>
      <c r="I112" s="40"/>
      <c r="J112" s="206">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116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65" s="2" customFormat="1" ht="18" customHeight="1">
      <c r="A113" s="38"/>
      <c r="B113" s="39"/>
      <c r="C113" s="40"/>
      <c r="D113" s="205" t="s">
        <v>155</v>
      </c>
      <c r="E113" s="40"/>
      <c r="F113" s="40"/>
      <c r="G113" s="40"/>
      <c r="H113" s="40"/>
      <c r="I113" s="40"/>
      <c r="J113" s="206">
        <f>ROUND(J34*T113,2)</f>
        <v>0</v>
      </c>
      <c r="K113" s="40"/>
      <c r="L113" s="207"/>
      <c r="M113" s="208"/>
      <c r="N113" s="209" t="s">
        <v>41</v>
      </c>
      <c r="O113" s="208"/>
      <c r="P113" s="208"/>
      <c r="Q113" s="208"/>
      <c r="R113" s="208"/>
      <c r="S113" s="210"/>
      <c r="T113" s="210"/>
      <c r="U113" s="210"/>
      <c r="V113" s="210"/>
      <c r="W113" s="210"/>
      <c r="X113" s="210"/>
      <c r="Y113" s="210"/>
      <c r="Z113" s="210"/>
      <c r="AA113" s="210"/>
      <c r="AB113" s="210"/>
      <c r="AC113" s="210"/>
      <c r="AD113" s="210"/>
      <c r="AE113" s="210"/>
      <c r="AF113" s="208"/>
      <c r="AG113" s="208"/>
      <c r="AH113" s="208"/>
      <c r="AI113" s="208"/>
      <c r="AJ113" s="208"/>
      <c r="AK113" s="208"/>
      <c r="AL113" s="208"/>
      <c r="AM113" s="208"/>
      <c r="AN113" s="208"/>
      <c r="AO113" s="208"/>
      <c r="AP113" s="208"/>
      <c r="AQ113" s="208"/>
      <c r="AR113" s="208"/>
      <c r="AS113" s="208"/>
      <c r="AT113" s="208"/>
      <c r="AU113" s="208"/>
      <c r="AV113" s="208"/>
      <c r="AW113" s="208"/>
      <c r="AX113" s="208"/>
      <c r="AY113" s="211" t="s">
        <v>156</v>
      </c>
      <c r="AZ113" s="208"/>
      <c r="BA113" s="208"/>
      <c r="BB113" s="208"/>
      <c r="BC113" s="208"/>
      <c r="BD113" s="208"/>
      <c r="BE113" s="212">
        <f>IF(N113="základní",J113,0)</f>
        <v>0</v>
      </c>
      <c r="BF113" s="212">
        <f>IF(N113="snížená",J113,0)</f>
        <v>0</v>
      </c>
      <c r="BG113" s="212">
        <f>IF(N113="zákl. přenesená",J113,0)</f>
        <v>0</v>
      </c>
      <c r="BH113" s="212">
        <f>IF(N113="sníž. přenesená",J113,0)</f>
        <v>0</v>
      </c>
      <c r="BI113" s="212">
        <f>IF(N113="nulová",J113,0)</f>
        <v>0</v>
      </c>
      <c r="BJ113" s="211" t="s">
        <v>83</v>
      </c>
      <c r="BK113" s="208"/>
      <c r="BL113" s="208"/>
      <c r="BM113" s="208"/>
    </row>
    <row r="114" spans="1:31" s="2" customFormat="1" ht="12">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29.25" customHeight="1">
      <c r="A115" s="38"/>
      <c r="B115" s="39"/>
      <c r="C115" s="213" t="s">
        <v>157</v>
      </c>
      <c r="D115" s="188"/>
      <c r="E115" s="188"/>
      <c r="F115" s="188"/>
      <c r="G115" s="188"/>
      <c r="H115" s="188"/>
      <c r="I115" s="188"/>
      <c r="J115" s="214">
        <f>ROUND(J100+J107,2)</f>
        <v>0</v>
      </c>
      <c r="K115" s="188"/>
      <c r="L115" s="63"/>
      <c r="S115" s="38"/>
      <c r="T115" s="38"/>
      <c r="U115" s="38"/>
      <c r="V115" s="38"/>
      <c r="W115" s="38"/>
      <c r="X115" s="38"/>
      <c r="Y115" s="38"/>
      <c r="Z115" s="38"/>
      <c r="AA115" s="38"/>
      <c r="AB115" s="38"/>
      <c r="AC115" s="38"/>
      <c r="AD115" s="38"/>
      <c r="AE115" s="38"/>
    </row>
    <row r="116" spans="1:31" s="2" customFormat="1" ht="6.95" customHeight="1">
      <c r="A116" s="38"/>
      <c r="B116" s="66"/>
      <c r="C116" s="67"/>
      <c r="D116" s="67"/>
      <c r="E116" s="67"/>
      <c r="F116" s="67"/>
      <c r="G116" s="67"/>
      <c r="H116" s="67"/>
      <c r="I116" s="67"/>
      <c r="J116" s="67"/>
      <c r="K116" s="67"/>
      <c r="L116" s="63"/>
      <c r="S116" s="38"/>
      <c r="T116" s="38"/>
      <c r="U116" s="38"/>
      <c r="V116" s="38"/>
      <c r="W116" s="38"/>
      <c r="X116" s="38"/>
      <c r="Y116" s="38"/>
      <c r="Z116" s="38"/>
      <c r="AA116" s="38"/>
      <c r="AB116" s="38"/>
      <c r="AC116" s="38"/>
      <c r="AD116" s="38"/>
      <c r="AE116" s="38"/>
    </row>
    <row r="120" spans="1:31" s="2" customFormat="1" ht="6.95" customHeight="1">
      <c r="A120" s="38"/>
      <c r="B120" s="68"/>
      <c r="C120" s="69"/>
      <c r="D120" s="69"/>
      <c r="E120" s="69"/>
      <c r="F120" s="69"/>
      <c r="G120" s="69"/>
      <c r="H120" s="69"/>
      <c r="I120" s="69"/>
      <c r="J120" s="69"/>
      <c r="K120" s="69"/>
      <c r="L120" s="63"/>
      <c r="S120" s="38"/>
      <c r="T120" s="38"/>
      <c r="U120" s="38"/>
      <c r="V120" s="38"/>
      <c r="W120" s="38"/>
      <c r="X120" s="38"/>
      <c r="Y120" s="38"/>
      <c r="Z120" s="38"/>
      <c r="AA120" s="38"/>
      <c r="AB120" s="38"/>
      <c r="AC120" s="38"/>
      <c r="AD120" s="38"/>
      <c r="AE120" s="38"/>
    </row>
    <row r="121" spans="1:31" s="2" customFormat="1" ht="24.95" customHeight="1">
      <c r="A121" s="38"/>
      <c r="B121" s="39"/>
      <c r="C121" s="23" t="s">
        <v>158</v>
      </c>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6.95" customHeight="1">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2" customHeight="1">
      <c r="A123" s="38"/>
      <c r="B123" s="39"/>
      <c r="C123" s="32" t="s">
        <v>16</v>
      </c>
      <c r="D123" s="40"/>
      <c r="E123" s="40"/>
      <c r="F123" s="40"/>
      <c r="G123" s="40"/>
      <c r="H123" s="40"/>
      <c r="I123" s="40"/>
      <c r="J123" s="40"/>
      <c r="K123" s="40"/>
      <c r="L123" s="63"/>
      <c r="S123" s="38"/>
      <c r="T123" s="38"/>
      <c r="U123" s="38"/>
      <c r="V123" s="38"/>
      <c r="W123" s="38"/>
      <c r="X123" s="38"/>
      <c r="Y123" s="38"/>
      <c r="Z123" s="38"/>
      <c r="AA123" s="38"/>
      <c r="AB123" s="38"/>
      <c r="AC123" s="38"/>
      <c r="AD123" s="38"/>
      <c r="AE123" s="38"/>
    </row>
    <row r="124" spans="1:31" s="2" customFormat="1" ht="16.5" customHeight="1">
      <c r="A124" s="38"/>
      <c r="B124" s="39"/>
      <c r="C124" s="40"/>
      <c r="D124" s="40"/>
      <c r="E124" s="186" t="str">
        <f>E7</f>
        <v>Stavební úpravy ve 2.NP budovy ÚK VŠB-TUO</v>
      </c>
      <c r="F124" s="32"/>
      <c r="G124" s="32"/>
      <c r="H124" s="32"/>
      <c r="I124" s="40"/>
      <c r="J124" s="40"/>
      <c r="K124" s="40"/>
      <c r="L124" s="63"/>
      <c r="S124" s="38"/>
      <c r="T124" s="38"/>
      <c r="U124" s="38"/>
      <c r="V124" s="38"/>
      <c r="W124" s="38"/>
      <c r="X124" s="38"/>
      <c r="Y124" s="38"/>
      <c r="Z124" s="38"/>
      <c r="AA124" s="38"/>
      <c r="AB124" s="38"/>
      <c r="AC124" s="38"/>
      <c r="AD124" s="38"/>
      <c r="AE124" s="38"/>
    </row>
    <row r="125" spans="2:12" s="1" customFormat="1" ht="12" customHeight="1">
      <c r="B125" s="21"/>
      <c r="C125" s="32" t="s">
        <v>120</v>
      </c>
      <c r="D125" s="22"/>
      <c r="E125" s="22"/>
      <c r="F125" s="22"/>
      <c r="G125" s="22"/>
      <c r="H125" s="22"/>
      <c r="I125" s="22"/>
      <c r="J125" s="22"/>
      <c r="K125" s="22"/>
      <c r="L125" s="20"/>
    </row>
    <row r="126" spans="2:12" s="1" customFormat="1" ht="16.5" customHeight="1">
      <c r="B126" s="21"/>
      <c r="C126" s="22"/>
      <c r="D126" s="22"/>
      <c r="E126" s="186" t="s">
        <v>121</v>
      </c>
      <c r="F126" s="22"/>
      <c r="G126" s="22"/>
      <c r="H126" s="22"/>
      <c r="I126" s="22"/>
      <c r="J126" s="22"/>
      <c r="K126" s="22"/>
      <c r="L126" s="20"/>
    </row>
    <row r="127" spans="2:12" s="1" customFormat="1" ht="12" customHeight="1">
      <c r="B127" s="21"/>
      <c r="C127" s="32" t="s">
        <v>122</v>
      </c>
      <c r="D127" s="22"/>
      <c r="E127" s="22"/>
      <c r="F127" s="22"/>
      <c r="G127" s="22"/>
      <c r="H127" s="22"/>
      <c r="I127" s="22"/>
      <c r="J127" s="22"/>
      <c r="K127" s="22"/>
      <c r="L127" s="20"/>
    </row>
    <row r="128" spans="1:31" s="2" customFormat="1" ht="16.5" customHeight="1">
      <c r="A128" s="38"/>
      <c r="B128" s="39"/>
      <c r="C128" s="40"/>
      <c r="D128" s="40"/>
      <c r="E128" s="310" t="s">
        <v>901</v>
      </c>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2" customHeight="1">
      <c r="A129" s="38"/>
      <c r="B129" s="39"/>
      <c r="C129" s="32" t="s">
        <v>902</v>
      </c>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16.5" customHeight="1">
      <c r="A130" s="38"/>
      <c r="B130" s="39"/>
      <c r="C130" s="40"/>
      <c r="D130" s="40"/>
      <c r="E130" s="76" t="str">
        <f>E13</f>
        <v>D.1.4.5 - Vzduchotechnika</v>
      </c>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6.95" customHeight="1">
      <c r="A131" s="38"/>
      <c r="B131" s="39"/>
      <c r="C131" s="40"/>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pans="1:31" s="2" customFormat="1" ht="12" customHeight="1">
      <c r="A132" s="38"/>
      <c r="B132" s="39"/>
      <c r="C132" s="32" t="s">
        <v>20</v>
      </c>
      <c r="D132" s="40"/>
      <c r="E132" s="40"/>
      <c r="F132" s="27" t="str">
        <f>F16</f>
        <v>Ostrava</v>
      </c>
      <c r="G132" s="40"/>
      <c r="H132" s="40"/>
      <c r="I132" s="32" t="s">
        <v>22</v>
      </c>
      <c r="J132" s="79" t="str">
        <f>IF(J16="","",J16)</f>
        <v>6. 3. 2023</v>
      </c>
      <c r="K132" s="40"/>
      <c r="L132" s="63"/>
      <c r="S132" s="38"/>
      <c r="T132" s="38"/>
      <c r="U132" s="38"/>
      <c r="V132" s="38"/>
      <c r="W132" s="38"/>
      <c r="X132" s="38"/>
      <c r="Y132" s="38"/>
      <c r="Z132" s="38"/>
      <c r="AA132" s="38"/>
      <c r="AB132" s="38"/>
      <c r="AC132" s="38"/>
      <c r="AD132" s="38"/>
      <c r="AE132" s="38"/>
    </row>
    <row r="133" spans="1:31" s="2" customFormat="1" ht="6.95" customHeight="1">
      <c r="A133" s="38"/>
      <c r="B133" s="39"/>
      <c r="C133" s="40"/>
      <c r="D133" s="40"/>
      <c r="E133" s="40"/>
      <c r="F133" s="40"/>
      <c r="G133" s="40"/>
      <c r="H133" s="40"/>
      <c r="I133" s="40"/>
      <c r="J133" s="40"/>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24</v>
      </c>
      <c r="D134" s="40"/>
      <c r="E134" s="40"/>
      <c r="F134" s="27" t="str">
        <f>E19</f>
        <v>VŠB-TUO</v>
      </c>
      <c r="G134" s="40"/>
      <c r="H134" s="40"/>
      <c r="I134" s="32" t="s">
        <v>30</v>
      </c>
      <c r="J134" s="36" t="str">
        <f>E25</f>
        <v>Marpo s.r.o.</v>
      </c>
      <c r="K134" s="40"/>
      <c r="L134" s="63"/>
      <c r="S134" s="38"/>
      <c r="T134" s="38"/>
      <c r="U134" s="38"/>
      <c r="V134" s="38"/>
      <c r="W134" s="38"/>
      <c r="X134" s="38"/>
      <c r="Y134" s="38"/>
      <c r="Z134" s="38"/>
      <c r="AA134" s="38"/>
      <c r="AB134" s="38"/>
      <c r="AC134" s="38"/>
      <c r="AD134" s="38"/>
      <c r="AE134" s="38"/>
    </row>
    <row r="135" spans="1:31" s="2" customFormat="1" ht="15.15" customHeight="1">
      <c r="A135" s="38"/>
      <c r="B135" s="39"/>
      <c r="C135" s="32" t="s">
        <v>28</v>
      </c>
      <c r="D135" s="40"/>
      <c r="E135" s="40"/>
      <c r="F135" s="27" t="str">
        <f>IF(E22="","",E22)</f>
        <v>Vyplň údaj</v>
      </c>
      <c r="G135" s="40"/>
      <c r="H135" s="40"/>
      <c r="I135" s="32" t="s">
        <v>33</v>
      </c>
      <c r="J135" s="36" t="str">
        <f>E28</f>
        <v xml:space="preserve"> </v>
      </c>
      <c r="K135" s="40"/>
      <c r="L135" s="63"/>
      <c r="S135" s="38"/>
      <c r="T135" s="38"/>
      <c r="U135" s="38"/>
      <c r="V135" s="38"/>
      <c r="W135" s="38"/>
      <c r="X135" s="38"/>
      <c r="Y135" s="38"/>
      <c r="Z135" s="38"/>
      <c r="AA135" s="38"/>
      <c r="AB135" s="38"/>
      <c r="AC135" s="38"/>
      <c r="AD135" s="38"/>
      <c r="AE135" s="38"/>
    </row>
    <row r="136" spans="1:31" s="2" customFormat="1" ht="10.3" customHeight="1">
      <c r="A136" s="38"/>
      <c r="B136" s="39"/>
      <c r="C136" s="40"/>
      <c r="D136" s="40"/>
      <c r="E136" s="40"/>
      <c r="F136" s="40"/>
      <c r="G136" s="40"/>
      <c r="H136" s="40"/>
      <c r="I136" s="40"/>
      <c r="J136" s="40"/>
      <c r="K136" s="40"/>
      <c r="L136" s="63"/>
      <c r="S136" s="38"/>
      <c r="T136" s="38"/>
      <c r="U136" s="38"/>
      <c r="V136" s="38"/>
      <c r="W136" s="38"/>
      <c r="X136" s="38"/>
      <c r="Y136" s="38"/>
      <c r="Z136" s="38"/>
      <c r="AA136" s="38"/>
      <c r="AB136" s="38"/>
      <c r="AC136" s="38"/>
      <c r="AD136" s="38"/>
      <c r="AE136" s="38"/>
    </row>
    <row r="137" spans="1:31" s="11" customFormat="1" ht="29.25" customHeight="1">
      <c r="A137" s="215"/>
      <c r="B137" s="216"/>
      <c r="C137" s="217" t="s">
        <v>159</v>
      </c>
      <c r="D137" s="218" t="s">
        <v>61</v>
      </c>
      <c r="E137" s="218" t="s">
        <v>57</v>
      </c>
      <c r="F137" s="218" t="s">
        <v>58</v>
      </c>
      <c r="G137" s="218" t="s">
        <v>160</v>
      </c>
      <c r="H137" s="218" t="s">
        <v>161</v>
      </c>
      <c r="I137" s="218" t="s">
        <v>162</v>
      </c>
      <c r="J137" s="219" t="s">
        <v>128</v>
      </c>
      <c r="K137" s="220" t="s">
        <v>163</v>
      </c>
      <c r="L137" s="221"/>
      <c r="M137" s="100" t="s">
        <v>1</v>
      </c>
      <c r="N137" s="101" t="s">
        <v>40</v>
      </c>
      <c r="O137" s="101" t="s">
        <v>164</v>
      </c>
      <c r="P137" s="101" t="s">
        <v>165</v>
      </c>
      <c r="Q137" s="101" t="s">
        <v>166</v>
      </c>
      <c r="R137" s="101" t="s">
        <v>167</v>
      </c>
      <c r="S137" s="101" t="s">
        <v>168</v>
      </c>
      <c r="T137" s="102" t="s">
        <v>169</v>
      </c>
      <c r="U137" s="215"/>
      <c r="V137" s="215"/>
      <c r="W137" s="215"/>
      <c r="X137" s="215"/>
      <c r="Y137" s="215"/>
      <c r="Z137" s="215"/>
      <c r="AA137" s="215"/>
      <c r="AB137" s="215"/>
      <c r="AC137" s="215"/>
      <c r="AD137" s="215"/>
      <c r="AE137" s="215"/>
    </row>
    <row r="138" spans="1:63" s="2" customFormat="1" ht="22.8" customHeight="1">
      <c r="A138" s="38"/>
      <c r="B138" s="39"/>
      <c r="C138" s="107" t="s">
        <v>170</v>
      </c>
      <c r="D138" s="40"/>
      <c r="E138" s="40"/>
      <c r="F138" s="40"/>
      <c r="G138" s="40"/>
      <c r="H138" s="40"/>
      <c r="I138" s="40"/>
      <c r="J138" s="222">
        <f>BK138</f>
        <v>0</v>
      </c>
      <c r="K138" s="40"/>
      <c r="L138" s="44"/>
      <c r="M138" s="103"/>
      <c r="N138" s="223"/>
      <c r="O138" s="104"/>
      <c r="P138" s="224">
        <f>P139+P170+P224+P229</f>
        <v>0</v>
      </c>
      <c r="Q138" s="104"/>
      <c r="R138" s="224">
        <f>R139+R170+R224+R229</f>
        <v>0</v>
      </c>
      <c r="S138" s="104"/>
      <c r="T138" s="225">
        <f>T139+T170+T224+T229</f>
        <v>0</v>
      </c>
      <c r="U138" s="38"/>
      <c r="V138" s="38"/>
      <c r="W138" s="38"/>
      <c r="X138" s="38"/>
      <c r="Y138" s="38"/>
      <c r="Z138" s="38"/>
      <c r="AA138" s="38"/>
      <c r="AB138" s="38"/>
      <c r="AC138" s="38"/>
      <c r="AD138" s="38"/>
      <c r="AE138" s="38"/>
      <c r="AT138" s="17" t="s">
        <v>75</v>
      </c>
      <c r="AU138" s="17" t="s">
        <v>130</v>
      </c>
      <c r="BK138" s="226">
        <f>BK139+BK170+BK224+BK229</f>
        <v>0</v>
      </c>
    </row>
    <row r="139" spans="1:63" s="12" customFormat="1" ht="25.9" customHeight="1">
      <c r="A139" s="12"/>
      <c r="B139" s="227"/>
      <c r="C139" s="228"/>
      <c r="D139" s="229" t="s">
        <v>75</v>
      </c>
      <c r="E139" s="230" t="s">
        <v>83</v>
      </c>
      <c r="F139" s="230" t="s">
        <v>1400</v>
      </c>
      <c r="G139" s="228"/>
      <c r="H139" s="228"/>
      <c r="I139" s="231"/>
      <c r="J139" s="232">
        <f>BK139</f>
        <v>0</v>
      </c>
      <c r="K139" s="228"/>
      <c r="L139" s="233"/>
      <c r="M139" s="234"/>
      <c r="N139" s="235"/>
      <c r="O139" s="235"/>
      <c r="P139" s="236">
        <f>SUM(P140:P169)</f>
        <v>0</v>
      </c>
      <c r="Q139" s="235"/>
      <c r="R139" s="236">
        <f>SUM(R140:R169)</f>
        <v>0</v>
      </c>
      <c r="S139" s="235"/>
      <c r="T139" s="237">
        <f>SUM(T140:T169)</f>
        <v>0</v>
      </c>
      <c r="U139" s="12"/>
      <c r="V139" s="12"/>
      <c r="W139" s="12"/>
      <c r="X139" s="12"/>
      <c r="Y139" s="12"/>
      <c r="Z139" s="12"/>
      <c r="AA139" s="12"/>
      <c r="AB139" s="12"/>
      <c r="AC139" s="12"/>
      <c r="AD139" s="12"/>
      <c r="AE139" s="12"/>
      <c r="AR139" s="238" t="s">
        <v>83</v>
      </c>
      <c r="AT139" s="239" t="s">
        <v>75</v>
      </c>
      <c r="AU139" s="239" t="s">
        <v>76</v>
      </c>
      <c r="AY139" s="238" t="s">
        <v>173</v>
      </c>
      <c r="BK139" s="240">
        <f>SUM(BK140:BK169)</f>
        <v>0</v>
      </c>
    </row>
    <row r="140" spans="1:65" s="2" customFormat="1" ht="66.75" customHeight="1">
      <c r="A140" s="38"/>
      <c r="B140" s="39"/>
      <c r="C140" s="243" t="s">
        <v>83</v>
      </c>
      <c r="D140" s="243" t="s">
        <v>175</v>
      </c>
      <c r="E140" s="244" t="s">
        <v>783</v>
      </c>
      <c r="F140" s="245" t="s">
        <v>1401</v>
      </c>
      <c r="G140" s="246" t="s">
        <v>956</v>
      </c>
      <c r="H140" s="247">
        <v>1</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1402</v>
      </c>
    </row>
    <row r="141" spans="1:65" s="2" customFormat="1" ht="24.15" customHeight="1">
      <c r="A141" s="38"/>
      <c r="B141" s="39"/>
      <c r="C141" s="243" t="s">
        <v>85</v>
      </c>
      <c r="D141" s="243" t="s">
        <v>175</v>
      </c>
      <c r="E141" s="244" t="s">
        <v>1403</v>
      </c>
      <c r="F141" s="245" t="s">
        <v>1404</v>
      </c>
      <c r="G141" s="246" t="s">
        <v>561</v>
      </c>
      <c r="H141" s="247">
        <v>1</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1405</v>
      </c>
    </row>
    <row r="142" spans="1:65" s="2" customFormat="1" ht="44.25" customHeight="1">
      <c r="A142" s="38"/>
      <c r="B142" s="39"/>
      <c r="C142" s="243" t="s">
        <v>96</v>
      </c>
      <c r="D142" s="243" t="s">
        <v>175</v>
      </c>
      <c r="E142" s="244" t="s">
        <v>787</v>
      </c>
      <c r="F142" s="245" t="s">
        <v>1406</v>
      </c>
      <c r="G142" s="246" t="s">
        <v>956</v>
      </c>
      <c r="H142" s="247">
        <v>2</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1407</v>
      </c>
    </row>
    <row r="143" spans="1:65" s="2" customFormat="1" ht="44.25" customHeight="1">
      <c r="A143" s="38"/>
      <c r="B143" s="39"/>
      <c r="C143" s="243" t="s">
        <v>183</v>
      </c>
      <c r="D143" s="243" t="s">
        <v>175</v>
      </c>
      <c r="E143" s="244" t="s">
        <v>793</v>
      </c>
      <c r="F143" s="245" t="s">
        <v>1408</v>
      </c>
      <c r="G143" s="246" t="s">
        <v>956</v>
      </c>
      <c r="H143" s="247">
        <v>4</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1409</v>
      </c>
    </row>
    <row r="144" spans="1:65" s="2" customFormat="1" ht="16.5" customHeight="1">
      <c r="A144" s="38"/>
      <c r="B144" s="39"/>
      <c r="C144" s="243" t="s">
        <v>201</v>
      </c>
      <c r="D144" s="243" t="s">
        <v>175</v>
      </c>
      <c r="E144" s="244" t="s">
        <v>797</v>
      </c>
      <c r="F144" s="245" t="s">
        <v>1410</v>
      </c>
      <c r="G144" s="246" t="s">
        <v>956</v>
      </c>
      <c r="H144" s="247">
        <v>2</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1411</v>
      </c>
    </row>
    <row r="145" spans="1:65" s="2" customFormat="1" ht="16.5" customHeight="1">
      <c r="A145" s="38"/>
      <c r="B145" s="39"/>
      <c r="C145" s="243" t="s">
        <v>208</v>
      </c>
      <c r="D145" s="243" t="s">
        <v>175</v>
      </c>
      <c r="E145" s="244" t="s">
        <v>801</v>
      </c>
      <c r="F145" s="245" t="s">
        <v>1412</v>
      </c>
      <c r="G145" s="246" t="s">
        <v>956</v>
      </c>
      <c r="H145" s="247">
        <v>2</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1413</v>
      </c>
    </row>
    <row r="146" spans="1:65" s="2" customFormat="1" ht="16.5" customHeight="1">
      <c r="A146" s="38"/>
      <c r="B146" s="39"/>
      <c r="C146" s="243" t="s">
        <v>215</v>
      </c>
      <c r="D146" s="243" t="s">
        <v>175</v>
      </c>
      <c r="E146" s="244" t="s">
        <v>805</v>
      </c>
      <c r="F146" s="245" t="s">
        <v>1414</v>
      </c>
      <c r="G146" s="246" t="s">
        <v>956</v>
      </c>
      <c r="H146" s="247">
        <v>1</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1415</v>
      </c>
    </row>
    <row r="147" spans="1:65" s="2" customFormat="1" ht="16.5" customHeight="1">
      <c r="A147" s="38"/>
      <c r="B147" s="39"/>
      <c r="C147" s="243" t="s">
        <v>198</v>
      </c>
      <c r="D147" s="243" t="s">
        <v>175</v>
      </c>
      <c r="E147" s="244" t="s">
        <v>1416</v>
      </c>
      <c r="F147" s="245" t="s">
        <v>1417</v>
      </c>
      <c r="G147" s="246" t="s">
        <v>956</v>
      </c>
      <c r="H147" s="247">
        <v>6</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1418</v>
      </c>
    </row>
    <row r="148" spans="1:65" s="2" customFormat="1" ht="21.75" customHeight="1">
      <c r="A148" s="38"/>
      <c r="B148" s="39"/>
      <c r="C148" s="243" t="s">
        <v>222</v>
      </c>
      <c r="D148" s="243" t="s">
        <v>175</v>
      </c>
      <c r="E148" s="244" t="s">
        <v>1419</v>
      </c>
      <c r="F148" s="245" t="s">
        <v>1420</v>
      </c>
      <c r="G148" s="246" t="s">
        <v>956</v>
      </c>
      <c r="H148" s="247">
        <v>6</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1421</v>
      </c>
    </row>
    <row r="149" spans="1:65" s="2" customFormat="1" ht="24.15" customHeight="1">
      <c r="A149" s="38"/>
      <c r="B149" s="39"/>
      <c r="C149" s="243" t="s">
        <v>231</v>
      </c>
      <c r="D149" s="243" t="s">
        <v>175</v>
      </c>
      <c r="E149" s="244" t="s">
        <v>1422</v>
      </c>
      <c r="F149" s="245" t="s">
        <v>1423</v>
      </c>
      <c r="G149" s="246" t="s">
        <v>211</v>
      </c>
      <c r="H149" s="247">
        <v>27</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1424</v>
      </c>
    </row>
    <row r="150" spans="1:65" s="2" customFormat="1" ht="16.5" customHeight="1">
      <c r="A150" s="38"/>
      <c r="B150" s="39"/>
      <c r="C150" s="243" t="s">
        <v>236</v>
      </c>
      <c r="D150" s="243" t="s">
        <v>175</v>
      </c>
      <c r="E150" s="244" t="s">
        <v>1425</v>
      </c>
      <c r="F150" s="245" t="s">
        <v>1426</v>
      </c>
      <c r="G150" s="246" t="s">
        <v>956</v>
      </c>
      <c r="H150" s="247">
        <v>4</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1427</v>
      </c>
    </row>
    <row r="151" spans="1:65" s="2" customFormat="1" ht="33" customHeight="1">
      <c r="A151" s="38"/>
      <c r="B151" s="39"/>
      <c r="C151" s="243" t="s">
        <v>241</v>
      </c>
      <c r="D151" s="243" t="s">
        <v>175</v>
      </c>
      <c r="E151" s="244" t="s">
        <v>1428</v>
      </c>
      <c r="F151" s="245" t="s">
        <v>1429</v>
      </c>
      <c r="G151" s="246" t="s">
        <v>956</v>
      </c>
      <c r="H151" s="247">
        <v>1</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1430</v>
      </c>
    </row>
    <row r="152" spans="1:65" s="2" customFormat="1" ht="16.5" customHeight="1">
      <c r="A152" s="38"/>
      <c r="B152" s="39"/>
      <c r="C152" s="243" t="s">
        <v>252</v>
      </c>
      <c r="D152" s="243" t="s">
        <v>175</v>
      </c>
      <c r="E152" s="244" t="s">
        <v>1431</v>
      </c>
      <c r="F152" s="245" t="s">
        <v>1432</v>
      </c>
      <c r="G152" s="246" t="s">
        <v>691</v>
      </c>
      <c r="H152" s="247">
        <v>80</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1433</v>
      </c>
    </row>
    <row r="153" spans="1:65" s="2" customFormat="1" ht="16.5" customHeight="1">
      <c r="A153" s="38"/>
      <c r="B153" s="39"/>
      <c r="C153" s="243" t="s">
        <v>259</v>
      </c>
      <c r="D153" s="243" t="s">
        <v>175</v>
      </c>
      <c r="E153" s="244" t="s">
        <v>1434</v>
      </c>
      <c r="F153" s="245" t="s">
        <v>1435</v>
      </c>
      <c r="G153" s="246" t="s">
        <v>691</v>
      </c>
      <c r="H153" s="247">
        <v>80</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1436</v>
      </c>
    </row>
    <row r="154" spans="1:65" s="2" customFormat="1" ht="16.5" customHeight="1">
      <c r="A154" s="38"/>
      <c r="B154" s="39"/>
      <c r="C154" s="243" t="s">
        <v>8</v>
      </c>
      <c r="D154" s="243" t="s">
        <v>175</v>
      </c>
      <c r="E154" s="244" t="s">
        <v>1437</v>
      </c>
      <c r="F154" s="245" t="s">
        <v>1438</v>
      </c>
      <c r="G154" s="246" t="s">
        <v>211</v>
      </c>
      <c r="H154" s="247">
        <v>127</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1439</v>
      </c>
    </row>
    <row r="155" spans="1:65" s="2" customFormat="1" ht="16.5" customHeight="1">
      <c r="A155" s="38"/>
      <c r="B155" s="39"/>
      <c r="C155" s="243" t="s">
        <v>179</v>
      </c>
      <c r="D155" s="243" t="s">
        <v>175</v>
      </c>
      <c r="E155" s="244" t="s">
        <v>1440</v>
      </c>
      <c r="F155" s="245" t="s">
        <v>1441</v>
      </c>
      <c r="G155" s="246" t="s">
        <v>1442</v>
      </c>
      <c r="H155" s="247">
        <v>1</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1443</v>
      </c>
    </row>
    <row r="156" spans="1:65" s="2" customFormat="1" ht="24.15" customHeight="1">
      <c r="A156" s="38"/>
      <c r="B156" s="39"/>
      <c r="C156" s="243" t="s">
        <v>272</v>
      </c>
      <c r="D156" s="243" t="s">
        <v>175</v>
      </c>
      <c r="E156" s="244" t="s">
        <v>1444</v>
      </c>
      <c r="F156" s="245" t="s">
        <v>1445</v>
      </c>
      <c r="G156" s="246" t="s">
        <v>355</v>
      </c>
      <c r="H156" s="247">
        <v>2</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1446</v>
      </c>
    </row>
    <row r="157" spans="1:65" s="2" customFormat="1" ht="16.5" customHeight="1">
      <c r="A157" s="38"/>
      <c r="B157" s="39"/>
      <c r="C157" s="243" t="s">
        <v>278</v>
      </c>
      <c r="D157" s="243" t="s">
        <v>175</v>
      </c>
      <c r="E157" s="244" t="s">
        <v>1447</v>
      </c>
      <c r="F157" s="245" t="s">
        <v>1448</v>
      </c>
      <c r="G157" s="246" t="s">
        <v>691</v>
      </c>
      <c r="H157" s="247">
        <v>8.1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1449</v>
      </c>
    </row>
    <row r="158" spans="1:65" s="2" customFormat="1" ht="24.15" customHeight="1">
      <c r="A158" s="38"/>
      <c r="B158" s="39"/>
      <c r="C158" s="243" t="s">
        <v>285</v>
      </c>
      <c r="D158" s="243" t="s">
        <v>175</v>
      </c>
      <c r="E158" s="244" t="s">
        <v>1450</v>
      </c>
      <c r="F158" s="245" t="s">
        <v>1451</v>
      </c>
      <c r="G158" s="246" t="s">
        <v>1452</v>
      </c>
      <c r="H158" s="247">
        <v>0.5</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1453</v>
      </c>
    </row>
    <row r="159" spans="1:65" s="2" customFormat="1" ht="16.5" customHeight="1">
      <c r="A159" s="38"/>
      <c r="B159" s="39"/>
      <c r="C159" s="243" t="s">
        <v>290</v>
      </c>
      <c r="D159" s="243" t="s">
        <v>175</v>
      </c>
      <c r="E159" s="244" t="s">
        <v>1454</v>
      </c>
      <c r="F159" s="245" t="s">
        <v>1455</v>
      </c>
      <c r="G159" s="246" t="s">
        <v>211</v>
      </c>
      <c r="H159" s="247">
        <v>27</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1456</v>
      </c>
    </row>
    <row r="160" spans="1:65" s="2" customFormat="1" ht="16.5" customHeight="1">
      <c r="A160" s="38"/>
      <c r="B160" s="39"/>
      <c r="C160" s="243" t="s">
        <v>7</v>
      </c>
      <c r="D160" s="243" t="s">
        <v>175</v>
      </c>
      <c r="E160" s="244" t="s">
        <v>1457</v>
      </c>
      <c r="F160" s="245" t="s">
        <v>1458</v>
      </c>
      <c r="G160" s="246" t="s">
        <v>211</v>
      </c>
      <c r="H160" s="247">
        <v>27</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1459</v>
      </c>
    </row>
    <row r="161" spans="1:65" s="2" customFormat="1" ht="24.15" customHeight="1">
      <c r="A161" s="38"/>
      <c r="B161" s="39"/>
      <c r="C161" s="243" t="s">
        <v>300</v>
      </c>
      <c r="D161" s="243" t="s">
        <v>175</v>
      </c>
      <c r="E161" s="244" t="s">
        <v>1460</v>
      </c>
      <c r="F161" s="245" t="s">
        <v>1461</v>
      </c>
      <c r="G161" s="246" t="s">
        <v>211</v>
      </c>
      <c r="H161" s="247">
        <v>127</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1462</v>
      </c>
    </row>
    <row r="162" spans="1:65" s="2" customFormat="1" ht="16.5" customHeight="1">
      <c r="A162" s="38"/>
      <c r="B162" s="39"/>
      <c r="C162" s="243" t="s">
        <v>308</v>
      </c>
      <c r="D162" s="243" t="s">
        <v>175</v>
      </c>
      <c r="E162" s="244" t="s">
        <v>1463</v>
      </c>
      <c r="F162" s="245" t="s">
        <v>1464</v>
      </c>
      <c r="G162" s="246" t="s">
        <v>956</v>
      </c>
      <c r="H162" s="247">
        <v>6</v>
      </c>
      <c r="I162" s="248"/>
      <c r="J162" s="249">
        <f>ROUND(I162*H162,2)</f>
        <v>0</v>
      </c>
      <c r="K162" s="250"/>
      <c r="L162" s="44"/>
      <c r="M162" s="251" t="s">
        <v>1</v>
      </c>
      <c r="N162" s="252" t="s">
        <v>41</v>
      </c>
      <c r="O162" s="91"/>
      <c r="P162" s="253">
        <f>O162*H162</f>
        <v>0</v>
      </c>
      <c r="Q162" s="253">
        <v>0</v>
      </c>
      <c r="R162" s="253">
        <f>Q162*H162</f>
        <v>0</v>
      </c>
      <c r="S162" s="253">
        <v>0</v>
      </c>
      <c r="T162" s="254">
        <f>S162*H162</f>
        <v>0</v>
      </c>
      <c r="U162" s="38"/>
      <c r="V162" s="38"/>
      <c r="W162" s="38"/>
      <c r="X162" s="38"/>
      <c r="Y162" s="38"/>
      <c r="Z162" s="38"/>
      <c r="AA162" s="38"/>
      <c r="AB162" s="38"/>
      <c r="AC162" s="38"/>
      <c r="AD162" s="38"/>
      <c r="AE162" s="38"/>
      <c r="AR162" s="255" t="s">
        <v>183</v>
      </c>
      <c r="AT162" s="255" t="s">
        <v>175</v>
      </c>
      <c r="AU162" s="255" t="s">
        <v>83</v>
      </c>
      <c r="AY162" s="17" t="s">
        <v>173</v>
      </c>
      <c r="BE162" s="256">
        <f>IF(N162="základní",J162,0)</f>
        <v>0</v>
      </c>
      <c r="BF162" s="256">
        <f>IF(N162="snížená",J162,0)</f>
        <v>0</v>
      </c>
      <c r="BG162" s="256">
        <f>IF(N162="zákl. přenesená",J162,0)</f>
        <v>0</v>
      </c>
      <c r="BH162" s="256">
        <f>IF(N162="sníž. přenesená",J162,0)</f>
        <v>0</v>
      </c>
      <c r="BI162" s="256">
        <f>IF(N162="nulová",J162,0)</f>
        <v>0</v>
      </c>
      <c r="BJ162" s="17" t="s">
        <v>83</v>
      </c>
      <c r="BK162" s="256">
        <f>ROUND(I162*H162,2)</f>
        <v>0</v>
      </c>
      <c r="BL162" s="17" t="s">
        <v>183</v>
      </c>
      <c r="BM162" s="255" t="s">
        <v>1465</v>
      </c>
    </row>
    <row r="163" spans="1:65" s="2" customFormat="1" ht="24.15" customHeight="1">
      <c r="A163" s="38"/>
      <c r="B163" s="39"/>
      <c r="C163" s="243" t="s">
        <v>312</v>
      </c>
      <c r="D163" s="243" t="s">
        <v>175</v>
      </c>
      <c r="E163" s="244" t="s">
        <v>1466</v>
      </c>
      <c r="F163" s="245" t="s">
        <v>1467</v>
      </c>
      <c r="G163" s="246" t="s">
        <v>956</v>
      </c>
      <c r="H163" s="247">
        <v>1</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1468</v>
      </c>
    </row>
    <row r="164" spans="1:65" s="2" customFormat="1" ht="24.15" customHeight="1">
      <c r="A164" s="38"/>
      <c r="B164" s="39"/>
      <c r="C164" s="243" t="s">
        <v>317</v>
      </c>
      <c r="D164" s="243" t="s">
        <v>175</v>
      </c>
      <c r="E164" s="244" t="s">
        <v>1469</v>
      </c>
      <c r="F164" s="245" t="s">
        <v>1470</v>
      </c>
      <c r="G164" s="246" t="s">
        <v>211</v>
      </c>
      <c r="H164" s="247">
        <v>8</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1471</v>
      </c>
    </row>
    <row r="165" spans="1:65" s="2" customFormat="1" ht="24.15" customHeight="1">
      <c r="A165" s="38"/>
      <c r="B165" s="39"/>
      <c r="C165" s="243" t="s">
        <v>322</v>
      </c>
      <c r="D165" s="243" t="s">
        <v>175</v>
      </c>
      <c r="E165" s="244" t="s">
        <v>1472</v>
      </c>
      <c r="F165" s="245" t="s">
        <v>1473</v>
      </c>
      <c r="G165" s="246" t="s">
        <v>211</v>
      </c>
      <c r="H165" s="247">
        <v>35</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1474</v>
      </c>
    </row>
    <row r="166" spans="1:65" s="2" customFormat="1" ht="24.15" customHeight="1">
      <c r="A166" s="38"/>
      <c r="B166" s="39"/>
      <c r="C166" s="243" t="s">
        <v>327</v>
      </c>
      <c r="D166" s="243" t="s">
        <v>175</v>
      </c>
      <c r="E166" s="244" t="s">
        <v>1475</v>
      </c>
      <c r="F166" s="245" t="s">
        <v>1476</v>
      </c>
      <c r="G166" s="246" t="s">
        <v>211</v>
      </c>
      <c r="H166" s="247">
        <v>26</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1477</v>
      </c>
    </row>
    <row r="167" spans="1:65" s="2" customFormat="1" ht="24.15" customHeight="1">
      <c r="A167" s="38"/>
      <c r="B167" s="39"/>
      <c r="C167" s="243" t="s">
        <v>332</v>
      </c>
      <c r="D167" s="243" t="s">
        <v>175</v>
      </c>
      <c r="E167" s="244" t="s">
        <v>1478</v>
      </c>
      <c r="F167" s="245" t="s">
        <v>1479</v>
      </c>
      <c r="G167" s="246" t="s">
        <v>211</v>
      </c>
      <c r="H167" s="247">
        <v>23</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1480</v>
      </c>
    </row>
    <row r="168" spans="1:65" s="2" customFormat="1" ht="24.15" customHeight="1">
      <c r="A168" s="38"/>
      <c r="B168" s="39"/>
      <c r="C168" s="243" t="s">
        <v>341</v>
      </c>
      <c r="D168" s="243" t="s">
        <v>175</v>
      </c>
      <c r="E168" s="244" t="s">
        <v>1481</v>
      </c>
      <c r="F168" s="245" t="s">
        <v>1482</v>
      </c>
      <c r="G168" s="246" t="s">
        <v>211</v>
      </c>
      <c r="H168" s="247">
        <v>8</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1483</v>
      </c>
    </row>
    <row r="169" spans="1:65" s="2" customFormat="1" ht="76.35" customHeight="1">
      <c r="A169" s="38"/>
      <c r="B169" s="39"/>
      <c r="C169" s="243" t="s">
        <v>345</v>
      </c>
      <c r="D169" s="243" t="s">
        <v>175</v>
      </c>
      <c r="E169" s="244" t="s">
        <v>1484</v>
      </c>
      <c r="F169" s="245" t="s">
        <v>1485</v>
      </c>
      <c r="G169" s="246" t="s">
        <v>561</v>
      </c>
      <c r="H169" s="247">
        <v>3</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1486</v>
      </c>
    </row>
    <row r="170" spans="1:63" s="12" customFormat="1" ht="25.9" customHeight="1">
      <c r="A170" s="12"/>
      <c r="B170" s="227"/>
      <c r="C170" s="228"/>
      <c r="D170" s="229" t="s">
        <v>75</v>
      </c>
      <c r="E170" s="230" t="s">
        <v>85</v>
      </c>
      <c r="F170" s="230" t="s">
        <v>1487</v>
      </c>
      <c r="G170" s="228"/>
      <c r="H170" s="228"/>
      <c r="I170" s="231"/>
      <c r="J170" s="232">
        <f>BK170</f>
        <v>0</v>
      </c>
      <c r="K170" s="228"/>
      <c r="L170" s="233"/>
      <c r="M170" s="234"/>
      <c r="N170" s="235"/>
      <c r="O170" s="235"/>
      <c r="P170" s="236">
        <f>SUM(P171:P223)</f>
        <v>0</v>
      </c>
      <c r="Q170" s="235"/>
      <c r="R170" s="236">
        <f>SUM(R171:R223)</f>
        <v>0</v>
      </c>
      <c r="S170" s="235"/>
      <c r="T170" s="237">
        <f>SUM(T171:T223)</f>
        <v>0</v>
      </c>
      <c r="U170" s="12"/>
      <c r="V170" s="12"/>
      <c r="W170" s="12"/>
      <c r="X170" s="12"/>
      <c r="Y170" s="12"/>
      <c r="Z170" s="12"/>
      <c r="AA170" s="12"/>
      <c r="AB170" s="12"/>
      <c r="AC170" s="12"/>
      <c r="AD170" s="12"/>
      <c r="AE170" s="12"/>
      <c r="AR170" s="238" t="s">
        <v>83</v>
      </c>
      <c r="AT170" s="239" t="s">
        <v>75</v>
      </c>
      <c r="AU170" s="239" t="s">
        <v>76</v>
      </c>
      <c r="AY170" s="238" t="s">
        <v>173</v>
      </c>
      <c r="BK170" s="240">
        <f>SUM(BK171:BK223)</f>
        <v>0</v>
      </c>
    </row>
    <row r="171" spans="1:65" s="2" customFormat="1" ht="16.5" customHeight="1">
      <c r="A171" s="38"/>
      <c r="B171" s="39"/>
      <c r="C171" s="243" t="s">
        <v>352</v>
      </c>
      <c r="D171" s="243" t="s">
        <v>175</v>
      </c>
      <c r="E171" s="244" t="s">
        <v>1235</v>
      </c>
      <c r="F171" s="245" t="s">
        <v>1488</v>
      </c>
      <c r="G171" s="246" t="s">
        <v>956</v>
      </c>
      <c r="H171" s="247">
        <v>5</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1489</v>
      </c>
    </row>
    <row r="172" spans="1:65" s="2" customFormat="1" ht="16.5" customHeight="1">
      <c r="A172" s="38"/>
      <c r="B172" s="39"/>
      <c r="C172" s="243" t="s">
        <v>363</v>
      </c>
      <c r="D172" s="243" t="s">
        <v>175</v>
      </c>
      <c r="E172" s="244" t="s">
        <v>1237</v>
      </c>
      <c r="F172" s="245" t="s">
        <v>1490</v>
      </c>
      <c r="G172" s="246" t="s">
        <v>956</v>
      </c>
      <c r="H172" s="247">
        <v>3</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1491</v>
      </c>
    </row>
    <row r="173" spans="1:65" s="2" customFormat="1" ht="16.5" customHeight="1">
      <c r="A173" s="38"/>
      <c r="B173" s="39"/>
      <c r="C173" s="243" t="s">
        <v>367</v>
      </c>
      <c r="D173" s="243" t="s">
        <v>175</v>
      </c>
      <c r="E173" s="244" t="s">
        <v>1492</v>
      </c>
      <c r="F173" s="245" t="s">
        <v>1493</v>
      </c>
      <c r="G173" s="246" t="s">
        <v>956</v>
      </c>
      <c r="H173" s="247">
        <v>4</v>
      </c>
      <c r="I173" s="248"/>
      <c r="J173" s="249">
        <f>ROUND(I173*H173,2)</f>
        <v>0</v>
      </c>
      <c r="K173" s="250"/>
      <c r="L173" s="44"/>
      <c r="M173" s="251" t="s">
        <v>1</v>
      </c>
      <c r="N173" s="252" t="s">
        <v>41</v>
      </c>
      <c r="O173" s="91"/>
      <c r="P173" s="253">
        <f>O173*H173</f>
        <v>0</v>
      </c>
      <c r="Q173" s="253">
        <v>0</v>
      </c>
      <c r="R173" s="253">
        <f>Q173*H173</f>
        <v>0</v>
      </c>
      <c r="S173" s="253">
        <v>0</v>
      </c>
      <c r="T173" s="254">
        <f>S173*H173</f>
        <v>0</v>
      </c>
      <c r="U173" s="38"/>
      <c r="V173" s="38"/>
      <c r="W173" s="38"/>
      <c r="X173" s="38"/>
      <c r="Y173" s="38"/>
      <c r="Z173" s="38"/>
      <c r="AA173" s="38"/>
      <c r="AB173" s="38"/>
      <c r="AC173" s="38"/>
      <c r="AD173" s="38"/>
      <c r="AE173" s="38"/>
      <c r="AR173" s="255" t="s">
        <v>183</v>
      </c>
      <c r="AT173" s="255" t="s">
        <v>175</v>
      </c>
      <c r="AU173" s="255" t="s">
        <v>83</v>
      </c>
      <c r="AY173" s="17" t="s">
        <v>173</v>
      </c>
      <c r="BE173" s="256">
        <f>IF(N173="základní",J173,0)</f>
        <v>0</v>
      </c>
      <c r="BF173" s="256">
        <f>IF(N173="snížená",J173,0)</f>
        <v>0</v>
      </c>
      <c r="BG173" s="256">
        <f>IF(N173="zákl. přenesená",J173,0)</f>
        <v>0</v>
      </c>
      <c r="BH173" s="256">
        <f>IF(N173="sníž. přenesená",J173,0)</f>
        <v>0</v>
      </c>
      <c r="BI173" s="256">
        <f>IF(N173="nulová",J173,0)</f>
        <v>0</v>
      </c>
      <c r="BJ173" s="17" t="s">
        <v>83</v>
      </c>
      <c r="BK173" s="256">
        <f>ROUND(I173*H173,2)</f>
        <v>0</v>
      </c>
      <c r="BL173" s="17" t="s">
        <v>183</v>
      </c>
      <c r="BM173" s="255" t="s">
        <v>1494</v>
      </c>
    </row>
    <row r="174" spans="1:65" s="2" customFormat="1" ht="16.5" customHeight="1">
      <c r="A174" s="38"/>
      <c r="B174" s="39"/>
      <c r="C174" s="243" t="s">
        <v>371</v>
      </c>
      <c r="D174" s="243" t="s">
        <v>175</v>
      </c>
      <c r="E174" s="244" t="s">
        <v>1495</v>
      </c>
      <c r="F174" s="245" t="s">
        <v>1496</v>
      </c>
      <c r="G174" s="246" t="s">
        <v>956</v>
      </c>
      <c r="H174" s="247">
        <v>5</v>
      </c>
      <c r="I174" s="248"/>
      <c r="J174" s="249">
        <f>ROUND(I174*H174,2)</f>
        <v>0</v>
      </c>
      <c r="K174" s="250"/>
      <c r="L174" s="44"/>
      <c r="M174" s="251" t="s">
        <v>1</v>
      </c>
      <c r="N174" s="252" t="s">
        <v>41</v>
      </c>
      <c r="O174" s="91"/>
      <c r="P174" s="253">
        <f>O174*H174</f>
        <v>0</v>
      </c>
      <c r="Q174" s="253">
        <v>0</v>
      </c>
      <c r="R174" s="253">
        <f>Q174*H174</f>
        <v>0</v>
      </c>
      <c r="S174" s="253">
        <v>0</v>
      </c>
      <c r="T174" s="254">
        <f>S174*H174</f>
        <v>0</v>
      </c>
      <c r="U174" s="38"/>
      <c r="V174" s="38"/>
      <c r="W174" s="38"/>
      <c r="X174" s="38"/>
      <c r="Y174" s="38"/>
      <c r="Z174" s="38"/>
      <c r="AA174" s="38"/>
      <c r="AB174" s="38"/>
      <c r="AC174" s="38"/>
      <c r="AD174" s="38"/>
      <c r="AE174" s="38"/>
      <c r="AR174" s="255" t="s">
        <v>183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183</v>
      </c>
      <c r="BM174" s="255" t="s">
        <v>1497</v>
      </c>
    </row>
    <row r="175" spans="1:65" s="2" customFormat="1" ht="16.5" customHeight="1">
      <c r="A175" s="38"/>
      <c r="B175" s="39"/>
      <c r="C175" s="243" t="s">
        <v>376</v>
      </c>
      <c r="D175" s="243" t="s">
        <v>175</v>
      </c>
      <c r="E175" s="244" t="s">
        <v>1498</v>
      </c>
      <c r="F175" s="245" t="s">
        <v>1499</v>
      </c>
      <c r="G175" s="246" t="s">
        <v>956</v>
      </c>
      <c r="H175" s="247">
        <v>3</v>
      </c>
      <c r="I175" s="248"/>
      <c r="J175" s="249">
        <f>ROUND(I175*H175,2)</f>
        <v>0</v>
      </c>
      <c r="K175" s="250"/>
      <c r="L175" s="44"/>
      <c r="M175" s="251" t="s">
        <v>1</v>
      </c>
      <c r="N175" s="252" t="s">
        <v>41</v>
      </c>
      <c r="O175" s="91"/>
      <c r="P175" s="253">
        <f>O175*H175</f>
        <v>0</v>
      </c>
      <c r="Q175" s="253">
        <v>0</v>
      </c>
      <c r="R175" s="253">
        <f>Q175*H175</f>
        <v>0</v>
      </c>
      <c r="S175" s="253">
        <v>0</v>
      </c>
      <c r="T175" s="254">
        <f>S175*H175</f>
        <v>0</v>
      </c>
      <c r="U175" s="38"/>
      <c r="V175" s="38"/>
      <c r="W175" s="38"/>
      <c r="X175" s="38"/>
      <c r="Y175" s="38"/>
      <c r="Z175" s="38"/>
      <c r="AA175" s="38"/>
      <c r="AB175" s="38"/>
      <c r="AC175" s="38"/>
      <c r="AD175" s="38"/>
      <c r="AE175" s="38"/>
      <c r="AR175" s="255" t="s">
        <v>183</v>
      </c>
      <c r="AT175" s="255" t="s">
        <v>175</v>
      </c>
      <c r="AU175" s="255" t="s">
        <v>83</v>
      </c>
      <c r="AY175" s="17" t="s">
        <v>173</v>
      </c>
      <c r="BE175" s="256">
        <f>IF(N175="základní",J175,0)</f>
        <v>0</v>
      </c>
      <c r="BF175" s="256">
        <f>IF(N175="snížená",J175,0)</f>
        <v>0</v>
      </c>
      <c r="BG175" s="256">
        <f>IF(N175="zákl. přenesená",J175,0)</f>
        <v>0</v>
      </c>
      <c r="BH175" s="256">
        <f>IF(N175="sníž. přenesená",J175,0)</f>
        <v>0</v>
      </c>
      <c r="BI175" s="256">
        <f>IF(N175="nulová",J175,0)</f>
        <v>0</v>
      </c>
      <c r="BJ175" s="17" t="s">
        <v>83</v>
      </c>
      <c r="BK175" s="256">
        <f>ROUND(I175*H175,2)</f>
        <v>0</v>
      </c>
      <c r="BL175" s="17" t="s">
        <v>183</v>
      </c>
      <c r="BM175" s="255" t="s">
        <v>1500</v>
      </c>
    </row>
    <row r="176" spans="1:65" s="2" customFormat="1" ht="16.5" customHeight="1">
      <c r="A176" s="38"/>
      <c r="B176" s="39"/>
      <c r="C176" s="243" t="s">
        <v>382</v>
      </c>
      <c r="D176" s="243" t="s">
        <v>175</v>
      </c>
      <c r="E176" s="244" t="s">
        <v>1501</v>
      </c>
      <c r="F176" s="245" t="s">
        <v>1502</v>
      </c>
      <c r="G176" s="246" t="s">
        <v>956</v>
      </c>
      <c r="H176" s="247">
        <v>2</v>
      </c>
      <c r="I176" s="248"/>
      <c r="J176" s="249">
        <f>ROUND(I176*H176,2)</f>
        <v>0</v>
      </c>
      <c r="K176" s="250"/>
      <c r="L176" s="44"/>
      <c r="M176" s="251" t="s">
        <v>1</v>
      </c>
      <c r="N176" s="252" t="s">
        <v>41</v>
      </c>
      <c r="O176" s="91"/>
      <c r="P176" s="253">
        <f>O176*H176</f>
        <v>0</v>
      </c>
      <c r="Q176" s="253">
        <v>0</v>
      </c>
      <c r="R176" s="253">
        <f>Q176*H176</f>
        <v>0</v>
      </c>
      <c r="S176" s="253">
        <v>0</v>
      </c>
      <c r="T176" s="254">
        <f>S176*H176</f>
        <v>0</v>
      </c>
      <c r="U176" s="38"/>
      <c r="V176" s="38"/>
      <c r="W176" s="38"/>
      <c r="X176" s="38"/>
      <c r="Y176" s="38"/>
      <c r="Z176" s="38"/>
      <c r="AA176" s="38"/>
      <c r="AB176" s="38"/>
      <c r="AC176" s="38"/>
      <c r="AD176" s="38"/>
      <c r="AE176" s="38"/>
      <c r="AR176" s="255" t="s">
        <v>183</v>
      </c>
      <c r="AT176" s="255" t="s">
        <v>175</v>
      </c>
      <c r="AU176" s="255" t="s">
        <v>83</v>
      </c>
      <c r="AY176" s="17" t="s">
        <v>173</v>
      </c>
      <c r="BE176" s="256">
        <f>IF(N176="základní",J176,0)</f>
        <v>0</v>
      </c>
      <c r="BF176" s="256">
        <f>IF(N176="snížená",J176,0)</f>
        <v>0</v>
      </c>
      <c r="BG176" s="256">
        <f>IF(N176="zákl. přenesená",J176,0)</f>
        <v>0</v>
      </c>
      <c r="BH176" s="256">
        <f>IF(N176="sníž. přenesená",J176,0)</f>
        <v>0</v>
      </c>
      <c r="BI176" s="256">
        <f>IF(N176="nulová",J176,0)</f>
        <v>0</v>
      </c>
      <c r="BJ176" s="17" t="s">
        <v>83</v>
      </c>
      <c r="BK176" s="256">
        <f>ROUND(I176*H176,2)</f>
        <v>0</v>
      </c>
      <c r="BL176" s="17" t="s">
        <v>183</v>
      </c>
      <c r="BM176" s="255" t="s">
        <v>1503</v>
      </c>
    </row>
    <row r="177" spans="1:65" s="2" customFormat="1" ht="16.5" customHeight="1">
      <c r="A177" s="38"/>
      <c r="B177" s="39"/>
      <c r="C177" s="243" t="s">
        <v>390</v>
      </c>
      <c r="D177" s="243" t="s">
        <v>175</v>
      </c>
      <c r="E177" s="244" t="s">
        <v>1504</v>
      </c>
      <c r="F177" s="245" t="s">
        <v>1505</v>
      </c>
      <c r="G177" s="246" t="s">
        <v>956</v>
      </c>
      <c r="H177" s="247">
        <v>2</v>
      </c>
      <c r="I177" s="248"/>
      <c r="J177" s="249">
        <f>ROUND(I177*H177,2)</f>
        <v>0</v>
      </c>
      <c r="K177" s="250"/>
      <c r="L177" s="44"/>
      <c r="M177" s="251" t="s">
        <v>1</v>
      </c>
      <c r="N177" s="252" t="s">
        <v>41</v>
      </c>
      <c r="O177" s="91"/>
      <c r="P177" s="253">
        <f>O177*H177</f>
        <v>0</v>
      </c>
      <c r="Q177" s="253">
        <v>0</v>
      </c>
      <c r="R177" s="253">
        <f>Q177*H177</f>
        <v>0</v>
      </c>
      <c r="S177" s="253">
        <v>0</v>
      </c>
      <c r="T177" s="254">
        <f>S177*H177</f>
        <v>0</v>
      </c>
      <c r="U177" s="38"/>
      <c r="V177" s="38"/>
      <c r="W177" s="38"/>
      <c r="X177" s="38"/>
      <c r="Y177" s="38"/>
      <c r="Z177" s="38"/>
      <c r="AA177" s="38"/>
      <c r="AB177" s="38"/>
      <c r="AC177" s="38"/>
      <c r="AD177" s="38"/>
      <c r="AE177" s="38"/>
      <c r="AR177" s="255" t="s">
        <v>183</v>
      </c>
      <c r="AT177" s="255" t="s">
        <v>175</v>
      </c>
      <c r="AU177" s="255" t="s">
        <v>83</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1506</v>
      </c>
    </row>
    <row r="178" spans="1:65" s="2" customFormat="1" ht="16.5" customHeight="1">
      <c r="A178" s="38"/>
      <c r="B178" s="39"/>
      <c r="C178" s="243" t="s">
        <v>395</v>
      </c>
      <c r="D178" s="243" t="s">
        <v>175</v>
      </c>
      <c r="E178" s="244" t="s">
        <v>1507</v>
      </c>
      <c r="F178" s="245" t="s">
        <v>1508</v>
      </c>
      <c r="G178" s="246" t="s">
        <v>956</v>
      </c>
      <c r="H178" s="247">
        <v>2</v>
      </c>
      <c r="I178" s="248"/>
      <c r="J178" s="249">
        <f>ROUND(I178*H178,2)</f>
        <v>0</v>
      </c>
      <c r="K178" s="250"/>
      <c r="L178" s="44"/>
      <c r="M178" s="251" t="s">
        <v>1</v>
      </c>
      <c r="N178" s="252" t="s">
        <v>41</v>
      </c>
      <c r="O178" s="91"/>
      <c r="P178" s="253">
        <f>O178*H178</f>
        <v>0</v>
      </c>
      <c r="Q178" s="253">
        <v>0</v>
      </c>
      <c r="R178" s="253">
        <f>Q178*H178</f>
        <v>0</v>
      </c>
      <c r="S178" s="253">
        <v>0</v>
      </c>
      <c r="T178" s="254">
        <f>S178*H178</f>
        <v>0</v>
      </c>
      <c r="U178" s="38"/>
      <c r="V178" s="38"/>
      <c r="W178" s="38"/>
      <c r="X178" s="38"/>
      <c r="Y178" s="38"/>
      <c r="Z178" s="38"/>
      <c r="AA178" s="38"/>
      <c r="AB178" s="38"/>
      <c r="AC178" s="38"/>
      <c r="AD178" s="38"/>
      <c r="AE178" s="38"/>
      <c r="AR178" s="255" t="s">
        <v>183</v>
      </c>
      <c r="AT178" s="255" t="s">
        <v>175</v>
      </c>
      <c r="AU178" s="255" t="s">
        <v>83</v>
      </c>
      <c r="AY178" s="17" t="s">
        <v>173</v>
      </c>
      <c r="BE178" s="256">
        <f>IF(N178="základní",J178,0)</f>
        <v>0</v>
      </c>
      <c r="BF178" s="256">
        <f>IF(N178="snížená",J178,0)</f>
        <v>0</v>
      </c>
      <c r="BG178" s="256">
        <f>IF(N178="zákl. přenesená",J178,0)</f>
        <v>0</v>
      </c>
      <c r="BH178" s="256">
        <f>IF(N178="sníž. přenesená",J178,0)</f>
        <v>0</v>
      </c>
      <c r="BI178" s="256">
        <f>IF(N178="nulová",J178,0)</f>
        <v>0</v>
      </c>
      <c r="BJ178" s="17" t="s">
        <v>83</v>
      </c>
      <c r="BK178" s="256">
        <f>ROUND(I178*H178,2)</f>
        <v>0</v>
      </c>
      <c r="BL178" s="17" t="s">
        <v>183</v>
      </c>
      <c r="BM178" s="255" t="s">
        <v>1509</v>
      </c>
    </row>
    <row r="179" spans="1:65" s="2" customFormat="1" ht="16.5" customHeight="1">
      <c r="A179" s="38"/>
      <c r="B179" s="39"/>
      <c r="C179" s="243" t="s">
        <v>402</v>
      </c>
      <c r="D179" s="243" t="s">
        <v>175</v>
      </c>
      <c r="E179" s="244" t="s">
        <v>1510</v>
      </c>
      <c r="F179" s="245" t="s">
        <v>1511</v>
      </c>
      <c r="G179" s="246" t="s">
        <v>956</v>
      </c>
      <c r="H179" s="247">
        <v>1</v>
      </c>
      <c r="I179" s="248"/>
      <c r="J179" s="249">
        <f>ROUND(I179*H179,2)</f>
        <v>0</v>
      </c>
      <c r="K179" s="250"/>
      <c r="L179" s="44"/>
      <c r="M179" s="251" t="s">
        <v>1</v>
      </c>
      <c r="N179" s="252" t="s">
        <v>41</v>
      </c>
      <c r="O179" s="91"/>
      <c r="P179" s="253">
        <f>O179*H179</f>
        <v>0</v>
      </c>
      <c r="Q179" s="253">
        <v>0</v>
      </c>
      <c r="R179" s="253">
        <f>Q179*H179</f>
        <v>0</v>
      </c>
      <c r="S179" s="253">
        <v>0</v>
      </c>
      <c r="T179" s="254">
        <f>S179*H179</f>
        <v>0</v>
      </c>
      <c r="U179" s="38"/>
      <c r="V179" s="38"/>
      <c r="W179" s="38"/>
      <c r="X179" s="38"/>
      <c r="Y179" s="38"/>
      <c r="Z179" s="38"/>
      <c r="AA179" s="38"/>
      <c r="AB179" s="38"/>
      <c r="AC179" s="38"/>
      <c r="AD179" s="38"/>
      <c r="AE179" s="38"/>
      <c r="AR179" s="255" t="s">
        <v>183</v>
      </c>
      <c r="AT179" s="255" t="s">
        <v>175</v>
      </c>
      <c r="AU179" s="255" t="s">
        <v>83</v>
      </c>
      <c r="AY179" s="17" t="s">
        <v>173</v>
      </c>
      <c r="BE179" s="256">
        <f>IF(N179="základní",J179,0)</f>
        <v>0</v>
      </c>
      <c r="BF179" s="256">
        <f>IF(N179="snížená",J179,0)</f>
        <v>0</v>
      </c>
      <c r="BG179" s="256">
        <f>IF(N179="zákl. přenesená",J179,0)</f>
        <v>0</v>
      </c>
      <c r="BH179" s="256">
        <f>IF(N179="sníž. přenesená",J179,0)</f>
        <v>0</v>
      </c>
      <c r="BI179" s="256">
        <f>IF(N179="nulová",J179,0)</f>
        <v>0</v>
      </c>
      <c r="BJ179" s="17" t="s">
        <v>83</v>
      </c>
      <c r="BK179" s="256">
        <f>ROUND(I179*H179,2)</f>
        <v>0</v>
      </c>
      <c r="BL179" s="17" t="s">
        <v>183</v>
      </c>
      <c r="BM179" s="255" t="s">
        <v>1512</v>
      </c>
    </row>
    <row r="180" spans="1:65" s="2" customFormat="1" ht="16.5" customHeight="1">
      <c r="A180" s="38"/>
      <c r="B180" s="39"/>
      <c r="C180" s="243" t="s">
        <v>406</v>
      </c>
      <c r="D180" s="243" t="s">
        <v>175</v>
      </c>
      <c r="E180" s="244" t="s">
        <v>1513</v>
      </c>
      <c r="F180" s="245" t="s">
        <v>1514</v>
      </c>
      <c r="G180" s="246" t="s">
        <v>956</v>
      </c>
      <c r="H180" s="247">
        <v>2</v>
      </c>
      <c r="I180" s="248"/>
      <c r="J180" s="249">
        <f>ROUND(I180*H180,2)</f>
        <v>0</v>
      </c>
      <c r="K180" s="250"/>
      <c r="L180" s="44"/>
      <c r="M180" s="251" t="s">
        <v>1</v>
      </c>
      <c r="N180" s="252" t="s">
        <v>41</v>
      </c>
      <c r="O180" s="91"/>
      <c r="P180" s="253">
        <f>O180*H180</f>
        <v>0</v>
      </c>
      <c r="Q180" s="253">
        <v>0</v>
      </c>
      <c r="R180" s="253">
        <f>Q180*H180</f>
        <v>0</v>
      </c>
      <c r="S180" s="253">
        <v>0</v>
      </c>
      <c r="T180" s="254">
        <f>S180*H180</f>
        <v>0</v>
      </c>
      <c r="U180" s="38"/>
      <c r="V180" s="38"/>
      <c r="W180" s="38"/>
      <c r="X180" s="38"/>
      <c r="Y180" s="38"/>
      <c r="Z180" s="38"/>
      <c r="AA180" s="38"/>
      <c r="AB180" s="38"/>
      <c r="AC180" s="38"/>
      <c r="AD180" s="38"/>
      <c r="AE180" s="38"/>
      <c r="AR180" s="255" t="s">
        <v>183</v>
      </c>
      <c r="AT180" s="255" t="s">
        <v>175</v>
      </c>
      <c r="AU180" s="255" t="s">
        <v>83</v>
      </c>
      <c r="AY180" s="17" t="s">
        <v>173</v>
      </c>
      <c r="BE180" s="256">
        <f>IF(N180="základní",J180,0)</f>
        <v>0</v>
      </c>
      <c r="BF180" s="256">
        <f>IF(N180="snížená",J180,0)</f>
        <v>0</v>
      </c>
      <c r="BG180" s="256">
        <f>IF(N180="zákl. přenesená",J180,0)</f>
        <v>0</v>
      </c>
      <c r="BH180" s="256">
        <f>IF(N180="sníž. přenesená",J180,0)</f>
        <v>0</v>
      </c>
      <c r="BI180" s="256">
        <f>IF(N180="nulová",J180,0)</f>
        <v>0</v>
      </c>
      <c r="BJ180" s="17" t="s">
        <v>83</v>
      </c>
      <c r="BK180" s="256">
        <f>ROUND(I180*H180,2)</f>
        <v>0</v>
      </c>
      <c r="BL180" s="17" t="s">
        <v>183</v>
      </c>
      <c r="BM180" s="255" t="s">
        <v>1515</v>
      </c>
    </row>
    <row r="181" spans="1:65" s="2" customFormat="1" ht="16.5" customHeight="1">
      <c r="A181" s="38"/>
      <c r="B181" s="39"/>
      <c r="C181" s="243" t="s">
        <v>412</v>
      </c>
      <c r="D181" s="243" t="s">
        <v>175</v>
      </c>
      <c r="E181" s="244" t="s">
        <v>1516</v>
      </c>
      <c r="F181" s="245" t="s">
        <v>1517</v>
      </c>
      <c r="G181" s="246" t="s">
        <v>956</v>
      </c>
      <c r="H181" s="247">
        <v>2</v>
      </c>
      <c r="I181" s="248"/>
      <c r="J181" s="249">
        <f>ROUND(I181*H181,2)</f>
        <v>0</v>
      </c>
      <c r="K181" s="250"/>
      <c r="L181" s="44"/>
      <c r="M181" s="251" t="s">
        <v>1</v>
      </c>
      <c r="N181" s="252" t="s">
        <v>41</v>
      </c>
      <c r="O181" s="91"/>
      <c r="P181" s="253">
        <f>O181*H181</f>
        <v>0</v>
      </c>
      <c r="Q181" s="253">
        <v>0</v>
      </c>
      <c r="R181" s="253">
        <f>Q181*H181</f>
        <v>0</v>
      </c>
      <c r="S181" s="253">
        <v>0</v>
      </c>
      <c r="T181" s="254">
        <f>S181*H181</f>
        <v>0</v>
      </c>
      <c r="U181" s="38"/>
      <c r="V181" s="38"/>
      <c r="W181" s="38"/>
      <c r="X181" s="38"/>
      <c r="Y181" s="38"/>
      <c r="Z181" s="38"/>
      <c r="AA181" s="38"/>
      <c r="AB181" s="38"/>
      <c r="AC181" s="38"/>
      <c r="AD181" s="38"/>
      <c r="AE181" s="38"/>
      <c r="AR181" s="255" t="s">
        <v>183</v>
      </c>
      <c r="AT181" s="255" t="s">
        <v>175</v>
      </c>
      <c r="AU181" s="255" t="s">
        <v>83</v>
      </c>
      <c r="AY181" s="17" t="s">
        <v>173</v>
      </c>
      <c r="BE181" s="256">
        <f>IF(N181="základní",J181,0)</f>
        <v>0</v>
      </c>
      <c r="BF181" s="256">
        <f>IF(N181="snížená",J181,0)</f>
        <v>0</v>
      </c>
      <c r="BG181" s="256">
        <f>IF(N181="zákl. přenesená",J181,0)</f>
        <v>0</v>
      </c>
      <c r="BH181" s="256">
        <f>IF(N181="sníž. přenesená",J181,0)</f>
        <v>0</v>
      </c>
      <c r="BI181" s="256">
        <f>IF(N181="nulová",J181,0)</f>
        <v>0</v>
      </c>
      <c r="BJ181" s="17" t="s">
        <v>83</v>
      </c>
      <c r="BK181" s="256">
        <f>ROUND(I181*H181,2)</f>
        <v>0</v>
      </c>
      <c r="BL181" s="17" t="s">
        <v>183</v>
      </c>
      <c r="BM181" s="255" t="s">
        <v>1518</v>
      </c>
    </row>
    <row r="182" spans="1:65" s="2" customFormat="1" ht="16.5" customHeight="1">
      <c r="A182" s="38"/>
      <c r="B182" s="39"/>
      <c r="C182" s="243" t="s">
        <v>417</v>
      </c>
      <c r="D182" s="243" t="s">
        <v>175</v>
      </c>
      <c r="E182" s="244" t="s">
        <v>1519</v>
      </c>
      <c r="F182" s="245" t="s">
        <v>1520</v>
      </c>
      <c r="G182" s="246" t="s">
        <v>956</v>
      </c>
      <c r="H182" s="247">
        <v>1</v>
      </c>
      <c r="I182" s="248"/>
      <c r="J182" s="249">
        <f>ROUND(I182*H182,2)</f>
        <v>0</v>
      </c>
      <c r="K182" s="250"/>
      <c r="L182" s="44"/>
      <c r="M182" s="251" t="s">
        <v>1</v>
      </c>
      <c r="N182" s="252" t="s">
        <v>41</v>
      </c>
      <c r="O182" s="91"/>
      <c r="P182" s="253">
        <f>O182*H182</f>
        <v>0</v>
      </c>
      <c r="Q182" s="253">
        <v>0</v>
      </c>
      <c r="R182" s="253">
        <f>Q182*H182</f>
        <v>0</v>
      </c>
      <c r="S182" s="253">
        <v>0</v>
      </c>
      <c r="T182" s="254">
        <f>S182*H182</f>
        <v>0</v>
      </c>
      <c r="U182" s="38"/>
      <c r="V182" s="38"/>
      <c r="W182" s="38"/>
      <c r="X182" s="38"/>
      <c r="Y182" s="38"/>
      <c r="Z182" s="38"/>
      <c r="AA182" s="38"/>
      <c r="AB182" s="38"/>
      <c r="AC182" s="38"/>
      <c r="AD182" s="38"/>
      <c r="AE182" s="38"/>
      <c r="AR182" s="255" t="s">
        <v>183</v>
      </c>
      <c r="AT182" s="255" t="s">
        <v>175</v>
      </c>
      <c r="AU182" s="255" t="s">
        <v>83</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1521</v>
      </c>
    </row>
    <row r="183" spans="1:65" s="2" customFormat="1" ht="16.5" customHeight="1">
      <c r="A183" s="38"/>
      <c r="B183" s="39"/>
      <c r="C183" s="243" t="s">
        <v>421</v>
      </c>
      <c r="D183" s="243" t="s">
        <v>175</v>
      </c>
      <c r="E183" s="244" t="s">
        <v>1522</v>
      </c>
      <c r="F183" s="245" t="s">
        <v>1523</v>
      </c>
      <c r="G183" s="246" t="s">
        <v>956</v>
      </c>
      <c r="H183" s="247">
        <v>1</v>
      </c>
      <c r="I183" s="248"/>
      <c r="J183" s="249">
        <f>ROUND(I183*H183,2)</f>
        <v>0</v>
      </c>
      <c r="K183" s="250"/>
      <c r="L183" s="44"/>
      <c r="M183" s="251" t="s">
        <v>1</v>
      </c>
      <c r="N183" s="252" t="s">
        <v>41</v>
      </c>
      <c r="O183" s="91"/>
      <c r="P183" s="253">
        <f>O183*H183</f>
        <v>0</v>
      </c>
      <c r="Q183" s="253">
        <v>0</v>
      </c>
      <c r="R183" s="253">
        <f>Q183*H183</f>
        <v>0</v>
      </c>
      <c r="S183" s="253">
        <v>0</v>
      </c>
      <c r="T183" s="254">
        <f>S183*H183</f>
        <v>0</v>
      </c>
      <c r="U183" s="38"/>
      <c r="V183" s="38"/>
      <c r="W183" s="38"/>
      <c r="X183" s="38"/>
      <c r="Y183" s="38"/>
      <c r="Z183" s="38"/>
      <c r="AA183" s="38"/>
      <c r="AB183" s="38"/>
      <c r="AC183" s="38"/>
      <c r="AD183" s="38"/>
      <c r="AE183" s="38"/>
      <c r="AR183" s="255" t="s">
        <v>183</v>
      </c>
      <c r="AT183" s="255" t="s">
        <v>175</v>
      </c>
      <c r="AU183" s="255" t="s">
        <v>83</v>
      </c>
      <c r="AY183" s="17" t="s">
        <v>173</v>
      </c>
      <c r="BE183" s="256">
        <f>IF(N183="základní",J183,0)</f>
        <v>0</v>
      </c>
      <c r="BF183" s="256">
        <f>IF(N183="snížená",J183,0)</f>
        <v>0</v>
      </c>
      <c r="BG183" s="256">
        <f>IF(N183="zákl. přenesená",J183,0)</f>
        <v>0</v>
      </c>
      <c r="BH183" s="256">
        <f>IF(N183="sníž. přenesená",J183,0)</f>
        <v>0</v>
      </c>
      <c r="BI183" s="256">
        <f>IF(N183="nulová",J183,0)</f>
        <v>0</v>
      </c>
      <c r="BJ183" s="17" t="s">
        <v>83</v>
      </c>
      <c r="BK183" s="256">
        <f>ROUND(I183*H183,2)</f>
        <v>0</v>
      </c>
      <c r="BL183" s="17" t="s">
        <v>183</v>
      </c>
      <c r="BM183" s="255" t="s">
        <v>1524</v>
      </c>
    </row>
    <row r="184" spans="1:65" s="2" customFormat="1" ht="16.5" customHeight="1">
      <c r="A184" s="38"/>
      <c r="B184" s="39"/>
      <c r="C184" s="243" t="s">
        <v>426</v>
      </c>
      <c r="D184" s="243" t="s">
        <v>175</v>
      </c>
      <c r="E184" s="244" t="s">
        <v>1525</v>
      </c>
      <c r="F184" s="245" t="s">
        <v>1526</v>
      </c>
      <c r="G184" s="246" t="s">
        <v>956</v>
      </c>
      <c r="H184" s="247">
        <v>3</v>
      </c>
      <c r="I184" s="248"/>
      <c r="J184" s="249">
        <f>ROUND(I184*H184,2)</f>
        <v>0</v>
      </c>
      <c r="K184" s="250"/>
      <c r="L184" s="44"/>
      <c r="M184" s="251" t="s">
        <v>1</v>
      </c>
      <c r="N184" s="252" t="s">
        <v>41</v>
      </c>
      <c r="O184" s="91"/>
      <c r="P184" s="253">
        <f>O184*H184</f>
        <v>0</v>
      </c>
      <c r="Q184" s="253">
        <v>0</v>
      </c>
      <c r="R184" s="253">
        <f>Q184*H184</f>
        <v>0</v>
      </c>
      <c r="S184" s="253">
        <v>0</v>
      </c>
      <c r="T184" s="254">
        <f>S184*H184</f>
        <v>0</v>
      </c>
      <c r="U184" s="38"/>
      <c r="V184" s="38"/>
      <c r="W184" s="38"/>
      <c r="X184" s="38"/>
      <c r="Y184" s="38"/>
      <c r="Z184" s="38"/>
      <c r="AA184" s="38"/>
      <c r="AB184" s="38"/>
      <c r="AC184" s="38"/>
      <c r="AD184" s="38"/>
      <c r="AE184" s="38"/>
      <c r="AR184" s="255" t="s">
        <v>183</v>
      </c>
      <c r="AT184" s="255" t="s">
        <v>175</v>
      </c>
      <c r="AU184" s="255" t="s">
        <v>83</v>
      </c>
      <c r="AY184" s="17" t="s">
        <v>173</v>
      </c>
      <c r="BE184" s="256">
        <f>IF(N184="základní",J184,0)</f>
        <v>0</v>
      </c>
      <c r="BF184" s="256">
        <f>IF(N184="snížená",J184,0)</f>
        <v>0</v>
      </c>
      <c r="BG184" s="256">
        <f>IF(N184="zákl. přenesená",J184,0)</f>
        <v>0</v>
      </c>
      <c r="BH184" s="256">
        <f>IF(N184="sníž. přenesená",J184,0)</f>
        <v>0</v>
      </c>
      <c r="BI184" s="256">
        <f>IF(N184="nulová",J184,0)</f>
        <v>0</v>
      </c>
      <c r="BJ184" s="17" t="s">
        <v>83</v>
      </c>
      <c r="BK184" s="256">
        <f>ROUND(I184*H184,2)</f>
        <v>0</v>
      </c>
      <c r="BL184" s="17" t="s">
        <v>183</v>
      </c>
      <c r="BM184" s="255" t="s">
        <v>1527</v>
      </c>
    </row>
    <row r="185" spans="1:65" s="2" customFormat="1" ht="16.5" customHeight="1">
      <c r="A185" s="38"/>
      <c r="B185" s="39"/>
      <c r="C185" s="243" t="s">
        <v>432</v>
      </c>
      <c r="D185" s="243" t="s">
        <v>175</v>
      </c>
      <c r="E185" s="244" t="s">
        <v>1528</v>
      </c>
      <c r="F185" s="245" t="s">
        <v>1529</v>
      </c>
      <c r="G185" s="246" t="s">
        <v>956</v>
      </c>
      <c r="H185" s="247">
        <v>3</v>
      </c>
      <c r="I185" s="248"/>
      <c r="J185" s="249">
        <f>ROUND(I185*H185,2)</f>
        <v>0</v>
      </c>
      <c r="K185" s="250"/>
      <c r="L185" s="44"/>
      <c r="M185" s="251" t="s">
        <v>1</v>
      </c>
      <c r="N185" s="252" t="s">
        <v>41</v>
      </c>
      <c r="O185" s="91"/>
      <c r="P185" s="253">
        <f>O185*H185</f>
        <v>0</v>
      </c>
      <c r="Q185" s="253">
        <v>0</v>
      </c>
      <c r="R185" s="253">
        <f>Q185*H185</f>
        <v>0</v>
      </c>
      <c r="S185" s="253">
        <v>0</v>
      </c>
      <c r="T185" s="254">
        <f>S185*H185</f>
        <v>0</v>
      </c>
      <c r="U185" s="38"/>
      <c r="V185" s="38"/>
      <c r="W185" s="38"/>
      <c r="X185" s="38"/>
      <c r="Y185" s="38"/>
      <c r="Z185" s="38"/>
      <c r="AA185" s="38"/>
      <c r="AB185" s="38"/>
      <c r="AC185" s="38"/>
      <c r="AD185" s="38"/>
      <c r="AE185" s="38"/>
      <c r="AR185" s="255" t="s">
        <v>183</v>
      </c>
      <c r="AT185" s="255" t="s">
        <v>175</v>
      </c>
      <c r="AU185" s="255" t="s">
        <v>83</v>
      </c>
      <c r="AY185" s="17" t="s">
        <v>173</v>
      </c>
      <c r="BE185" s="256">
        <f>IF(N185="základní",J185,0)</f>
        <v>0</v>
      </c>
      <c r="BF185" s="256">
        <f>IF(N185="snížená",J185,0)</f>
        <v>0</v>
      </c>
      <c r="BG185" s="256">
        <f>IF(N185="zákl. přenesená",J185,0)</f>
        <v>0</v>
      </c>
      <c r="BH185" s="256">
        <f>IF(N185="sníž. přenesená",J185,0)</f>
        <v>0</v>
      </c>
      <c r="BI185" s="256">
        <f>IF(N185="nulová",J185,0)</f>
        <v>0</v>
      </c>
      <c r="BJ185" s="17" t="s">
        <v>83</v>
      </c>
      <c r="BK185" s="256">
        <f>ROUND(I185*H185,2)</f>
        <v>0</v>
      </c>
      <c r="BL185" s="17" t="s">
        <v>183</v>
      </c>
      <c r="BM185" s="255" t="s">
        <v>1530</v>
      </c>
    </row>
    <row r="186" spans="1:65" s="2" customFormat="1" ht="16.5" customHeight="1">
      <c r="A186" s="38"/>
      <c r="B186" s="39"/>
      <c r="C186" s="243" t="s">
        <v>442</v>
      </c>
      <c r="D186" s="243" t="s">
        <v>175</v>
      </c>
      <c r="E186" s="244" t="s">
        <v>1531</v>
      </c>
      <c r="F186" s="245" t="s">
        <v>1532</v>
      </c>
      <c r="G186" s="246" t="s">
        <v>956</v>
      </c>
      <c r="H186" s="247">
        <v>1</v>
      </c>
      <c r="I186" s="248"/>
      <c r="J186" s="249">
        <f>ROUND(I186*H186,2)</f>
        <v>0</v>
      </c>
      <c r="K186" s="250"/>
      <c r="L186" s="44"/>
      <c r="M186" s="251" t="s">
        <v>1</v>
      </c>
      <c r="N186" s="252" t="s">
        <v>41</v>
      </c>
      <c r="O186" s="91"/>
      <c r="P186" s="253">
        <f>O186*H186</f>
        <v>0</v>
      </c>
      <c r="Q186" s="253">
        <v>0</v>
      </c>
      <c r="R186" s="253">
        <f>Q186*H186</f>
        <v>0</v>
      </c>
      <c r="S186" s="253">
        <v>0</v>
      </c>
      <c r="T186" s="254">
        <f>S186*H186</f>
        <v>0</v>
      </c>
      <c r="U186" s="38"/>
      <c r="V186" s="38"/>
      <c r="W186" s="38"/>
      <c r="X186" s="38"/>
      <c r="Y186" s="38"/>
      <c r="Z186" s="38"/>
      <c r="AA186" s="38"/>
      <c r="AB186" s="38"/>
      <c r="AC186" s="38"/>
      <c r="AD186" s="38"/>
      <c r="AE186" s="38"/>
      <c r="AR186" s="255" t="s">
        <v>183</v>
      </c>
      <c r="AT186" s="255" t="s">
        <v>175</v>
      </c>
      <c r="AU186" s="255" t="s">
        <v>83</v>
      </c>
      <c r="AY186" s="17" t="s">
        <v>173</v>
      </c>
      <c r="BE186" s="256">
        <f>IF(N186="základní",J186,0)</f>
        <v>0</v>
      </c>
      <c r="BF186" s="256">
        <f>IF(N186="snížená",J186,0)</f>
        <v>0</v>
      </c>
      <c r="BG186" s="256">
        <f>IF(N186="zákl. přenesená",J186,0)</f>
        <v>0</v>
      </c>
      <c r="BH186" s="256">
        <f>IF(N186="sníž. přenesená",J186,0)</f>
        <v>0</v>
      </c>
      <c r="BI186" s="256">
        <f>IF(N186="nulová",J186,0)</f>
        <v>0</v>
      </c>
      <c r="BJ186" s="17" t="s">
        <v>83</v>
      </c>
      <c r="BK186" s="256">
        <f>ROUND(I186*H186,2)</f>
        <v>0</v>
      </c>
      <c r="BL186" s="17" t="s">
        <v>183</v>
      </c>
      <c r="BM186" s="255" t="s">
        <v>1533</v>
      </c>
    </row>
    <row r="187" spans="1:65" s="2" customFormat="1" ht="21.75" customHeight="1">
      <c r="A187" s="38"/>
      <c r="B187" s="39"/>
      <c r="C187" s="243" t="s">
        <v>448</v>
      </c>
      <c r="D187" s="243" t="s">
        <v>175</v>
      </c>
      <c r="E187" s="244" t="s">
        <v>1534</v>
      </c>
      <c r="F187" s="245" t="s">
        <v>1535</v>
      </c>
      <c r="G187" s="246" t="s">
        <v>956</v>
      </c>
      <c r="H187" s="247">
        <v>3</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83</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1536</v>
      </c>
    </row>
    <row r="188" spans="1:65" s="2" customFormat="1" ht="16.5" customHeight="1">
      <c r="A188" s="38"/>
      <c r="B188" s="39"/>
      <c r="C188" s="243" t="s">
        <v>452</v>
      </c>
      <c r="D188" s="243" t="s">
        <v>175</v>
      </c>
      <c r="E188" s="244" t="s">
        <v>1537</v>
      </c>
      <c r="F188" s="245" t="s">
        <v>1538</v>
      </c>
      <c r="G188" s="246" t="s">
        <v>956</v>
      </c>
      <c r="H188" s="247">
        <v>3</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83</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1539</v>
      </c>
    </row>
    <row r="189" spans="1:65" s="2" customFormat="1" ht="16.5" customHeight="1">
      <c r="A189" s="38"/>
      <c r="B189" s="39"/>
      <c r="C189" s="243" t="s">
        <v>458</v>
      </c>
      <c r="D189" s="243" t="s">
        <v>175</v>
      </c>
      <c r="E189" s="244" t="s">
        <v>1540</v>
      </c>
      <c r="F189" s="245" t="s">
        <v>1541</v>
      </c>
      <c r="G189" s="246" t="s">
        <v>956</v>
      </c>
      <c r="H189" s="247">
        <v>1</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83</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1542</v>
      </c>
    </row>
    <row r="190" spans="1:65" s="2" customFormat="1" ht="16.5" customHeight="1">
      <c r="A190" s="38"/>
      <c r="B190" s="39"/>
      <c r="C190" s="243" t="s">
        <v>277</v>
      </c>
      <c r="D190" s="243" t="s">
        <v>175</v>
      </c>
      <c r="E190" s="244" t="s">
        <v>1543</v>
      </c>
      <c r="F190" s="245" t="s">
        <v>1544</v>
      </c>
      <c r="G190" s="246" t="s">
        <v>956</v>
      </c>
      <c r="H190" s="247">
        <v>1</v>
      </c>
      <c r="I190" s="248"/>
      <c r="J190" s="249">
        <f>ROUND(I190*H190,2)</f>
        <v>0</v>
      </c>
      <c r="K190" s="250"/>
      <c r="L190" s="44"/>
      <c r="M190" s="251" t="s">
        <v>1</v>
      </c>
      <c r="N190" s="252" t="s">
        <v>41</v>
      </c>
      <c r="O190" s="91"/>
      <c r="P190" s="253">
        <f>O190*H190</f>
        <v>0</v>
      </c>
      <c r="Q190" s="253">
        <v>0</v>
      </c>
      <c r="R190" s="253">
        <f>Q190*H190</f>
        <v>0</v>
      </c>
      <c r="S190" s="253">
        <v>0</v>
      </c>
      <c r="T190" s="254">
        <f>S190*H190</f>
        <v>0</v>
      </c>
      <c r="U190" s="38"/>
      <c r="V190" s="38"/>
      <c r="W190" s="38"/>
      <c r="X190" s="38"/>
      <c r="Y190" s="38"/>
      <c r="Z190" s="38"/>
      <c r="AA190" s="38"/>
      <c r="AB190" s="38"/>
      <c r="AC190" s="38"/>
      <c r="AD190" s="38"/>
      <c r="AE190" s="38"/>
      <c r="AR190" s="255" t="s">
        <v>183</v>
      </c>
      <c r="AT190" s="255" t="s">
        <v>175</v>
      </c>
      <c r="AU190" s="255" t="s">
        <v>83</v>
      </c>
      <c r="AY190" s="17" t="s">
        <v>173</v>
      </c>
      <c r="BE190" s="256">
        <f>IF(N190="základní",J190,0)</f>
        <v>0</v>
      </c>
      <c r="BF190" s="256">
        <f>IF(N190="snížená",J190,0)</f>
        <v>0</v>
      </c>
      <c r="BG190" s="256">
        <f>IF(N190="zákl. přenesená",J190,0)</f>
        <v>0</v>
      </c>
      <c r="BH190" s="256">
        <f>IF(N190="sníž. přenesená",J190,0)</f>
        <v>0</v>
      </c>
      <c r="BI190" s="256">
        <f>IF(N190="nulová",J190,0)</f>
        <v>0</v>
      </c>
      <c r="BJ190" s="17" t="s">
        <v>83</v>
      </c>
      <c r="BK190" s="256">
        <f>ROUND(I190*H190,2)</f>
        <v>0</v>
      </c>
      <c r="BL190" s="17" t="s">
        <v>183</v>
      </c>
      <c r="BM190" s="255" t="s">
        <v>1545</v>
      </c>
    </row>
    <row r="191" spans="1:65" s="2" customFormat="1" ht="16.5" customHeight="1">
      <c r="A191" s="38"/>
      <c r="B191" s="39"/>
      <c r="C191" s="243" t="s">
        <v>468</v>
      </c>
      <c r="D191" s="243" t="s">
        <v>175</v>
      </c>
      <c r="E191" s="244" t="s">
        <v>1546</v>
      </c>
      <c r="F191" s="245" t="s">
        <v>1547</v>
      </c>
      <c r="G191" s="246" t="s">
        <v>956</v>
      </c>
      <c r="H191" s="247">
        <v>18</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83</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1548</v>
      </c>
    </row>
    <row r="192" spans="1:65" s="2" customFormat="1" ht="37.8" customHeight="1">
      <c r="A192" s="38"/>
      <c r="B192" s="39"/>
      <c r="C192" s="243" t="s">
        <v>473</v>
      </c>
      <c r="D192" s="243" t="s">
        <v>175</v>
      </c>
      <c r="E192" s="244" t="s">
        <v>1549</v>
      </c>
      <c r="F192" s="245" t="s">
        <v>1550</v>
      </c>
      <c r="G192" s="246" t="s">
        <v>956</v>
      </c>
      <c r="H192" s="247">
        <v>1</v>
      </c>
      <c r="I192" s="248"/>
      <c r="J192" s="249">
        <f>ROUND(I192*H192,2)</f>
        <v>0</v>
      </c>
      <c r="K192" s="250"/>
      <c r="L192" s="44"/>
      <c r="M192" s="251" t="s">
        <v>1</v>
      </c>
      <c r="N192" s="252" t="s">
        <v>41</v>
      </c>
      <c r="O192" s="91"/>
      <c r="P192" s="253">
        <f>O192*H192</f>
        <v>0</v>
      </c>
      <c r="Q192" s="253">
        <v>0</v>
      </c>
      <c r="R192" s="253">
        <f>Q192*H192</f>
        <v>0</v>
      </c>
      <c r="S192" s="253">
        <v>0</v>
      </c>
      <c r="T192" s="254">
        <f>S192*H192</f>
        <v>0</v>
      </c>
      <c r="U192" s="38"/>
      <c r="V192" s="38"/>
      <c r="W192" s="38"/>
      <c r="X192" s="38"/>
      <c r="Y192" s="38"/>
      <c r="Z192" s="38"/>
      <c r="AA192" s="38"/>
      <c r="AB192" s="38"/>
      <c r="AC192" s="38"/>
      <c r="AD192" s="38"/>
      <c r="AE192" s="38"/>
      <c r="AR192" s="255" t="s">
        <v>183</v>
      </c>
      <c r="AT192" s="255" t="s">
        <v>175</v>
      </c>
      <c r="AU192" s="255" t="s">
        <v>83</v>
      </c>
      <c r="AY192" s="17" t="s">
        <v>173</v>
      </c>
      <c r="BE192" s="256">
        <f>IF(N192="základní",J192,0)</f>
        <v>0</v>
      </c>
      <c r="BF192" s="256">
        <f>IF(N192="snížená",J192,0)</f>
        <v>0</v>
      </c>
      <c r="BG192" s="256">
        <f>IF(N192="zákl. přenesená",J192,0)</f>
        <v>0</v>
      </c>
      <c r="BH192" s="256">
        <f>IF(N192="sníž. přenesená",J192,0)</f>
        <v>0</v>
      </c>
      <c r="BI192" s="256">
        <f>IF(N192="nulová",J192,0)</f>
        <v>0</v>
      </c>
      <c r="BJ192" s="17" t="s">
        <v>83</v>
      </c>
      <c r="BK192" s="256">
        <f>ROUND(I192*H192,2)</f>
        <v>0</v>
      </c>
      <c r="BL192" s="17" t="s">
        <v>183</v>
      </c>
      <c r="BM192" s="255" t="s">
        <v>1551</v>
      </c>
    </row>
    <row r="193" spans="1:65" s="2" customFormat="1" ht="16.5" customHeight="1">
      <c r="A193" s="38"/>
      <c r="B193" s="39"/>
      <c r="C193" s="243" t="s">
        <v>478</v>
      </c>
      <c r="D193" s="243" t="s">
        <v>175</v>
      </c>
      <c r="E193" s="244" t="s">
        <v>1552</v>
      </c>
      <c r="F193" s="245" t="s">
        <v>1553</v>
      </c>
      <c r="G193" s="246" t="s">
        <v>956</v>
      </c>
      <c r="H193" s="247">
        <v>1</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83</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1554</v>
      </c>
    </row>
    <row r="194" spans="1:65" s="2" customFormat="1" ht="16.5" customHeight="1">
      <c r="A194" s="38"/>
      <c r="B194" s="39"/>
      <c r="C194" s="243" t="s">
        <v>484</v>
      </c>
      <c r="D194" s="243" t="s">
        <v>175</v>
      </c>
      <c r="E194" s="244" t="s">
        <v>1555</v>
      </c>
      <c r="F194" s="245" t="s">
        <v>1556</v>
      </c>
      <c r="G194" s="246" t="s">
        <v>956</v>
      </c>
      <c r="H194" s="247">
        <v>1</v>
      </c>
      <c r="I194" s="248"/>
      <c r="J194" s="249">
        <f>ROUND(I194*H194,2)</f>
        <v>0</v>
      </c>
      <c r="K194" s="250"/>
      <c r="L194" s="44"/>
      <c r="M194" s="251" t="s">
        <v>1</v>
      </c>
      <c r="N194" s="252" t="s">
        <v>41</v>
      </c>
      <c r="O194" s="91"/>
      <c r="P194" s="253">
        <f>O194*H194</f>
        <v>0</v>
      </c>
      <c r="Q194" s="253">
        <v>0</v>
      </c>
      <c r="R194" s="253">
        <f>Q194*H194</f>
        <v>0</v>
      </c>
      <c r="S194" s="253">
        <v>0</v>
      </c>
      <c r="T194" s="254">
        <f>S194*H194</f>
        <v>0</v>
      </c>
      <c r="U194" s="38"/>
      <c r="V194" s="38"/>
      <c r="W194" s="38"/>
      <c r="X194" s="38"/>
      <c r="Y194" s="38"/>
      <c r="Z194" s="38"/>
      <c r="AA194" s="38"/>
      <c r="AB194" s="38"/>
      <c r="AC194" s="38"/>
      <c r="AD194" s="38"/>
      <c r="AE194" s="38"/>
      <c r="AR194" s="255" t="s">
        <v>183</v>
      </c>
      <c r="AT194" s="255" t="s">
        <v>175</v>
      </c>
      <c r="AU194" s="255" t="s">
        <v>83</v>
      </c>
      <c r="AY194" s="17" t="s">
        <v>173</v>
      </c>
      <c r="BE194" s="256">
        <f>IF(N194="základní",J194,0)</f>
        <v>0</v>
      </c>
      <c r="BF194" s="256">
        <f>IF(N194="snížená",J194,0)</f>
        <v>0</v>
      </c>
      <c r="BG194" s="256">
        <f>IF(N194="zákl. přenesená",J194,0)</f>
        <v>0</v>
      </c>
      <c r="BH194" s="256">
        <f>IF(N194="sníž. přenesená",J194,0)</f>
        <v>0</v>
      </c>
      <c r="BI194" s="256">
        <f>IF(N194="nulová",J194,0)</f>
        <v>0</v>
      </c>
      <c r="BJ194" s="17" t="s">
        <v>83</v>
      </c>
      <c r="BK194" s="256">
        <f>ROUND(I194*H194,2)</f>
        <v>0</v>
      </c>
      <c r="BL194" s="17" t="s">
        <v>183</v>
      </c>
      <c r="BM194" s="255" t="s">
        <v>1557</v>
      </c>
    </row>
    <row r="195" spans="1:65" s="2" customFormat="1" ht="21.75" customHeight="1">
      <c r="A195" s="38"/>
      <c r="B195" s="39"/>
      <c r="C195" s="243" t="s">
        <v>490</v>
      </c>
      <c r="D195" s="243" t="s">
        <v>175</v>
      </c>
      <c r="E195" s="244" t="s">
        <v>1558</v>
      </c>
      <c r="F195" s="245" t="s">
        <v>1559</v>
      </c>
      <c r="G195" s="246" t="s">
        <v>956</v>
      </c>
      <c r="H195" s="247">
        <v>1</v>
      </c>
      <c r="I195" s="248"/>
      <c r="J195" s="249">
        <f>ROUND(I195*H195,2)</f>
        <v>0</v>
      </c>
      <c r="K195" s="250"/>
      <c r="L195" s="44"/>
      <c r="M195" s="251" t="s">
        <v>1</v>
      </c>
      <c r="N195" s="252" t="s">
        <v>41</v>
      </c>
      <c r="O195" s="91"/>
      <c r="P195" s="253">
        <f>O195*H195</f>
        <v>0</v>
      </c>
      <c r="Q195" s="253">
        <v>0</v>
      </c>
      <c r="R195" s="253">
        <f>Q195*H195</f>
        <v>0</v>
      </c>
      <c r="S195" s="253">
        <v>0</v>
      </c>
      <c r="T195" s="254">
        <f>S195*H195</f>
        <v>0</v>
      </c>
      <c r="U195" s="38"/>
      <c r="V195" s="38"/>
      <c r="W195" s="38"/>
      <c r="X195" s="38"/>
      <c r="Y195" s="38"/>
      <c r="Z195" s="38"/>
      <c r="AA195" s="38"/>
      <c r="AB195" s="38"/>
      <c r="AC195" s="38"/>
      <c r="AD195" s="38"/>
      <c r="AE195" s="38"/>
      <c r="AR195" s="255" t="s">
        <v>183</v>
      </c>
      <c r="AT195" s="255" t="s">
        <v>175</v>
      </c>
      <c r="AU195" s="255" t="s">
        <v>83</v>
      </c>
      <c r="AY195" s="17" t="s">
        <v>173</v>
      </c>
      <c r="BE195" s="256">
        <f>IF(N195="základní",J195,0)</f>
        <v>0</v>
      </c>
      <c r="BF195" s="256">
        <f>IF(N195="snížená",J195,0)</f>
        <v>0</v>
      </c>
      <c r="BG195" s="256">
        <f>IF(N195="zákl. přenesená",J195,0)</f>
        <v>0</v>
      </c>
      <c r="BH195" s="256">
        <f>IF(N195="sníž. přenesená",J195,0)</f>
        <v>0</v>
      </c>
      <c r="BI195" s="256">
        <f>IF(N195="nulová",J195,0)</f>
        <v>0</v>
      </c>
      <c r="BJ195" s="17" t="s">
        <v>83</v>
      </c>
      <c r="BK195" s="256">
        <f>ROUND(I195*H195,2)</f>
        <v>0</v>
      </c>
      <c r="BL195" s="17" t="s">
        <v>183</v>
      </c>
      <c r="BM195" s="255" t="s">
        <v>1560</v>
      </c>
    </row>
    <row r="196" spans="1:65" s="2" customFormat="1" ht="16.5" customHeight="1">
      <c r="A196" s="38"/>
      <c r="B196" s="39"/>
      <c r="C196" s="243" t="s">
        <v>495</v>
      </c>
      <c r="D196" s="243" t="s">
        <v>175</v>
      </c>
      <c r="E196" s="244" t="s">
        <v>1561</v>
      </c>
      <c r="F196" s="245" t="s">
        <v>1562</v>
      </c>
      <c r="G196" s="246" t="s">
        <v>956</v>
      </c>
      <c r="H196" s="247">
        <v>2</v>
      </c>
      <c r="I196" s="248"/>
      <c r="J196" s="249">
        <f>ROUND(I196*H196,2)</f>
        <v>0</v>
      </c>
      <c r="K196" s="250"/>
      <c r="L196" s="44"/>
      <c r="M196" s="251" t="s">
        <v>1</v>
      </c>
      <c r="N196" s="252" t="s">
        <v>41</v>
      </c>
      <c r="O196" s="91"/>
      <c r="P196" s="253">
        <f>O196*H196</f>
        <v>0</v>
      </c>
      <c r="Q196" s="253">
        <v>0</v>
      </c>
      <c r="R196" s="253">
        <f>Q196*H196</f>
        <v>0</v>
      </c>
      <c r="S196" s="253">
        <v>0</v>
      </c>
      <c r="T196" s="254">
        <f>S196*H196</f>
        <v>0</v>
      </c>
      <c r="U196" s="38"/>
      <c r="V196" s="38"/>
      <c r="W196" s="38"/>
      <c r="X196" s="38"/>
      <c r="Y196" s="38"/>
      <c r="Z196" s="38"/>
      <c r="AA196" s="38"/>
      <c r="AB196" s="38"/>
      <c r="AC196" s="38"/>
      <c r="AD196" s="38"/>
      <c r="AE196" s="38"/>
      <c r="AR196" s="255" t="s">
        <v>183</v>
      </c>
      <c r="AT196" s="255" t="s">
        <v>175</v>
      </c>
      <c r="AU196" s="255" t="s">
        <v>83</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183</v>
      </c>
      <c r="BM196" s="255" t="s">
        <v>1563</v>
      </c>
    </row>
    <row r="197" spans="1:65" s="2" customFormat="1" ht="16.5" customHeight="1">
      <c r="A197" s="38"/>
      <c r="B197" s="39"/>
      <c r="C197" s="243" t="s">
        <v>501</v>
      </c>
      <c r="D197" s="243" t="s">
        <v>175</v>
      </c>
      <c r="E197" s="244" t="s">
        <v>1564</v>
      </c>
      <c r="F197" s="245" t="s">
        <v>1565</v>
      </c>
      <c r="G197" s="246" t="s">
        <v>956</v>
      </c>
      <c r="H197" s="247">
        <v>2</v>
      </c>
      <c r="I197" s="248"/>
      <c r="J197" s="249">
        <f>ROUND(I197*H197,2)</f>
        <v>0</v>
      </c>
      <c r="K197" s="250"/>
      <c r="L197" s="44"/>
      <c r="M197" s="251" t="s">
        <v>1</v>
      </c>
      <c r="N197" s="252" t="s">
        <v>41</v>
      </c>
      <c r="O197" s="91"/>
      <c r="P197" s="253">
        <f>O197*H197</f>
        <v>0</v>
      </c>
      <c r="Q197" s="253">
        <v>0</v>
      </c>
      <c r="R197" s="253">
        <f>Q197*H197</f>
        <v>0</v>
      </c>
      <c r="S197" s="253">
        <v>0</v>
      </c>
      <c r="T197" s="254">
        <f>S197*H197</f>
        <v>0</v>
      </c>
      <c r="U197" s="38"/>
      <c r="V197" s="38"/>
      <c r="W197" s="38"/>
      <c r="X197" s="38"/>
      <c r="Y197" s="38"/>
      <c r="Z197" s="38"/>
      <c r="AA197" s="38"/>
      <c r="AB197" s="38"/>
      <c r="AC197" s="38"/>
      <c r="AD197" s="38"/>
      <c r="AE197" s="38"/>
      <c r="AR197" s="255" t="s">
        <v>183</v>
      </c>
      <c r="AT197" s="255" t="s">
        <v>175</v>
      </c>
      <c r="AU197" s="255" t="s">
        <v>83</v>
      </c>
      <c r="AY197" s="17" t="s">
        <v>173</v>
      </c>
      <c r="BE197" s="256">
        <f>IF(N197="základní",J197,0)</f>
        <v>0</v>
      </c>
      <c r="BF197" s="256">
        <f>IF(N197="snížená",J197,0)</f>
        <v>0</v>
      </c>
      <c r="BG197" s="256">
        <f>IF(N197="zákl. přenesená",J197,0)</f>
        <v>0</v>
      </c>
      <c r="BH197" s="256">
        <f>IF(N197="sníž. přenesená",J197,0)</f>
        <v>0</v>
      </c>
      <c r="BI197" s="256">
        <f>IF(N197="nulová",J197,0)</f>
        <v>0</v>
      </c>
      <c r="BJ197" s="17" t="s">
        <v>83</v>
      </c>
      <c r="BK197" s="256">
        <f>ROUND(I197*H197,2)</f>
        <v>0</v>
      </c>
      <c r="BL197" s="17" t="s">
        <v>183</v>
      </c>
      <c r="BM197" s="255" t="s">
        <v>1566</v>
      </c>
    </row>
    <row r="198" spans="1:65" s="2" customFormat="1" ht="16.5" customHeight="1">
      <c r="A198" s="38"/>
      <c r="B198" s="39"/>
      <c r="C198" s="243" t="s">
        <v>505</v>
      </c>
      <c r="D198" s="243" t="s">
        <v>175</v>
      </c>
      <c r="E198" s="244" t="s">
        <v>1567</v>
      </c>
      <c r="F198" s="245" t="s">
        <v>1568</v>
      </c>
      <c r="G198" s="246" t="s">
        <v>956</v>
      </c>
      <c r="H198" s="247">
        <v>2</v>
      </c>
      <c r="I198" s="248"/>
      <c r="J198" s="249">
        <f>ROUND(I198*H198,2)</f>
        <v>0</v>
      </c>
      <c r="K198" s="250"/>
      <c r="L198" s="44"/>
      <c r="M198" s="251" t="s">
        <v>1</v>
      </c>
      <c r="N198" s="252" t="s">
        <v>41</v>
      </c>
      <c r="O198" s="91"/>
      <c r="P198" s="253">
        <f>O198*H198</f>
        <v>0</v>
      </c>
      <c r="Q198" s="253">
        <v>0</v>
      </c>
      <c r="R198" s="253">
        <f>Q198*H198</f>
        <v>0</v>
      </c>
      <c r="S198" s="253">
        <v>0</v>
      </c>
      <c r="T198" s="254">
        <f>S198*H198</f>
        <v>0</v>
      </c>
      <c r="U198" s="38"/>
      <c r="V198" s="38"/>
      <c r="W198" s="38"/>
      <c r="X198" s="38"/>
      <c r="Y198" s="38"/>
      <c r="Z198" s="38"/>
      <c r="AA198" s="38"/>
      <c r="AB198" s="38"/>
      <c r="AC198" s="38"/>
      <c r="AD198" s="38"/>
      <c r="AE198" s="38"/>
      <c r="AR198" s="255" t="s">
        <v>183</v>
      </c>
      <c r="AT198" s="255" t="s">
        <v>175</v>
      </c>
      <c r="AU198" s="255" t="s">
        <v>83</v>
      </c>
      <c r="AY198" s="17" t="s">
        <v>173</v>
      </c>
      <c r="BE198" s="256">
        <f>IF(N198="základní",J198,0)</f>
        <v>0</v>
      </c>
      <c r="BF198" s="256">
        <f>IF(N198="snížená",J198,0)</f>
        <v>0</v>
      </c>
      <c r="BG198" s="256">
        <f>IF(N198="zákl. přenesená",J198,0)</f>
        <v>0</v>
      </c>
      <c r="BH198" s="256">
        <f>IF(N198="sníž. přenesená",J198,0)</f>
        <v>0</v>
      </c>
      <c r="BI198" s="256">
        <f>IF(N198="nulová",J198,0)</f>
        <v>0</v>
      </c>
      <c r="BJ198" s="17" t="s">
        <v>83</v>
      </c>
      <c r="BK198" s="256">
        <f>ROUND(I198*H198,2)</f>
        <v>0</v>
      </c>
      <c r="BL198" s="17" t="s">
        <v>183</v>
      </c>
      <c r="BM198" s="255" t="s">
        <v>1569</v>
      </c>
    </row>
    <row r="199" spans="1:65" s="2" customFormat="1" ht="16.5" customHeight="1">
      <c r="A199" s="38"/>
      <c r="B199" s="39"/>
      <c r="C199" s="243" t="s">
        <v>513</v>
      </c>
      <c r="D199" s="243" t="s">
        <v>175</v>
      </c>
      <c r="E199" s="244" t="s">
        <v>1570</v>
      </c>
      <c r="F199" s="245" t="s">
        <v>1571</v>
      </c>
      <c r="G199" s="246" t="s">
        <v>956</v>
      </c>
      <c r="H199" s="247">
        <v>1</v>
      </c>
      <c r="I199" s="248"/>
      <c r="J199" s="249">
        <f>ROUND(I199*H199,2)</f>
        <v>0</v>
      </c>
      <c r="K199" s="250"/>
      <c r="L199" s="44"/>
      <c r="M199" s="251" t="s">
        <v>1</v>
      </c>
      <c r="N199" s="252" t="s">
        <v>41</v>
      </c>
      <c r="O199" s="91"/>
      <c r="P199" s="253">
        <f>O199*H199</f>
        <v>0</v>
      </c>
      <c r="Q199" s="253">
        <v>0</v>
      </c>
      <c r="R199" s="253">
        <f>Q199*H199</f>
        <v>0</v>
      </c>
      <c r="S199" s="253">
        <v>0</v>
      </c>
      <c r="T199" s="254">
        <f>S199*H199</f>
        <v>0</v>
      </c>
      <c r="U199" s="38"/>
      <c r="V199" s="38"/>
      <c r="W199" s="38"/>
      <c r="X199" s="38"/>
      <c r="Y199" s="38"/>
      <c r="Z199" s="38"/>
      <c r="AA199" s="38"/>
      <c r="AB199" s="38"/>
      <c r="AC199" s="38"/>
      <c r="AD199" s="38"/>
      <c r="AE199" s="38"/>
      <c r="AR199" s="255" t="s">
        <v>183</v>
      </c>
      <c r="AT199" s="255" t="s">
        <v>175</v>
      </c>
      <c r="AU199" s="255" t="s">
        <v>83</v>
      </c>
      <c r="AY199" s="17" t="s">
        <v>173</v>
      </c>
      <c r="BE199" s="256">
        <f>IF(N199="základní",J199,0)</f>
        <v>0</v>
      </c>
      <c r="BF199" s="256">
        <f>IF(N199="snížená",J199,0)</f>
        <v>0</v>
      </c>
      <c r="BG199" s="256">
        <f>IF(N199="zákl. přenesená",J199,0)</f>
        <v>0</v>
      </c>
      <c r="BH199" s="256">
        <f>IF(N199="sníž. přenesená",J199,0)</f>
        <v>0</v>
      </c>
      <c r="BI199" s="256">
        <f>IF(N199="nulová",J199,0)</f>
        <v>0</v>
      </c>
      <c r="BJ199" s="17" t="s">
        <v>83</v>
      </c>
      <c r="BK199" s="256">
        <f>ROUND(I199*H199,2)</f>
        <v>0</v>
      </c>
      <c r="BL199" s="17" t="s">
        <v>183</v>
      </c>
      <c r="BM199" s="255" t="s">
        <v>1572</v>
      </c>
    </row>
    <row r="200" spans="1:65" s="2" customFormat="1" ht="16.5" customHeight="1">
      <c r="A200" s="38"/>
      <c r="B200" s="39"/>
      <c r="C200" s="243" t="s">
        <v>519</v>
      </c>
      <c r="D200" s="243" t="s">
        <v>175</v>
      </c>
      <c r="E200" s="244" t="s">
        <v>1573</v>
      </c>
      <c r="F200" s="245" t="s">
        <v>1574</v>
      </c>
      <c r="G200" s="246" t="s">
        <v>956</v>
      </c>
      <c r="H200" s="247">
        <v>1</v>
      </c>
      <c r="I200" s="248"/>
      <c r="J200" s="249">
        <f>ROUND(I200*H200,2)</f>
        <v>0</v>
      </c>
      <c r="K200" s="250"/>
      <c r="L200" s="44"/>
      <c r="M200" s="251" t="s">
        <v>1</v>
      </c>
      <c r="N200" s="252" t="s">
        <v>41</v>
      </c>
      <c r="O200" s="91"/>
      <c r="P200" s="253">
        <f>O200*H200</f>
        <v>0</v>
      </c>
      <c r="Q200" s="253">
        <v>0</v>
      </c>
      <c r="R200" s="253">
        <f>Q200*H200</f>
        <v>0</v>
      </c>
      <c r="S200" s="253">
        <v>0</v>
      </c>
      <c r="T200" s="254">
        <f>S200*H200</f>
        <v>0</v>
      </c>
      <c r="U200" s="38"/>
      <c r="V200" s="38"/>
      <c r="W200" s="38"/>
      <c r="X200" s="38"/>
      <c r="Y200" s="38"/>
      <c r="Z200" s="38"/>
      <c r="AA200" s="38"/>
      <c r="AB200" s="38"/>
      <c r="AC200" s="38"/>
      <c r="AD200" s="38"/>
      <c r="AE200" s="38"/>
      <c r="AR200" s="255" t="s">
        <v>183</v>
      </c>
      <c r="AT200" s="255" t="s">
        <v>175</v>
      </c>
      <c r="AU200" s="255" t="s">
        <v>83</v>
      </c>
      <c r="AY200" s="17" t="s">
        <v>173</v>
      </c>
      <c r="BE200" s="256">
        <f>IF(N200="základní",J200,0)</f>
        <v>0</v>
      </c>
      <c r="BF200" s="256">
        <f>IF(N200="snížená",J200,0)</f>
        <v>0</v>
      </c>
      <c r="BG200" s="256">
        <f>IF(N200="zákl. přenesená",J200,0)</f>
        <v>0</v>
      </c>
      <c r="BH200" s="256">
        <f>IF(N200="sníž. přenesená",J200,0)</f>
        <v>0</v>
      </c>
      <c r="BI200" s="256">
        <f>IF(N200="nulová",J200,0)</f>
        <v>0</v>
      </c>
      <c r="BJ200" s="17" t="s">
        <v>83</v>
      </c>
      <c r="BK200" s="256">
        <f>ROUND(I200*H200,2)</f>
        <v>0</v>
      </c>
      <c r="BL200" s="17" t="s">
        <v>183</v>
      </c>
      <c r="BM200" s="255" t="s">
        <v>1575</v>
      </c>
    </row>
    <row r="201" spans="1:65" s="2" customFormat="1" ht="16.5" customHeight="1">
      <c r="A201" s="38"/>
      <c r="B201" s="39"/>
      <c r="C201" s="243" t="s">
        <v>524</v>
      </c>
      <c r="D201" s="243" t="s">
        <v>175</v>
      </c>
      <c r="E201" s="244" t="s">
        <v>1576</v>
      </c>
      <c r="F201" s="245" t="s">
        <v>1577</v>
      </c>
      <c r="G201" s="246" t="s">
        <v>956</v>
      </c>
      <c r="H201" s="247">
        <v>1</v>
      </c>
      <c r="I201" s="248"/>
      <c r="J201" s="249">
        <f>ROUND(I201*H201,2)</f>
        <v>0</v>
      </c>
      <c r="K201" s="250"/>
      <c r="L201" s="44"/>
      <c r="M201" s="251" t="s">
        <v>1</v>
      </c>
      <c r="N201" s="252" t="s">
        <v>41</v>
      </c>
      <c r="O201" s="91"/>
      <c r="P201" s="253">
        <f>O201*H201</f>
        <v>0</v>
      </c>
      <c r="Q201" s="253">
        <v>0</v>
      </c>
      <c r="R201" s="253">
        <f>Q201*H201</f>
        <v>0</v>
      </c>
      <c r="S201" s="253">
        <v>0</v>
      </c>
      <c r="T201" s="254">
        <f>S201*H201</f>
        <v>0</v>
      </c>
      <c r="U201" s="38"/>
      <c r="V201" s="38"/>
      <c r="W201" s="38"/>
      <c r="X201" s="38"/>
      <c r="Y201" s="38"/>
      <c r="Z201" s="38"/>
      <c r="AA201" s="38"/>
      <c r="AB201" s="38"/>
      <c r="AC201" s="38"/>
      <c r="AD201" s="38"/>
      <c r="AE201" s="38"/>
      <c r="AR201" s="255" t="s">
        <v>183</v>
      </c>
      <c r="AT201" s="255" t="s">
        <v>175</v>
      </c>
      <c r="AU201" s="255" t="s">
        <v>83</v>
      </c>
      <c r="AY201" s="17" t="s">
        <v>173</v>
      </c>
      <c r="BE201" s="256">
        <f>IF(N201="základní",J201,0)</f>
        <v>0</v>
      </c>
      <c r="BF201" s="256">
        <f>IF(N201="snížená",J201,0)</f>
        <v>0</v>
      </c>
      <c r="BG201" s="256">
        <f>IF(N201="zákl. přenesená",J201,0)</f>
        <v>0</v>
      </c>
      <c r="BH201" s="256">
        <f>IF(N201="sníž. přenesená",J201,0)</f>
        <v>0</v>
      </c>
      <c r="BI201" s="256">
        <f>IF(N201="nulová",J201,0)</f>
        <v>0</v>
      </c>
      <c r="BJ201" s="17" t="s">
        <v>83</v>
      </c>
      <c r="BK201" s="256">
        <f>ROUND(I201*H201,2)</f>
        <v>0</v>
      </c>
      <c r="BL201" s="17" t="s">
        <v>183</v>
      </c>
      <c r="BM201" s="255" t="s">
        <v>1578</v>
      </c>
    </row>
    <row r="202" spans="1:65" s="2" customFormat="1" ht="21.75" customHeight="1">
      <c r="A202" s="38"/>
      <c r="B202" s="39"/>
      <c r="C202" s="243" t="s">
        <v>531</v>
      </c>
      <c r="D202" s="243" t="s">
        <v>175</v>
      </c>
      <c r="E202" s="244" t="s">
        <v>1579</v>
      </c>
      <c r="F202" s="245" t="s">
        <v>1580</v>
      </c>
      <c r="G202" s="246" t="s">
        <v>956</v>
      </c>
      <c r="H202" s="247">
        <v>1</v>
      </c>
      <c r="I202" s="248"/>
      <c r="J202" s="249">
        <f>ROUND(I202*H202,2)</f>
        <v>0</v>
      </c>
      <c r="K202" s="250"/>
      <c r="L202" s="44"/>
      <c r="M202" s="251" t="s">
        <v>1</v>
      </c>
      <c r="N202" s="252" t="s">
        <v>41</v>
      </c>
      <c r="O202" s="91"/>
      <c r="P202" s="253">
        <f>O202*H202</f>
        <v>0</v>
      </c>
      <c r="Q202" s="253">
        <v>0</v>
      </c>
      <c r="R202" s="253">
        <f>Q202*H202</f>
        <v>0</v>
      </c>
      <c r="S202" s="253">
        <v>0</v>
      </c>
      <c r="T202" s="254">
        <f>S202*H202</f>
        <v>0</v>
      </c>
      <c r="U202" s="38"/>
      <c r="V202" s="38"/>
      <c r="W202" s="38"/>
      <c r="X202" s="38"/>
      <c r="Y202" s="38"/>
      <c r="Z202" s="38"/>
      <c r="AA202" s="38"/>
      <c r="AB202" s="38"/>
      <c r="AC202" s="38"/>
      <c r="AD202" s="38"/>
      <c r="AE202" s="38"/>
      <c r="AR202" s="255" t="s">
        <v>183</v>
      </c>
      <c r="AT202" s="255" t="s">
        <v>175</v>
      </c>
      <c r="AU202" s="255" t="s">
        <v>83</v>
      </c>
      <c r="AY202" s="17" t="s">
        <v>173</v>
      </c>
      <c r="BE202" s="256">
        <f>IF(N202="základní",J202,0)</f>
        <v>0</v>
      </c>
      <c r="BF202" s="256">
        <f>IF(N202="snížená",J202,0)</f>
        <v>0</v>
      </c>
      <c r="BG202" s="256">
        <f>IF(N202="zákl. přenesená",J202,0)</f>
        <v>0</v>
      </c>
      <c r="BH202" s="256">
        <f>IF(N202="sníž. přenesená",J202,0)</f>
        <v>0</v>
      </c>
      <c r="BI202" s="256">
        <f>IF(N202="nulová",J202,0)</f>
        <v>0</v>
      </c>
      <c r="BJ202" s="17" t="s">
        <v>83</v>
      </c>
      <c r="BK202" s="256">
        <f>ROUND(I202*H202,2)</f>
        <v>0</v>
      </c>
      <c r="BL202" s="17" t="s">
        <v>183</v>
      </c>
      <c r="BM202" s="255" t="s">
        <v>1581</v>
      </c>
    </row>
    <row r="203" spans="1:65" s="2" customFormat="1" ht="24.15" customHeight="1">
      <c r="A203" s="38"/>
      <c r="B203" s="39"/>
      <c r="C203" s="243" t="s">
        <v>537</v>
      </c>
      <c r="D203" s="243" t="s">
        <v>175</v>
      </c>
      <c r="E203" s="244" t="s">
        <v>1582</v>
      </c>
      <c r="F203" s="245" t="s">
        <v>1583</v>
      </c>
      <c r="G203" s="246" t="s">
        <v>956</v>
      </c>
      <c r="H203" s="247">
        <v>1</v>
      </c>
      <c r="I203" s="248"/>
      <c r="J203" s="249">
        <f>ROUND(I203*H203,2)</f>
        <v>0</v>
      </c>
      <c r="K203" s="250"/>
      <c r="L203" s="44"/>
      <c r="M203" s="251" t="s">
        <v>1</v>
      </c>
      <c r="N203" s="252" t="s">
        <v>41</v>
      </c>
      <c r="O203" s="91"/>
      <c r="P203" s="253">
        <f>O203*H203</f>
        <v>0</v>
      </c>
      <c r="Q203" s="253">
        <v>0</v>
      </c>
      <c r="R203" s="253">
        <f>Q203*H203</f>
        <v>0</v>
      </c>
      <c r="S203" s="253">
        <v>0</v>
      </c>
      <c r="T203" s="254">
        <f>S203*H203</f>
        <v>0</v>
      </c>
      <c r="U203" s="38"/>
      <c r="V203" s="38"/>
      <c r="W203" s="38"/>
      <c r="X203" s="38"/>
      <c r="Y203" s="38"/>
      <c r="Z203" s="38"/>
      <c r="AA203" s="38"/>
      <c r="AB203" s="38"/>
      <c r="AC203" s="38"/>
      <c r="AD203" s="38"/>
      <c r="AE203" s="38"/>
      <c r="AR203" s="255" t="s">
        <v>183</v>
      </c>
      <c r="AT203" s="255" t="s">
        <v>175</v>
      </c>
      <c r="AU203" s="255" t="s">
        <v>83</v>
      </c>
      <c r="AY203" s="17" t="s">
        <v>173</v>
      </c>
      <c r="BE203" s="256">
        <f>IF(N203="základní",J203,0)</f>
        <v>0</v>
      </c>
      <c r="BF203" s="256">
        <f>IF(N203="snížená",J203,0)</f>
        <v>0</v>
      </c>
      <c r="BG203" s="256">
        <f>IF(N203="zákl. přenesená",J203,0)</f>
        <v>0</v>
      </c>
      <c r="BH203" s="256">
        <f>IF(N203="sníž. přenesená",J203,0)</f>
        <v>0</v>
      </c>
      <c r="BI203" s="256">
        <f>IF(N203="nulová",J203,0)</f>
        <v>0</v>
      </c>
      <c r="BJ203" s="17" t="s">
        <v>83</v>
      </c>
      <c r="BK203" s="256">
        <f>ROUND(I203*H203,2)</f>
        <v>0</v>
      </c>
      <c r="BL203" s="17" t="s">
        <v>183</v>
      </c>
      <c r="BM203" s="255" t="s">
        <v>1584</v>
      </c>
    </row>
    <row r="204" spans="1:65" s="2" customFormat="1" ht="24.15" customHeight="1">
      <c r="A204" s="38"/>
      <c r="B204" s="39"/>
      <c r="C204" s="243" t="s">
        <v>543</v>
      </c>
      <c r="D204" s="243" t="s">
        <v>175</v>
      </c>
      <c r="E204" s="244" t="s">
        <v>1585</v>
      </c>
      <c r="F204" s="245" t="s">
        <v>1586</v>
      </c>
      <c r="G204" s="246" t="s">
        <v>956</v>
      </c>
      <c r="H204" s="247">
        <v>1</v>
      </c>
      <c r="I204" s="248"/>
      <c r="J204" s="249">
        <f>ROUND(I204*H204,2)</f>
        <v>0</v>
      </c>
      <c r="K204" s="250"/>
      <c r="L204" s="44"/>
      <c r="M204" s="251" t="s">
        <v>1</v>
      </c>
      <c r="N204" s="252" t="s">
        <v>41</v>
      </c>
      <c r="O204" s="91"/>
      <c r="P204" s="253">
        <f>O204*H204</f>
        <v>0</v>
      </c>
      <c r="Q204" s="253">
        <v>0</v>
      </c>
      <c r="R204" s="253">
        <f>Q204*H204</f>
        <v>0</v>
      </c>
      <c r="S204" s="253">
        <v>0</v>
      </c>
      <c r="T204" s="254">
        <f>S204*H204</f>
        <v>0</v>
      </c>
      <c r="U204" s="38"/>
      <c r="V204" s="38"/>
      <c r="W204" s="38"/>
      <c r="X204" s="38"/>
      <c r="Y204" s="38"/>
      <c r="Z204" s="38"/>
      <c r="AA204" s="38"/>
      <c r="AB204" s="38"/>
      <c r="AC204" s="38"/>
      <c r="AD204" s="38"/>
      <c r="AE204" s="38"/>
      <c r="AR204" s="255" t="s">
        <v>183</v>
      </c>
      <c r="AT204" s="255" t="s">
        <v>175</v>
      </c>
      <c r="AU204" s="255" t="s">
        <v>83</v>
      </c>
      <c r="AY204" s="17" t="s">
        <v>173</v>
      </c>
      <c r="BE204" s="256">
        <f>IF(N204="základní",J204,0)</f>
        <v>0</v>
      </c>
      <c r="BF204" s="256">
        <f>IF(N204="snížená",J204,0)</f>
        <v>0</v>
      </c>
      <c r="BG204" s="256">
        <f>IF(N204="zákl. přenesená",J204,0)</f>
        <v>0</v>
      </c>
      <c r="BH204" s="256">
        <f>IF(N204="sníž. přenesená",J204,0)</f>
        <v>0</v>
      </c>
      <c r="BI204" s="256">
        <f>IF(N204="nulová",J204,0)</f>
        <v>0</v>
      </c>
      <c r="BJ204" s="17" t="s">
        <v>83</v>
      </c>
      <c r="BK204" s="256">
        <f>ROUND(I204*H204,2)</f>
        <v>0</v>
      </c>
      <c r="BL204" s="17" t="s">
        <v>183</v>
      </c>
      <c r="BM204" s="255" t="s">
        <v>1587</v>
      </c>
    </row>
    <row r="205" spans="1:65" s="2" customFormat="1" ht="21.75" customHeight="1">
      <c r="A205" s="38"/>
      <c r="B205" s="39"/>
      <c r="C205" s="243" t="s">
        <v>553</v>
      </c>
      <c r="D205" s="243" t="s">
        <v>175</v>
      </c>
      <c r="E205" s="244" t="s">
        <v>1588</v>
      </c>
      <c r="F205" s="245" t="s">
        <v>1589</v>
      </c>
      <c r="G205" s="246" t="s">
        <v>956</v>
      </c>
      <c r="H205" s="247">
        <v>2</v>
      </c>
      <c r="I205" s="248"/>
      <c r="J205" s="249">
        <f>ROUND(I205*H205,2)</f>
        <v>0</v>
      </c>
      <c r="K205" s="250"/>
      <c r="L205" s="44"/>
      <c r="M205" s="251" t="s">
        <v>1</v>
      </c>
      <c r="N205" s="252" t="s">
        <v>41</v>
      </c>
      <c r="O205" s="91"/>
      <c r="P205" s="253">
        <f>O205*H205</f>
        <v>0</v>
      </c>
      <c r="Q205" s="253">
        <v>0</v>
      </c>
      <c r="R205" s="253">
        <f>Q205*H205</f>
        <v>0</v>
      </c>
      <c r="S205" s="253">
        <v>0</v>
      </c>
      <c r="T205" s="254">
        <f>S205*H205</f>
        <v>0</v>
      </c>
      <c r="U205" s="38"/>
      <c r="V205" s="38"/>
      <c r="W205" s="38"/>
      <c r="X205" s="38"/>
      <c r="Y205" s="38"/>
      <c r="Z205" s="38"/>
      <c r="AA205" s="38"/>
      <c r="AB205" s="38"/>
      <c r="AC205" s="38"/>
      <c r="AD205" s="38"/>
      <c r="AE205" s="38"/>
      <c r="AR205" s="255" t="s">
        <v>183</v>
      </c>
      <c r="AT205" s="255" t="s">
        <v>175</v>
      </c>
      <c r="AU205" s="255" t="s">
        <v>83</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183</v>
      </c>
      <c r="BM205" s="255" t="s">
        <v>1590</v>
      </c>
    </row>
    <row r="206" spans="1:65" s="2" customFormat="1" ht="24.15" customHeight="1">
      <c r="A206" s="38"/>
      <c r="B206" s="39"/>
      <c r="C206" s="243" t="s">
        <v>558</v>
      </c>
      <c r="D206" s="243" t="s">
        <v>175</v>
      </c>
      <c r="E206" s="244" t="s">
        <v>1591</v>
      </c>
      <c r="F206" s="245" t="s">
        <v>1592</v>
      </c>
      <c r="G206" s="246" t="s">
        <v>956</v>
      </c>
      <c r="H206" s="247">
        <v>2</v>
      </c>
      <c r="I206" s="248"/>
      <c r="J206" s="249">
        <f>ROUND(I206*H206,2)</f>
        <v>0</v>
      </c>
      <c r="K206" s="250"/>
      <c r="L206" s="44"/>
      <c r="M206" s="251" t="s">
        <v>1</v>
      </c>
      <c r="N206" s="252" t="s">
        <v>41</v>
      </c>
      <c r="O206" s="91"/>
      <c r="P206" s="253">
        <f>O206*H206</f>
        <v>0</v>
      </c>
      <c r="Q206" s="253">
        <v>0</v>
      </c>
      <c r="R206" s="253">
        <f>Q206*H206</f>
        <v>0</v>
      </c>
      <c r="S206" s="253">
        <v>0</v>
      </c>
      <c r="T206" s="254">
        <f>S206*H206</f>
        <v>0</v>
      </c>
      <c r="U206" s="38"/>
      <c r="V206" s="38"/>
      <c r="W206" s="38"/>
      <c r="X206" s="38"/>
      <c r="Y206" s="38"/>
      <c r="Z206" s="38"/>
      <c r="AA206" s="38"/>
      <c r="AB206" s="38"/>
      <c r="AC206" s="38"/>
      <c r="AD206" s="38"/>
      <c r="AE206" s="38"/>
      <c r="AR206" s="255" t="s">
        <v>183</v>
      </c>
      <c r="AT206" s="255" t="s">
        <v>175</v>
      </c>
      <c r="AU206" s="255" t="s">
        <v>83</v>
      </c>
      <c r="AY206" s="17" t="s">
        <v>173</v>
      </c>
      <c r="BE206" s="256">
        <f>IF(N206="základní",J206,0)</f>
        <v>0</v>
      </c>
      <c r="BF206" s="256">
        <f>IF(N206="snížená",J206,0)</f>
        <v>0</v>
      </c>
      <c r="BG206" s="256">
        <f>IF(N206="zákl. přenesená",J206,0)</f>
        <v>0</v>
      </c>
      <c r="BH206" s="256">
        <f>IF(N206="sníž. přenesená",J206,0)</f>
        <v>0</v>
      </c>
      <c r="BI206" s="256">
        <f>IF(N206="nulová",J206,0)</f>
        <v>0</v>
      </c>
      <c r="BJ206" s="17" t="s">
        <v>83</v>
      </c>
      <c r="BK206" s="256">
        <f>ROUND(I206*H206,2)</f>
        <v>0</v>
      </c>
      <c r="BL206" s="17" t="s">
        <v>183</v>
      </c>
      <c r="BM206" s="255" t="s">
        <v>1593</v>
      </c>
    </row>
    <row r="207" spans="1:65" s="2" customFormat="1" ht="21.75" customHeight="1">
      <c r="A207" s="38"/>
      <c r="B207" s="39"/>
      <c r="C207" s="243" t="s">
        <v>574</v>
      </c>
      <c r="D207" s="243" t="s">
        <v>175</v>
      </c>
      <c r="E207" s="244" t="s">
        <v>1594</v>
      </c>
      <c r="F207" s="245" t="s">
        <v>1595</v>
      </c>
      <c r="G207" s="246" t="s">
        <v>956</v>
      </c>
      <c r="H207" s="247">
        <v>2</v>
      </c>
      <c r="I207" s="248"/>
      <c r="J207" s="249">
        <f>ROUND(I207*H207,2)</f>
        <v>0</v>
      </c>
      <c r="K207" s="250"/>
      <c r="L207" s="44"/>
      <c r="M207" s="251" t="s">
        <v>1</v>
      </c>
      <c r="N207" s="252" t="s">
        <v>41</v>
      </c>
      <c r="O207" s="91"/>
      <c r="P207" s="253">
        <f>O207*H207</f>
        <v>0</v>
      </c>
      <c r="Q207" s="253">
        <v>0</v>
      </c>
      <c r="R207" s="253">
        <f>Q207*H207</f>
        <v>0</v>
      </c>
      <c r="S207" s="253">
        <v>0</v>
      </c>
      <c r="T207" s="254">
        <f>S207*H207</f>
        <v>0</v>
      </c>
      <c r="U207" s="38"/>
      <c r="V207" s="38"/>
      <c r="W207" s="38"/>
      <c r="X207" s="38"/>
      <c r="Y207" s="38"/>
      <c r="Z207" s="38"/>
      <c r="AA207" s="38"/>
      <c r="AB207" s="38"/>
      <c r="AC207" s="38"/>
      <c r="AD207" s="38"/>
      <c r="AE207" s="38"/>
      <c r="AR207" s="255" t="s">
        <v>183</v>
      </c>
      <c r="AT207" s="255" t="s">
        <v>175</v>
      </c>
      <c r="AU207" s="255" t="s">
        <v>83</v>
      </c>
      <c r="AY207" s="17" t="s">
        <v>173</v>
      </c>
      <c r="BE207" s="256">
        <f>IF(N207="základní",J207,0)</f>
        <v>0</v>
      </c>
      <c r="BF207" s="256">
        <f>IF(N207="snížená",J207,0)</f>
        <v>0</v>
      </c>
      <c r="BG207" s="256">
        <f>IF(N207="zákl. přenesená",J207,0)</f>
        <v>0</v>
      </c>
      <c r="BH207" s="256">
        <f>IF(N207="sníž. přenesená",J207,0)</f>
        <v>0</v>
      </c>
      <c r="BI207" s="256">
        <f>IF(N207="nulová",J207,0)</f>
        <v>0</v>
      </c>
      <c r="BJ207" s="17" t="s">
        <v>83</v>
      </c>
      <c r="BK207" s="256">
        <f>ROUND(I207*H207,2)</f>
        <v>0</v>
      </c>
      <c r="BL207" s="17" t="s">
        <v>183</v>
      </c>
      <c r="BM207" s="255" t="s">
        <v>1596</v>
      </c>
    </row>
    <row r="208" spans="1:65" s="2" customFormat="1" ht="24.15" customHeight="1">
      <c r="A208" s="38"/>
      <c r="B208" s="39"/>
      <c r="C208" s="243" t="s">
        <v>586</v>
      </c>
      <c r="D208" s="243" t="s">
        <v>175</v>
      </c>
      <c r="E208" s="244" t="s">
        <v>1597</v>
      </c>
      <c r="F208" s="245" t="s">
        <v>1598</v>
      </c>
      <c r="G208" s="246" t="s">
        <v>956</v>
      </c>
      <c r="H208" s="247">
        <v>2</v>
      </c>
      <c r="I208" s="248"/>
      <c r="J208" s="249">
        <f>ROUND(I208*H208,2)</f>
        <v>0</v>
      </c>
      <c r="K208" s="250"/>
      <c r="L208" s="44"/>
      <c r="M208" s="251" t="s">
        <v>1</v>
      </c>
      <c r="N208" s="252" t="s">
        <v>41</v>
      </c>
      <c r="O208" s="91"/>
      <c r="P208" s="253">
        <f>O208*H208</f>
        <v>0</v>
      </c>
      <c r="Q208" s="253">
        <v>0</v>
      </c>
      <c r="R208" s="253">
        <f>Q208*H208</f>
        <v>0</v>
      </c>
      <c r="S208" s="253">
        <v>0</v>
      </c>
      <c r="T208" s="254">
        <f>S208*H208</f>
        <v>0</v>
      </c>
      <c r="U208" s="38"/>
      <c r="V208" s="38"/>
      <c r="W208" s="38"/>
      <c r="X208" s="38"/>
      <c r="Y208" s="38"/>
      <c r="Z208" s="38"/>
      <c r="AA208" s="38"/>
      <c r="AB208" s="38"/>
      <c r="AC208" s="38"/>
      <c r="AD208" s="38"/>
      <c r="AE208" s="38"/>
      <c r="AR208" s="255" t="s">
        <v>183</v>
      </c>
      <c r="AT208" s="255" t="s">
        <v>175</v>
      </c>
      <c r="AU208" s="255" t="s">
        <v>83</v>
      </c>
      <c r="AY208" s="17" t="s">
        <v>173</v>
      </c>
      <c r="BE208" s="256">
        <f>IF(N208="základní",J208,0)</f>
        <v>0</v>
      </c>
      <c r="BF208" s="256">
        <f>IF(N208="snížená",J208,0)</f>
        <v>0</v>
      </c>
      <c r="BG208" s="256">
        <f>IF(N208="zákl. přenesená",J208,0)</f>
        <v>0</v>
      </c>
      <c r="BH208" s="256">
        <f>IF(N208="sníž. přenesená",J208,0)</f>
        <v>0</v>
      </c>
      <c r="BI208" s="256">
        <f>IF(N208="nulová",J208,0)</f>
        <v>0</v>
      </c>
      <c r="BJ208" s="17" t="s">
        <v>83</v>
      </c>
      <c r="BK208" s="256">
        <f>ROUND(I208*H208,2)</f>
        <v>0</v>
      </c>
      <c r="BL208" s="17" t="s">
        <v>183</v>
      </c>
      <c r="BM208" s="255" t="s">
        <v>1599</v>
      </c>
    </row>
    <row r="209" spans="1:65" s="2" customFormat="1" ht="24.15" customHeight="1">
      <c r="A209" s="38"/>
      <c r="B209" s="39"/>
      <c r="C209" s="243" t="s">
        <v>593</v>
      </c>
      <c r="D209" s="243" t="s">
        <v>175</v>
      </c>
      <c r="E209" s="244" t="s">
        <v>1600</v>
      </c>
      <c r="F209" s="245" t="s">
        <v>1601</v>
      </c>
      <c r="G209" s="246" t="s">
        <v>956</v>
      </c>
      <c r="H209" s="247">
        <v>2</v>
      </c>
      <c r="I209" s="248"/>
      <c r="J209" s="249">
        <f>ROUND(I209*H209,2)</f>
        <v>0</v>
      </c>
      <c r="K209" s="250"/>
      <c r="L209" s="44"/>
      <c r="M209" s="251" t="s">
        <v>1</v>
      </c>
      <c r="N209" s="252" t="s">
        <v>41</v>
      </c>
      <c r="O209" s="91"/>
      <c r="P209" s="253">
        <f>O209*H209</f>
        <v>0</v>
      </c>
      <c r="Q209" s="253">
        <v>0</v>
      </c>
      <c r="R209" s="253">
        <f>Q209*H209</f>
        <v>0</v>
      </c>
      <c r="S209" s="253">
        <v>0</v>
      </c>
      <c r="T209" s="254">
        <f>S209*H209</f>
        <v>0</v>
      </c>
      <c r="U209" s="38"/>
      <c r="V209" s="38"/>
      <c r="W209" s="38"/>
      <c r="X209" s="38"/>
      <c r="Y209" s="38"/>
      <c r="Z209" s="38"/>
      <c r="AA209" s="38"/>
      <c r="AB209" s="38"/>
      <c r="AC209" s="38"/>
      <c r="AD209" s="38"/>
      <c r="AE209" s="38"/>
      <c r="AR209" s="255" t="s">
        <v>183</v>
      </c>
      <c r="AT209" s="255" t="s">
        <v>175</v>
      </c>
      <c r="AU209" s="255" t="s">
        <v>83</v>
      </c>
      <c r="AY209" s="17" t="s">
        <v>173</v>
      </c>
      <c r="BE209" s="256">
        <f>IF(N209="základní",J209,0)</f>
        <v>0</v>
      </c>
      <c r="BF209" s="256">
        <f>IF(N209="snížená",J209,0)</f>
        <v>0</v>
      </c>
      <c r="BG209" s="256">
        <f>IF(N209="zákl. přenesená",J209,0)</f>
        <v>0</v>
      </c>
      <c r="BH209" s="256">
        <f>IF(N209="sníž. přenesená",J209,0)</f>
        <v>0</v>
      </c>
      <c r="BI209" s="256">
        <f>IF(N209="nulová",J209,0)</f>
        <v>0</v>
      </c>
      <c r="BJ209" s="17" t="s">
        <v>83</v>
      </c>
      <c r="BK209" s="256">
        <f>ROUND(I209*H209,2)</f>
        <v>0</v>
      </c>
      <c r="BL209" s="17" t="s">
        <v>183</v>
      </c>
      <c r="BM209" s="255" t="s">
        <v>1602</v>
      </c>
    </row>
    <row r="210" spans="1:65" s="2" customFormat="1" ht="33" customHeight="1">
      <c r="A210" s="38"/>
      <c r="B210" s="39"/>
      <c r="C210" s="243" t="s">
        <v>601</v>
      </c>
      <c r="D210" s="243" t="s">
        <v>175</v>
      </c>
      <c r="E210" s="244" t="s">
        <v>1603</v>
      </c>
      <c r="F210" s="245" t="s">
        <v>1604</v>
      </c>
      <c r="G210" s="246" t="s">
        <v>956</v>
      </c>
      <c r="H210" s="247">
        <v>2</v>
      </c>
      <c r="I210" s="248"/>
      <c r="J210" s="249">
        <f>ROUND(I210*H210,2)</f>
        <v>0</v>
      </c>
      <c r="K210" s="250"/>
      <c r="L210" s="44"/>
      <c r="M210" s="251" t="s">
        <v>1</v>
      </c>
      <c r="N210" s="252" t="s">
        <v>41</v>
      </c>
      <c r="O210" s="91"/>
      <c r="P210" s="253">
        <f>O210*H210</f>
        <v>0</v>
      </c>
      <c r="Q210" s="253">
        <v>0</v>
      </c>
      <c r="R210" s="253">
        <f>Q210*H210</f>
        <v>0</v>
      </c>
      <c r="S210" s="253">
        <v>0</v>
      </c>
      <c r="T210" s="254">
        <f>S210*H210</f>
        <v>0</v>
      </c>
      <c r="U210" s="38"/>
      <c r="V210" s="38"/>
      <c r="W210" s="38"/>
      <c r="X210" s="38"/>
      <c r="Y210" s="38"/>
      <c r="Z210" s="38"/>
      <c r="AA210" s="38"/>
      <c r="AB210" s="38"/>
      <c r="AC210" s="38"/>
      <c r="AD210" s="38"/>
      <c r="AE210" s="38"/>
      <c r="AR210" s="255" t="s">
        <v>183</v>
      </c>
      <c r="AT210" s="255" t="s">
        <v>175</v>
      </c>
      <c r="AU210" s="255" t="s">
        <v>83</v>
      </c>
      <c r="AY210" s="17" t="s">
        <v>173</v>
      </c>
      <c r="BE210" s="256">
        <f>IF(N210="základní",J210,0)</f>
        <v>0</v>
      </c>
      <c r="BF210" s="256">
        <f>IF(N210="snížená",J210,0)</f>
        <v>0</v>
      </c>
      <c r="BG210" s="256">
        <f>IF(N210="zákl. přenesená",J210,0)</f>
        <v>0</v>
      </c>
      <c r="BH210" s="256">
        <f>IF(N210="sníž. přenesená",J210,0)</f>
        <v>0</v>
      </c>
      <c r="BI210" s="256">
        <f>IF(N210="nulová",J210,0)</f>
        <v>0</v>
      </c>
      <c r="BJ210" s="17" t="s">
        <v>83</v>
      </c>
      <c r="BK210" s="256">
        <f>ROUND(I210*H210,2)</f>
        <v>0</v>
      </c>
      <c r="BL210" s="17" t="s">
        <v>183</v>
      </c>
      <c r="BM210" s="255" t="s">
        <v>1605</v>
      </c>
    </row>
    <row r="211" spans="1:65" s="2" customFormat="1" ht="37.8" customHeight="1">
      <c r="A211" s="38"/>
      <c r="B211" s="39"/>
      <c r="C211" s="243" t="s">
        <v>605</v>
      </c>
      <c r="D211" s="243" t="s">
        <v>175</v>
      </c>
      <c r="E211" s="244" t="s">
        <v>1606</v>
      </c>
      <c r="F211" s="245" t="s">
        <v>1607</v>
      </c>
      <c r="G211" s="246" t="s">
        <v>956</v>
      </c>
      <c r="H211" s="247">
        <v>2</v>
      </c>
      <c r="I211" s="248"/>
      <c r="J211" s="249">
        <f>ROUND(I211*H211,2)</f>
        <v>0</v>
      </c>
      <c r="K211" s="250"/>
      <c r="L211" s="44"/>
      <c r="M211" s="251" t="s">
        <v>1</v>
      </c>
      <c r="N211" s="252" t="s">
        <v>41</v>
      </c>
      <c r="O211" s="91"/>
      <c r="P211" s="253">
        <f>O211*H211</f>
        <v>0</v>
      </c>
      <c r="Q211" s="253">
        <v>0</v>
      </c>
      <c r="R211" s="253">
        <f>Q211*H211</f>
        <v>0</v>
      </c>
      <c r="S211" s="253">
        <v>0</v>
      </c>
      <c r="T211" s="254">
        <f>S211*H211</f>
        <v>0</v>
      </c>
      <c r="U211" s="38"/>
      <c r="V211" s="38"/>
      <c r="W211" s="38"/>
      <c r="X211" s="38"/>
      <c r="Y211" s="38"/>
      <c r="Z211" s="38"/>
      <c r="AA211" s="38"/>
      <c r="AB211" s="38"/>
      <c r="AC211" s="38"/>
      <c r="AD211" s="38"/>
      <c r="AE211" s="38"/>
      <c r="AR211" s="255" t="s">
        <v>183</v>
      </c>
      <c r="AT211" s="255" t="s">
        <v>175</v>
      </c>
      <c r="AU211" s="255" t="s">
        <v>83</v>
      </c>
      <c r="AY211" s="17" t="s">
        <v>173</v>
      </c>
      <c r="BE211" s="256">
        <f>IF(N211="základní",J211,0)</f>
        <v>0</v>
      </c>
      <c r="BF211" s="256">
        <f>IF(N211="snížená",J211,0)</f>
        <v>0</v>
      </c>
      <c r="BG211" s="256">
        <f>IF(N211="zákl. přenesená",J211,0)</f>
        <v>0</v>
      </c>
      <c r="BH211" s="256">
        <f>IF(N211="sníž. přenesená",J211,0)</f>
        <v>0</v>
      </c>
      <c r="BI211" s="256">
        <f>IF(N211="nulová",J211,0)</f>
        <v>0</v>
      </c>
      <c r="BJ211" s="17" t="s">
        <v>83</v>
      </c>
      <c r="BK211" s="256">
        <f>ROUND(I211*H211,2)</f>
        <v>0</v>
      </c>
      <c r="BL211" s="17" t="s">
        <v>183</v>
      </c>
      <c r="BM211" s="255" t="s">
        <v>1608</v>
      </c>
    </row>
    <row r="212" spans="1:65" s="2" customFormat="1" ht="37.8" customHeight="1">
      <c r="A212" s="38"/>
      <c r="B212" s="39"/>
      <c r="C212" s="243" t="s">
        <v>610</v>
      </c>
      <c r="D212" s="243" t="s">
        <v>175</v>
      </c>
      <c r="E212" s="244" t="s">
        <v>1609</v>
      </c>
      <c r="F212" s="245" t="s">
        <v>1610</v>
      </c>
      <c r="G212" s="246" t="s">
        <v>956</v>
      </c>
      <c r="H212" s="247">
        <v>1</v>
      </c>
      <c r="I212" s="248"/>
      <c r="J212" s="249">
        <f>ROUND(I212*H212,2)</f>
        <v>0</v>
      </c>
      <c r="K212" s="250"/>
      <c r="L212" s="44"/>
      <c r="M212" s="251" t="s">
        <v>1</v>
      </c>
      <c r="N212" s="252" t="s">
        <v>41</v>
      </c>
      <c r="O212" s="91"/>
      <c r="P212" s="253">
        <f>O212*H212</f>
        <v>0</v>
      </c>
      <c r="Q212" s="253">
        <v>0</v>
      </c>
      <c r="R212" s="253">
        <f>Q212*H212</f>
        <v>0</v>
      </c>
      <c r="S212" s="253">
        <v>0</v>
      </c>
      <c r="T212" s="254">
        <f>S212*H212</f>
        <v>0</v>
      </c>
      <c r="U212" s="38"/>
      <c r="V212" s="38"/>
      <c r="W212" s="38"/>
      <c r="X212" s="38"/>
      <c r="Y212" s="38"/>
      <c r="Z212" s="38"/>
      <c r="AA212" s="38"/>
      <c r="AB212" s="38"/>
      <c r="AC212" s="38"/>
      <c r="AD212" s="38"/>
      <c r="AE212" s="38"/>
      <c r="AR212" s="255" t="s">
        <v>183</v>
      </c>
      <c r="AT212" s="255" t="s">
        <v>175</v>
      </c>
      <c r="AU212" s="255" t="s">
        <v>83</v>
      </c>
      <c r="AY212" s="17" t="s">
        <v>173</v>
      </c>
      <c r="BE212" s="256">
        <f>IF(N212="základní",J212,0)</f>
        <v>0</v>
      </c>
      <c r="BF212" s="256">
        <f>IF(N212="snížená",J212,0)</f>
        <v>0</v>
      </c>
      <c r="BG212" s="256">
        <f>IF(N212="zákl. přenesená",J212,0)</f>
        <v>0</v>
      </c>
      <c r="BH212" s="256">
        <f>IF(N212="sníž. přenesená",J212,0)</f>
        <v>0</v>
      </c>
      <c r="BI212" s="256">
        <f>IF(N212="nulová",J212,0)</f>
        <v>0</v>
      </c>
      <c r="BJ212" s="17" t="s">
        <v>83</v>
      </c>
      <c r="BK212" s="256">
        <f>ROUND(I212*H212,2)</f>
        <v>0</v>
      </c>
      <c r="BL212" s="17" t="s">
        <v>183</v>
      </c>
      <c r="BM212" s="255" t="s">
        <v>1611</v>
      </c>
    </row>
    <row r="213" spans="1:65" s="2" customFormat="1" ht="21.75" customHeight="1">
      <c r="A213" s="38"/>
      <c r="B213" s="39"/>
      <c r="C213" s="243" t="s">
        <v>624</v>
      </c>
      <c r="D213" s="243" t="s">
        <v>175</v>
      </c>
      <c r="E213" s="244" t="s">
        <v>1612</v>
      </c>
      <c r="F213" s="245" t="s">
        <v>1613</v>
      </c>
      <c r="G213" s="246" t="s">
        <v>956</v>
      </c>
      <c r="H213" s="247">
        <v>4</v>
      </c>
      <c r="I213" s="248"/>
      <c r="J213" s="249">
        <f>ROUND(I213*H213,2)</f>
        <v>0</v>
      </c>
      <c r="K213" s="250"/>
      <c r="L213" s="44"/>
      <c r="M213" s="251" t="s">
        <v>1</v>
      </c>
      <c r="N213" s="252" t="s">
        <v>41</v>
      </c>
      <c r="O213" s="91"/>
      <c r="P213" s="253">
        <f>O213*H213</f>
        <v>0</v>
      </c>
      <c r="Q213" s="253">
        <v>0</v>
      </c>
      <c r="R213" s="253">
        <f>Q213*H213</f>
        <v>0</v>
      </c>
      <c r="S213" s="253">
        <v>0</v>
      </c>
      <c r="T213" s="254">
        <f>S213*H213</f>
        <v>0</v>
      </c>
      <c r="U213" s="38"/>
      <c r="V213" s="38"/>
      <c r="W213" s="38"/>
      <c r="X213" s="38"/>
      <c r="Y213" s="38"/>
      <c r="Z213" s="38"/>
      <c r="AA213" s="38"/>
      <c r="AB213" s="38"/>
      <c r="AC213" s="38"/>
      <c r="AD213" s="38"/>
      <c r="AE213" s="38"/>
      <c r="AR213" s="255" t="s">
        <v>183</v>
      </c>
      <c r="AT213" s="255" t="s">
        <v>175</v>
      </c>
      <c r="AU213" s="255" t="s">
        <v>83</v>
      </c>
      <c r="AY213" s="17" t="s">
        <v>173</v>
      </c>
      <c r="BE213" s="256">
        <f>IF(N213="základní",J213,0)</f>
        <v>0</v>
      </c>
      <c r="BF213" s="256">
        <f>IF(N213="snížená",J213,0)</f>
        <v>0</v>
      </c>
      <c r="BG213" s="256">
        <f>IF(N213="zákl. přenesená",J213,0)</f>
        <v>0</v>
      </c>
      <c r="BH213" s="256">
        <f>IF(N213="sníž. přenesená",J213,0)</f>
        <v>0</v>
      </c>
      <c r="BI213" s="256">
        <f>IF(N213="nulová",J213,0)</f>
        <v>0</v>
      </c>
      <c r="BJ213" s="17" t="s">
        <v>83</v>
      </c>
      <c r="BK213" s="256">
        <f>ROUND(I213*H213,2)</f>
        <v>0</v>
      </c>
      <c r="BL213" s="17" t="s">
        <v>183</v>
      </c>
      <c r="BM213" s="255" t="s">
        <v>1614</v>
      </c>
    </row>
    <row r="214" spans="1:65" s="2" customFormat="1" ht="21.75" customHeight="1">
      <c r="A214" s="38"/>
      <c r="B214" s="39"/>
      <c r="C214" s="243" t="s">
        <v>628</v>
      </c>
      <c r="D214" s="243" t="s">
        <v>175</v>
      </c>
      <c r="E214" s="244" t="s">
        <v>1615</v>
      </c>
      <c r="F214" s="245" t="s">
        <v>1616</v>
      </c>
      <c r="G214" s="246" t="s">
        <v>691</v>
      </c>
      <c r="H214" s="247">
        <v>20</v>
      </c>
      <c r="I214" s="248"/>
      <c r="J214" s="249">
        <f>ROUND(I214*H214,2)</f>
        <v>0</v>
      </c>
      <c r="K214" s="250"/>
      <c r="L214" s="44"/>
      <c r="M214" s="251" t="s">
        <v>1</v>
      </c>
      <c r="N214" s="252" t="s">
        <v>41</v>
      </c>
      <c r="O214" s="91"/>
      <c r="P214" s="253">
        <f>O214*H214</f>
        <v>0</v>
      </c>
      <c r="Q214" s="253">
        <v>0</v>
      </c>
      <c r="R214" s="253">
        <f>Q214*H214</f>
        <v>0</v>
      </c>
      <c r="S214" s="253">
        <v>0</v>
      </c>
      <c r="T214" s="254">
        <f>S214*H214</f>
        <v>0</v>
      </c>
      <c r="U214" s="38"/>
      <c r="V214" s="38"/>
      <c r="W214" s="38"/>
      <c r="X214" s="38"/>
      <c r="Y214" s="38"/>
      <c r="Z214" s="38"/>
      <c r="AA214" s="38"/>
      <c r="AB214" s="38"/>
      <c r="AC214" s="38"/>
      <c r="AD214" s="38"/>
      <c r="AE214" s="38"/>
      <c r="AR214" s="255" t="s">
        <v>183</v>
      </c>
      <c r="AT214" s="255" t="s">
        <v>175</v>
      </c>
      <c r="AU214" s="255" t="s">
        <v>83</v>
      </c>
      <c r="AY214" s="17" t="s">
        <v>173</v>
      </c>
      <c r="BE214" s="256">
        <f>IF(N214="základní",J214,0)</f>
        <v>0</v>
      </c>
      <c r="BF214" s="256">
        <f>IF(N214="snížená",J214,0)</f>
        <v>0</v>
      </c>
      <c r="BG214" s="256">
        <f>IF(N214="zákl. přenesená",J214,0)</f>
        <v>0</v>
      </c>
      <c r="BH214" s="256">
        <f>IF(N214="sníž. přenesená",J214,0)</f>
        <v>0</v>
      </c>
      <c r="BI214" s="256">
        <f>IF(N214="nulová",J214,0)</f>
        <v>0</v>
      </c>
      <c r="BJ214" s="17" t="s">
        <v>83</v>
      </c>
      <c r="BK214" s="256">
        <f>ROUND(I214*H214,2)</f>
        <v>0</v>
      </c>
      <c r="BL214" s="17" t="s">
        <v>183</v>
      </c>
      <c r="BM214" s="255" t="s">
        <v>1617</v>
      </c>
    </row>
    <row r="215" spans="1:65" s="2" customFormat="1" ht="24.15" customHeight="1">
      <c r="A215" s="38"/>
      <c r="B215" s="39"/>
      <c r="C215" s="243" t="s">
        <v>632</v>
      </c>
      <c r="D215" s="243" t="s">
        <v>175</v>
      </c>
      <c r="E215" s="244" t="s">
        <v>1618</v>
      </c>
      <c r="F215" s="245" t="s">
        <v>1619</v>
      </c>
      <c r="G215" s="246" t="s">
        <v>956</v>
      </c>
      <c r="H215" s="247">
        <v>4</v>
      </c>
      <c r="I215" s="248"/>
      <c r="J215" s="249">
        <f>ROUND(I215*H215,2)</f>
        <v>0</v>
      </c>
      <c r="K215" s="250"/>
      <c r="L215" s="44"/>
      <c r="M215" s="251" t="s">
        <v>1</v>
      </c>
      <c r="N215" s="252" t="s">
        <v>41</v>
      </c>
      <c r="O215" s="91"/>
      <c r="P215" s="253">
        <f>O215*H215</f>
        <v>0</v>
      </c>
      <c r="Q215" s="253">
        <v>0</v>
      </c>
      <c r="R215" s="253">
        <f>Q215*H215</f>
        <v>0</v>
      </c>
      <c r="S215" s="253">
        <v>0</v>
      </c>
      <c r="T215" s="254">
        <f>S215*H215</f>
        <v>0</v>
      </c>
      <c r="U215" s="38"/>
      <c r="V215" s="38"/>
      <c r="W215" s="38"/>
      <c r="X215" s="38"/>
      <c r="Y215" s="38"/>
      <c r="Z215" s="38"/>
      <c r="AA215" s="38"/>
      <c r="AB215" s="38"/>
      <c r="AC215" s="38"/>
      <c r="AD215" s="38"/>
      <c r="AE215" s="38"/>
      <c r="AR215" s="255" t="s">
        <v>183</v>
      </c>
      <c r="AT215" s="255" t="s">
        <v>175</v>
      </c>
      <c r="AU215" s="255" t="s">
        <v>83</v>
      </c>
      <c r="AY215" s="17" t="s">
        <v>173</v>
      </c>
      <c r="BE215" s="256">
        <f>IF(N215="základní",J215,0)</f>
        <v>0</v>
      </c>
      <c r="BF215" s="256">
        <f>IF(N215="snížená",J215,0)</f>
        <v>0</v>
      </c>
      <c r="BG215" s="256">
        <f>IF(N215="zákl. přenesená",J215,0)</f>
        <v>0</v>
      </c>
      <c r="BH215" s="256">
        <f>IF(N215="sníž. přenesená",J215,0)</f>
        <v>0</v>
      </c>
      <c r="BI215" s="256">
        <f>IF(N215="nulová",J215,0)</f>
        <v>0</v>
      </c>
      <c r="BJ215" s="17" t="s">
        <v>83</v>
      </c>
      <c r="BK215" s="256">
        <f>ROUND(I215*H215,2)</f>
        <v>0</v>
      </c>
      <c r="BL215" s="17" t="s">
        <v>183</v>
      </c>
      <c r="BM215" s="255" t="s">
        <v>1620</v>
      </c>
    </row>
    <row r="216" spans="1:65" s="2" customFormat="1" ht="24.15" customHeight="1">
      <c r="A216" s="38"/>
      <c r="B216" s="39"/>
      <c r="C216" s="243" t="s">
        <v>636</v>
      </c>
      <c r="D216" s="243" t="s">
        <v>175</v>
      </c>
      <c r="E216" s="244" t="s">
        <v>1621</v>
      </c>
      <c r="F216" s="245" t="s">
        <v>1622</v>
      </c>
      <c r="G216" s="246" t="s">
        <v>1452</v>
      </c>
      <c r="H216" s="247">
        <v>2</v>
      </c>
      <c r="I216" s="248"/>
      <c r="J216" s="249">
        <f>ROUND(I216*H216,2)</f>
        <v>0</v>
      </c>
      <c r="K216" s="250"/>
      <c r="L216" s="44"/>
      <c r="M216" s="251" t="s">
        <v>1</v>
      </c>
      <c r="N216" s="252" t="s">
        <v>41</v>
      </c>
      <c r="O216" s="91"/>
      <c r="P216" s="253">
        <f>O216*H216</f>
        <v>0</v>
      </c>
      <c r="Q216" s="253">
        <v>0</v>
      </c>
      <c r="R216" s="253">
        <f>Q216*H216</f>
        <v>0</v>
      </c>
      <c r="S216" s="253">
        <v>0</v>
      </c>
      <c r="T216" s="254">
        <f>S216*H216</f>
        <v>0</v>
      </c>
      <c r="U216" s="38"/>
      <c r="V216" s="38"/>
      <c r="W216" s="38"/>
      <c r="X216" s="38"/>
      <c r="Y216" s="38"/>
      <c r="Z216" s="38"/>
      <c r="AA216" s="38"/>
      <c r="AB216" s="38"/>
      <c r="AC216" s="38"/>
      <c r="AD216" s="38"/>
      <c r="AE216" s="38"/>
      <c r="AR216" s="255" t="s">
        <v>183</v>
      </c>
      <c r="AT216" s="255" t="s">
        <v>175</v>
      </c>
      <c r="AU216" s="255" t="s">
        <v>83</v>
      </c>
      <c r="AY216" s="17" t="s">
        <v>173</v>
      </c>
      <c r="BE216" s="256">
        <f>IF(N216="základní",J216,0)</f>
        <v>0</v>
      </c>
      <c r="BF216" s="256">
        <f>IF(N216="snížená",J216,0)</f>
        <v>0</v>
      </c>
      <c r="BG216" s="256">
        <f>IF(N216="zákl. přenesená",J216,0)</f>
        <v>0</v>
      </c>
      <c r="BH216" s="256">
        <f>IF(N216="sníž. přenesená",J216,0)</f>
        <v>0</v>
      </c>
      <c r="BI216" s="256">
        <f>IF(N216="nulová",J216,0)</f>
        <v>0</v>
      </c>
      <c r="BJ216" s="17" t="s">
        <v>83</v>
      </c>
      <c r="BK216" s="256">
        <f>ROUND(I216*H216,2)</f>
        <v>0</v>
      </c>
      <c r="BL216" s="17" t="s">
        <v>183</v>
      </c>
      <c r="BM216" s="255" t="s">
        <v>1623</v>
      </c>
    </row>
    <row r="217" spans="1:65" s="2" customFormat="1" ht="24.15" customHeight="1">
      <c r="A217" s="38"/>
      <c r="B217" s="39"/>
      <c r="C217" s="243" t="s">
        <v>640</v>
      </c>
      <c r="D217" s="243" t="s">
        <v>175</v>
      </c>
      <c r="E217" s="244" t="s">
        <v>1624</v>
      </c>
      <c r="F217" s="245" t="s">
        <v>1625</v>
      </c>
      <c r="G217" s="246" t="s">
        <v>211</v>
      </c>
      <c r="H217" s="247">
        <v>8.2</v>
      </c>
      <c r="I217" s="248"/>
      <c r="J217" s="249">
        <f>ROUND(I217*H217,2)</f>
        <v>0</v>
      </c>
      <c r="K217" s="250"/>
      <c r="L217" s="44"/>
      <c r="M217" s="251" t="s">
        <v>1</v>
      </c>
      <c r="N217" s="252" t="s">
        <v>41</v>
      </c>
      <c r="O217" s="91"/>
      <c r="P217" s="253">
        <f>O217*H217</f>
        <v>0</v>
      </c>
      <c r="Q217" s="253">
        <v>0</v>
      </c>
      <c r="R217" s="253">
        <f>Q217*H217</f>
        <v>0</v>
      </c>
      <c r="S217" s="253">
        <v>0</v>
      </c>
      <c r="T217" s="254">
        <f>S217*H217</f>
        <v>0</v>
      </c>
      <c r="U217" s="38"/>
      <c r="V217" s="38"/>
      <c r="W217" s="38"/>
      <c r="X217" s="38"/>
      <c r="Y217" s="38"/>
      <c r="Z217" s="38"/>
      <c r="AA217" s="38"/>
      <c r="AB217" s="38"/>
      <c r="AC217" s="38"/>
      <c r="AD217" s="38"/>
      <c r="AE217" s="38"/>
      <c r="AR217" s="255" t="s">
        <v>183</v>
      </c>
      <c r="AT217" s="255" t="s">
        <v>175</v>
      </c>
      <c r="AU217" s="255" t="s">
        <v>83</v>
      </c>
      <c r="AY217" s="17" t="s">
        <v>173</v>
      </c>
      <c r="BE217" s="256">
        <f>IF(N217="základní",J217,0)</f>
        <v>0</v>
      </c>
      <c r="BF217" s="256">
        <f>IF(N217="snížená",J217,0)</f>
        <v>0</v>
      </c>
      <c r="BG217" s="256">
        <f>IF(N217="zákl. přenesená",J217,0)</f>
        <v>0</v>
      </c>
      <c r="BH217" s="256">
        <f>IF(N217="sníž. přenesená",J217,0)</f>
        <v>0</v>
      </c>
      <c r="BI217" s="256">
        <f>IF(N217="nulová",J217,0)</f>
        <v>0</v>
      </c>
      <c r="BJ217" s="17" t="s">
        <v>83</v>
      </c>
      <c r="BK217" s="256">
        <f>ROUND(I217*H217,2)</f>
        <v>0</v>
      </c>
      <c r="BL217" s="17" t="s">
        <v>183</v>
      </c>
      <c r="BM217" s="255" t="s">
        <v>1626</v>
      </c>
    </row>
    <row r="218" spans="1:65" s="2" customFormat="1" ht="24.15" customHeight="1">
      <c r="A218" s="38"/>
      <c r="B218" s="39"/>
      <c r="C218" s="243" t="s">
        <v>645</v>
      </c>
      <c r="D218" s="243" t="s">
        <v>175</v>
      </c>
      <c r="E218" s="244" t="s">
        <v>1627</v>
      </c>
      <c r="F218" s="245" t="s">
        <v>1628</v>
      </c>
      <c r="G218" s="246" t="s">
        <v>211</v>
      </c>
      <c r="H218" s="247">
        <v>24</v>
      </c>
      <c r="I218" s="248"/>
      <c r="J218" s="249">
        <f>ROUND(I218*H218,2)</f>
        <v>0</v>
      </c>
      <c r="K218" s="250"/>
      <c r="L218" s="44"/>
      <c r="M218" s="251" t="s">
        <v>1</v>
      </c>
      <c r="N218" s="252" t="s">
        <v>41</v>
      </c>
      <c r="O218" s="91"/>
      <c r="P218" s="253">
        <f>O218*H218</f>
        <v>0</v>
      </c>
      <c r="Q218" s="253">
        <v>0</v>
      </c>
      <c r="R218" s="253">
        <f>Q218*H218</f>
        <v>0</v>
      </c>
      <c r="S218" s="253">
        <v>0</v>
      </c>
      <c r="T218" s="254">
        <f>S218*H218</f>
        <v>0</v>
      </c>
      <c r="U218" s="38"/>
      <c r="V218" s="38"/>
      <c r="W218" s="38"/>
      <c r="X218" s="38"/>
      <c r="Y218" s="38"/>
      <c r="Z218" s="38"/>
      <c r="AA218" s="38"/>
      <c r="AB218" s="38"/>
      <c r="AC218" s="38"/>
      <c r="AD218" s="38"/>
      <c r="AE218" s="38"/>
      <c r="AR218" s="255" t="s">
        <v>183</v>
      </c>
      <c r="AT218" s="255" t="s">
        <v>175</v>
      </c>
      <c r="AU218" s="255" t="s">
        <v>83</v>
      </c>
      <c r="AY218" s="17" t="s">
        <v>173</v>
      </c>
      <c r="BE218" s="256">
        <f>IF(N218="základní",J218,0)</f>
        <v>0</v>
      </c>
      <c r="BF218" s="256">
        <f>IF(N218="snížená",J218,0)</f>
        <v>0</v>
      </c>
      <c r="BG218" s="256">
        <f>IF(N218="zákl. přenesená",J218,0)</f>
        <v>0</v>
      </c>
      <c r="BH218" s="256">
        <f>IF(N218="sníž. přenesená",J218,0)</f>
        <v>0</v>
      </c>
      <c r="BI218" s="256">
        <f>IF(N218="nulová",J218,0)</f>
        <v>0</v>
      </c>
      <c r="BJ218" s="17" t="s">
        <v>83</v>
      </c>
      <c r="BK218" s="256">
        <f>ROUND(I218*H218,2)</f>
        <v>0</v>
      </c>
      <c r="BL218" s="17" t="s">
        <v>183</v>
      </c>
      <c r="BM218" s="255" t="s">
        <v>1629</v>
      </c>
    </row>
    <row r="219" spans="1:65" s="2" customFormat="1" ht="24.15" customHeight="1">
      <c r="A219" s="38"/>
      <c r="B219" s="39"/>
      <c r="C219" s="243" t="s">
        <v>651</v>
      </c>
      <c r="D219" s="243" t="s">
        <v>175</v>
      </c>
      <c r="E219" s="244" t="s">
        <v>1630</v>
      </c>
      <c r="F219" s="245" t="s">
        <v>1631</v>
      </c>
      <c r="G219" s="246" t="s">
        <v>211</v>
      </c>
      <c r="H219" s="247">
        <v>12</v>
      </c>
      <c r="I219" s="248"/>
      <c r="J219" s="249">
        <f>ROUND(I219*H219,2)</f>
        <v>0</v>
      </c>
      <c r="K219" s="250"/>
      <c r="L219" s="44"/>
      <c r="M219" s="251" t="s">
        <v>1</v>
      </c>
      <c r="N219" s="252" t="s">
        <v>41</v>
      </c>
      <c r="O219" s="91"/>
      <c r="P219" s="253">
        <f>O219*H219</f>
        <v>0</v>
      </c>
      <c r="Q219" s="253">
        <v>0</v>
      </c>
      <c r="R219" s="253">
        <f>Q219*H219</f>
        <v>0</v>
      </c>
      <c r="S219" s="253">
        <v>0</v>
      </c>
      <c r="T219" s="254">
        <f>S219*H219</f>
        <v>0</v>
      </c>
      <c r="U219" s="38"/>
      <c r="V219" s="38"/>
      <c r="W219" s="38"/>
      <c r="X219" s="38"/>
      <c r="Y219" s="38"/>
      <c r="Z219" s="38"/>
      <c r="AA219" s="38"/>
      <c r="AB219" s="38"/>
      <c r="AC219" s="38"/>
      <c r="AD219" s="38"/>
      <c r="AE219" s="38"/>
      <c r="AR219" s="255" t="s">
        <v>183</v>
      </c>
      <c r="AT219" s="255" t="s">
        <v>175</v>
      </c>
      <c r="AU219" s="255" t="s">
        <v>83</v>
      </c>
      <c r="AY219" s="17" t="s">
        <v>173</v>
      </c>
      <c r="BE219" s="256">
        <f>IF(N219="základní",J219,0)</f>
        <v>0</v>
      </c>
      <c r="BF219" s="256">
        <f>IF(N219="snížená",J219,0)</f>
        <v>0</v>
      </c>
      <c r="BG219" s="256">
        <f>IF(N219="zákl. přenesená",J219,0)</f>
        <v>0</v>
      </c>
      <c r="BH219" s="256">
        <f>IF(N219="sníž. přenesená",J219,0)</f>
        <v>0</v>
      </c>
      <c r="BI219" s="256">
        <f>IF(N219="nulová",J219,0)</f>
        <v>0</v>
      </c>
      <c r="BJ219" s="17" t="s">
        <v>83</v>
      </c>
      <c r="BK219" s="256">
        <f>ROUND(I219*H219,2)</f>
        <v>0</v>
      </c>
      <c r="BL219" s="17" t="s">
        <v>183</v>
      </c>
      <c r="BM219" s="255" t="s">
        <v>1632</v>
      </c>
    </row>
    <row r="220" spans="1:65" s="2" customFormat="1" ht="24.15" customHeight="1">
      <c r="A220" s="38"/>
      <c r="B220" s="39"/>
      <c r="C220" s="243" t="s">
        <v>660</v>
      </c>
      <c r="D220" s="243" t="s">
        <v>175</v>
      </c>
      <c r="E220" s="244" t="s">
        <v>1633</v>
      </c>
      <c r="F220" s="245" t="s">
        <v>1634</v>
      </c>
      <c r="G220" s="246" t="s">
        <v>956</v>
      </c>
      <c r="H220" s="247">
        <v>21</v>
      </c>
      <c r="I220" s="248"/>
      <c r="J220" s="249">
        <f>ROUND(I220*H220,2)</f>
        <v>0</v>
      </c>
      <c r="K220" s="250"/>
      <c r="L220" s="44"/>
      <c r="M220" s="251" t="s">
        <v>1</v>
      </c>
      <c r="N220" s="252" t="s">
        <v>41</v>
      </c>
      <c r="O220" s="91"/>
      <c r="P220" s="253">
        <f>O220*H220</f>
        <v>0</v>
      </c>
      <c r="Q220" s="253">
        <v>0</v>
      </c>
      <c r="R220" s="253">
        <f>Q220*H220</f>
        <v>0</v>
      </c>
      <c r="S220" s="253">
        <v>0</v>
      </c>
      <c r="T220" s="254">
        <f>S220*H220</f>
        <v>0</v>
      </c>
      <c r="U220" s="38"/>
      <c r="V220" s="38"/>
      <c r="W220" s="38"/>
      <c r="X220" s="38"/>
      <c r="Y220" s="38"/>
      <c r="Z220" s="38"/>
      <c r="AA220" s="38"/>
      <c r="AB220" s="38"/>
      <c r="AC220" s="38"/>
      <c r="AD220" s="38"/>
      <c r="AE220" s="38"/>
      <c r="AR220" s="255" t="s">
        <v>183</v>
      </c>
      <c r="AT220" s="255" t="s">
        <v>175</v>
      </c>
      <c r="AU220" s="255" t="s">
        <v>83</v>
      </c>
      <c r="AY220" s="17" t="s">
        <v>173</v>
      </c>
      <c r="BE220" s="256">
        <f>IF(N220="základní",J220,0)</f>
        <v>0</v>
      </c>
      <c r="BF220" s="256">
        <f>IF(N220="snížená",J220,0)</f>
        <v>0</v>
      </c>
      <c r="BG220" s="256">
        <f>IF(N220="zákl. přenesená",J220,0)</f>
        <v>0</v>
      </c>
      <c r="BH220" s="256">
        <f>IF(N220="sníž. přenesená",J220,0)</f>
        <v>0</v>
      </c>
      <c r="BI220" s="256">
        <f>IF(N220="nulová",J220,0)</f>
        <v>0</v>
      </c>
      <c r="BJ220" s="17" t="s">
        <v>83</v>
      </c>
      <c r="BK220" s="256">
        <f>ROUND(I220*H220,2)</f>
        <v>0</v>
      </c>
      <c r="BL220" s="17" t="s">
        <v>183</v>
      </c>
      <c r="BM220" s="255" t="s">
        <v>1635</v>
      </c>
    </row>
    <row r="221" spans="1:65" s="2" customFormat="1" ht="24.15" customHeight="1">
      <c r="A221" s="38"/>
      <c r="B221" s="39"/>
      <c r="C221" s="243" t="s">
        <v>665</v>
      </c>
      <c r="D221" s="243" t="s">
        <v>175</v>
      </c>
      <c r="E221" s="244" t="s">
        <v>1636</v>
      </c>
      <c r="F221" s="245" t="s">
        <v>1637</v>
      </c>
      <c r="G221" s="246" t="s">
        <v>956</v>
      </c>
      <c r="H221" s="247">
        <v>7</v>
      </c>
      <c r="I221" s="248"/>
      <c r="J221" s="249">
        <f>ROUND(I221*H221,2)</f>
        <v>0</v>
      </c>
      <c r="K221" s="250"/>
      <c r="L221" s="44"/>
      <c r="M221" s="251" t="s">
        <v>1</v>
      </c>
      <c r="N221" s="252" t="s">
        <v>41</v>
      </c>
      <c r="O221" s="91"/>
      <c r="P221" s="253">
        <f>O221*H221</f>
        <v>0</v>
      </c>
      <c r="Q221" s="253">
        <v>0</v>
      </c>
      <c r="R221" s="253">
        <f>Q221*H221</f>
        <v>0</v>
      </c>
      <c r="S221" s="253">
        <v>0</v>
      </c>
      <c r="T221" s="254">
        <f>S221*H221</f>
        <v>0</v>
      </c>
      <c r="U221" s="38"/>
      <c r="V221" s="38"/>
      <c r="W221" s="38"/>
      <c r="X221" s="38"/>
      <c r="Y221" s="38"/>
      <c r="Z221" s="38"/>
      <c r="AA221" s="38"/>
      <c r="AB221" s="38"/>
      <c r="AC221" s="38"/>
      <c r="AD221" s="38"/>
      <c r="AE221" s="38"/>
      <c r="AR221" s="255" t="s">
        <v>183</v>
      </c>
      <c r="AT221" s="255" t="s">
        <v>175</v>
      </c>
      <c r="AU221" s="255" t="s">
        <v>83</v>
      </c>
      <c r="AY221" s="17" t="s">
        <v>173</v>
      </c>
      <c r="BE221" s="256">
        <f>IF(N221="základní",J221,0)</f>
        <v>0</v>
      </c>
      <c r="BF221" s="256">
        <f>IF(N221="snížená",J221,0)</f>
        <v>0</v>
      </c>
      <c r="BG221" s="256">
        <f>IF(N221="zákl. přenesená",J221,0)</f>
        <v>0</v>
      </c>
      <c r="BH221" s="256">
        <f>IF(N221="sníž. přenesená",J221,0)</f>
        <v>0</v>
      </c>
      <c r="BI221" s="256">
        <f>IF(N221="nulová",J221,0)</f>
        <v>0</v>
      </c>
      <c r="BJ221" s="17" t="s">
        <v>83</v>
      </c>
      <c r="BK221" s="256">
        <f>ROUND(I221*H221,2)</f>
        <v>0</v>
      </c>
      <c r="BL221" s="17" t="s">
        <v>183</v>
      </c>
      <c r="BM221" s="255" t="s">
        <v>1638</v>
      </c>
    </row>
    <row r="222" spans="1:65" s="2" customFormat="1" ht="24.15" customHeight="1">
      <c r="A222" s="38"/>
      <c r="B222" s="39"/>
      <c r="C222" s="243" t="s">
        <v>670</v>
      </c>
      <c r="D222" s="243" t="s">
        <v>175</v>
      </c>
      <c r="E222" s="244" t="s">
        <v>1639</v>
      </c>
      <c r="F222" s="245" t="s">
        <v>1640</v>
      </c>
      <c r="G222" s="246" t="s">
        <v>956</v>
      </c>
      <c r="H222" s="247">
        <v>8</v>
      </c>
      <c r="I222" s="248"/>
      <c r="J222" s="249">
        <f>ROUND(I222*H222,2)</f>
        <v>0</v>
      </c>
      <c r="K222" s="250"/>
      <c r="L222" s="44"/>
      <c r="M222" s="251" t="s">
        <v>1</v>
      </c>
      <c r="N222" s="252" t="s">
        <v>41</v>
      </c>
      <c r="O222" s="91"/>
      <c r="P222" s="253">
        <f>O222*H222</f>
        <v>0</v>
      </c>
      <c r="Q222" s="253">
        <v>0</v>
      </c>
      <c r="R222" s="253">
        <f>Q222*H222</f>
        <v>0</v>
      </c>
      <c r="S222" s="253">
        <v>0</v>
      </c>
      <c r="T222" s="254">
        <f>S222*H222</f>
        <v>0</v>
      </c>
      <c r="U222" s="38"/>
      <c r="V222" s="38"/>
      <c r="W222" s="38"/>
      <c r="X222" s="38"/>
      <c r="Y222" s="38"/>
      <c r="Z222" s="38"/>
      <c r="AA222" s="38"/>
      <c r="AB222" s="38"/>
      <c r="AC222" s="38"/>
      <c r="AD222" s="38"/>
      <c r="AE222" s="38"/>
      <c r="AR222" s="255" t="s">
        <v>183</v>
      </c>
      <c r="AT222" s="255" t="s">
        <v>175</v>
      </c>
      <c r="AU222" s="255" t="s">
        <v>83</v>
      </c>
      <c r="AY222" s="17" t="s">
        <v>173</v>
      </c>
      <c r="BE222" s="256">
        <f>IF(N222="základní",J222,0)</f>
        <v>0</v>
      </c>
      <c r="BF222" s="256">
        <f>IF(N222="snížená",J222,0)</f>
        <v>0</v>
      </c>
      <c r="BG222" s="256">
        <f>IF(N222="zákl. přenesená",J222,0)</f>
        <v>0</v>
      </c>
      <c r="BH222" s="256">
        <f>IF(N222="sníž. přenesená",J222,0)</f>
        <v>0</v>
      </c>
      <c r="BI222" s="256">
        <f>IF(N222="nulová",J222,0)</f>
        <v>0</v>
      </c>
      <c r="BJ222" s="17" t="s">
        <v>83</v>
      </c>
      <c r="BK222" s="256">
        <f>ROUND(I222*H222,2)</f>
        <v>0</v>
      </c>
      <c r="BL222" s="17" t="s">
        <v>183</v>
      </c>
      <c r="BM222" s="255" t="s">
        <v>1641</v>
      </c>
    </row>
    <row r="223" spans="1:65" s="2" customFormat="1" ht="24.15" customHeight="1">
      <c r="A223" s="38"/>
      <c r="B223" s="39"/>
      <c r="C223" s="243" t="s">
        <v>676</v>
      </c>
      <c r="D223" s="243" t="s">
        <v>175</v>
      </c>
      <c r="E223" s="244" t="s">
        <v>1642</v>
      </c>
      <c r="F223" s="245" t="s">
        <v>1643</v>
      </c>
      <c r="G223" s="246" t="s">
        <v>211</v>
      </c>
      <c r="H223" s="247">
        <v>11</v>
      </c>
      <c r="I223" s="248"/>
      <c r="J223" s="249">
        <f>ROUND(I223*H223,2)</f>
        <v>0</v>
      </c>
      <c r="K223" s="250"/>
      <c r="L223" s="44"/>
      <c r="M223" s="251" t="s">
        <v>1</v>
      </c>
      <c r="N223" s="252" t="s">
        <v>41</v>
      </c>
      <c r="O223" s="91"/>
      <c r="P223" s="253">
        <f>O223*H223</f>
        <v>0</v>
      </c>
      <c r="Q223" s="253">
        <v>0</v>
      </c>
      <c r="R223" s="253">
        <f>Q223*H223</f>
        <v>0</v>
      </c>
      <c r="S223" s="253">
        <v>0</v>
      </c>
      <c r="T223" s="254">
        <f>S223*H223</f>
        <v>0</v>
      </c>
      <c r="U223" s="38"/>
      <c r="V223" s="38"/>
      <c r="W223" s="38"/>
      <c r="X223" s="38"/>
      <c r="Y223" s="38"/>
      <c r="Z223" s="38"/>
      <c r="AA223" s="38"/>
      <c r="AB223" s="38"/>
      <c r="AC223" s="38"/>
      <c r="AD223" s="38"/>
      <c r="AE223" s="38"/>
      <c r="AR223" s="255" t="s">
        <v>183</v>
      </c>
      <c r="AT223" s="255" t="s">
        <v>175</v>
      </c>
      <c r="AU223" s="255" t="s">
        <v>83</v>
      </c>
      <c r="AY223" s="17" t="s">
        <v>173</v>
      </c>
      <c r="BE223" s="256">
        <f>IF(N223="základní",J223,0)</f>
        <v>0</v>
      </c>
      <c r="BF223" s="256">
        <f>IF(N223="snížená",J223,0)</f>
        <v>0</v>
      </c>
      <c r="BG223" s="256">
        <f>IF(N223="zákl. přenesená",J223,0)</f>
        <v>0</v>
      </c>
      <c r="BH223" s="256">
        <f>IF(N223="sníž. přenesená",J223,0)</f>
        <v>0</v>
      </c>
      <c r="BI223" s="256">
        <f>IF(N223="nulová",J223,0)</f>
        <v>0</v>
      </c>
      <c r="BJ223" s="17" t="s">
        <v>83</v>
      </c>
      <c r="BK223" s="256">
        <f>ROUND(I223*H223,2)</f>
        <v>0</v>
      </c>
      <c r="BL223" s="17" t="s">
        <v>183</v>
      </c>
      <c r="BM223" s="255" t="s">
        <v>1644</v>
      </c>
    </row>
    <row r="224" spans="1:63" s="12" customFormat="1" ht="25.9" customHeight="1">
      <c r="A224" s="12"/>
      <c r="B224" s="227"/>
      <c r="C224" s="228"/>
      <c r="D224" s="229" t="s">
        <v>75</v>
      </c>
      <c r="E224" s="230" t="s">
        <v>96</v>
      </c>
      <c r="F224" s="230" t="s">
        <v>1645</v>
      </c>
      <c r="G224" s="228"/>
      <c r="H224" s="228"/>
      <c r="I224" s="231"/>
      <c r="J224" s="232">
        <f>BK224</f>
        <v>0</v>
      </c>
      <c r="K224" s="228"/>
      <c r="L224" s="233"/>
      <c r="M224" s="234"/>
      <c r="N224" s="235"/>
      <c r="O224" s="235"/>
      <c r="P224" s="236">
        <f>SUM(P225:P228)</f>
        <v>0</v>
      </c>
      <c r="Q224" s="235"/>
      <c r="R224" s="236">
        <f>SUM(R225:R228)</f>
        <v>0</v>
      </c>
      <c r="S224" s="235"/>
      <c r="T224" s="237">
        <f>SUM(T225:T228)</f>
        <v>0</v>
      </c>
      <c r="U224" s="12"/>
      <c r="V224" s="12"/>
      <c r="W224" s="12"/>
      <c r="X224" s="12"/>
      <c r="Y224" s="12"/>
      <c r="Z224" s="12"/>
      <c r="AA224" s="12"/>
      <c r="AB224" s="12"/>
      <c r="AC224" s="12"/>
      <c r="AD224" s="12"/>
      <c r="AE224" s="12"/>
      <c r="AR224" s="238" t="s">
        <v>83</v>
      </c>
      <c r="AT224" s="239" t="s">
        <v>75</v>
      </c>
      <c r="AU224" s="239" t="s">
        <v>76</v>
      </c>
      <c r="AY224" s="238" t="s">
        <v>173</v>
      </c>
      <c r="BK224" s="240">
        <f>SUM(BK225:BK228)</f>
        <v>0</v>
      </c>
    </row>
    <row r="225" spans="1:65" s="2" customFormat="1" ht="24.15" customHeight="1">
      <c r="A225" s="38"/>
      <c r="B225" s="39"/>
      <c r="C225" s="243" t="s">
        <v>682</v>
      </c>
      <c r="D225" s="243" t="s">
        <v>175</v>
      </c>
      <c r="E225" s="244" t="s">
        <v>1646</v>
      </c>
      <c r="F225" s="245" t="s">
        <v>1647</v>
      </c>
      <c r="G225" s="246" t="s">
        <v>211</v>
      </c>
      <c r="H225" s="247">
        <v>12</v>
      </c>
      <c r="I225" s="248"/>
      <c r="J225" s="249">
        <f>ROUND(I225*H225,2)</f>
        <v>0</v>
      </c>
      <c r="K225" s="250"/>
      <c r="L225" s="44"/>
      <c r="M225" s="251" t="s">
        <v>1</v>
      </c>
      <c r="N225" s="252" t="s">
        <v>41</v>
      </c>
      <c r="O225" s="91"/>
      <c r="P225" s="253">
        <f>O225*H225</f>
        <v>0</v>
      </c>
      <c r="Q225" s="253">
        <v>0</v>
      </c>
      <c r="R225" s="253">
        <f>Q225*H225</f>
        <v>0</v>
      </c>
      <c r="S225" s="253">
        <v>0</v>
      </c>
      <c r="T225" s="254">
        <f>S225*H225</f>
        <v>0</v>
      </c>
      <c r="U225" s="38"/>
      <c r="V225" s="38"/>
      <c r="W225" s="38"/>
      <c r="X225" s="38"/>
      <c r="Y225" s="38"/>
      <c r="Z225" s="38"/>
      <c r="AA225" s="38"/>
      <c r="AB225" s="38"/>
      <c r="AC225" s="38"/>
      <c r="AD225" s="38"/>
      <c r="AE225" s="38"/>
      <c r="AR225" s="255" t="s">
        <v>183</v>
      </c>
      <c r="AT225" s="255" t="s">
        <v>175</v>
      </c>
      <c r="AU225" s="255" t="s">
        <v>83</v>
      </c>
      <c r="AY225" s="17" t="s">
        <v>173</v>
      </c>
      <c r="BE225" s="256">
        <f>IF(N225="základní",J225,0)</f>
        <v>0</v>
      </c>
      <c r="BF225" s="256">
        <f>IF(N225="snížená",J225,0)</f>
        <v>0</v>
      </c>
      <c r="BG225" s="256">
        <f>IF(N225="zákl. přenesená",J225,0)</f>
        <v>0</v>
      </c>
      <c r="BH225" s="256">
        <f>IF(N225="sníž. přenesená",J225,0)</f>
        <v>0</v>
      </c>
      <c r="BI225" s="256">
        <f>IF(N225="nulová",J225,0)</f>
        <v>0</v>
      </c>
      <c r="BJ225" s="17" t="s">
        <v>83</v>
      </c>
      <c r="BK225" s="256">
        <f>ROUND(I225*H225,2)</f>
        <v>0</v>
      </c>
      <c r="BL225" s="17" t="s">
        <v>183</v>
      </c>
      <c r="BM225" s="255" t="s">
        <v>1648</v>
      </c>
    </row>
    <row r="226" spans="1:65" s="2" customFormat="1" ht="24.15" customHeight="1">
      <c r="A226" s="38"/>
      <c r="B226" s="39"/>
      <c r="C226" s="243" t="s">
        <v>688</v>
      </c>
      <c r="D226" s="243" t="s">
        <v>175</v>
      </c>
      <c r="E226" s="244" t="s">
        <v>1649</v>
      </c>
      <c r="F226" s="245" t="s">
        <v>1650</v>
      </c>
      <c r="G226" s="246" t="s">
        <v>211</v>
      </c>
      <c r="H226" s="247">
        <v>10</v>
      </c>
      <c r="I226" s="248"/>
      <c r="J226" s="249">
        <f>ROUND(I226*H226,2)</f>
        <v>0</v>
      </c>
      <c r="K226" s="250"/>
      <c r="L226" s="44"/>
      <c r="M226" s="251" t="s">
        <v>1</v>
      </c>
      <c r="N226" s="252" t="s">
        <v>41</v>
      </c>
      <c r="O226" s="91"/>
      <c r="P226" s="253">
        <f>O226*H226</f>
        <v>0</v>
      </c>
      <c r="Q226" s="253">
        <v>0</v>
      </c>
      <c r="R226" s="253">
        <f>Q226*H226</f>
        <v>0</v>
      </c>
      <c r="S226" s="253">
        <v>0</v>
      </c>
      <c r="T226" s="254">
        <f>S226*H226</f>
        <v>0</v>
      </c>
      <c r="U226" s="38"/>
      <c r="V226" s="38"/>
      <c r="W226" s="38"/>
      <c r="X226" s="38"/>
      <c r="Y226" s="38"/>
      <c r="Z226" s="38"/>
      <c r="AA226" s="38"/>
      <c r="AB226" s="38"/>
      <c r="AC226" s="38"/>
      <c r="AD226" s="38"/>
      <c r="AE226" s="38"/>
      <c r="AR226" s="255" t="s">
        <v>183</v>
      </c>
      <c r="AT226" s="255" t="s">
        <v>175</v>
      </c>
      <c r="AU226" s="255" t="s">
        <v>83</v>
      </c>
      <c r="AY226" s="17" t="s">
        <v>173</v>
      </c>
      <c r="BE226" s="256">
        <f>IF(N226="základní",J226,0)</f>
        <v>0</v>
      </c>
      <c r="BF226" s="256">
        <f>IF(N226="snížená",J226,0)</f>
        <v>0</v>
      </c>
      <c r="BG226" s="256">
        <f>IF(N226="zákl. přenesená",J226,0)</f>
        <v>0</v>
      </c>
      <c r="BH226" s="256">
        <f>IF(N226="sníž. přenesená",J226,0)</f>
        <v>0</v>
      </c>
      <c r="BI226" s="256">
        <f>IF(N226="nulová",J226,0)</f>
        <v>0</v>
      </c>
      <c r="BJ226" s="17" t="s">
        <v>83</v>
      </c>
      <c r="BK226" s="256">
        <f>ROUND(I226*H226,2)</f>
        <v>0</v>
      </c>
      <c r="BL226" s="17" t="s">
        <v>183</v>
      </c>
      <c r="BM226" s="255" t="s">
        <v>1651</v>
      </c>
    </row>
    <row r="227" spans="1:65" s="2" customFormat="1" ht="24.15" customHeight="1">
      <c r="A227" s="38"/>
      <c r="B227" s="39"/>
      <c r="C227" s="243" t="s">
        <v>697</v>
      </c>
      <c r="D227" s="243" t="s">
        <v>175</v>
      </c>
      <c r="E227" s="244" t="s">
        <v>1652</v>
      </c>
      <c r="F227" s="245" t="s">
        <v>1653</v>
      </c>
      <c r="G227" s="246" t="s">
        <v>956</v>
      </c>
      <c r="H227" s="247">
        <v>1</v>
      </c>
      <c r="I227" s="248"/>
      <c r="J227" s="249">
        <f>ROUND(I227*H227,2)</f>
        <v>0</v>
      </c>
      <c r="K227" s="250"/>
      <c r="L227" s="44"/>
      <c r="M227" s="251" t="s">
        <v>1</v>
      </c>
      <c r="N227" s="252" t="s">
        <v>41</v>
      </c>
      <c r="O227" s="91"/>
      <c r="P227" s="253">
        <f>O227*H227</f>
        <v>0</v>
      </c>
      <c r="Q227" s="253">
        <v>0</v>
      </c>
      <c r="R227" s="253">
        <f>Q227*H227</f>
        <v>0</v>
      </c>
      <c r="S227" s="253">
        <v>0</v>
      </c>
      <c r="T227" s="254">
        <f>S227*H227</f>
        <v>0</v>
      </c>
      <c r="U227" s="38"/>
      <c r="V227" s="38"/>
      <c r="W227" s="38"/>
      <c r="X227" s="38"/>
      <c r="Y227" s="38"/>
      <c r="Z227" s="38"/>
      <c r="AA227" s="38"/>
      <c r="AB227" s="38"/>
      <c r="AC227" s="38"/>
      <c r="AD227" s="38"/>
      <c r="AE227" s="38"/>
      <c r="AR227" s="255" t="s">
        <v>183</v>
      </c>
      <c r="AT227" s="255" t="s">
        <v>175</v>
      </c>
      <c r="AU227" s="255" t="s">
        <v>83</v>
      </c>
      <c r="AY227" s="17" t="s">
        <v>173</v>
      </c>
      <c r="BE227" s="256">
        <f>IF(N227="základní",J227,0)</f>
        <v>0</v>
      </c>
      <c r="BF227" s="256">
        <f>IF(N227="snížená",J227,0)</f>
        <v>0</v>
      </c>
      <c r="BG227" s="256">
        <f>IF(N227="zákl. přenesená",J227,0)</f>
        <v>0</v>
      </c>
      <c r="BH227" s="256">
        <f>IF(N227="sníž. přenesená",J227,0)</f>
        <v>0</v>
      </c>
      <c r="BI227" s="256">
        <f>IF(N227="nulová",J227,0)</f>
        <v>0</v>
      </c>
      <c r="BJ227" s="17" t="s">
        <v>83</v>
      </c>
      <c r="BK227" s="256">
        <f>ROUND(I227*H227,2)</f>
        <v>0</v>
      </c>
      <c r="BL227" s="17" t="s">
        <v>183</v>
      </c>
      <c r="BM227" s="255" t="s">
        <v>1654</v>
      </c>
    </row>
    <row r="228" spans="1:65" s="2" customFormat="1" ht="16.5" customHeight="1">
      <c r="A228" s="38"/>
      <c r="B228" s="39"/>
      <c r="C228" s="243" t="s">
        <v>702</v>
      </c>
      <c r="D228" s="243" t="s">
        <v>175</v>
      </c>
      <c r="E228" s="244" t="s">
        <v>1655</v>
      </c>
      <c r="F228" s="245" t="s">
        <v>1656</v>
      </c>
      <c r="G228" s="246" t="s">
        <v>956</v>
      </c>
      <c r="H228" s="247">
        <v>1</v>
      </c>
      <c r="I228" s="248"/>
      <c r="J228" s="249">
        <f>ROUND(I228*H228,2)</f>
        <v>0</v>
      </c>
      <c r="K228" s="250"/>
      <c r="L228" s="44"/>
      <c r="M228" s="251" t="s">
        <v>1</v>
      </c>
      <c r="N228" s="252" t="s">
        <v>41</v>
      </c>
      <c r="O228" s="91"/>
      <c r="P228" s="253">
        <f>O228*H228</f>
        <v>0</v>
      </c>
      <c r="Q228" s="253">
        <v>0</v>
      </c>
      <c r="R228" s="253">
        <f>Q228*H228</f>
        <v>0</v>
      </c>
      <c r="S228" s="253">
        <v>0</v>
      </c>
      <c r="T228" s="254">
        <f>S228*H228</f>
        <v>0</v>
      </c>
      <c r="U228" s="38"/>
      <c r="V228" s="38"/>
      <c r="W228" s="38"/>
      <c r="X228" s="38"/>
      <c r="Y228" s="38"/>
      <c r="Z228" s="38"/>
      <c r="AA228" s="38"/>
      <c r="AB228" s="38"/>
      <c r="AC228" s="38"/>
      <c r="AD228" s="38"/>
      <c r="AE228" s="38"/>
      <c r="AR228" s="255" t="s">
        <v>183</v>
      </c>
      <c r="AT228" s="255" t="s">
        <v>175</v>
      </c>
      <c r="AU228" s="255" t="s">
        <v>83</v>
      </c>
      <c r="AY228" s="17" t="s">
        <v>173</v>
      </c>
      <c r="BE228" s="256">
        <f>IF(N228="základní",J228,0)</f>
        <v>0</v>
      </c>
      <c r="BF228" s="256">
        <f>IF(N228="snížená",J228,0)</f>
        <v>0</v>
      </c>
      <c r="BG228" s="256">
        <f>IF(N228="zákl. přenesená",J228,0)</f>
        <v>0</v>
      </c>
      <c r="BH228" s="256">
        <f>IF(N228="sníž. přenesená",J228,0)</f>
        <v>0</v>
      </c>
      <c r="BI228" s="256">
        <f>IF(N228="nulová",J228,0)</f>
        <v>0</v>
      </c>
      <c r="BJ228" s="17" t="s">
        <v>83</v>
      </c>
      <c r="BK228" s="256">
        <f>ROUND(I228*H228,2)</f>
        <v>0</v>
      </c>
      <c r="BL228" s="17" t="s">
        <v>183</v>
      </c>
      <c r="BM228" s="255" t="s">
        <v>1657</v>
      </c>
    </row>
    <row r="229" spans="1:63" s="12" customFormat="1" ht="25.9" customHeight="1">
      <c r="A229" s="12"/>
      <c r="B229" s="227"/>
      <c r="C229" s="228"/>
      <c r="D229" s="229" t="s">
        <v>75</v>
      </c>
      <c r="E229" s="230" t="s">
        <v>183</v>
      </c>
      <c r="F229" s="230" t="s">
        <v>1658</v>
      </c>
      <c r="G229" s="228"/>
      <c r="H229" s="228"/>
      <c r="I229" s="231"/>
      <c r="J229" s="232">
        <f>BK229</f>
        <v>0</v>
      </c>
      <c r="K229" s="228"/>
      <c r="L229" s="233"/>
      <c r="M229" s="234"/>
      <c r="N229" s="235"/>
      <c r="O229" s="235"/>
      <c r="P229" s="236">
        <f>SUM(P230:P234)</f>
        <v>0</v>
      </c>
      <c r="Q229" s="235"/>
      <c r="R229" s="236">
        <f>SUM(R230:R234)</f>
        <v>0</v>
      </c>
      <c r="S229" s="235"/>
      <c r="T229" s="237">
        <f>SUM(T230:T234)</f>
        <v>0</v>
      </c>
      <c r="U229" s="12"/>
      <c r="V229" s="12"/>
      <c r="W229" s="12"/>
      <c r="X229" s="12"/>
      <c r="Y229" s="12"/>
      <c r="Z229" s="12"/>
      <c r="AA229" s="12"/>
      <c r="AB229" s="12"/>
      <c r="AC229" s="12"/>
      <c r="AD229" s="12"/>
      <c r="AE229" s="12"/>
      <c r="AR229" s="238" t="s">
        <v>83</v>
      </c>
      <c r="AT229" s="239" t="s">
        <v>75</v>
      </c>
      <c r="AU229" s="239" t="s">
        <v>76</v>
      </c>
      <c r="AY229" s="238" t="s">
        <v>173</v>
      </c>
      <c r="BK229" s="240">
        <f>SUM(BK230:BK234)</f>
        <v>0</v>
      </c>
    </row>
    <row r="230" spans="1:65" s="2" customFormat="1" ht="24.15" customHeight="1">
      <c r="A230" s="38"/>
      <c r="B230" s="39"/>
      <c r="C230" s="243" t="s">
        <v>712</v>
      </c>
      <c r="D230" s="243" t="s">
        <v>175</v>
      </c>
      <c r="E230" s="244" t="s">
        <v>1444</v>
      </c>
      <c r="F230" s="245" t="s">
        <v>1445</v>
      </c>
      <c r="G230" s="246" t="s">
        <v>355</v>
      </c>
      <c r="H230" s="247">
        <v>2</v>
      </c>
      <c r="I230" s="248"/>
      <c r="J230" s="249">
        <f>ROUND(I230*H230,2)</f>
        <v>0</v>
      </c>
      <c r="K230" s="250"/>
      <c r="L230" s="44"/>
      <c r="M230" s="251" t="s">
        <v>1</v>
      </c>
      <c r="N230" s="252" t="s">
        <v>41</v>
      </c>
      <c r="O230" s="91"/>
      <c r="P230" s="253">
        <f>O230*H230</f>
        <v>0</v>
      </c>
      <c r="Q230" s="253">
        <v>0</v>
      </c>
      <c r="R230" s="253">
        <f>Q230*H230</f>
        <v>0</v>
      </c>
      <c r="S230" s="253">
        <v>0</v>
      </c>
      <c r="T230" s="254">
        <f>S230*H230</f>
        <v>0</v>
      </c>
      <c r="U230" s="38"/>
      <c r="V230" s="38"/>
      <c r="W230" s="38"/>
      <c r="X230" s="38"/>
      <c r="Y230" s="38"/>
      <c r="Z230" s="38"/>
      <c r="AA230" s="38"/>
      <c r="AB230" s="38"/>
      <c r="AC230" s="38"/>
      <c r="AD230" s="38"/>
      <c r="AE230" s="38"/>
      <c r="AR230" s="255" t="s">
        <v>183</v>
      </c>
      <c r="AT230" s="255" t="s">
        <v>175</v>
      </c>
      <c r="AU230" s="255" t="s">
        <v>83</v>
      </c>
      <c r="AY230" s="17" t="s">
        <v>173</v>
      </c>
      <c r="BE230" s="256">
        <f>IF(N230="základní",J230,0)</f>
        <v>0</v>
      </c>
      <c r="BF230" s="256">
        <f>IF(N230="snížená",J230,0)</f>
        <v>0</v>
      </c>
      <c r="BG230" s="256">
        <f>IF(N230="zákl. přenesená",J230,0)</f>
        <v>0</v>
      </c>
      <c r="BH230" s="256">
        <f>IF(N230="sníž. přenesená",J230,0)</f>
        <v>0</v>
      </c>
      <c r="BI230" s="256">
        <f>IF(N230="nulová",J230,0)</f>
        <v>0</v>
      </c>
      <c r="BJ230" s="17" t="s">
        <v>83</v>
      </c>
      <c r="BK230" s="256">
        <f>ROUND(I230*H230,2)</f>
        <v>0</v>
      </c>
      <c r="BL230" s="17" t="s">
        <v>183</v>
      </c>
      <c r="BM230" s="255" t="s">
        <v>1659</v>
      </c>
    </row>
    <row r="231" spans="1:65" s="2" customFormat="1" ht="16.5" customHeight="1">
      <c r="A231" s="38"/>
      <c r="B231" s="39"/>
      <c r="C231" s="243" t="s">
        <v>718</v>
      </c>
      <c r="D231" s="243" t="s">
        <v>175</v>
      </c>
      <c r="E231" s="244" t="s">
        <v>1660</v>
      </c>
      <c r="F231" s="245" t="s">
        <v>1661</v>
      </c>
      <c r="G231" s="246" t="s">
        <v>691</v>
      </c>
      <c r="H231" s="247">
        <v>25</v>
      </c>
      <c r="I231" s="248"/>
      <c r="J231" s="249">
        <f>ROUND(I231*H231,2)</f>
        <v>0</v>
      </c>
      <c r="K231" s="250"/>
      <c r="L231" s="44"/>
      <c r="M231" s="251" t="s">
        <v>1</v>
      </c>
      <c r="N231" s="252" t="s">
        <v>41</v>
      </c>
      <c r="O231" s="91"/>
      <c r="P231" s="253">
        <f>O231*H231</f>
        <v>0</v>
      </c>
      <c r="Q231" s="253">
        <v>0</v>
      </c>
      <c r="R231" s="253">
        <f>Q231*H231</f>
        <v>0</v>
      </c>
      <c r="S231" s="253">
        <v>0</v>
      </c>
      <c r="T231" s="254">
        <f>S231*H231</f>
        <v>0</v>
      </c>
      <c r="U231" s="38"/>
      <c r="V231" s="38"/>
      <c r="W231" s="38"/>
      <c r="X231" s="38"/>
      <c r="Y231" s="38"/>
      <c r="Z231" s="38"/>
      <c r="AA231" s="38"/>
      <c r="AB231" s="38"/>
      <c r="AC231" s="38"/>
      <c r="AD231" s="38"/>
      <c r="AE231" s="38"/>
      <c r="AR231" s="255" t="s">
        <v>183</v>
      </c>
      <c r="AT231" s="255" t="s">
        <v>175</v>
      </c>
      <c r="AU231" s="255" t="s">
        <v>83</v>
      </c>
      <c r="AY231" s="17" t="s">
        <v>173</v>
      </c>
      <c r="BE231" s="256">
        <f>IF(N231="základní",J231,0)</f>
        <v>0</v>
      </c>
      <c r="BF231" s="256">
        <f>IF(N231="snížená",J231,0)</f>
        <v>0</v>
      </c>
      <c r="BG231" s="256">
        <f>IF(N231="zákl. přenesená",J231,0)</f>
        <v>0</v>
      </c>
      <c r="BH231" s="256">
        <f>IF(N231="sníž. přenesená",J231,0)</f>
        <v>0</v>
      </c>
      <c r="BI231" s="256">
        <f>IF(N231="nulová",J231,0)</f>
        <v>0</v>
      </c>
      <c r="BJ231" s="17" t="s">
        <v>83</v>
      </c>
      <c r="BK231" s="256">
        <f>ROUND(I231*H231,2)</f>
        <v>0</v>
      </c>
      <c r="BL231" s="17" t="s">
        <v>183</v>
      </c>
      <c r="BM231" s="255" t="s">
        <v>1662</v>
      </c>
    </row>
    <row r="232" spans="1:65" s="2" customFormat="1" ht="16.5" customHeight="1">
      <c r="A232" s="38"/>
      <c r="B232" s="39"/>
      <c r="C232" s="243" t="s">
        <v>724</v>
      </c>
      <c r="D232" s="243" t="s">
        <v>175</v>
      </c>
      <c r="E232" s="244" t="s">
        <v>1663</v>
      </c>
      <c r="F232" s="245" t="s">
        <v>1664</v>
      </c>
      <c r="G232" s="246" t="s">
        <v>211</v>
      </c>
      <c r="H232" s="247">
        <v>60</v>
      </c>
      <c r="I232" s="248"/>
      <c r="J232" s="249">
        <f>ROUND(I232*H232,2)</f>
        <v>0</v>
      </c>
      <c r="K232" s="250"/>
      <c r="L232" s="44"/>
      <c r="M232" s="251" t="s">
        <v>1</v>
      </c>
      <c r="N232" s="252" t="s">
        <v>41</v>
      </c>
      <c r="O232" s="91"/>
      <c r="P232" s="253">
        <f>O232*H232</f>
        <v>0</v>
      </c>
      <c r="Q232" s="253">
        <v>0</v>
      </c>
      <c r="R232" s="253">
        <f>Q232*H232</f>
        <v>0</v>
      </c>
      <c r="S232" s="253">
        <v>0</v>
      </c>
      <c r="T232" s="254">
        <f>S232*H232</f>
        <v>0</v>
      </c>
      <c r="U232" s="38"/>
      <c r="V232" s="38"/>
      <c r="W232" s="38"/>
      <c r="X232" s="38"/>
      <c r="Y232" s="38"/>
      <c r="Z232" s="38"/>
      <c r="AA232" s="38"/>
      <c r="AB232" s="38"/>
      <c r="AC232" s="38"/>
      <c r="AD232" s="38"/>
      <c r="AE232" s="38"/>
      <c r="AR232" s="255" t="s">
        <v>183</v>
      </c>
      <c r="AT232" s="255" t="s">
        <v>175</v>
      </c>
      <c r="AU232" s="255" t="s">
        <v>83</v>
      </c>
      <c r="AY232" s="17" t="s">
        <v>173</v>
      </c>
      <c r="BE232" s="256">
        <f>IF(N232="základní",J232,0)</f>
        <v>0</v>
      </c>
      <c r="BF232" s="256">
        <f>IF(N232="snížená",J232,0)</f>
        <v>0</v>
      </c>
      <c r="BG232" s="256">
        <f>IF(N232="zákl. přenesená",J232,0)</f>
        <v>0</v>
      </c>
      <c r="BH232" s="256">
        <f>IF(N232="sníž. přenesená",J232,0)</f>
        <v>0</v>
      </c>
      <c r="BI232" s="256">
        <f>IF(N232="nulová",J232,0)</f>
        <v>0</v>
      </c>
      <c r="BJ232" s="17" t="s">
        <v>83</v>
      </c>
      <c r="BK232" s="256">
        <f>ROUND(I232*H232,2)</f>
        <v>0</v>
      </c>
      <c r="BL232" s="17" t="s">
        <v>183</v>
      </c>
      <c r="BM232" s="255" t="s">
        <v>1665</v>
      </c>
    </row>
    <row r="233" spans="1:65" s="2" customFormat="1" ht="24.15" customHeight="1">
      <c r="A233" s="38"/>
      <c r="B233" s="39"/>
      <c r="C233" s="243" t="s">
        <v>728</v>
      </c>
      <c r="D233" s="243" t="s">
        <v>175</v>
      </c>
      <c r="E233" s="244" t="s">
        <v>1666</v>
      </c>
      <c r="F233" s="245" t="s">
        <v>1667</v>
      </c>
      <c r="G233" s="246" t="s">
        <v>211</v>
      </c>
      <c r="H233" s="247">
        <v>120</v>
      </c>
      <c r="I233" s="248"/>
      <c r="J233" s="249">
        <f>ROUND(I233*H233,2)</f>
        <v>0</v>
      </c>
      <c r="K233" s="250"/>
      <c r="L233" s="44"/>
      <c r="M233" s="251" t="s">
        <v>1</v>
      </c>
      <c r="N233" s="252" t="s">
        <v>41</v>
      </c>
      <c r="O233" s="91"/>
      <c r="P233" s="253">
        <f>O233*H233</f>
        <v>0</v>
      </c>
      <c r="Q233" s="253">
        <v>0</v>
      </c>
      <c r="R233" s="253">
        <f>Q233*H233</f>
        <v>0</v>
      </c>
      <c r="S233" s="253">
        <v>0</v>
      </c>
      <c r="T233" s="254">
        <f>S233*H233</f>
        <v>0</v>
      </c>
      <c r="U233" s="38"/>
      <c r="V233" s="38"/>
      <c r="W233" s="38"/>
      <c r="X233" s="38"/>
      <c r="Y233" s="38"/>
      <c r="Z233" s="38"/>
      <c r="AA233" s="38"/>
      <c r="AB233" s="38"/>
      <c r="AC233" s="38"/>
      <c r="AD233" s="38"/>
      <c r="AE233" s="38"/>
      <c r="AR233" s="255" t="s">
        <v>183</v>
      </c>
      <c r="AT233" s="255" t="s">
        <v>175</v>
      </c>
      <c r="AU233" s="255" t="s">
        <v>83</v>
      </c>
      <c r="AY233" s="17" t="s">
        <v>173</v>
      </c>
      <c r="BE233" s="256">
        <f>IF(N233="základní",J233,0)</f>
        <v>0</v>
      </c>
      <c r="BF233" s="256">
        <f>IF(N233="snížená",J233,0)</f>
        <v>0</v>
      </c>
      <c r="BG233" s="256">
        <f>IF(N233="zákl. přenesená",J233,0)</f>
        <v>0</v>
      </c>
      <c r="BH233" s="256">
        <f>IF(N233="sníž. přenesená",J233,0)</f>
        <v>0</v>
      </c>
      <c r="BI233" s="256">
        <f>IF(N233="nulová",J233,0)</f>
        <v>0</v>
      </c>
      <c r="BJ233" s="17" t="s">
        <v>83</v>
      </c>
      <c r="BK233" s="256">
        <f>ROUND(I233*H233,2)</f>
        <v>0</v>
      </c>
      <c r="BL233" s="17" t="s">
        <v>183</v>
      </c>
      <c r="BM233" s="255" t="s">
        <v>1668</v>
      </c>
    </row>
    <row r="234" spans="1:65" s="2" customFormat="1" ht="24.15" customHeight="1">
      <c r="A234" s="38"/>
      <c r="B234" s="39"/>
      <c r="C234" s="243" t="s">
        <v>732</v>
      </c>
      <c r="D234" s="243" t="s">
        <v>175</v>
      </c>
      <c r="E234" s="244" t="s">
        <v>1669</v>
      </c>
      <c r="F234" s="245" t="s">
        <v>1670</v>
      </c>
      <c r="G234" s="246" t="s">
        <v>956</v>
      </c>
      <c r="H234" s="247">
        <v>5</v>
      </c>
      <c r="I234" s="248"/>
      <c r="J234" s="249">
        <f>ROUND(I234*H234,2)</f>
        <v>0</v>
      </c>
      <c r="K234" s="250"/>
      <c r="L234" s="44"/>
      <c r="M234" s="305" t="s">
        <v>1</v>
      </c>
      <c r="N234" s="306" t="s">
        <v>41</v>
      </c>
      <c r="O234" s="307"/>
      <c r="P234" s="308">
        <f>O234*H234</f>
        <v>0</v>
      </c>
      <c r="Q234" s="308">
        <v>0</v>
      </c>
      <c r="R234" s="308">
        <f>Q234*H234</f>
        <v>0</v>
      </c>
      <c r="S234" s="308">
        <v>0</v>
      </c>
      <c r="T234" s="309">
        <f>S234*H234</f>
        <v>0</v>
      </c>
      <c r="U234" s="38"/>
      <c r="V234" s="38"/>
      <c r="W234" s="38"/>
      <c r="X234" s="38"/>
      <c r="Y234" s="38"/>
      <c r="Z234" s="38"/>
      <c r="AA234" s="38"/>
      <c r="AB234" s="38"/>
      <c r="AC234" s="38"/>
      <c r="AD234" s="38"/>
      <c r="AE234" s="38"/>
      <c r="AR234" s="255" t="s">
        <v>183</v>
      </c>
      <c r="AT234" s="255" t="s">
        <v>175</v>
      </c>
      <c r="AU234" s="255" t="s">
        <v>83</v>
      </c>
      <c r="AY234" s="17" t="s">
        <v>173</v>
      </c>
      <c r="BE234" s="256">
        <f>IF(N234="základní",J234,0)</f>
        <v>0</v>
      </c>
      <c r="BF234" s="256">
        <f>IF(N234="snížená",J234,0)</f>
        <v>0</v>
      </c>
      <c r="BG234" s="256">
        <f>IF(N234="zákl. přenesená",J234,0)</f>
        <v>0</v>
      </c>
      <c r="BH234" s="256">
        <f>IF(N234="sníž. přenesená",J234,0)</f>
        <v>0</v>
      </c>
      <c r="BI234" s="256">
        <f>IF(N234="nulová",J234,0)</f>
        <v>0</v>
      </c>
      <c r="BJ234" s="17" t="s">
        <v>83</v>
      </c>
      <c r="BK234" s="256">
        <f>ROUND(I234*H234,2)</f>
        <v>0</v>
      </c>
      <c r="BL234" s="17" t="s">
        <v>183</v>
      </c>
      <c r="BM234" s="255" t="s">
        <v>1671</v>
      </c>
    </row>
    <row r="235" spans="1:31" s="2" customFormat="1" ht="6.95" customHeight="1">
      <c r="A235" s="38"/>
      <c r="B235" s="66"/>
      <c r="C235" s="67"/>
      <c r="D235" s="67"/>
      <c r="E235" s="67"/>
      <c r="F235" s="67"/>
      <c r="G235" s="67"/>
      <c r="H235" s="67"/>
      <c r="I235" s="67"/>
      <c r="J235" s="67"/>
      <c r="K235" s="67"/>
      <c r="L235" s="44"/>
      <c r="M235" s="38"/>
      <c r="O235" s="38"/>
      <c r="P235" s="38"/>
      <c r="Q235" s="38"/>
      <c r="R235" s="38"/>
      <c r="S235" s="38"/>
      <c r="T235" s="38"/>
      <c r="U235" s="38"/>
      <c r="V235" s="38"/>
      <c r="W235" s="38"/>
      <c r="X235" s="38"/>
      <c r="Y235" s="38"/>
      <c r="Z235" s="38"/>
      <c r="AA235" s="38"/>
      <c r="AB235" s="38"/>
      <c r="AC235" s="38"/>
      <c r="AD235" s="38"/>
      <c r="AE235" s="38"/>
    </row>
  </sheetData>
  <sheetProtection password="E061" sheet="1" objects="1" scenarios="1" formatColumns="0" formatRows="0" autoFilter="0"/>
  <autoFilter ref="C137:K234"/>
  <mergeCells count="20">
    <mergeCell ref="E7:H7"/>
    <mergeCell ref="E11:H11"/>
    <mergeCell ref="E9:H9"/>
    <mergeCell ref="E13:H13"/>
    <mergeCell ref="E22:H22"/>
    <mergeCell ref="E31:H31"/>
    <mergeCell ref="E85:H85"/>
    <mergeCell ref="E89:H89"/>
    <mergeCell ref="E87:H87"/>
    <mergeCell ref="E91:H91"/>
    <mergeCell ref="D108:F108"/>
    <mergeCell ref="D109:F109"/>
    <mergeCell ref="D110:F110"/>
    <mergeCell ref="D111:F111"/>
    <mergeCell ref="D112:F112"/>
    <mergeCell ref="E124:H124"/>
    <mergeCell ref="E128:H128"/>
    <mergeCell ref="E126:H126"/>
    <mergeCell ref="E130:H13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110</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s="1" customFormat="1" ht="12" customHeight="1">
      <c r="B8" s="20"/>
      <c r="D8" s="151" t="s">
        <v>120</v>
      </c>
      <c r="L8" s="20"/>
    </row>
    <row r="9" spans="1:31" s="2" customFormat="1" ht="16.5" customHeight="1">
      <c r="A9" s="38"/>
      <c r="B9" s="44"/>
      <c r="C9" s="38"/>
      <c r="D9" s="38"/>
      <c r="E9" s="152" t="s">
        <v>1672</v>
      </c>
      <c r="F9" s="38"/>
      <c r="G9" s="38"/>
      <c r="H9" s="38"/>
      <c r="I9" s="38"/>
      <c r="J9" s="38"/>
      <c r="K9" s="38"/>
      <c r="L9" s="63"/>
      <c r="S9" s="38"/>
      <c r="T9" s="38"/>
      <c r="U9" s="38"/>
      <c r="V9" s="38"/>
      <c r="W9" s="38"/>
      <c r="X9" s="38"/>
      <c r="Y9" s="38"/>
      <c r="Z9" s="38"/>
      <c r="AA9" s="38"/>
      <c r="AB9" s="38"/>
      <c r="AC9" s="38"/>
      <c r="AD9" s="38"/>
      <c r="AE9" s="38"/>
    </row>
    <row r="10" spans="1:31" s="2" customFormat="1" ht="12" customHeight="1">
      <c r="A10" s="38"/>
      <c r="B10" s="44"/>
      <c r="C10" s="38"/>
      <c r="D10" s="151" t="s">
        <v>122</v>
      </c>
      <c r="E10" s="38"/>
      <c r="F10" s="38"/>
      <c r="G10" s="38"/>
      <c r="H10" s="38"/>
      <c r="I10" s="38"/>
      <c r="J10" s="38"/>
      <c r="K10" s="38"/>
      <c r="L10" s="63"/>
      <c r="S10" s="38"/>
      <c r="T10" s="38"/>
      <c r="U10" s="38"/>
      <c r="V10" s="38"/>
      <c r="W10" s="38"/>
      <c r="X10" s="38"/>
      <c r="Y10" s="38"/>
      <c r="Z10" s="38"/>
      <c r="AA10" s="38"/>
      <c r="AB10" s="38"/>
      <c r="AC10" s="38"/>
      <c r="AD10" s="38"/>
      <c r="AE10" s="38"/>
    </row>
    <row r="11" spans="1:31" s="2" customFormat="1" ht="16.5" customHeight="1">
      <c r="A11" s="38"/>
      <c r="B11" s="44"/>
      <c r="C11" s="38"/>
      <c r="D11" s="38"/>
      <c r="E11" s="153" t="s">
        <v>123</v>
      </c>
      <c r="F11" s="38"/>
      <c r="G11" s="38"/>
      <c r="H11" s="38"/>
      <c r="I11" s="38"/>
      <c r="J11" s="38"/>
      <c r="K11" s="38"/>
      <c r="L11" s="63"/>
      <c r="S11" s="38"/>
      <c r="T11" s="38"/>
      <c r="U11" s="38"/>
      <c r="V11" s="38"/>
      <c r="W11" s="38"/>
      <c r="X11" s="38"/>
      <c r="Y11" s="38"/>
      <c r="Z11" s="38"/>
      <c r="AA11" s="38"/>
      <c r="AB11" s="38"/>
      <c r="AC11" s="38"/>
      <c r="AD11" s="38"/>
      <c r="AE11" s="38"/>
    </row>
    <row r="12" spans="1:31" s="2" customFormat="1" ht="12">
      <c r="A12" s="38"/>
      <c r="B12" s="44"/>
      <c r="C12" s="38"/>
      <c r="D12" s="38"/>
      <c r="E12" s="38"/>
      <c r="F12" s="38"/>
      <c r="G12" s="38"/>
      <c r="H12" s="38"/>
      <c r="I12" s="38"/>
      <c r="J12" s="38"/>
      <c r="K12" s="38"/>
      <c r="L12" s="63"/>
      <c r="S12" s="38"/>
      <c r="T12" s="38"/>
      <c r="U12" s="38"/>
      <c r="V12" s="38"/>
      <c r="W12" s="38"/>
      <c r="X12" s="38"/>
      <c r="Y12" s="38"/>
      <c r="Z12" s="38"/>
      <c r="AA12" s="38"/>
      <c r="AB12" s="38"/>
      <c r="AC12" s="38"/>
      <c r="AD12" s="38"/>
      <c r="AE12" s="38"/>
    </row>
    <row r="13" spans="1:31" s="2" customFormat="1" ht="12" customHeight="1">
      <c r="A13" s="38"/>
      <c r="B13" s="44"/>
      <c r="C13" s="38"/>
      <c r="D13" s="151" t="s">
        <v>18</v>
      </c>
      <c r="E13" s="38"/>
      <c r="F13" s="141" t="s">
        <v>1</v>
      </c>
      <c r="G13" s="38"/>
      <c r="H13" s="38"/>
      <c r="I13" s="151" t="s">
        <v>19</v>
      </c>
      <c r="J13" s="141" t="s">
        <v>1</v>
      </c>
      <c r="K13" s="38"/>
      <c r="L13" s="63"/>
      <c r="S13" s="38"/>
      <c r="T13" s="38"/>
      <c r="U13" s="38"/>
      <c r="V13" s="38"/>
      <c r="W13" s="38"/>
      <c r="X13" s="38"/>
      <c r="Y13" s="38"/>
      <c r="Z13" s="38"/>
      <c r="AA13" s="38"/>
      <c r="AB13" s="38"/>
      <c r="AC13" s="38"/>
      <c r="AD13" s="38"/>
      <c r="AE13" s="38"/>
    </row>
    <row r="14" spans="1:31" s="2" customFormat="1" ht="12" customHeight="1">
      <c r="A14" s="38"/>
      <c r="B14" s="44"/>
      <c r="C14" s="38"/>
      <c r="D14" s="151" t="s">
        <v>20</v>
      </c>
      <c r="E14" s="38"/>
      <c r="F14" s="141" t="s">
        <v>21</v>
      </c>
      <c r="G14" s="38"/>
      <c r="H14" s="38"/>
      <c r="I14" s="151" t="s">
        <v>22</v>
      </c>
      <c r="J14" s="154" t="str">
        <f>'Rekapitulace stavby'!AN8</f>
        <v>6. 3. 2023</v>
      </c>
      <c r="K14" s="38"/>
      <c r="L14" s="63"/>
      <c r="S14" s="38"/>
      <c r="T14" s="38"/>
      <c r="U14" s="38"/>
      <c r="V14" s="38"/>
      <c r="W14" s="38"/>
      <c r="X14" s="38"/>
      <c r="Y14" s="38"/>
      <c r="Z14" s="38"/>
      <c r="AA14" s="38"/>
      <c r="AB14" s="38"/>
      <c r="AC14" s="38"/>
      <c r="AD14" s="38"/>
      <c r="AE14" s="38"/>
    </row>
    <row r="15" spans="1:31" s="2" customFormat="1" ht="10.8" customHeight="1">
      <c r="A15" s="38"/>
      <c r="B15" s="44"/>
      <c r="C15" s="38"/>
      <c r="D15" s="38"/>
      <c r="E15" s="38"/>
      <c r="F15" s="38"/>
      <c r="G15" s="38"/>
      <c r="H15" s="38"/>
      <c r="I15" s="38"/>
      <c r="J15" s="38"/>
      <c r="K15" s="38"/>
      <c r="L15" s="63"/>
      <c r="S15" s="38"/>
      <c r="T15" s="38"/>
      <c r="U15" s="38"/>
      <c r="V15" s="38"/>
      <c r="W15" s="38"/>
      <c r="X15" s="38"/>
      <c r="Y15" s="38"/>
      <c r="Z15" s="38"/>
      <c r="AA15" s="38"/>
      <c r="AB15" s="38"/>
      <c r="AC15" s="38"/>
      <c r="AD15" s="38"/>
      <c r="AE15" s="38"/>
    </row>
    <row r="16" spans="1:31" s="2" customFormat="1" ht="12" customHeight="1">
      <c r="A16" s="38"/>
      <c r="B16" s="44"/>
      <c r="C16" s="38"/>
      <c r="D16" s="151" t="s">
        <v>24</v>
      </c>
      <c r="E16" s="38"/>
      <c r="F16" s="38"/>
      <c r="G16" s="38"/>
      <c r="H16" s="38"/>
      <c r="I16" s="151" t="s">
        <v>25</v>
      </c>
      <c r="J16" s="141" t="s">
        <v>1</v>
      </c>
      <c r="K16" s="38"/>
      <c r="L16" s="63"/>
      <c r="S16" s="38"/>
      <c r="T16" s="38"/>
      <c r="U16" s="38"/>
      <c r="V16" s="38"/>
      <c r="W16" s="38"/>
      <c r="X16" s="38"/>
      <c r="Y16" s="38"/>
      <c r="Z16" s="38"/>
      <c r="AA16" s="38"/>
      <c r="AB16" s="38"/>
      <c r="AC16" s="38"/>
      <c r="AD16" s="38"/>
      <c r="AE16" s="38"/>
    </row>
    <row r="17" spans="1:31" s="2" customFormat="1" ht="18" customHeight="1">
      <c r="A17" s="38"/>
      <c r="B17" s="44"/>
      <c r="C17" s="38"/>
      <c r="D17" s="38"/>
      <c r="E17" s="141" t="s">
        <v>26</v>
      </c>
      <c r="F17" s="38"/>
      <c r="G17" s="38"/>
      <c r="H17" s="38"/>
      <c r="I17" s="151" t="s">
        <v>27</v>
      </c>
      <c r="J17" s="141" t="s">
        <v>1</v>
      </c>
      <c r="K17" s="38"/>
      <c r="L17" s="63"/>
      <c r="S17" s="38"/>
      <c r="T17" s="38"/>
      <c r="U17" s="38"/>
      <c r="V17" s="38"/>
      <c r="W17" s="38"/>
      <c r="X17" s="38"/>
      <c r="Y17" s="38"/>
      <c r="Z17" s="38"/>
      <c r="AA17" s="38"/>
      <c r="AB17" s="38"/>
      <c r="AC17" s="38"/>
      <c r="AD17" s="38"/>
      <c r="AE17" s="38"/>
    </row>
    <row r="18" spans="1:31" s="2" customFormat="1" ht="6.95" customHeight="1">
      <c r="A18" s="38"/>
      <c r="B18" s="44"/>
      <c r="C18" s="38"/>
      <c r="D18" s="38"/>
      <c r="E18" s="38"/>
      <c r="F18" s="38"/>
      <c r="G18" s="38"/>
      <c r="H18" s="38"/>
      <c r="I18" s="38"/>
      <c r="J18" s="38"/>
      <c r="K18" s="38"/>
      <c r="L18" s="63"/>
      <c r="S18" s="38"/>
      <c r="T18" s="38"/>
      <c r="U18" s="38"/>
      <c r="V18" s="38"/>
      <c r="W18" s="38"/>
      <c r="X18" s="38"/>
      <c r="Y18" s="38"/>
      <c r="Z18" s="38"/>
      <c r="AA18" s="38"/>
      <c r="AB18" s="38"/>
      <c r="AC18" s="38"/>
      <c r="AD18" s="38"/>
      <c r="AE18" s="38"/>
    </row>
    <row r="19" spans="1:31" s="2" customFormat="1" ht="12" customHeight="1">
      <c r="A19" s="38"/>
      <c r="B19" s="44"/>
      <c r="C19" s="38"/>
      <c r="D19" s="151" t="s">
        <v>28</v>
      </c>
      <c r="E19" s="38"/>
      <c r="F19" s="38"/>
      <c r="G19" s="38"/>
      <c r="H19" s="38"/>
      <c r="I19" s="151" t="s">
        <v>25</v>
      </c>
      <c r="J19" s="33" t="str">
        <f>'Rekapitulace stavby'!AN13</f>
        <v>Vyplň údaj</v>
      </c>
      <c r="K19" s="38"/>
      <c r="L19" s="63"/>
      <c r="S19" s="38"/>
      <c r="T19" s="38"/>
      <c r="U19" s="38"/>
      <c r="V19" s="38"/>
      <c r="W19" s="38"/>
      <c r="X19" s="38"/>
      <c r="Y19" s="38"/>
      <c r="Z19" s="38"/>
      <c r="AA19" s="38"/>
      <c r="AB19" s="38"/>
      <c r="AC19" s="38"/>
      <c r="AD19" s="38"/>
      <c r="AE19" s="38"/>
    </row>
    <row r="20" spans="1:31" s="2" customFormat="1" ht="18" customHeight="1">
      <c r="A20" s="38"/>
      <c r="B20" s="44"/>
      <c r="C20" s="38"/>
      <c r="D20" s="38"/>
      <c r="E20" s="33" t="str">
        <f>'Rekapitulace stavby'!E14</f>
        <v>Vyplň údaj</v>
      </c>
      <c r="F20" s="141"/>
      <c r="G20" s="141"/>
      <c r="H20" s="141"/>
      <c r="I20" s="151" t="s">
        <v>27</v>
      </c>
      <c r="J20" s="33" t="str">
        <f>'Rekapitulace stavby'!AN14</f>
        <v>Vyplň údaj</v>
      </c>
      <c r="K20" s="38"/>
      <c r="L20" s="63"/>
      <c r="S20" s="38"/>
      <c r="T20" s="38"/>
      <c r="U20" s="38"/>
      <c r="V20" s="38"/>
      <c r="W20" s="38"/>
      <c r="X20" s="38"/>
      <c r="Y20" s="38"/>
      <c r="Z20" s="38"/>
      <c r="AA20" s="38"/>
      <c r="AB20" s="38"/>
      <c r="AC20" s="38"/>
      <c r="AD20" s="38"/>
      <c r="AE20" s="38"/>
    </row>
    <row r="21" spans="1:31" s="2" customFormat="1" ht="6.95" customHeight="1">
      <c r="A21" s="38"/>
      <c r="B21" s="44"/>
      <c r="C21" s="38"/>
      <c r="D21" s="38"/>
      <c r="E21" s="38"/>
      <c r="F21" s="38"/>
      <c r="G21" s="38"/>
      <c r="H21" s="38"/>
      <c r="I21" s="38"/>
      <c r="J21" s="38"/>
      <c r="K21" s="38"/>
      <c r="L21" s="63"/>
      <c r="S21" s="38"/>
      <c r="T21" s="38"/>
      <c r="U21" s="38"/>
      <c r="V21" s="38"/>
      <c r="W21" s="38"/>
      <c r="X21" s="38"/>
      <c r="Y21" s="38"/>
      <c r="Z21" s="38"/>
      <c r="AA21" s="38"/>
      <c r="AB21" s="38"/>
      <c r="AC21" s="38"/>
      <c r="AD21" s="38"/>
      <c r="AE21" s="38"/>
    </row>
    <row r="22" spans="1:31" s="2" customFormat="1" ht="12" customHeight="1">
      <c r="A22" s="38"/>
      <c r="B22" s="44"/>
      <c r="C22" s="38"/>
      <c r="D22" s="151" t="s">
        <v>30</v>
      </c>
      <c r="E22" s="38"/>
      <c r="F22" s="38"/>
      <c r="G22" s="38"/>
      <c r="H22" s="38"/>
      <c r="I22" s="151" t="s">
        <v>25</v>
      </c>
      <c r="J22" s="141" t="s">
        <v>1</v>
      </c>
      <c r="K22" s="38"/>
      <c r="L22" s="63"/>
      <c r="S22" s="38"/>
      <c r="T22" s="38"/>
      <c r="U22" s="38"/>
      <c r="V22" s="38"/>
      <c r="W22" s="38"/>
      <c r="X22" s="38"/>
      <c r="Y22" s="38"/>
      <c r="Z22" s="38"/>
      <c r="AA22" s="38"/>
      <c r="AB22" s="38"/>
      <c r="AC22" s="38"/>
      <c r="AD22" s="38"/>
      <c r="AE22" s="38"/>
    </row>
    <row r="23" spans="1:31" s="2" customFormat="1" ht="18" customHeight="1">
      <c r="A23" s="38"/>
      <c r="B23" s="44"/>
      <c r="C23" s="38"/>
      <c r="D23" s="38"/>
      <c r="E23" s="141" t="s">
        <v>31</v>
      </c>
      <c r="F23" s="38"/>
      <c r="G23" s="38"/>
      <c r="H23" s="38"/>
      <c r="I23" s="151" t="s">
        <v>27</v>
      </c>
      <c r="J23" s="141" t="s">
        <v>1</v>
      </c>
      <c r="K23" s="38"/>
      <c r="L23" s="63"/>
      <c r="S23" s="38"/>
      <c r="T23" s="38"/>
      <c r="U23" s="38"/>
      <c r="V23" s="38"/>
      <c r="W23" s="38"/>
      <c r="X23" s="38"/>
      <c r="Y23" s="38"/>
      <c r="Z23" s="38"/>
      <c r="AA23" s="38"/>
      <c r="AB23" s="38"/>
      <c r="AC23" s="38"/>
      <c r="AD23" s="38"/>
      <c r="AE23" s="38"/>
    </row>
    <row r="24" spans="1:31" s="2" customFormat="1" ht="6.95" customHeight="1">
      <c r="A24" s="38"/>
      <c r="B24" s="44"/>
      <c r="C24" s="38"/>
      <c r="D24" s="38"/>
      <c r="E24" s="38"/>
      <c r="F24" s="38"/>
      <c r="G24" s="38"/>
      <c r="H24" s="38"/>
      <c r="I24" s="38"/>
      <c r="J24" s="38"/>
      <c r="K24" s="38"/>
      <c r="L24" s="63"/>
      <c r="S24" s="38"/>
      <c r="T24" s="38"/>
      <c r="U24" s="38"/>
      <c r="V24" s="38"/>
      <c r="W24" s="38"/>
      <c r="X24" s="38"/>
      <c r="Y24" s="38"/>
      <c r="Z24" s="38"/>
      <c r="AA24" s="38"/>
      <c r="AB24" s="38"/>
      <c r="AC24" s="38"/>
      <c r="AD24" s="38"/>
      <c r="AE24" s="38"/>
    </row>
    <row r="25" spans="1:31" s="2" customFormat="1" ht="12" customHeight="1">
      <c r="A25" s="38"/>
      <c r="B25" s="44"/>
      <c r="C25" s="38"/>
      <c r="D25" s="151" t="s">
        <v>33</v>
      </c>
      <c r="E25" s="38"/>
      <c r="F25" s="38"/>
      <c r="G25" s="38"/>
      <c r="H25" s="38"/>
      <c r="I25" s="151" t="s">
        <v>25</v>
      </c>
      <c r="J25" s="141" t="str">
        <f>IF('Rekapitulace stavby'!AN19="","",'Rekapitulace stavby'!AN19)</f>
        <v/>
      </c>
      <c r="K25" s="38"/>
      <c r="L25" s="63"/>
      <c r="S25" s="38"/>
      <c r="T25" s="38"/>
      <c r="U25" s="38"/>
      <c r="V25" s="38"/>
      <c r="W25" s="38"/>
      <c r="X25" s="38"/>
      <c r="Y25" s="38"/>
      <c r="Z25" s="38"/>
      <c r="AA25" s="38"/>
      <c r="AB25" s="38"/>
      <c r="AC25" s="38"/>
      <c r="AD25" s="38"/>
      <c r="AE25" s="38"/>
    </row>
    <row r="26" spans="1:31" s="2" customFormat="1" ht="18" customHeight="1">
      <c r="A26" s="38"/>
      <c r="B26" s="44"/>
      <c r="C26" s="38"/>
      <c r="D26" s="38"/>
      <c r="E26" s="141" t="str">
        <f>IF('Rekapitulace stavby'!E20="","",'Rekapitulace stavby'!E20)</f>
        <v xml:space="preserve"> </v>
      </c>
      <c r="F26" s="38"/>
      <c r="G26" s="38"/>
      <c r="H26" s="38"/>
      <c r="I26" s="151" t="s">
        <v>27</v>
      </c>
      <c r="J26" s="141" t="str">
        <f>IF('Rekapitulace stavby'!AN20="","",'Rekapitulace stavby'!AN20)</f>
        <v/>
      </c>
      <c r="K26" s="38"/>
      <c r="L26" s="63"/>
      <c r="S26" s="38"/>
      <c r="T26" s="38"/>
      <c r="U26" s="38"/>
      <c r="V26" s="38"/>
      <c r="W26" s="38"/>
      <c r="X26" s="38"/>
      <c r="Y26" s="38"/>
      <c r="Z26" s="38"/>
      <c r="AA26" s="38"/>
      <c r="AB26" s="38"/>
      <c r="AC26" s="38"/>
      <c r="AD26" s="38"/>
      <c r="AE26" s="38"/>
    </row>
    <row r="27" spans="1:31" s="2" customFormat="1" ht="6.95" customHeight="1">
      <c r="A27" s="38"/>
      <c r="B27" s="44"/>
      <c r="C27" s="38"/>
      <c r="D27" s="38"/>
      <c r="E27" s="38"/>
      <c r="F27" s="38"/>
      <c r="G27" s="38"/>
      <c r="H27" s="38"/>
      <c r="I27" s="38"/>
      <c r="J27" s="38"/>
      <c r="K27" s="38"/>
      <c r="L27" s="63"/>
      <c r="S27" s="38"/>
      <c r="T27" s="38"/>
      <c r="U27" s="38"/>
      <c r="V27" s="38"/>
      <c r="W27" s="38"/>
      <c r="X27" s="38"/>
      <c r="Y27" s="38"/>
      <c r="Z27" s="38"/>
      <c r="AA27" s="38"/>
      <c r="AB27" s="38"/>
      <c r="AC27" s="38"/>
      <c r="AD27" s="38"/>
      <c r="AE27" s="38"/>
    </row>
    <row r="28" spans="1:31" s="2" customFormat="1" ht="12" customHeight="1">
      <c r="A28" s="38"/>
      <c r="B28" s="44"/>
      <c r="C28" s="38"/>
      <c r="D28" s="151" t="s">
        <v>35</v>
      </c>
      <c r="E28" s="38"/>
      <c r="F28" s="38"/>
      <c r="G28" s="38"/>
      <c r="H28" s="38"/>
      <c r="I28" s="38"/>
      <c r="J28" s="38"/>
      <c r="K28" s="38"/>
      <c r="L28" s="63"/>
      <c r="S28" s="38"/>
      <c r="T28" s="38"/>
      <c r="U28" s="38"/>
      <c r="V28" s="38"/>
      <c r="W28" s="38"/>
      <c r="X28" s="38"/>
      <c r="Y28" s="38"/>
      <c r="Z28" s="38"/>
      <c r="AA28" s="38"/>
      <c r="AB28" s="38"/>
      <c r="AC28" s="38"/>
      <c r="AD28" s="38"/>
      <c r="AE28" s="38"/>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8"/>
      <c r="B30" s="44"/>
      <c r="C30" s="38"/>
      <c r="D30" s="38"/>
      <c r="E30" s="38"/>
      <c r="F30" s="38"/>
      <c r="G30" s="38"/>
      <c r="H30" s="38"/>
      <c r="I30" s="38"/>
      <c r="J30" s="38"/>
      <c r="K30" s="38"/>
      <c r="L30" s="63"/>
      <c r="S30" s="38"/>
      <c r="T30" s="38"/>
      <c r="U30" s="38"/>
      <c r="V30" s="38"/>
      <c r="W30" s="38"/>
      <c r="X30" s="38"/>
      <c r="Y30" s="38"/>
      <c r="Z30" s="38"/>
      <c r="AA30" s="38"/>
      <c r="AB30" s="38"/>
      <c r="AC30" s="38"/>
      <c r="AD30" s="38"/>
      <c r="AE30" s="38"/>
    </row>
    <row r="31" spans="1:31" s="2" customFormat="1" ht="6.95" customHeight="1">
      <c r="A31" s="38"/>
      <c r="B31" s="44"/>
      <c r="C31" s="38"/>
      <c r="D31" s="159"/>
      <c r="E31" s="159"/>
      <c r="F31" s="159"/>
      <c r="G31" s="159"/>
      <c r="H31" s="159"/>
      <c r="I31" s="159"/>
      <c r="J31" s="159"/>
      <c r="K31" s="159"/>
      <c r="L31" s="63"/>
      <c r="S31" s="38"/>
      <c r="T31" s="38"/>
      <c r="U31" s="38"/>
      <c r="V31" s="38"/>
      <c r="W31" s="38"/>
      <c r="X31" s="38"/>
      <c r="Y31" s="38"/>
      <c r="Z31" s="38"/>
      <c r="AA31" s="38"/>
      <c r="AB31" s="38"/>
      <c r="AC31" s="38"/>
      <c r="AD31" s="38"/>
      <c r="AE31" s="38"/>
    </row>
    <row r="32" spans="1:31" s="2" customFormat="1" ht="14.4" customHeight="1">
      <c r="A32" s="38"/>
      <c r="B32" s="44"/>
      <c r="C32" s="38"/>
      <c r="D32" s="141" t="s">
        <v>124</v>
      </c>
      <c r="E32" s="38"/>
      <c r="F32" s="38"/>
      <c r="G32" s="38"/>
      <c r="H32" s="38"/>
      <c r="I32" s="38"/>
      <c r="J32" s="160">
        <f>J98</f>
        <v>0</v>
      </c>
      <c r="K32" s="38"/>
      <c r="L32" s="63"/>
      <c r="S32" s="38"/>
      <c r="T32" s="38"/>
      <c r="U32" s="38"/>
      <c r="V32" s="38"/>
      <c r="W32" s="38"/>
      <c r="X32" s="38"/>
      <c r="Y32" s="38"/>
      <c r="Z32" s="38"/>
      <c r="AA32" s="38"/>
      <c r="AB32" s="38"/>
      <c r="AC32" s="38"/>
      <c r="AD32" s="38"/>
      <c r="AE32" s="38"/>
    </row>
    <row r="33" spans="1:31" s="2" customFormat="1" ht="14.4" customHeight="1">
      <c r="A33" s="38"/>
      <c r="B33" s="44"/>
      <c r="C33" s="38"/>
      <c r="D33" s="161" t="s">
        <v>125</v>
      </c>
      <c r="E33" s="38"/>
      <c r="F33" s="38"/>
      <c r="G33" s="38"/>
      <c r="H33" s="38"/>
      <c r="I33" s="38"/>
      <c r="J33" s="160">
        <f>J115</f>
        <v>0</v>
      </c>
      <c r="K33" s="38"/>
      <c r="L33" s="63"/>
      <c r="S33" s="38"/>
      <c r="T33" s="38"/>
      <c r="U33" s="38"/>
      <c r="V33" s="38"/>
      <c r="W33" s="38"/>
      <c r="X33" s="38"/>
      <c r="Y33" s="38"/>
      <c r="Z33" s="38"/>
      <c r="AA33" s="38"/>
      <c r="AB33" s="38"/>
      <c r="AC33" s="38"/>
      <c r="AD33" s="38"/>
      <c r="AE33" s="38"/>
    </row>
    <row r="34" spans="1:31" s="2" customFormat="1" ht="25.4" customHeight="1">
      <c r="A34" s="38"/>
      <c r="B34" s="44"/>
      <c r="C34" s="38"/>
      <c r="D34" s="162" t="s">
        <v>36</v>
      </c>
      <c r="E34" s="38"/>
      <c r="F34" s="38"/>
      <c r="G34" s="38"/>
      <c r="H34" s="38"/>
      <c r="I34" s="38"/>
      <c r="J34" s="163">
        <f>ROUND(J32+J33,2)</f>
        <v>0</v>
      </c>
      <c r="K34" s="38"/>
      <c r="L34" s="63"/>
      <c r="S34" s="38"/>
      <c r="T34" s="38"/>
      <c r="U34" s="38"/>
      <c r="V34" s="38"/>
      <c r="W34" s="38"/>
      <c r="X34" s="38"/>
      <c r="Y34" s="38"/>
      <c r="Z34" s="38"/>
      <c r="AA34" s="38"/>
      <c r="AB34" s="38"/>
      <c r="AC34" s="38"/>
      <c r="AD34" s="38"/>
      <c r="AE34" s="38"/>
    </row>
    <row r="35" spans="1:31" s="2" customFormat="1" ht="6.95" customHeight="1">
      <c r="A35" s="38"/>
      <c r="B35" s="44"/>
      <c r="C35" s="38"/>
      <c r="D35" s="159"/>
      <c r="E35" s="159"/>
      <c r="F35" s="159"/>
      <c r="G35" s="159"/>
      <c r="H35" s="159"/>
      <c r="I35" s="159"/>
      <c r="J35" s="159"/>
      <c r="K35" s="159"/>
      <c r="L35" s="63"/>
      <c r="S35" s="38"/>
      <c r="T35" s="38"/>
      <c r="U35" s="38"/>
      <c r="V35" s="38"/>
      <c r="W35" s="38"/>
      <c r="X35" s="38"/>
      <c r="Y35" s="38"/>
      <c r="Z35" s="38"/>
      <c r="AA35" s="38"/>
      <c r="AB35" s="38"/>
      <c r="AC35" s="38"/>
      <c r="AD35" s="38"/>
      <c r="AE35" s="38"/>
    </row>
    <row r="36" spans="1:31" s="2" customFormat="1" ht="14.4" customHeight="1">
      <c r="A36" s="38"/>
      <c r="B36" s="44"/>
      <c r="C36" s="38"/>
      <c r="D36" s="38"/>
      <c r="E36" s="38"/>
      <c r="F36" s="164" t="s">
        <v>38</v>
      </c>
      <c r="G36" s="38"/>
      <c r="H36" s="38"/>
      <c r="I36" s="164" t="s">
        <v>37</v>
      </c>
      <c r="J36" s="164" t="s">
        <v>39</v>
      </c>
      <c r="K36" s="38"/>
      <c r="L36" s="63"/>
      <c r="S36" s="38"/>
      <c r="T36" s="38"/>
      <c r="U36" s="38"/>
      <c r="V36" s="38"/>
      <c r="W36" s="38"/>
      <c r="X36" s="38"/>
      <c r="Y36" s="38"/>
      <c r="Z36" s="38"/>
      <c r="AA36" s="38"/>
      <c r="AB36" s="38"/>
      <c r="AC36" s="38"/>
      <c r="AD36" s="38"/>
      <c r="AE36" s="38"/>
    </row>
    <row r="37" spans="1:31" s="2" customFormat="1" ht="14.4" customHeight="1">
      <c r="A37" s="38"/>
      <c r="B37" s="44"/>
      <c r="C37" s="38"/>
      <c r="D37" s="165" t="s">
        <v>40</v>
      </c>
      <c r="E37" s="151" t="s">
        <v>41</v>
      </c>
      <c r="F37" s="166">
        <f>ROUND((SUM(BE115:BE122)+SUM(BE144:BE376)),2)</f>
        <v>0</v>
      </c>
      <c r="G37" s="38"/>
      <c r="H37" s="38"/>
      <c r="I37" s="167">
        <v>0.21</v>
      </c>
      <c r="J37" s="166">
        <f>ROUND(((SUM(BE115:BE122)+SUM(BE144:BE376))*I37),2)</f>
        <v>0</v>
      </c>
      <c r="K37" s="38"/>
      <c r="L37" s="63"/>
      <c r="S37" s="38"/>
      <c r="T37" s="38"/>
      <c r="U37" s="38"/>
      <c r="V37" s="38"/>
      <c r="W37" s="38"/>
      <c r="X37" s="38"/>
      <c r="Y37" s="38"/>
      <c r="Z37" s="38"/>
      <c r="AA37" s="38"/>
      <c r="AB37" s="38"/>
      <c r="AC37" s="38"/>
      <c r="AD37" s="38"/>
      <c r="AE37" s="38"/>
    </row>
    <row r="38" spans="1:31" s="2" customFormat="1" ht="14.4" customHeight="1">
      <c r="A38" s="38"/>
      <c r="B38" s="44"/>
      <c r="C38" s="38"/>
      <c r="D38" s="38"/>
      <c r="E38" s="151" t="s">
        <v>42</v>
      </c>
      <c r="F38" s="166">
        <f>ROUND((SUM(BF115:BF122)+SUM(BF144:BF376)),2)</f>
        <v>0</v>
      </c>
      <c r="G38" s="38"/>
      <c r="H38" s="38"/>
      <c r="I38" s="167">
        <v>0.15</v>
      </c>
      <c r="J38" s="166">
        <f>ROUND(((SUM(BF115:BF122)+SUM(BF144:BF376))*I38),2)</f>
        <v>0</v>
      </c>
      <c r="K38" s="38"/>
      <c r="L38" s="63"/>
      <c r="S38" s="38"/>
      <c r="T38" s="38"/>
      <c r="U38" s="38"/>
      <c r="V38" s="38"/>
      <c r="W38" s="38"/>
      <c r="X38" s="38"/>
      <c r="Y38" s="38"/>
      <c r="Z38" s="38"/>
      <c r="AA38" s="38"/>
      <c r="AB38" s="38"/>
      <c r="AC38" s="38"/>
      <c r="AD38" s="38"/>
      <c r="AE38" s="38"/>
    </row>
    <row r="39" spans="1:31" s="2" customFormat="1" ht="14.4" customHeight="1" hidden="1">
      <c r="A39" s="38"/>
      <c r="B39" s="44"/>
      <c r="C39" s="38"/>
      <c r="D39" s="38"/>
      <c r="E39" s="151" t="s">
        <v>43</v>
      </c>
      <c r="F39" s="166">
        <f>ROUND((SUM(BG115:BG122)+SUM(BG144:BG376)),2)</f>
        <v>0</v>
      </c>
      <c r="G39" s="38"/>
      <c r="H39" s="38"/>
      <c r="I39" s="167">
        <v>0.21</v>
      </c>
      <c r="J39" s="166">
        <f>0</f>
        <v>0</v>
      </c>
      <c r="K39" s="38"/>
      <c r="L39" s="63"/>
      <c r="S39" s="38"/>
      <c r="T39" s="38"/>
      <c r="U39" s="38"/>
      <c r="V39" s="38"/>
      <c r="W39" s="38"/>
      <c r="X39" s="38"/>
      <c r="Y39" s="38"/>
      <c r="Z39" s="38"/>
      <c r="AA39" s="38"/>
      <c r="AB39" s="38"/>
      <c r="AC39" s="38"/>
      <c r="AD39" s="38"/>
      <c r="AE39" s="38"/>
    </row>
    <row r="40" spans="1:31" s="2" customFormat="1" ht="14.4" customHeight="1" hidden="1">
      <c r="A40" s="38"/>
      <c r="B40" s="44"/>
      <c r="C40" s="38"/>
      <c r="D40" s="38"/>
      <c r="E40" s="151" t="s">
        <v>44</v>
      </c>
      <c r="F40" s="166">
        <f>ROUND((SUM(BH115:BH122)+SUM(BH144:BH376)),2)</f>
        <v>0</v>
      </c>
      <c r="G40" s="38"/>
      <c r="H40" s="38"/>
      <c r="I40" s="167">
        <v>0.15</v>
      </c>
      <c r="J40" s="166">
        <f>0</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45</v>
      </c>
      <c r="F41" s="166">
        <f>ROUND((SUM(BI115:BI122)+SUM(BI144:BI376)),2)</f>
        <v>0</v>
      </c>
      <c r="G41" s="38"/>
      <c r="H41" s="38"/>
      <c r="I41" s="167">
        <v>0</v>
      </c>
      <c r="J41" s="166">
        <f>0</f>
        <v>0</v>
      </c>
      <c r="K41" s="38"/>
      <c r="L41" s="63"/>
      <c r="S41" s="38"/>
      <c r="T41" s="38"/>
      <c r="U41" s="38"/>
      <c r="V41" s="38"/>
      <c r="W41" s="38"/>
      <c r="X41" s="38"/>
      <c r="Y41" s="38"/>
      <c r="Z41" s="38"/>
      <c r="AA41" s="38"/>
      <c r="AB41" s="38"/>
      <c r="AC41" s="38"/>
      <c r="AD41" s="38"/>
      <c r="AE41" s="38"/>
    </row>
    <row r="42" spans="1:31" s="2" customFormat="1" ht="6.95" customHeight="1">
      <c r="A42" s="38"/>
      <c r="B42" s="44"/>
      <c r="C42" s="38"/>
      <c r="D42" s="38"/>
      <c r="E42" s="38"/>
      <c r="F42" s="38"/>
      <c r="G42" s="38"/>
      <c r="H42" s="38"/>
      <c r="I42" s="38"/>
      <c r="J42" s="38"/>
      <c r="K42" s="38"/>
      <c r="L42" s="63"/>
      <c r="S42" s="38"/>
      <c r="T42" s="38"/>
      <c r="U42" s="38"/>
      <c r="V42" s="38"/>
      <c r="W42" s="38"/>
      <c r="X42" s="38"/>
      <c r="Y42" s="38"/>
      <c r="Z42" s="38"/>
      <c r="AA42" s="38"/>
      <c r="AB42" s="38"/>
      <c r="AC42" s="38"/>
      <c r="AD42" s="38"/>
      <c r="AE42" s="38"/>
    </row>
    <row r="43" spans="1:31" s="2" customFormat="1" ht="25.4" customHeight="1">
      <c r="A43" s="38"/>
      <c r="B43" s="44"/>
      <c r="C43" s="168"/>
      <c r="D43" s="169" t="s">
        <v>46</v>
      </c>
      <c r="E43" s="170"/>
      <c r="F43" s="170"/>
      <c r="G43" s="171" t="s">
        <v>47</v>
      </c>
      <c r="H43" s="172" t="s">
        <v>48</v>
      </c>
      <c r="I43" s="170"/>
      <c r="J43" s="173">
        <f>SUM(J34:J41)</f>
        <v>0</v>
      </c>
      <c r="K43" s="174"/>
      <c r="L43" s="63"/>
      <c r="S43" s="38"/>
      <c r="T43" s="38"/>
      <c r="U43" s="38"/>
      <c r="V43" s="38"/>
      <c r="W43" s="38"/>
      <c r="X43" s="38"/>
      <c r="Y43" s="38"/>
      <c r="Z43" s="38"/>
      <c r="AA43" s="38"/>
      <c r="AB43" s="38"/>
      <c r="AC43" s="38"/>
      <c r="AD43" s="38"/>
      <c r="AE43" s="38"/>
    </row>
    <row r="44" spans="1:31" s="2" customFormat="1" ht="14.4"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2:12" s="1" customFormat="1" ht="14.4" customHeight="1">
      <c r="B45" s="20"/>
      <c r="L45" s="20"/>
    </row>
    <row r="46" spans="2:12" s="1" customFormat="1" ht="14.4" customHeight="1">
      <c r="B46" s="20"/>
      <c r="L46" s="20"/>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1:31" s="2" customFormat="1" ht="16.5" customHeight="1">
      <c r="A87" s="38"/>
      <c r="B87" s="39"/>
      <c r="C87" s="40"/>
      <c r="D87" s="40"/>
      <c r="E87" s="186" t="s">
        <v>1672</v>
      </c>
      <c r="F87" s="40"/>
      <c r="G87" s="40"/>
      <c r="H87" s="40"/>
      <c r="I87" s="40"/>
      <c r="J87" s="40"/>
      <c r="K87" s="40"/>
      <c r="L87" s="63"/>
      <c r="S87" s="38"/>
      <c r="T87" s="38"/>
      <c r="U87" s="38"/>
      <c r="V87" s="38"/>
      <c r="W87" s="38"/>
      <c r="X87" s="38"/>
      <c r="Y87" s="38"/>
      <c r="Z87" s="38"/>
      <c r="AA87" s="38"/>
      <c r="AB87" s="38"/>
      <c r="AC87" s="38"/>
      <c r="AD87" s="38"/>
      <c r="AE87" s="38"/>
    </row>
    <row r="88" spans="1:31" s="2" customFormat="1" ht="12" customHeight="1">
      <c r="A88" s="38"/>
      <c r="B88" s="39"/>
      <c r="C88" s="32" t="s">
        <v>122</v>
      </c>
      <c r="D88" s="40"/>
      <c r="E88" s="40"/>
      <c r="F88" s="40"/>
      <c r="G88" s="40"/>
      <c r="H88" s="40"/>
      <c r="I88" s="40"/>
      <c r="J88" s="40"/>
      <c r="K88" s="40"/>
      <c r="L88" s="63"/>
      <c r="S88" s="38"/>
      <c r="T88" s="38"/>
      <c r="U88" s="38"/>
      <c r="V88" s="38"/>
      <c r="W88" s="38"/>
      <c r="X88" s="38"/>
      <c r="Y88" s="38"/>
      <c r="Z88" s="38"/>
      <c r="AA88" s="38"/>
      <c r="AB88" s="38"/>
      <c r="AC88" s="38"/>
      <c r="AD88" s="38"/>
      <c r="AE88" s="38"/>
    </row>
    <row r="89" spans="1:31" s="2" customFormat="1" ht="16.5" customHeight="1">
      <c r="A89" s="38"/>
      <c r="B89" s="39"/>
      <c r="C89" s="40"/>
      <c r="D89" s="40"/>
      <c r="E89" s="76" t="str">
        <f>E11</f>
        <v>D.1.1 - Architektonicko-stavební řešení</v>
      </c>
      <c r="F89" s="40"/>
      <c r="G89" s="40"/>
      <c r="H89" s="40"/>
      <c r="I89" s="40"/>
      <c r="J89" s="40"/>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2" customHeight="1">
      <c r="A91" s="38"/>
      <c r="B91" s="39"/>
      <c r="C91" s="32" t="s">
        <v>20</v>
      </c>
      <c r="D91" s="40"/>
      <c r="E91" s="40"/>
      <c r="F91" s="27" t="str">
        <f>F14</f>
        <v>Ostrava</v>
      </c>
      <c r="G91" s="40"/>
      <c r="H91" s="40"/>
      <c r="I91" s="32" t="s">
        <v>22</v>
      </c>
      <c r="J91" s="79" t="str">
        <f>IF(J14="","",J14)</f>
        <v>6. 3. 2023</v>
      </c>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5.15" customHeight="1">
      <c r="A93" s="38"/>
      <c r="B93" s="39"/>
      <c r="C93" s="32" t="s">
        <v>24</v>
      </c>
      <c r="D93" s="40"/>
      <c r="E93" s="40"/>
      <c r="F93" s="27" t="str">
        <f>E17</f>
        <v>VŠB-TUO</v>
      </c>
      <c r="G93" s="40"/>
      <c r="H93" s="40"/>
      <c r="I93" s="32" t="s">
        <v>30</v>
      </c>
      <c r="J93" s="36" t="str">
        <f>E23</f>
        <v>Marpo s.r.o.</v>
      </c>
      <c r="K93" s="40"/>
      <c r="L93" s="63"/>
      <c r="S93" s="38"/>
      <c r="T93" s="38"/>
      <c r="U93" s="38"/>
      <c r="V93" s="38"/>
      <c r="W93" s="38"/>
      <c r="X93" s="38"/>
      <c r="Y93" s="38"/>
      <c r="Z93" s="38"/>
      <c r="AA93" s="38"/>
      <c r="AB93" s="38"/>
      <c r="AC93" s="38"/>
      <c r="AD93" s="38"/>
      <c r="AE93" s="38"/>
    </row>
    <row r="94" spans="1:31" s="2" customFormat="1" ht="15.15" customHeight="1">
      <c r="A94" s="38"/>
      <c r="B94" s="39"/>
      <c r="C94" s="32" t="s">
        <v>28</v>
      </c>
      <c r="D94" s="40"/>
      <c r="E94" s="40"/>
      <c r="F94" s="27" t="str">
        <f>IF(E20="","",E20)</f>
        <v>Vyplň údaj</v>
      </c>
      <c r="G94" s="40"/>
      <c r="H94" s="40"/>
      <c r="I94" s="32" t="s">
        <v>33</v>
      </c>
      <c r="J94" s="36" t="str">
        <f>E26</f>
        <v xml:space="preserve"> </v>
      </c>
      <c r="K94" s="40"/>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63"/>
      <c r="S95" s="38"/>
      <c r="T95" s="38"/>
      <c r="U95" s="38"/>
      <c r="V95" s="38"/>
      <c r="W95" s="38"/>
      <c r="X95" s="38"/>
      <c r="Y95" s="38"/>
      <c r="Z95" s="38"/>
      <c r="AA95" s="38"/>
      <c r="AB95" s="38"/>
      <c r="AC95" s="38"/>
      <c r="AD95" s="38"/>
      <c r="AE95" s="38"/>
    </row>
    <row r="96" spans="1:31" s="2" customFormat="1" ht="29.25" customHeight="1">
      <c r="A96" s="38"/>
      <c r="B96" s="39"/>
      <c r="C96" s="187" t="s">
        <v>127</v>
      </c>
      <c r="D96" s="188"/>
      <c r="E96" s="188"/>
      <c r="F96" s="188"/>
      <c r="G96" s="188"/>
      <c r="H96" s="188"/>
      <c r="I96" s="188"/>
      <c r="J96" s="189" t="s">
        <v>128</v>
      </c>
      <c r="K96" s="188"/>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47" s="2" customFormat="1" ht="22.8" customHeight="1">
      <c r="A98" s="38"/>
      <c r="B98" s="39"/>
      <c r="C98" s="190" t="s">
        <v>129</v>
      </c>
      <c r="D98" s="40"/>
      <c r="E98" s="40"/>
      <c r="F98" s="40"/>
      <c r="G98" s="40"/>
      <c r="H98" s="40"/>
      <c r="I98" s="40"/>
      <c r="J98" s="110">
        <f>J144</f>
        <v>0</v>
      </c>
      <c r="K98" s="40"/>
      <c r="L98" s="63"/>
      <c r="S98" s="38"/>
      <c r="T98" s="38"/>
      <c r="U98" s="38"/>
      <c r="V98" s="38"/>
      <c r="W98" s="38"/>
      <c r="X98" s="38"/>
      <c r="Y98" s="38"/>
      <c r="Z98" s="38"/>
      <c r="AA98" s="38"/>
      <c r="AB98" s="38"/>
      <c r="AC98" s="38"/>
      <c r="AD98" s="38"/>
      <c r="AE98" s="38"/>
      <c r="AU98" s="17" t="s">
        <v>130</v>
      </c>
    </row>
    <row r="99" spans="1:31" s="9" customFormat="1" ht="24.95" customHeight="1">
      <c r="A99" s="9"/>
      <c r="B99" s="191"/>
      <c r="C99" s="192"/>
      <c r="D99" s="193" t="s">
        <v>131</v>
      </c>
      <c r="E99" s="194"/>
      <c r="F99" s="194"/>
      <c r="G99" s="194"/>
      <c r="H99" s="194"/>
      <c r="I99" s="194"/>
      <c r="J99" s="195">
        <f>J145</f>
        <v>0</v>
      </c>
      <c r="K99" s="192"/>
      <c r="L99" s="196"/>
      <c r="S99" s="9"/>
      <c r="T99" s="9"/>
      <c r="U99" s="9"/>
      <c r="V99" s="9"/>
      <c r="W99" s="9"/>
      <c r="X99" s="9"/>
      <c r="Y99" s="9"/>
      <c r="Z99" s="9"/>
      <c r="AA99" s="9"/>
      <c r="AB99" s="9"/>
      <c r="AC99" s="9"/>
      <c r="AD99" s="9"/>
      <c r="AE99" s="9"/>
    </row>
    <row r="100" spans="1:31" s="10" customFormat="1" ht="19.9" customHeight="1">
      <c r="A100" s="10"/>
      <c r="B100" s="197"/>
      <c r="C100" s="133"/>
      <c r="D100" s="198" t="s">
        <v>132</v>
      </c>
      <c r="E100" s="199"/>
      <c r="F100" s="199"/>
      <c r="G100" s="199"/>
      <c r="H100" s="199"/>
      <c r="I100" s="199"/>
      <c r="J100" s="200">
        <f>J146</f>
        <v>0</v>
      </c>
      <c r="K100" s="133"/>
      <c r="L100" s="201"/>
      <c r="S100" s="10"/>
      <c r="T100" s="10"/>
      <c r="U100" s="10"/>
      <c r="V100" s="10"/>
      <c r="W100" s="10"/>
      <c r="X100" s="10"/>
      <c r="Y100" s="10"/>
      <c r="Z100" s="10"/>
      <c r="AA100" s="10"/>
      <c r="AB100" s="10"/>
      <c r="AC100" s="10"/>
      <c r="AD100" s="10"/>
      <c r="AE100" s="10"/>
    </row>
    <row r="101" spans="1:31" s="10" customFormat="1" ht="19.9" customHeight="1">
      <c r="A101" s="10"/>
      <c r="B101" s="197"/>
      <c r="C101" s="133"/>
      <c r="D101" s="198" t="s">
        <v>133</v>
      </c>
      <c r="E101" s="199"/>
      <c r="F101" s="199"/>
      <c r="G101" s="199"/>
      <c r="H101" s="199"/>
      <c r="I101" s="199"/>
      <c r="J101" s="200">
        <f>J153</f>
        <v>0</v>
      </c>
      <c r="K101" s="133"/>
      <c r="L101" s="201"/>
      <c r="S101" s="10"/>
      <c r="T101" s="10"/>
      <c r="U101" s="10"/>
      <c r="V101" s="10"/>
      <c r="W101" s="10"/>
      <c r="X101" s="10"/>
      <c r="Y101" s="10"/>
      <c r="Z101" s="10"/>
      <c r="AA101" s="10"/>
      <c r="AB101" s="10"/>
      <c r="AC101" s="10"/>
      <c r="AD101" s="10"/>
      <c r="AE101" s="10"/>
    </row>
    <row r="102" spans="1:31" s="10" customFormat="1" ht="19.9" customHeight="1">
      <c r="A102" s="10"/>
      <c r="B102" s="197"/>
      <c r="C102" s="133"/>
      <c r="D102" s="198" t="s">
        <v>134</v>
      </c>
      <c r="E102" s="199"/>
      <c r="F102" s="199"/>
      <c r="G102" s="199"/>
      <c r="H102" s="199"/>
      <c r="I102" s="199"/>
      <c r="J102" s="200">
        <f>J166</f>
        <v>0</v>
      </c>
      <c r="K102" s="133"/>
      <c r="L102" s="201"/>
      <c r="S102" s="10"/>
      <c r="T102" s="10"/>
      <c r="U102" s="10"/>
      <c r="V102" s="10"/>
      <c r="W102" s="10"/>
      <c r="X102" s="10"/>
      <c r="Y102" s="10"/>
      <c r="Z102" s="10"/>
      <c r="AA102" s="10"/>
      <c r="AB102" s="10"/>
      <c r="AC102" s="10"/>
      <c r="AD102" s="10"/>
      <c r="AE102" s="10"/>
    </row>
    <row r="103" spans="1:31" s="10" customFormat="1" ht="19.9" customHeight="1">
      <c r="A103" s="10"/>
      <c r="B103" s="197"/>
      <c r="C103" s="133"/>
      <c r="D103" s="198" t="s">
        <v>136</v>
      </c>
      <c r="E103" s="199"/>
      <c r="F103" s="199"/>
      <c r="G103" s="199"/>
      <c r="H103" s="199"/>
      <c r="I103" s="199"/>
      <c r="J103" s="200">
        <f>J186</f>
        <v>0</v>
      </c>
      <c r="K103" s="133"/>
      <c r="L103" s="201"/>
      <c r="S103" s="10"/>
      <c r="T103" s="10"/>
      <c r="U103" s="10"/>
      <c r="V103" s="10"/>
      <c r="W103" s="10"/>
      <c r="X103" s="10"/>
      <c r="Y103" s="10"/>
      <c r="Z103" s="10"/>
      <c r="AA103" s="10"/>
      <c r="AB103" s="10"/>
      <c r="AC103" s="10"/>
      <c r="AD103" s="10"/>
      <c r="AE103" s="10"/>
    </row>
    <row r="104" spans="1:31" s="10" customFormat="1" ht="19.9" customHeight="1">
      <c r="A104" s="10"/>
      <c r="B104" s="197"/>
      <c r="C104" s="133"/>
      <c r="D104" s="198" t="s">
        <v>137</v>
      </c>
      <c r="E104" s="199"/>
      <c r="F104" s="199"/>
      <c r="G104" s="199"/>
      <c r="H104" s="199"/>
      <c r="I104" s="199"/>
      <c r="J104" s="200">
        <f>J192</f>
        <v>0</v>
      </c>
      <c r="K104" s="133"/>
      <c r="L104" s="201"/>
      <c r="S104" s="10"/>
      <c r="T104" s="10"/>
      <c r="U104" s="10"/>
      <c r="V104" s="10"/>
      <c r="W104" s="10"/>
      <c r="X104" s="10"/>
      <c r="Y104" s="10"/>
      <c r="Z104" s="10"/>
      <c r="AA104" s="10"/>
      <c r="AB104" s="10"/>
      <c r="AC104" s="10"/>
      <c r="AD104" s="10"/>
      <c r="AE104" s="10"/>
    </row>
    <row r="105" spans="1:31" s="9" customFormat="1" ht="24.95" customHeight="1">
      <c r="A105" s="9"/>
      <c r="B105" s="191"/>
      <c r="C105" s="192"/>
      <c r="D105" s="193" t="s">
        <v>138</v>
      </c>
      <c r="E105" s="194"/>
      <c r="F105" s="194"/>
      <c r="G105" s="194"/>
      <c r="H105" s="194"/>
      <c r="I105" s="194"/>
      <c r="J105" s="195">
        <f>J194</f>
        <v>0</v>
      </c>
      <c r="K105" s="192"/>
      <c r="L105" s="196"/>
      <c r="S105" s="9"/>
      <c r="T105" s="9"/>
      <c r="U105" s="9"/>
      <c r="V105" s="9"/>
      <c r="W105" s="9"/>
      <c r="X105" s="9"/>
      <c r="Y105" s="9"/>
      <c r="Z105" s="9"/>
      <c r="AA105" s="9"/>
      <c r="AB105" s="9"/>
      <c r="AC105" s="9"/>
      <c r="AD105" s="9"/>
      <c r="AE105" s="9"/>
    </row>
    <row r="106" spans="1:31" s="10" customFormat="1" ht="19.9" customHeight="1">
      <c r="A106" s="10"/>
      <c r="B106" s="197"/>
      <c r="C106" s="133"/>
      <c r="D106" s="198" t="s">
        <v>140</v>
      </c>
      <c r="E106" s="199"/>
      <c r="F106" s="199"/>
      <c r="G106" s="199"/>
      <c r="H106" s="199"/>
      <c r="I106" s="199"/>
      <c r="J106" s="200">
        <f>J195</f>
        <v>0</v>
      </c>
      <c r="K106" s="133"/>
      <c r="L106" s="201"/>
      <c r="S106" s="10"/>
      <c r="T106" s="10"/>
      <c r="U106" s="10"/>
      <c r="V106" s="10"/>
      <c r="W106" s="10"/>
      <c r="X106" s="10"/>
      <c r="Y106" s="10"/>
      <c r="Z106" s="10"/>
      <c r="AA106" s="10"/>
      <c r="AB106" s="10"/>
      <c r="AC106" s="10"/>
      <c r="AD106" s="10"/>
      <c r="AE106" s="10"/>
    </row>
    <row r="107" spans="1:31" s="10" customFormat="1" ht="19.9" customHeight="1">
      <c r="A107" s="10"/>
      <c r="B107" s="197"/>
      <c r="C107" s="133"/>
      <c r="D107" s="198" t="s">
        <v>141</v>
      </c>
      <c r="E107" s="199"/>
      <c r="F107" s="199"/>
      <c r="G107" s="199"/>
      <c r="H107" s="199"/>
      <c r="I107" s="199"/>
      <c r="J107" s="200">
        <f>J208</f>
        <v>0</v>
      </c>
      <c r="K107" s="133"/>
      <c r="L107" s="201"/>
      <c r="S107" s="10"/>
      <c r="T107" s="10"/>
      <c r="U107" s="10"/>
      <c r="V107" s="10"/>
      <c r="W107" s="10"/>
      <c r="X107" s="10"/>
      <c r="Y107" s="10"/>
      <c r="Z107" s="10"/>
      <c r="AA107" s="10"/>
      <c r="AB107" s="10"/>
      <c r="AC107" s="10"/>
      <c r="AD107" s="10"/>
      <c r="AE107" s="10"/>
    </row>
    <row r="108" spans="1:31" s="10" customFormat="1" ht="19.9" customHeight="1">
      <c r="A108" s="10"/>
      <c r="B108" s="197"/>
      <c r="C108" s="133"/>
      <c r="D108" s="198" t="s">
        <v>142</v>
      </c>
      <c r="E108" s="199"/>
      <c r="F108" s="199"/>
      <c r="G108" s="199"/>
      <c r="H108" s="199"/>
      <c r="I108" s="199"/>
      <c r="J108" s="200">
        <f>J241</f>
        <v>0</v>
      </c>
      <c r="K108" s="133"/>
      <c r="L108" s="201"/>
      <c r="S108" s="10"/>
      <c r="T108" s="10"/>
      <c r="U108" s="10"/>
      <c r="V108" s="10"/>
      <c r="W108" s="10"/>
      <c r="X108" s="10"/>
      <c r="Y108" s="10"/>
      <c r="Z108" s="10"/>
      <c r="AA108" s="10"/>
      <c r="AB108" s="10"/>
      <c r="AC108" s="10"/>
      <c r="AD108" s="10"/>
      <c r="AE108" s="10"/>
    </row>
    <row r="109" spans="1:31" s="10" customFormat="1" ht="19.9" customHeight="1">
      <c r="A109" s="10"/>
      <c r="B109" s="197"/>
      <c r="C109" s="133"/>
      <c r="D109" s="198" t="s">
        <v>143</v>
      </c>
      <c r="E109" s="199"/>
      <c r="F109" s="199"/>
      <c r="G109" s="199"/>
      <c r="H109" s="199"/>
      <c r="I109" s="199"/>
      <c r="J109" s="200">
        <f>J270</f>
        <v>0</v>
      </c>
      <c r="K109" s="133"/>
      <c r="L109" s="201"/>
      <c r="S109" s="10"/>
      <c r="T109" s="10"/>
      <c r="U109" s="10"/>
      <c r="V109" s="10"/>
      <c r="W109" s="10"/>
      <c r="X109" s="10"/>
      <c r="Y109" s="10"/>
      <c r="Z109" s="10"/>
      <c r="AA109" s="10"/>
      <c r="AB109" s="10"/>
      <c r="AC109" s="10"/>
      <c r="AD109" s="10"/>
      <c r="AE109" s="10"/>
    </row>
    <row r="110" spans="1:31" s="10" customFormat="1" ht="19.9" customHeight="1">
      <c r="A110" s="10"/>
      <c r="B110" s="197"/>
      <c r="C110" s="133"/>
      <c r="D110" s="198" t="s">
        <v>144</v>
      </c>
      <c r="E110" s="199"/>
      <c r="F110" s="199"/>
      <c r="G110" s="199"/>
      <c r="H110" s="199"/>
      <c r="I110" s="199"/>
      <c r="J110" s="200">
        <f>J304</f>
        <v>0</v>
      </c>
      <c r="K110" s="133"/>
      <c r="L110" s="201"/>
      <c r="S110" s="10"/>
      <c r="T110" s="10"/>
      <c r="U110" s="10"/>
      <c r="V110" s="10"/>
      <c r="W110" s="10"/>
      <c r="X110" s="10"/>
      <c r="Y110" s="10"/>
      <c r="Z110" s="10"/>
      <c r="AA110" s="10"/>
      <c r="AB110" s="10"/>
      <c r="AC110" s="10"/>
      <c r="AD110" s="10"/>
      <c r="AE110" s="10"/>
    </row>
    <row r="111" spans="1:31" s="10" customFormat="1" ht="19.9" customHeight="1">
      <c r="A111" s="10"/>
      <c r="B111" s="197"/>
      <c r="C111" s="133"/>
      <c r="D111" s="198" t="s">
        <v>146</v>
      </c>
      <c r="E111" s="199"/>
      <c r="F111" s="199"/>
      <c r="G111" s="199"/>
      <c r="H111" s="199"/>
      <c r="I111" s="199"/>
      <c r="J111" s="200">
        <f>J327</f>
        <v>0</v>
      </c>
      <c r="K111" s="133"/>
      <c r="L111" s="201"/>
      <c r="S111" s="10"/>
      <c r="T111" s="10"/>
      <c r="U111" s="10"/>
      <c r="V111" s="10"/>
      <c r="W111" s="10"/>
      <c r="X111" s="10"/>
      <c r="Y111" s="10"/>
      <c r="Z111" s="10"/>
      <c r="AA111" s="10"/>
      <c r="AB111" s="10"/>
      <c r="AC111" s="10"/>
      <c r="AD111" s="10"/>
      <c r="AE111" s="10"/>
    </row>
    <row r="112" spans="1:31" s="10" customFormat="1" ht="19.9" customHeight="1">
      <c r="A112" s="10"/>
      <c r="B112" s="197"/>
      <c r="C112" s="133"/>
      <c r="D112" s="198" t="s">
        <v>148</v>
      </c>
      <c r="E112" s="199"/>
      <c r="F112" s="199"/>
      <c r="G112" s="199"/>
      <c r="H112" s="199"/>
      <c r="I112" s="199"/>
      <c r="J112" s="200">
        <f>J365</f>
        <v>0</v>
      </c>
      <c r="K112" s="133"/>
      <c r="L112" s="201"/>
      <c r="S112" s="10"/>
      <c r="T112" s="10"/>
      <c r="U112" s="10"/>
      <c r="V112" s="10"/>
      <c r="W112" s="10"/>
      <c r="X112" s="10"/>
      <c r="Y112" s="10"/>
      <c r="Z112" s="10"/>
      <c r="AA112" s="10"/>
      <c r="AB112" s="10"/>
      <c r="AC112" s="10"/>
      <c r="AD112" s="10"/>
      <c r="AE112" s="10"/>
    </row>
    <row r="113" spans="1:31" s="2" customFormat="1" ht="21.8" customHeight="1">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63"/>
      <c r="S114" s="38"/>
      <c r="T114" s="38"/>
      <c r="U114" s="38"/>
      <c r="V114" s="38"/>
      <c r="W114" s="38"/>
      <c r="X114" s="38"/>
      <c r="Y114" s="38"/>
      <c r="Z114" s="38"/>
      <c r="AA114" s="38"/>
      <c r="AB114" s="38"/>
      <c r="AC114" s="38"/>
      <c r="AD114" s="38"/>
      <c r="AE114" s="38"/>
    </row>
    <row r="115" spans="1:31" s="2" customFormat="1" ht="29.25" customHeight="1">
      <c r="A115" s="38"/>
      <c r="B115" s="39"/>
      <c r="C115" s="190" t="s">
        <v>149</v>
      </c>
      <c r="D115" s="40"/>
      <c r="E115" s="40"/>
      <c r="F115" s="40"/>
      <c r="G115" s="40"/>
      <c r="H115" s="40"/>
      <c r="I115" s="40"/>
      <c r="J115" s="202">
        <f>ROUND(J116+J117+J118+J119+J120+J121,2)</f>
        <v>0</v>
      </c>
      <c r="K115" s="40"/>
      <c r="L115" s="63"/>
      <c r="N115" s="203" t="s">
        <v>40</v>
      </c>
      <c r="S115" s="38"/>
      <c r="T115" s="38"/>
      <c r="U115" s="38"/>
      <c r="V115" s="38"/>
      <c r="W115" s="38"/>
      <c r="X115" s="38"/>
      <c r="Y115" s="38"/>
      <c r="Z115" s="38"/>
      <c r="AA115" s="38"/>
      <c r="AB115" s="38"/>
      <c r="AC115" s="38"/>
      <c r="AD115" s="38"/>
      <c r="AE115" s="38"/>
    </row>
    <row r="116" spans="1:65" s="2" customFormat="1" ht="18" customHeight="1">
      <c r="A116" s="38"/>
      <c r="B116" s="39"/>
      <c r="C116" s="40"/>
      <c r="D116" s="204" t="s">
        <v>150</v>
      </c>
      <c r="E116" s="205"/>
      <c r="F116" s="205"/>
      <c r="G116" s="40"/>
      <c r="H116" s="40"/>
      <c r="I116" s="40"/>
      <c r="J116" s="206">
        <v>0</v>
      </c>
      <c r="K116" s="40"/>
      <c r="L116" s="207"/>
      <c r="M116" s="208"/>
      <c r="N116" s="209" t="s">
        <v>41</v>
      </c>
      <c r="O116" s="208"/>
      <c r="P116" s="208"/>
      <c r="Q116" s="208"/>
      <c r="R116" s="208"/>
      <c r="S116" s="210"/>
      <c r="T116" s="210"/>
      <c r="U116" s="210"/>
      <c r="V116" s="210"/>
      <c r="W116" s="210"/>
      <c r="X116" s="210"/>
      <c r="Y116" s="210"/>
      <c r="Z116" s="210"/>
      <c r="AA116" s="210"/>
      <c r="AB116" s="210"/>
      <c r="AC116" s="210"/>
      <c r="AD116" s="210"/>
      <c r="AE116" s="210"/>
      <c r="AF116" s="208"/>
      <c r="AG116" s="208"/>
      <c r="AH116" s="208"/>
      <c r="AI116" s="208"/>
      <c r="AJ116" s="208"/>
      <c r="AK116" s="208"/>
      <c r="AL116" s="208"/>
      <c r="AM116" s="208"/>
      <c r="AN116" s="208"/>
      <c r="AO116" s="208"/>
      <c r="AP116" s="208"/>
      <c r="AQ116" s="208"/>
      <c r="AR116" s="208"/>
      <c r="AS116" s="208"/>
      <c r="AT116" s="208"/>
      <c r="AU116" s="208"/>
      <c r="AV116" s="208"/>
      <c r="AW116" s="208"/>
      <c r="AX116" s="208"/>
      <c r="AY116" s="211" t="s">
        <v>116</v>
      </c>
      <c r="AZ116" s="208"/>
      <c r="BA116" s="208"/>
      <c r="BB116" s="208"/>
      <c r="BC116" s="208"/>
      <c r="BD116" s="208"/>
      <c r="BE116" s="212">
        <f>IF(N116="základní",J116,0)</f>
        <v>0</v>
      </c>
      <c r="BF116" s="212">
        <f>IF(N116="snížená",J116,0)</f>
        <v>0</v>
      </c>
      <c r="BG116" s="212">
        <f>IF(N116="zákl. přenesená",J116,0)</f>
        <v>0</v>
      </c>
      <c r="BH116" s="212">
        <f>IF(N116="sníž. přenesená",J116,0)</f>
        <v>0</v>
      </c>
      <c r="BI116" s="212">
        <f>IF(N116="nulová",J116,0)</f>
        <v>0</v>
      </c>
      <c r="BJ116" s="211" t="s">
        <v>83</v>
      </c>
      <c r="BK116" s="208"/>
      <c r="BL116" s="208"/>
      <c r="BM116" s="208"/>
    </row>
    <row r="117" spans="1:65" s="2" customFormat="1" ht="18" customHeight="1">
      <c r="A117" s="38"/>
      <c r="B117" s="39"/>
      <c r="C117" s="40"/>
      <c r="D117" s="204" t="s">
        <v>151</v>
      </c>
      <c r="E117" s="205"/>
      <c r="F117" s="205"/>
      <c r="G117" s="40"/>
      <c r="H117" s="40"/>
      <c r="I117" s="40"/>
      <c r="J117" s="206">
        <v>0</v>
      </c>
      <c r="K117" s="40"/>
      <c r="L117" s="207"/>
      <c r="M117" s="208"/>
      <c r="N117" s="209" t="s">
        <v>41</v>
      </c>
      <c r="O117" s="208"/>
      <c r="P117" s="208"/>
      <c r="Q117" s="208"/>
      <c r="R117" s="208"/>
      <c r="S117" s="210"/>
      <c r="T117" s="210"/>
      <c r="U117" s="210"/>
      <c r="V117" s="210"/>
      <c r="W117" s="210"/>
      <c r="X117" s="210"/>
      <c r="Y117" s="210"/>
      <c r="Z117" s="210"/>
      <c r="AA117" s="210"/>
      <c r="AB117" s="210"/>
      <c r="AC117" s="210"/>
      <c r="AD117" s="210"/>
      <c r="AE117" s="210"/>
      <c r="AF117" s="208"/>
      <c r="AG117" s="208"/>
      <c r="AH117" s="208"/>
      <c r="AI117" s="208"/>
      <c r="AJ117" s="208"/>
      <c r="AK117" s="208"/>
      <c r="AL117" s="208"/>
      <c r="AM117" s="208"/>
      <c r="AN117" s="208"/>
      <c r="AO117" s="208"/>
      <c r="AP117" s="208"/>
      <c r="AQ117" s="208"/>
      <c r="AR117" s="208"/>
      <c r="AS117" s="208"/>
      <c r="AT117" s="208"/>
      <c r="AU117" s="208"/>
      <c r="AV117" s="208"/>
      <c r="AW117" s="208"/>
      <c r="AX117" s="208"/>
      <c r="AY117" s="211" t="s">
        <v>116</v>
      </c>
      <c r="AZ117" s="208"/>
      <c r="BA117" s="208"/>
      <c r="BB117" s="208"/>
      <c r="BC117" s="208"/>
      <c r="BD117" s="208"/>
      <c r="BE117" s="212">
        <f>IF(N117="základní",J117,0)</f>
        <v>0</v>
      </c>
      <c r="BF117" s="212">
        <f>IF(N117="snížená",J117,0)</f>
        <v>0</v>
      </c>
      <c r="BG117" s="212">
        <f>IF(N117="zákl. přenesená",J117,0)</f>
        <v>0</v>
      </c>
      <c r="BH117" s="212">
        <f>IF(N117="sníž. přenesená",J117,0)</f>
        <v>0</v>
      </c>
      <c r="BI117" s="212">
        <f>IF(N117="nulová",J117,0)</f>
        <v>0</v>
      </c>
      <c r="BJ117" s="211" t="s">
        <v>83</v>
      </c>
      <c r="BK117" s="208"/>
      <c r="BL117" s="208"/>
      <c r="BM117" s="208"/>
    </row>
    <row r="118" spans="1:65" s="2" customFormat="1" ht="18" customHeight="1">
      <c r="A118" s="38"/>
      <c r="B118" s="39"/>
      <c r="C118" s="40"/>
      <c r="D118" s="204" t="s">
        <v>152</v>
      </c>
      <c r="E118" s="205"/>
      <c r="F118" s="205"/>
      <c r="G118" s="40"/>
      <c r="H118" s="40"/>
      <c r="I118" s="40"/>
      <c r="J118" s="206">
        <v>0</v>
      </c>
      <c r="K118" s="40"/>
      <c r="L118" s="207"/>
      <c r="M118" s="208"/>
      <c r="N118" s="209" t="s">
        <v>41</v>
      </c>
      <c r="O118" s="208"/>
      <c r="P118" s="208"/>
      <c r="Q118" s="208"/>
      <c r="R118" s="208"/>
      <c r="S118" s="210"/>
      <c r="T118" s="210"/>
      <c r="U118" s="210"/>
      <c r="V118" s="210"/>
      <c r="W118" s="210"/>
      <c r="X118" s="210"/>
      <c r="Y118" s="210"/>
      <c r="Z118" s="210"/>
      <c r="AA118" s="210"/>
      <c r="AB118" s="210"/>
      <c r="AC118" s="210"/>
      <c r="AD118" s="210"/>
      <c r="AE118" s="210"/>
      <c r="AF118" s="208"/>
      <c r="AG118" s="208"/>
      <c r="AH118" s="208"/>
      <c r="AI118" s="208"/>
      <c r="AJ118" s="208"/>
      <c r="AK118" s="208"/>
      <c r="AL118" s="208"/>
      <c r="AM118" s="208"/>
      <c r="AN118" s="208"/>
      <c r="AO118" s="208"/>
      <c r="AP118" s="208"/>
      <c r="AQ118" s="208"/>
      <c r="AR118" s="208"/>
      <c r="AS118" s="208"/>
      <c r="AT118" s="208"/>
      <c r="AU118" s="208"/>
      <c r="AV118" s="208"/>
      <c r="AW118" s="208"/>
      <c r="AX118" s="208"/>
      <c r="AY118" s="211" t="s">
        <v>116</v>
      </c>
      <c r="AZ118" s="208"/>
      <c r="BA118" s="208"/>
      <c r="BB118" s="208"/>
      <c r="BC118" s="208"/>
      <c r="BD118" s="208"/>
      <c r="BE118" s="212">
        <f>IF(N118="základní",J118,0)</f>
        <v>0</v>
      </c>
      <c r="BF118" s="212">
        <f>IF(N118="snížená",J118,0)</f>
        <v>0</v>
      </c>
      <c r="BG118" s="212">
        <f>IF(N118="zákl. přenesená",J118,0)</f>
        <v>0</v>
      </c>
      <c r="BH118" s="212">
        <f>IF(N118="sníž. přenesená",J118,0)</f>
        <v>0</v>
      </c>
      <c r="BI118" s="212">
        <f>IF(N118="nulová",J118,0)</f>
        <v>0</v>
      </c>
      <c r="BJ118" s="211" t="s">
        <v>83</v>
      </c>
      <c r="BK118" s="208"/>
      <c r="BL118" s="208"/>
      <c r="BM118" s="208"/>
    </row>
    <row r="119" spans="1:65" s="2" customFormat="1" ht="18" customHeight="1">
      <c r="A119" s="38"/>
      <c r="B119" s="39"/>
      <c r="C119" s="40"/>
      <c r="D119" s="204" t="s">
        <v>153</v>
      </c>
      <c r="E119" s="205"/>
      <c r="F119" s="205"/>
      <c r="G119" s="40"/>
      <c r="H119" s="40"/>
      <c r="I119" s="40"/>
      <c r="J119" s="206">
        <v>0</v>
      </c>
      <c r="K119" s="40"/>
      <c r="L119" s="207"/>
      <c r="M119" s="208"/>
      <c r="N119" s="209" t="s">
        <v>41</v>
      </c>
      <c r="O119" s="208"/>
      <c r="P119" s="208"/>
      <c r="Q119" s="208"/>
      <c r="R119" s="208"/>
      <c r="S119" s="210"/>
      <c r="T119" s="210"/>
      <c r="U119" s="210"/>
      <c r="V119" s="210"/>
      <c r="W119" s="210"/>
      <c r="X119" s="210"/>
      <c r="Y119" s="210"/>
      <c r="Z119" s="210"/>
      <c r="AA119" s="210"/>
      <c r="AB119" s="210"/>
      <c r="AC119" s="210"/>
      <c r="AD119" s="210"/>
      <c r="AE119" s="210"/>
      <c r="AF119" s="208"/>
      <c r="AG119" s="208"/>
      <c r="AH119" s="208"/>
      <c r="AI119" s="208"/>
      <c r="AJ119" s="208"/>
      <c r="AK119" s="208"/>
      <c r="AL119" s="208"/>
      <c r="AM119" s="208"/>
      <c r="AN119" s="208"/>
      <c r="AO119" s="208"/>
      <c r="AP119" s="208"/>
      <c r="AQ119" s="208"/>
      <c r="AR119" s="208"/>
      <c r="AS119" s="208"/>
      <c r="AT119" s="208"/>
      <c r="AU119" s="208"/>
      <c r="AV119" s="208"/>
      <c r="AW119" s="208"/>
      <c r="AX119" s="208"/>
      <c r="AY119" s="211" t="s">
        <v>116</v>
      </c>
      <c r="AZ119" s="208"/>
      <c r="BA119" s="208"/>
      <c r="BB119" s="208"/>
      <c r="BC119" s="208"/>
      <c r="BD119" s="208"/>
      <c r="BE119" s="212">
        <f>IF(N119="základní",J119,0)</f>
        <v>0</v>
      </c>
      <c r="BF119" s="212">
        <f>IF(N119="snížená",J119,0)</f>
        <v>0</v>
      </c>
      <c r="BG119" s="212">
        <f>IF(N119="zákl. přenesená",J119,0)</f>
        <v>0</v>
      </c>
      <c r="BH119" s="212">
        <f>IF(N119="sníž. přenesená",J119,0)</f>
        <v>0</v>
      </c>
      <c r="BI119" s="212">
        <f>IF(N119="nulová",J119,0)</f>
        <v>0</v>
      </c>
      <c r="BJ119" s="211" t="s">
        <v>83</v>
      </c>
      <c r="BK119" s="208"/>
      <c r="BL119" s="208"/>
      <c r="BM119" s="208"/>
    </row>
    <row r="120" spans="1:65" s="2" customFormat="1" ht="18" customHeight="1">
      <c r="A120" s="38"/>
      <c r="B120" s="39"/>
      <c r="C120" s="40"/>
      <c r="D120" s="204" t="s">
        <v>154</v>
      </c>
      <c r="E120" s="205"/>
      <c r="F120" s="205"/>
      <c r="G120" s="40"/>
      <c r="H120" s="40"/>
      <c r="I120" s="40"/>
      <c r="J120" s="206">
        <v>0</v>
      </c>
      <c r="K120" s="40"/>
      <c r="L120" s="207"/>
      <c r="M120" s="208"/>
      <c r="N120" s="209" t="s">
        <v>41</v>
      </c>
      <c r="O120" s="208"/>
      <c r="P120" s="208"/>
      <c r="Q120" s="208"/>
      <c r="R120" s="208"/>
      <c r="S120" s="210"/>
      <c r="T120" s="210"/>
      <c r="U120" s="210"/>
      <c r="V120" s="210"/>
      <c r="W120" s="210"/>
      <c r="X120" s="210"/>
      <c r="Y120" s="210"/>
      <c r="Z120" s="210"/>
      <c r="AA120" s="210"/>
      <c r="AB120" s="210"/>
      <c r="AC120" s="210"/>
      <c r="AD120" s="210"/>
      <c r="AE120" s="210"/>
      <c r="AF120" s="208"/>
      <c r="AG120" s="208"/>
      <c r="AH120" s="208"/>
      <c r="AI120" s="208"/>
      <c r="AJ120" s="208"/>
      <c r="AK120" s="208"/>
      <c r="AL120" s="208"/>
      <c r="AM120" s="208"/>
      <c r="AN120" s="208"/>
      <c r="AO120" s="208"/>
      <c r="AP120" s="208"/>
      <c r="AQ120" s="208"/>
      <c r="AR120" s="208"/>
      <c r="AS120" s="208"/>
      <c r="AT120" s="208"/>
      <c r="AU120" s="208"/>
      <c r="AV120" s="208"/>
      <c r="AW120" s="208"/>
      <c r="AX120" s="208"/>
      <c r="AY120" s="211" t="s">
        <v>116</v>
      </c>
      <c r="AZ120" s="208"/>
      <c r="BA120" s="208"/>
      <c r="BB120" s="208"/>
      <c r="BC120" s="208"/>
      <c r="BD120" s="208"/>
      <c r="BE120" s="212">
        <f>IF(N120="základní",J120,0)</f>
        <v>0</v>
      </c>
      <c r="BF120" s="212">
        <f>IF(N120="snížená",J120,0)</f>
        <v>0</v>
      </c>
      <c r="BG120" s="212">
        <f>IF(N120="zákl. přenesená",J120,0)</f>
        <v>0</v>
      </c>
      <c r="BH120" s="212">
        <f>IF(N120="sníž. přenesená",J120,0)</f>
        <v>0</v>
      </c>
      <c r="BI120" s="212">
        <f>IF(N120="nulová",J120,0)</f>
        <v>0</v>
      </c>
      <c r="BJ120" s="211" t="s">
        <v>83</v>
      </c>
      <c r="BK120" s="208"/>
      <c r="BL120" s="208"/>
      <c r="BM120" s="208"/>
    </row>
    <row r="121" spans="1:65" s="2" customFormat="1" ht="18" customHeight="1">
      <c r="A121" s="38"/>
      <c r="B121" s="39"/>
      <c r="C121" s="40"/>
      <c r="D121" s="205" t="s">
        <v>155</v>
      </c>
      <c r="E121" s="40"/>
      <c r="F121" s="40"/>
      <c r="G121" s="40"/>
      <c r="H121" s="40"/>
      <c r="I121" s="40"/>
      <c r="J121" s="206">
        <f>ROUND(J32*T121,2)</f>
        <v>0</v>
      </c>
      <c r="K121" s="40"/>
      <c r="L121" s="207"/>
      <c r="M121" s="208"/>
      <c r="N121" s="209" t="s">
        <v>41</v>
      </c>
      <c r="O121" s="208"/>
      <c r="P121" s="208"/>
      <c r="Q121" s="208"/>
      <c r="R121" s="208"/>
      <c r="S121" s="210"/>
      <c r="T121" s="210"/>
      <c r="U121" s="210"/>
      <c r="V121" s="210"/>
      <c r="W121" s="210"/>
      <c r="X121" s="210"/>
      <c r="Y121" s="210"/>
      <c r="Z121" s="210"/>
      <c r="AA121" s="210"/>
      <c r="AB121" s="210"/>
      <c r="AC121" s="210"/>
      <c r="AD121" s="210"/>
      <c r="AE121" s="210"/>
      <c r="AF121" s="208"/>
      <c r="AG121" s="208"/>
      <c r="AH121" s="208"/>
      <c r="AI121" s="208"/>
      <c r="AJ121" s="208"/>
      <c r="AK121" s="208"/>
      <c r="AL121" s="208"/>
      <c r="AM121" s="208"/>
      <c r="AN121" s="208"/>
      <c r="AO121" s="208"/>
      <c r="AP121" s="208"/>
      <c r="AQ121" s="208"/>
      <c r="AR121" s="208"/>
      <c r="AS121" s="208"/>
      <c r="AT121" s="208"/>
      <c r="AU121" s="208"/>
      <c r="AV121" s="208"/>
      <c r="AW121" s="208"/>
      <c r="AX121" s="208"/>
      <c r="AY121" s="211" t="s">
        <v>156</v>
      </c>
      <c r="AZ121" s="208"/>
      <c r="BA121" s="208"/>
      <c r="BB121" s="208"/>
      <c r="BC121" s="208"/>
      <c r="BD121" s="208"/>
      <c r="BE121" s="212">
        <f>IF(N121="základní",J121,0)</f>
        <v>0</v>
      </c>
      <c r="BF121" s="212">
        <f>IF(N121="snížená",J121,0)</f>
        <v>0</v>
      </c>
      <c r="BG121" s="212">
        <f>IF(N121="zákl. přenesená",J121,0)</f>
        <v>0</v>
      </c>
      <c r="BH121" s="212">
        <f>IF(N121="sníž. přenesená",J121,0)</f>
        <v>0</v>
      </c>
      <c r="BI121" s="212">
        <f>IF(N121="nulová",J121,0)</f>
        <v>0</v>
      </c>
      <c r="BJ121" s="211" t="s">
        <v>83</v>
      </c>
      <c r="BK121" s="208"/>
      <c r="BL121" s="208"/>
      <c r="BM121" s="208"/>
    </row>
    <row r="122" spans="1:31" s="2" customFormat="1" ht="12">
      <c r="A122" s="38"/>
      <c r="B122" s="39"/>
      <c r="C122" s="40"/>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29.25" customHeight="1">
      <c r="A123" s="38"/>
      <c r="B123" s="39"/>
      <c r="C123" s="213" t="s">
        <v>157</v>
      </c>
      <c r="D123" s="188"/>
      <c r="E123" s="188"/>
      <c r="F123" s="188"/>
      <c r="G123" s="188"/>
      <c r="H123" s="188"/>
      <c r="I123" s="188"/>
      <c r="J123" s="214">
        <f>ROUND(J98+J115,2)</f>
        <v>0</v>
      </c>
      <c r="K123" s="188"/>
      <c r="L123" s="63"/>
      <c r="S123" s="38"/>
      <c r="T123" s="38"/>
      <c r="U123" s="38"/>
      <c r="V123" s="38"/>
      <c r="W123" s="38"/>
      <c r="X123" s="38"/>
      <c r="Y123" s="38"/>
      <c r="Z123" s="38"/>
      <c r="AA123" s="38"/>
      <c r="AB123" s="38"/>
      <c r="AC123" s="38"/>
      <c r="AD123" s="38"/>
      <c r="AE123" s="38"/>
    </row>
    <row r="124" spans="1:31" s="2" customFormat="1" ht="6.95" customHeight="1">
      <c r="A124" s="38"/>
      <c r="B124" s="66"/>
      <c r="C124" s="67"/>
      <c r="D124" s="67"/>
      <c r="E124" s="67"/>
      <c r="F124" s="67"/>
      <c r="G124" s="67"/>
      <c r="H124" s="67"/>
      <c r="I124" s="67"/>
      <c r="J124" s="67"/>
      <c r="K124" s="67"/>
      <c r="L124" s="63"/>
      <c r="S124" s="38"/>
      <c r="T124" s="38"/>
      <c r="U124" s="38"/>
      <c r="V124" s="38"/>
      <c r="W124" s="38"/>
      <c r="X124" s="38"/>
      <c r="Y124" s="38"/>
      <c r="Z124" s="38"/>
      <c r="AA124" s="38"/>
      <c r="AB124" s="38"/>
      <c r="AC124" s="38"/>
      <c r="AD124" s="38"/>
      <c r="AE124" s="38"/>
    </row>
    <row r="128" spans="1:31" s="2" customFormat="1" ht="6.95" customHeight="1">
      <c r="A128" s="38"/>
      <c r="B128" s="68"/>
      <c r="C128" s="69"/>
      <c r="D128" s="69"/>
      <c r="E128" s="69"/>
      <c r="F128" s="69"/>
      <c r="G128" s="69"/>
      <c r="H128" s="69"/>
      <c r="I128" s="69"/>
      <c r="J128" s="69"/>
      <c r="K128" s="69"/>
      <c r="L128" s="63"/>
      <c r="S128" s="38"/>
      <c r="T128" s="38"/>
      <c r="U128" s="38"/>
      <c r="V128" s="38"/>
      <c r="W128" s="38"/>
      <c r="X128" s="38"/>
      <c r="Y128" s="38"/>
      <c r="Z128" s="38"/>
      <c r="AA128" s="38"/>
      <c r="AB128" s="38"/>
      <c r="AC128" s="38"/>
      <c r="AD128" s="38"/>
      <c r="AE128" s="38"/>
    </row>
    <row r="129" spans="1:31" s="2" customFormat="1" ht="24.95" customHeight="1">
      <c r="A129" s="38"/>
      <c r="B129" s="39"/>
      <c r="C129" s="23" t="s">
        <v>158</v>
      </c>
      <c r="D129" s="40"/>
      <c r="E129" s="40"/>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16</v>
      </c>
      <c r="D131" s="40"/>
      <c r="E131" s="40"/>
      <c r="F131" s="40"/>
      <c r="G131" s="40"/>
      <c r="H131" s="40"/>
      <c r="I131" s="40"/>
      <c r="J131" s="40"/>
      <c r="K131" s="40"/>
      <c r="L131" s="63"/>
      <c r="S131" s="38"/>
      <c r="T131" s="38"/>
      <c r="U131" s="38"/>
      <c r="V131" s="38"/>
      <c r="W131" s="38"/>
      <c r="X131" s="38"/>
      <c r="Y131" s="38"/>
      <c r="Z131" s="38"/>
      <c r="AA131" s="38"/>
      <c r="AB131" s="38"/>
      <c r="AC131" s="38"/>
      <c r="AD131" s="38"/>
      <c r="AE131" s="38"/>
    </row>
    <row r="132" spans="1:31" s="2" customFormat="1" ht="16.5" customHeight="1">
      <c r="A132" s="38"/>
      <c r="B132" s="39"/>
      <c r="C132" s="40"/>
      <c r="D132" s="40"/>
      <c r="E132" s="186" t="str">
        <f>E7</f>
        <v>Stavební úpravy ve 2.NP budovy ÚK VŠB-TUO</v>
      </c>
      <c r="F132" s="32"/>
      <c r="G132" s="32"/>
      <c r="H132" s="32"/>
      <c r="I132" s="40"/>
      <c r="J132" s="40"/>
      <c r="K132" s="40"/>
      <c r="L132" s="63"/>
      <c r="S132" s="38"/>
      <c r="T132" s="38"/>
      <c r="U132" s="38"/>
      <c r="V132" s="38"/>
      <c r="W132" s="38"/>
      <c r="X132" s="38"/>
      <c r="Y132" s="38"/>
      <c r="Z132" s="38"/>
      <c r="AA132" s="38"/>
      <c r="AB132" s="38"/>
      <c r="AC132" s="38"/>
      <c r="AD132" s="38"/>
      <c r="AE132" s="38"/>
    </row>
    <row r="133" spans="2:12" s="1" customFormat="1" ht="12" customHeight="1">
      <c r="B133" s="21"/>
      <c r="C133" s="32" t="s">
        <v>120</v>
      </c>
      <c r="D133" s="22"/>
      <c r="E133" s="22"/>
      <c r="F133" s="22"/>
      <c r="G133" s="22"/>
      <c r="H133" s="22"/>
      <c r="I133" s="22"/>
      <c r="J133" s="22"/>
      <c r="K133" s="22"/>
      <c r="L133" s="20"/>
    </row>
    <row r="134" spans="1:31" s="2" customFormat="1" ht="16.5" customHeight="1">
      <c r="A134" s="38"/>
      <c r="B134" s="39"/>
      <c r="C134" s="40"/>
      <c r="D134" s="40"/>
      <c r="E134" s="186" t="s">
        <v>1672</v>
      </c>
      <c r="F134" s="40"/>
      <c r="G134" s="40"/>
      <c r="H134" s="40"/>
      <c r="I134" s="40"/>
      <c r="J134" s="40"/>
      <c r="K134" s="40"/>
      <c r="L134" s="63"/>
      <c r="S134" s="38"/>
      <c r="T134" s="38"/>
      <c r="U134" s="38"/>
      <c r="V134" s="38"/>
      <c r="W134" s="38"/>
      <c r="X134" s="38"/>
      <c r="Y134" s="38"/>
      <c r="Z134" s="38"/>
      <c r="AA134" s="38"/>
      <c r="AB134" s="38"/>
      <c r="AC134" s="38"/>
      <c r="AD134" s="38"/>
      <c r="AE134" s="38"/>
    </row>
    <row r="135" spans="1:31" s="2" customFormat="1" ht="12" customHeight="1">
      <c r="A135" s="38"/>
      <c r="B135" s="39"/>
      <c r="C135" s="32" t="s">
        <v>122</v>
      </c>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2" customFormat="1" ht="16.5" customHeight="1">
      <c r="A136" s="38"/>
      <c r="B136" s="39"/>
      <c r="C136" s="40"/>
      <c r="D136" s="40"/>
      <c r="E136" s="76" t="str">
        <f>E11</f>
        <v>D.1.1 - Architektonicko-stavební řešení</v>
      </c>
      <c r="F136" s="40"/>
      <c r="G136" s="40"/>
      <c r="H136" s="40"/>
      <c r="I136" s="40"/>
      <c r="J136" s="40"/>
      <c r="K136" s="40"/>
      <c r="L136" s="63"/>
      <c r="S136" s="38"/>
      <c r="T136" s="38"/>
      <c r="U136" s="38"/>
      <c r="V136" s="38"/>
      <c r="W136" s="38"/>
      <c r="X136" s="38"/>
      <c r="Y136" s="38"/>
      <c r="Z136" s="38"/>
      <c r="AA136" s="38"/>
      <c r="AB136" s="38"/>
      <c r="AC136" s="38"/>
      <c r="AD136" s="38"/>
      <c r="AE136" s="38"/>
    </row>
    <row r="137" spans="1:31" s="2" customFormat="1" ht="6.95" customHeight="1">
      <c r="A137" s="38"/>
      <c r="B137" s="39"/>
      <c r="C137" s="40"/>
      <c r="D137" s="40"/>
      <c r="E137" s="40"/>
      <c r="F137" s="40"/>
      <c r="G137" s="40"/>
      <c r="H137" s="40"/>
      <c r="I137" s="40"/>
      <c r="J137" s="40"/>
      <c r="K137" s="40"/>
      <c r="L137" s="63"/>
      <c r="S137" s="38"/>
      <c r="T137" s="38"/>
      <c r="U137" s="38"/>
      <c r="V137" s="38"/>
      <c r="W137" s="38"/>
      <c r="X137" s="38"/>
      <c r="Y137" s="38"/>
      <c r="Z137" s="38"/>
      <c r="AA137" s="38"/>
      <c r="AB137" s="38"/>
      <c r="AC137" s="38"/>
      <c r="AD137" s="38"/>
      <c r="AE137" s="38"/>
    </row>
    <row r="138" spans="1:31" s="2" customFormat="1" ht="12" customHeight="1">
      <c r="A138" s="38"/>
      <c r="B138" s="39"/>
      <c r="C138" s="32" t="s">
        <v>20</v>
      </c>
      <c r="D138" s="40"/>
      <c r="E138" s="40"/>
      <c r="F138" s="27" t="str">
        <f>F14</f>
        <v>Ostrava</v>
      </c>
      <c r="G138" s="40"/>
      <c r="H138" s="40"/>
      <c r="I138" s="32" t="s">
        <v>22</v>
      </c>
      <c r="J138" s="79" t="str">
        <f>IF(J14="","",J14)</f>
        <v>6. 3. 2023</v>
      </c>
      <c r="K138" s="40"/>
      <c r="L138" s="63"/>
      <c r="S138" s="38"/>
      <c r="T138" s="38"/>
      <c r="U138" s="38"/>
      <c r="V138" s="38"/>
      <c r="W138" s="38"/>
      <c r="X138" s="38"/>
      <c r="Y138" s="38"/>
      <c r="Z138" s="38"/>
      <c r="AA138" s="38"/>
      <c r="AB138" s="38"/>
      <c r="AC138" s="38"/>
      <c r="AD138" s="38"/>
      <c r="AE138" s="38"/>
    </row>
    <row r="139" spans="1:31" s="2" customFormat="1" ht="6.95" customHeight="1">
      <c r="A139" s="38"/>
      <c r="B139" s="39"/>
      <c r="C139" s="40"/>
      <c r="D139" s="40"/>
      <c r="E139" s="40"/>
      <c r="F139" s="40"/>
      <c r="G139" s="40"/>
      <c r="H139" s="40"/>
      <c r="I139" s="40"/>
      <c r="J139" s="40"/>
      <c r="K139" s="40"/>
      <c r="L139" s="63"/>
      <c r="S139" s="38"/>
      <c r="T139" s="38"/>
      <c r="U139" s="38"/>
      <c r="V139" s="38"/>
      <c r="W139" s="38"/>
      <c r="X139" s="38"/>
      <c r="Y139" s="38"/>
      <c r="Z139" s="38"/>
      <c r="AA139" s="38"/>
      <c r="AB139" s="38"/>
      <c r="AC139" s="38"/>
      <c r="AD139" s="38"/>
      <c r="AE139" s="38"/>
    </row>
    <row r="140" spans="1:31" s="2" customFormat="1" ht="15.15" customHeight="1">
      <c r="A140" s="38"/>
      <c r="B140" s="39"/>
      <c r="C140" s="32" t="s">
        <v>24</v>
      </c>
      <c r="D140" s="40"/>
      <c r="E140" s="40"/>
      <c r="F140" s="27" t="str">
        <f>E17</f>
        <v>VŠB-TUO</v>
      </c>
      <c r="G140" s="40"/>
      <c r="H140" s="40"/>
      <c r="I140" s="32" t="s">
        <v>30</v>
      </c>
      <c r="J140" s="36" t="str">
        <f>E23</f>
        <v>Marpo s.r.o.</v>
      </c>
      <c r="K140" s="40"/>
      <c r="L140" s="63"/>
      <c r="S140" s="38"/>
      <c r="T140" s="38"/>
      <c r="U140" s="38"/>
      <c r="V140" s="38"/>
      <c r="W140" s="38"/>
      <c r="X140" s="38"/>
      <c r="Y140" s="38"/>
      <c r="Z140" s="38"/>
      <c r="AA140" s="38"/>
      <c r="AB140" s="38"/>
      <c r="AC140" s="38"/>
      <c r="AD140" s="38"/>
      <c r="AE140" s="38"/>
    </row>
    <row r="141" spans="1:31" s="2" customFormat="1" ht="15.15" customHeight="1">
      <c r="A141" s="38"/>
      <c r="B141" s="39"/>
      <c r="C141" s="32" t="s">
        <v>28</v>
      </c>
      <c r="D141" s="40"/>
      <c r="E141" s="40"/>
      <c r="F141" s="27" t="str">
        <f>IF(E20="","",E20)</f>
        <v>Vyplň údaj</v>
      </c>
      <c r="G141" s="40"/>
      <c r="H141" s="40"/>
      <c r="I141" s="32" t="s">
        <v>33</v>
      </c>
      <c r="J141" s="36" t="str">
        <f>E26</f>
        <v xml:space="preserve"> </v>
      </c>
      <c r="K141" s="40"/>
      <c r="L141" s="63"/>
      <c r="S141" s="38"/>
      <c r="T141" s="38"/>
      <c r="U141" s="38"/>
      <c r="V141" s="38"/>
      <c r="W141" s="38"/>
      <c r="X141" s="38"/>
      <c r="Y141" s="38"/>
      <c r="Z141" s="38"/>
      <c r="AA141" s="38"/>
      <c r="AB141" s="38"/>
      <c r="AC141" s="38"/>
      <c r="AD141" s="38"/>
      <c r="AE141" s="38"/>
    </row>
    <row r="142" spans="1:31" s="2" customFormat="1" ht="10.3" customHeight="1">
      <c r="A142" s="38"/>
      <c r="B142" s="39"/>
      <c r="C142" s="40"/>
      <c r="D142" s="40"/>
      <c r="E142" s="40"/>
      <c r="F142" s="40"/>
      <c r="G142" s="40"/>
      <c r="H142" s="40"/>
      <c r="I142" s="40"/>
      <c r="J142" s="40"/>
      <c r="K142" s="40"/>
      <c r="L142" s="63"/>
      <c r="S142" s="38"/>
      <c r="T142" s="38"/>
      <c r="U142" s="38"/>
      <c r="V142" s="38"/>
      <c r="W142" s="38"/>
      <c r="X142" s="38"/>
      <c r="Y142" s="38"/>
      <c r="Z142" s="38"/>
      <c r="AA142" s="38"/>
      <c r="AB142" s="38"/>
      <c r="AC142" s="38"/>
      <c r="AD142" s="38"/>
      <c r="AE142" s="38"/>
    </row>
    <row r="143" spans="1:31" s="11" customFormat="1" ht="29.25" customHeight="1">
      <c r="A143" s="215"/>
      <c r="B143" s="216"/>
      <c r="C143" s="217" t="s">
        <v>159</v>
      </c>
      <c r="D143" s="218" t="s">
        <v>61</v>
      </c>
      <c r="E143" s="218" t="s">
        <v>57</v>
      </c>
      <c r="F143" s="218" t="s">
        <v>58</v>
      </c>
      <c r="G143" s="218" t="s">
        <v>160</v>
      </c>
      <c r="H143" s="218" t="s">
        <v>161</v>
      </c>
      <c r="I143" s="218" t="s">
        <v>162</v>
      </c>
      <c r="J143" s="219" t="s">
        <v>128</v>
      </c>
      <c r="K143" s="220" t="s">
        <v>163</v>
      </c>
      <c r="L143" s="221"/>
      <c r="M143" s="100" t="s">
        <v>1</v>
      </c>
      <c r="N143" s="101" t="s">
        <v>40</v>
      </c>
      <c r="O143" s="101" t="s">
        <v>164</v>
      </c>
      <c r="P143" s="101" t="s">
        <v>165</v>
      </c>
      <c r="Q143" s="101" t="s">
        <v>166</v>
      </c>
      <c r="R143" s="101" t="s">
        <v>167</v>
      </c>
      <c r="S143" s="101" t="s">
        <v>168</v>
      </c>
      <c r="T143" s="102" t="s">
        <v>169</v>
      </c>
      <c r="U143" s="215"/>
      <c r="V143" s="215"/>
      <c r="W143" s="215"/>
      <c r="X143" s="215"/>
      <c r="Y143" s="215"/>
      <c r="Z143" s="215"/>
      <c r="AA143" s="215"/>
      <c r="AB143" s="215"/>
      <c r="AC143" s="215"/>
      <c r="AD143" s="215"/>
      <c r="AE143" s="215"/>
    </row>
    <row r="144" spans="1:63" s="2" customFormat="1" ht="22.8" customHeight="1">
      <c r="A144" s="38"/>
      <c r="B144" s="39"/>
      <c r="C144" s="107" t="s">
        <v>170</v>
      </c>
      <c r="D144" s="40"/>
      <c r="E144" s="40"/>
      <c r="F144" s="40"/>
      <c r="G144" s="40"/>
      <c r="H144" s="40"/>
      <c r="I144" s="40"/>
      <c r="J144" s="222">
        <f>BK144</f>
        <v>0</v>
      </c>
      <c r="K144" s="40"/>
      <c r="L144" s="44"/>
      <c r="M144" s="103"/>
      <c r="N144" s="223"/>
      <c r="O144" s="104"/>
      <c r="P144" s="224">
        <f>P145+P194</f>
        <v>0</v>
      </c>
      <c r="Q144" s="104"/>
      <c r="R144" s="224">
        <f>R145+R194</f>
        <v>2.43584116</v>
      </c>
      <c r="S144" s="104"/>
      <c r="T144" s="225">
        <f>T145+T194</f>
        <v>22.9031202</v>
      </c>
      <c r="U144" s="38"/>
      <c r="V144" s="38"/>
      <c r="W144" s="38"/>
      <c r="X144" s="38"/>
      <c r="Y144" s="38"/>
      <c r="Z144" s="38"/>
      <c r="AA144" s="38"/>
      <c r="AB144" s="38"/>
      <c r="AC144" s="38"/>
      <c r="AD144" s="38"/>
      <c r="AE144" s="38"/>
      <c r="AT144" s="17" t="s">
        <v>75</v>
      </c>
      <c r="AU144" s="17" t="s">
        <v>130</v>
      </c>
      <c r="BK144" s="226">
        <f>BK145+BK194</f>
        <v>0</v>
      </c>
    </row>
    <row r="145" spans="1:63" s="12" customFormat="1" ht="25.9" customHeight="1">
      <c r="A145" s="12"/>
      <c r="B145" s="227"/>
      <c r="C145" s="228"/>
      <c r="D145" s="229" t="s">
        <v>75</v>
      </c>
      <c r="E145" s="230" t="s">
        <v>171</v>
      </c>
      <c r="F145" s="230" t="s">
        <v>172</v>
      </c>
      <c r="G145" s="228"/>
      <c r="H145" s="228"/>
      <c r="I145" s="231"/>
      <c r="J145" s="232">
        <f>BK145</f>
        <v>0</v>
      </c>
      <c r="K145" s="228"/>
      <c r="L145" s="233"/>
      <c r="M145" s="234"/>
      <c r="N145" s="235"/>
      <c r="O145" s="235"/>
      <c r="P145" s="236">
        <f>P146+P153+P166+P186+P192</f>
        <v>0</v>
      </c>
      <c r="Q145" s="235"/>
      <c r="R145" s="236">
        <f>R146+R153+R166+R186+R192</f>
        <v>0.7242527000000001</v>
      </c>
      <c r="S145" s="235"/>
      <c r="T145" s="237">
        <f>T146+T153+T166+T186+T192</f>
        <v>20.5636</v>
      </c>
      <c r="U145" s="12"/>
      <c r="V145" s="12"/>
      <c r="W145" s="12"/>
      <c r="X145" s="12"/>
      <c r="Y145" s="12"/>
      <c r="Z145" s="12"/>
      <c r="AA145" s="12"/>
      <c r="AB145" s="12"/>
      <c r="AC145" s="12"/>
      <c r="AD145" s="12"/>
      <c r="AE145" s="12"/>
      <c r="AR145" s="238" t="s">
        <v>83</v>
      </c>
      <c r="AT145" s="239" t="s">
        <v>75</v>
      </c>
      <c r="AU145" s="239" t="s">
        <v>76</v>
      </c>
      <c r="AY145" s="238" t="s">
        <v>173</v>
      </c>
      <c r="BK145" s="240">
        <f>BK146+BK153+BK166+BK186+BK192</f>
        <v>0</v>
      </c>
    </row>
    <row r="146" spans="1:63" s="12" customFormat="1" ht="22.8" customHeight="1">
      <c r="A146" s="12"/>
      <c r="B146" s="227"/>
      <c r="C146" s="228"/>
      <c r="D146" s="229" t="s">
        <v>75</v>
      </c>
      <c r="E146" s="241" t="s">
        <v>96</v>
      </c>
      <c r="F146" s="241" t="s">
        <v>174</v>
      </c>
      <c r="G146" s="228"/>
      <c r="H146" s="228"/>
      <c r="I146" s="231"/>
      <c r="J146" s="242">
        <f>BK146</f>
        <v>0</v>
      </c>
      <c r="K146" s="228"/>
      <c r="L146" s="233"/>
      <c r="M146" s="234"/>
      <c r="N146" s="235"/>
      <c r="O146" s="235"/>
      <c r="P146" s="236">
        <f>SUM(P147:P152)</f>
        <v>0</v>
      </c>
      <c r="Q146" s="235"/>
      <c r="R146" s="236">
        <f>SUM(R147:R152)</f>
        <v>0.3813412</v>
      </c>
      <c r="S146" s="235"/>
      <c r="T146" s="237">
        <f>SUM(T147:T152)</f>
        <v>0</v>
      </c>
      <c r="U146" s="12"/>
      <c r="V146" s="12"/>
      <c r="W146" s="12"/>
      <c r="X146" s="12"/>
      <c r="Y146" s="12"/>
      <c r="Z146" s="12"/>
      <c r="AA146" s="12"/>
      <c r="AB146" s="12"/>
      <c r="AC146" s="12"/>
      <c r="AD146" s="12"/>
      <c r="AE146" s="12"/>
      <c r="AR146" s="238" t="s">
        <v>83</v>
      </c>
      <c r="AT146" s="239" t="s">
        <v>75</v>
      </c>
      <c r="AU146" s="239" t="s">
        <v>83</v>
      </c>
      <c r="AY146" s="238" t="s">
        <v>173</v>
      </c>
      <c r="BK146" s="240">
        <f>SUM(BK147:BK152)</f>
        <v>0</v>
      </c>
    </row>
    <row r="147" spans="1:65" s="2" customFormat="1" ht="24.15" customHeight="1">
      <c r="A147" s="38"/>
      <c r="B147" s="39"/>
      <c r="C147" s="243" t="s">
        <v>83</v>
      </c>
      <c r="D147" s="243" t="s">
        <v>175</v>
      </c>
      <c r="E147" s="244" t="s">
        <v>202</v>
      </c>
      <c r="F147" s="245" t="s">
        <v>203</v>
      </c>
      <c r="G147" s="246" t="s">
        <v>204</v>
      </c>
      <c r="H147" s="247">
        <v>5.44</v>
      </c>
      <c r="I147" s="248"/>
      <c r="J147" s="249">
        <f>ROUND(I147*H147,2)</f>
        <v>0</v>
      </c>
      <c r="K147" s="250"/>
      <c r="L147" s="44"/>
      <c r="M147" s="251" t="s">
        <v>1</v>
      </c>
      <c r="N147" s="252" t="s">
        <v>41</v>
      </c>
      <c r="O147" s="91"/>
      <c r="P147" s="253">
        <f>O147*H147</f>
        <v>0</v>
      </c>
      <c r="Q147" s="253">
        <v>0.06998</v>
      </c>
      <c r="R147" s="253">
        <f>Q147*H147</f>
        <v>0.3806912</v>
      </c>
      <c r="S147" s="253">
        <v>0</v>
      </c>
      <c r="T147" s="254">
        <f>S147*H147</f>
        <v>0</v>
      </c>
      <c r="U147" s="38"/>
      <c r="V147" s="38"/>
      <c r="W147" s="38"/>
      <c r="X147" s="38"/>
      <c r="Y147" s="38"/>
      <c r="Z147" s="38"/>
      <c r="AA147" s="38"/>
      <c r="AB147" s="38"/>
      <c r="AC147" s="38"/>
      <c r="AD147" s="38"/>
      <c r="AE147" s="38"/>
      <c r="AR147" s="255" t="s">
        <v>183</v>
      </c>
      <c r="AT147" s="255" t="s">
        <v>175</v>
      </c>
      <c r="AU147" s="255" t="s">
        <v>85</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1673</v>
      </c>
    </row>
    <row r="148" spans="1:51" s="13" customFormat="1" ht="12">
      <c r="A148" s="13"/>
      <c r="B148" s="257"/>
      <c r="C148" s="258"/>
      <c r="D148" s="259" t="s">
        <v>189</v>
      </c>
      <c r="E148" s="260" t="s">
        <v>1</v>
      </c>
      <c r="F148" s="261" t="s">
        <v>190</v>
      </c>
      <c r="G148" s="258"/>
      <c r="H148" s="260" t="s">
        <v>1</v>
      </c>
      <c r="I148" s="262"/>
      <c r="J148" s="258"/>
      <c r="K148" s="258"/>
      <c r="L148" s="263"/>
      <c r="M148" s="264"/>
      <c r="N148" s="265"/>
      <c r="O148" s="265"/>
      <c r="P148" s="265"/>
      <c r="Q148" s="265"/>
      <c r="R148" s="265"/>
      <c r="S148" s="265"/>
      <c r="T148" s="266"/>
      <c r="U148" s="13"/>
      <c r="V148" s="13"/>
      <c r="W148" s="13"/>
      <c r="X148" s="13"/>
      <c r="Y148" s="13"/>
      <c r="Z148" s="13"/>
      <c r="AA148" s="13"/>
      <c r="AB148" s="13"/>
      <c r="AC148" s="13"/>
      <c r="AD148" s="13"/>
      <c r="AE148" s="13"/>
      <c r="AT148" s="267" t="s">
        <v>189</v>
      </c>
      <c r="AU148" s="267" t="s">
        <v>85</v>
      </c>
      <c r="AV148" s="13" t="s">
        <v>83</v>
      </c>
      <c r="AW148" s="13" t="s">
        <v>32</v>
      </c>
      <c r="AX148" s="13" t="s">
        <v>76</v>
      </c>
      <c r="AY148" s="267" t="s">
        <v>173</v>
      </c>
    </row>
    <row r="149" spans="1:51" s="13" customFormat="1" ht="12">
      <c r="A149" s="13"/>
      <c r="B149" s="257"/>
      <c r="C149" s="258"/>
      <c r="D149" s="259" t="s">
        <v>189</v>
      </c>
      <c r="E149" s="260" t="s">
        <v>1</v>
      </c>
      <c r="F149" s="261" t="s">
        <v>206</v>
      </c>
      <c r="G149" s="258"/>
      <c r="H149" s="260" t="s">
        <v>1</v>
      </c>
      <c r="I149" s="262"/>
      <c r="J149" s="258"/>
      <c r="K149" s="258"/>
      <c r="L149" s="263"/>
      <c r="M149" s="264"/>
      <c r="N149" s="265"/>
      <c r="O149" s="265"/>
      <c r="P149" s="265"/>
      <c r="Q149" s="265"/>
      <c r="R149" s="265"/>
      <c r="S149" s="265"/>
      <c r="T149" s="266"/>
      <c r="U149" s="13"/>
      <c r="V149" s="13"/>
      <c r="W149" s="13"/>
      <c r="X149" s="13"/>
      <c r="Y149" s="13"/>
      <c r="Z149" s="13"/>
      <c r="AA149" s="13"/>
      <c r="AB149" s="13"/>
      <c r="AC149" s="13"/>
      <c r="AD149" s="13"/>
      <c r="AE149" s="13"/>
      <c r="AT149" s="267" t="s">
        <v>189</v>
      </c>
      <c r="AU149" s="267" t="s">
        <v>85</v>
      </c>
      <c r="AV149" s="13" t="s">
        <v>83</v>
      </c>
      <c r="AW149" s="13" t="s">
        <v>32</v>
      </c>
      <c r="AX149" s="13" t="s">
        <v>76</v>
      </c>
      <c r="AY149" s="267" t="s">
        <v>173</v>
      </c>
    </row>
    <row r="150" spans="1:51" s="14" customFormat="1" ht="12">
      <c r="A150" s="14"/>
      <c r="B150" s="268"/>
      <c r="C150" s="269"/>
      <c r="D150" s="259" t="s">
        <v>189</v>
      </c>
      <c r="E150" s="270" t="s">
        <v>1</v>
      </c>
      <c r="F150" s="271" t="s">
        <v>1674</v>
      </c>
      <c r="G150" s="269"/>
      <c r="H150" s="272">
        <v>5.44</v>
      </c>
      <c r="I150" s="273"/>
      <c r="J150" s="269"/>
      <c r="K150" s="269"/>
      <c r="L150" s="274"/>
      <c r="M150" s="275"/>
      <c r="N150" s="276"/>
      <c r="O150" s="276"/>
      <c r="P150" s="276"/>
      <c r="Q150" s="276"/>
      <c r="R150" s="276"/>
      <c r="S150" s="276"/>
      <c r="T150" s="277"/>
      <c r="U150" s="14"/>
      <c r="V150" s="14"/>
      <c r="W150" s="14"/>
      <c r="X150" s="14"/>
      <c r="Y150" s="14"/>
      <c r="Z150" s="14"/>
      <c r="AA150" s="14"/>
      <c r="AB150" s="14"/>
      <c r="AC150" s="14"/>
      <c r="AD150" s="14"/>
      <c r="AE150" s="14"/>
      <c r="AT150" s="278" t="s">
        <v>189</v>
      </c>
      <c r="AU150" s="278" t="s">
        <v>85</v>
      </c>
      <c r="AV150" s="14" t="s">
        <v>85</v>
      </c>
      <c r="AW150" s="14" t="s">
        <v>32</v>
      </c>
      <c r="AX150" s="14" t="s">
        <v>76</v>
      </c>
      <c r="AY150" s="278" t="s">
        <v>173</v>
      </c>
    </row>
    <row r="151" spans="1:51" s="15" customFormat="1" ht="12">
      <c r="A151" s="15"/>
      <c r="B151" s="279"/>
      <c r="C151" s="280"/>
      <c r="D151" s="259" t="s">
        <v>189</v>
      </c>
      <c r="E151" s="281" t="s">
        <v>1</v>
      </c>
      <c r="F151" s="282" t="s">
        <v>194</v>
      </c>
      <c r="G151" s="280"/>
      <c r="H151" s="283">
        <v>5.44</v>
      </c>
      <c r="I151" s="284"/>
      <c r="J151" s="280"/>
      <c r="K151" s="280"/>
      <c r="L151" s="285"/>
      <c r="M151" s="286"/>
      <c r="N151" s="287"/>
      <c r="O151" s="287"/>
      <c r="P151" s="287"/>
      <c r="Q151" s="287"/>
      <c r="R151" s="287"/>
      <c r="S151" s="287"/>
      <c r="T151" s="288"/>
      <c r="U151" s="15"/>
      <c r="V151" s="15"/>
      <c r="W151" s="15"/>
      <c r="X151" s="15"/>
      <c r="Y151" s="15"/>
      <c r="Z151" s="15"/>
      <c r="AA151" s="15"/>
      <c r="AB151" s="15"/>
      <c r="AC151" s="15"/>
      <c r="AD151" s="15"/>
      <c r="AE151" s="15"/>
      <c r="AT151" s="289" t="s">
        <v>189</v>
      </c>
      <c r="AU151" s="289" t="s">
        <v>85</v>
      </c>
      <c r="AV151" s="15" t="s">
        <v>183</v>
      </c>
      <c r="AW151" s="15" t="s">
        <v>32</v>
      </c>
      <c r="AX151" s="15" t="s">
        <v>83</v>
      </c>
      <c r="AY151" s="289" t="s">
        <v>173</v>
      </c>
    </row>
    <row r="152" spans="1:65" s="2" customFormat="1" ht="24.15" customHeight="1">
      <c r="A152" s="38"/>
      <c r="B152" s="39"/>
      <c r="C152" s="243" t="s">
        <v>85</v>
      </c>
      <c r="D152" s="243" t="s">
        <v>175</v>
      </c>
      <c r="E152" s="244" t="s">
        <v>209</v>
      </c>
      <c r="F152" s="245" t="s">
        <v>210</v>
      </c>
      <c r="G152" s="246" t="s">
        <v>211</v>
      </c>
      <c r="H152" s="247">
        <v>3.25</v>
      </c>
      <c r="I152" s="248"/>
      <c r="J152" s="249">
        <f>ROUND(I152*H152,2)</f>
        <v>0</v>
      </c>
      <c r="K152" s="250"/>
      <c r="L152" s="44"/>
      <c r="M152" s="251" t="s">
        <v>1</v>
      </c>
      <c r="N152" s="252" t="s">
        <v>41</v>
      </c>
      <c r="O152" s="91"/>
      <c r="P152" s="253">
        <f>O152*H152</f>
        <v>0</v>
      </c>
      <c r="Q152" s="253">
        <v>0.0002</v>
      </c>
      <c r="R152" s="253">
        <f>Q152*H152</f>
        <v>0.0006500000000000001</v>
      </c>
      <c r="S152" s="253">
        <v>0</v>
      </c>
      <c r="T152" s="254">
        <f>S152*H152</f>
        <v>0</v>
      </c>
      <c r="U152" s="38"/>
      <c r="V152" s="38"/>
      <c r="W152" s="38"/>
      <c r="X152" s="38"/>
      <c r="Y152" s="38"/>
      <c r="Z152" s="38"/>
      <c r="AA152" s="38"/>
      <c r="AB152" s="38"/>
      <c r="AC152" s="38"/>
      <c r="AD152" s="38"/>
      <c r="AE152" s="38"/>
      <c r="AR152" s="255" t="s">
        <v>183</v>
      </c>
      <c r="AT152" s="255" t="s">
        <v>175</v>
      </c>
      <c r="AU152" s="255" t="s">
        <v>85</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1675</v>
      </c>
    </row>
    <row r="153" spans="1:63" s="12" customFormat="1" ht="22.8" customHeight="1">
      <c r="A153" s="12"/>
      <c r="B153" s="227"/>
      <c r="C153" s="228"/>
      <c r="D153" s="229" t="s">
        <v>75</v>
      </c>
      <c r="E153" s="241" t="s">
        <v>208</v>
      </c>
      <c r="F153" s="241" t="s">
        <v>214</v>
      </c>
      <c r="G153" s="228"/>
      <c r="H153" s="228"/>
      <c r="I153" s="231"/>
      <c r="J153" s="242">
        <f>BK153</f>
        <v>0</v>
      </c>
      <c r="K153" s="228"/>
      <c r="L153" s="233"/>
      <c r="M153" s="234"/>
      <c r="N153" s="235"/>
      <c r="O153" s="235"/>
      <c r="P153" s="236">
        <f>SUM(P154:P165)</f>
        <v>0</v>
      </c>
      <c r="Q153" s="235"/>
      <c r="R153" s="236">
        <f>SUM(R154:R165)</f>
        <v>0.34291150000000004</v>
      </c>
      <c r="S153" s="235"/>
      <c r="T153" s="237">
        <f>SUM(T154:T165)</f>
        <v>0</v>
      </c>
      <c r="U153" s="12"/>
      <c r="V153" s="12"/>
      <c r="W153" s="12"/>
      <c r="X153" s="12"/>
      <c r="Y153" s="12"/>
      <c r="Z153" s="12"/>
      <c r="AA153" s="12"/>
      <c r="AB153" s="12"/>
      <c r="AC153" s="12"/>
      <c r="AD153" s="12"/>
      <c r="AE153" s="12"/>
      <c r="AR153" s="238" t="s">
        <v>83</v>
      </c>
      <c r="AT153" s="239" t="s">
        <v>75</v>
      </c>
      <c r="AU153" s="239" t="s">
        <v>83</v>
      </c>
      <c r="AY153" s="238" t="s">
        <v>173</v>
      </c>
      <c r="BK153" s="240">
        <f>SUM(BK154:BK165)</f>
        <v>0</v>
      </c>
    </row>
    <row r="154" spans="1:65" s="2" customFormat="1" ht="37.8" customHeight="1">
      <c r="A154" s="38"/>
      <c r="B154" s="39"/>
      <c r="C154" s="243" t="s">
        <v>96</v>
      </c>
      <c r="D154" s="243" t="s">
        <v>175</v>
      </c>
      <c r="E154" s="244" t="s">
        <v>1676</v>
      </c>
      <c r="F154" s="245" t="s">
        <v>1677</v>
      </c>
      <c r="G154" s="246" t="s">
        <v>204</v>
      </c>
      <c r="H154" s="247">
        <v>10.58</v>
      </c>
      <c r="I154" s="248"/>
      <c r="J154" s="249">
        <f>ROUND(I154*H154,2)</f>
        <v>0</v>
      </c>
      <c r="K154" s="250"/>
      <c r="L154" s="44"/>
      <c r="M154" s="251" t="s">
        <v>1</v>
      </c>
      <c r="N154" s="252" t="s">
        <v>41</v>
      </c>
      <c r="O154" s="91"/>
      <c r="P154" s="253">
        <f>O154*H154</f>
        <v>0</v>
      </c>
      <c r="Q154" s="253">
        <v>0.0092</v>
      </c>
      <c r="R154" s="253">
        <f>Q154*H154</f>
        <v>0.097336</v>
      </c>
      <c r="S154" s="253">
        <v>0</v>
      </c>
      <c r="T154" s="254">
        <f>S154*H154</f>
        <v>0</v>
      </c>
      <c r="U154" s="38"/>
      <c r="V154" s="38"/>
      <c r="W154" s="38"/>
      <c r="X154" s="38"/>
      <c r="Y154" s="38"/>
      <c r="Z154" s="38"/>
      <c r="AA154" s="38"/>
      <c r="AB154" s="38"/>
      <c r="AC154" s="38"/>
      <c r="AD154" s="38"/>
      <c r="AE154" s="38"/>
      <c r="AR154" s="255" t="s">
        <v>183</v>
      </c>
      <c r="AT154" s="255" t="s">
        <v>175</v>
      </c>
      <c r="AU154" s="255" t="s">
        <v>85</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1678</v>
      </c>
    </row>
    <row r="155" spans="1:65" s="2" customFormat="1" ht="24.15" customHeight="1">
      <c r="A155" s="38"/>
      <c r="B155" s="39"/>
      <c r="C155" s="243" t="s">
        <v>183</v>
      </c>
      <c r="D155" s="243" t="s">
        <v>175</v>
      </c>
      <c r="E155" s="244" t="s">
        <v>223</v>
      </c>
      <c r="F155" s="245" t="s">
        <v>224</v>
      </c>
      <c r="G155" s="246" t="s">
        <v>204</v>
      </c>
      <c r="H155" s="247">
        <v>5.525</v>
      </c>
      <c r="I155" s="248"/>
      <c r="J155" s="249">
        <f>ROUND(I155*H155,2)</f>
        <v>0</v>
      </c>
      <c r="K155" s="250"/>
      <c r="L155" s="44"/>
      <c r="M155" s="251" t="s">
        <v>1</v>
      </c>
      <c r="N155" s="252" t="s">
        <v>41</v>
      </c>
      <c r="O155" s="91"/>
      <c r="P155" s="253">
        <f>O155*H155</f>
        <v>0</v>
      </c>
      <c r="Q155" s="253">
        <v>0.01838</v>
      </c>
      <c r="R155" s="253">
        <f>Q155*H155</f>
        <v>0.10154950000000001</v>
      </c>
      <c r="S155" s="253">
        <v>0</v>
      </c>
      <c r="T155" s="254">
        <f>S155*H155</f>
        <v>0</v>
      </c>
      <c r="U155" s="38"/>
      <c r="V155" s="38"/>
      <c r="W155" s="38"/>
      <c r="X155" s="38"/>
      <c r="Y155" s="38"/>
      <c r="Z155" s="38"/>
      <c r="AA155" s="38"/>
      <c r="AB155" s="38"/>
      <c r="AC155" s="38"/>
      <c r="AD155" s="38"/>
      <c r="AE155" s="38"/>
      <c r="AR155" s="255" t="s">
        <v>183</v>
      </c>
      <c r="AT155" s="255" t="s">
        <v>175</v>
      </c>
      <c r="AU155" s="255" t="s">
        <v>85</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1679</v>
      </c>
    </row>
    <row r="156" spans="1:51" s="13" customFormat="1" ht="12">
      <c r="A156" s="13"/>
      <c r="B156" s="257"/>
      <c r="C156" s="258"/>
      <c r="D156" s="259" t="s">
        <v>189</v>
      </c>
      <c r="E156" s="260" t="s">
        <v>1</v>
      </c>
      <c r="F156" s="261" t="s">
        <v>190</v>
      </c>
      <c r="G156" s="258"/>
      <c r="H156" s="260" t="s">
        <v>1</v>
      </c>
      <c r="I156" s="262"/>
      <c r="J156" s="258"/>
      <c r="K156" s="258"/>
      <c r="L156" s="263"/>
      <c r="M156" s="264"/>
      <c r="N156" s="265"/>
      <c r="O156" s="265"/>
      <c r="P156" s="265"/>
      <c r="Q156" s="265"/>
      <c r="R156" s="265"/>
      <c r="S156" s="265"/>
      <c r="T156" s="266"/>
      <c r="U156" s="13"/>
      <c r="V156" s="13"/>
      <c r="W156" s="13"/>
      <c r="X156" s="13"/>
      <c r="Y156" s="13"/>
      <c r="Z156" s="13"/>
      <c r="AA156" s="13"/>
      <c r="AB156" s="13"/>
      <c r="AC156" s="13"/>
      <c r="AD156" s="13"/>
      <c r="AE156" s="13"/>
      <c r="AT156" s="267" t="s">
        <v>189</v>
      </c>
      <c r="AU156" s="267" t="s">
        <v>85</v>
      </c>
      <c r="AV156" s="13" t="s">
        <v>83</v>
      </c>
      <c r="AW156" s="13" t="s">
        <v>32</v>
      </c>
      <c r="AX156" s="13" t="s">
        <v>76</v>
      </c>
      <c r="AY156" s="267" t="s">
        <v>173</v>
      </c>
    </row>
    <row r="157" spans="1:51" s="13" customFormat="1" ht="12">
      <c r="A157" s="13"/>
      <c r="B157" s="257"/>
      <c r="C157" s="258"/>
      <c r="D157" s="259" t="s">
        <v>189</v>
      </c>
      <c r="E157" s="260" t="s">
        <v>1</v>
      </c>
      <c r="F157" s="261" t="s">
        <v>226</v>
      </c>
      <c r="G157" s="258"/>
      <c r="H157" s="260" t="s">
        <v>1</v>
      </c>
      <c r="I157" s="262"/>
      <c r="J157" s="258"/>
      <c r="K157" s="258"/>
      <c r="L157" s="263"/>
      <c r="M157" s="264"/>
      <c r="N157" s="265"/>
      <c r="O157" s="265"/>
      <c r="P157" s="265"/>
      <c r="Q157" s="265"/>
      <c r="R157" s="265"/>
      <c r="S157" s="265"/>
      <c r="T157" s="266"/>
      <c r="U157" s="13"/>
      <c r="V157" s="13"/>
      <c r="W157" s="13"/>
      <c r="X157" s="13"/>
      <c r="Y157" s="13"/>
      <c r="Z157" s="13"/>
      <c r="AA157" s="13"/>
      <c r="AB157" s="13"/>
      <c r="AC157" s="13"/>
      <c r="AD157" s="13"/>
      <c r="AE157" s="13"/>
      <c r="AT157" s="267" t="s">
        <v>189</v>
      </c>
      <c r="AU157" s="267" t="s">
        <v>85</v>
      </c>
      <c r="AV157" s="13" t="s">
        <v>83</v>
      </c>
      <c r="AW157" s="13" t="s">
        <v>32</v>
      </c>
      <c r="AX157" s="13" t="s">
        <v>76</v>
      </c>
      <c r="AY157" s="267" t="s">
        <v>173</v>
      </c>
    </row>
    <row r="158" spans="1:51" s="14" customFormat="1" ht="12">
      <c r="A158" s="14"/>
      <c r="B158" s="268"/>
      <c r="C158" s="269"/>
      <c r="D158" s="259" t="s">
        <v>189</v>
      </c>
      <c r="E158" s="270" t="s">
        <v>1</v>
      </c>
      <c r="F158" s="271" t="s">
        <v>1680</v>
      </c>
      <c r="G158" s="269"/>
      <c r="H158" s="272">
        <v>5.525</v>
      </c>
      <c r="I158" s="273"/>
      <c r="J158" s="269"/>
      <c r="K158" s="269"/>
      <c r="L158" s="274"/>
      <c r="M158" s="275"/>
      <c r="N158" s="276"/>
      <c r="O158" s="276"/>
      <c r="P158" s="276"/>
      <c r="Q158" s="276"/>
      <c r="R158" s="276"/>
      <c r="S158" s="276"/>
      <c r="T158" s="277"/>
      <c r="U158" s="14"/>
      <c r="V158" s="14"/>
      <c r="W158" s="14"/>
      <c r="X158" s="14"/>
      <c r="Y158" s="14"/>
      <c r="Z158" s="14"/>
      <c r="AA158" s="14"/>
      <c r="AB158" s="14"/>
      <c r="AC158" s="14"/>
      <c r="AD158" s="14"/>
      <c r="AE158" s="14"/>
      <c r="AT158" s="278" t="s">
        <v>189</v>
      </c>
      <c r="AU158" s="278" t="s">
        <v>85</v>
      </c>
      <c r="AV158" s="14" t="s">
        <v>85</v>
      </c>
      <c r="AW158" s="14" t="s">
        <v>32</v>
      </c>
      <c r="AX158" s="14" t="s">
        <v>76</v>
      </c>
      <c r="AY158" s="278" t="s">
        <v>173</v>
      </c>
    </row>
    <row r="159" spans="1:51" s="15" customFormat="1" ht="12">
      <c r="A159" s="15"/>
      <c r="B159" s="279"/>
      <c r="C159" s="280"/>
      <c r="D159" s="259" t="s">
        <v>189</v>
      </c>
      <c r="E159" s="281" t="s">
        <v>1</v>
      </c>
      <c r="F159" s="282" t="s">
        <v>194</v>
      </c>
      <c r="G159" s="280"/>
      <c r="H159" s="283">
        <v>5.525</v>
      </c>
      <c r="I159" s="284"/>
      <c r="J159" s="280"/>
      <c r="K159" s="280"/>
      <c r="L159" s="285"/>
      <c r="M159" s="286"/>
      <c r="N159" s="287"/>
      <c r="O159" s="287"/>
      <c r="P159" s="287"/>
      <c r="Q159" s="287"/>
      <c r="R159" s="287"/>
      <c r="S159" s="287"/>
      <c r="T159" s="288"/>
      <c r="U159" s="15"/>
      <c r="V159" s="15"/>
      <c r="W159" s="15"/>
      <c r="X159" s="15"/>
      <c r="Y159" s="15"/>
      <c r="Z159" s="15"/>
      <c r="AA159" s="15"/>
      <c r="AB159" s="15"/>
      <c r="AC159" s="15"/>
      <c r="AD159" s="15"/>
      <c r="AE159" s="15"/>
      <c r="AT159" s="289" t="s">
        <v>189</v>
      </c>
      <c r="AU159" s="289" t="s">
        <v>85</v>
      </c>
      <c r="AV159" s="15" t="s">
        <v>183</v>
      </c>
      <c r="AW159" s="15" t="s">
        <v>32</v>
      </c>
      <c r="AX159" s="15" t="s">
        <v>83</v>
      </c>
      <c r="AY159" s="289" t="s">
        <v>173</v>
      </c>
    </row>
    <row r="160" spans="1:65" s="2" customFormat="1" ht="24.15" customHeight="1">
      <c r="A160" s="38"/>
      <c r="B160" s="39"/>
      <c r="C160" s="243" t="s">
        <v>201</v>
      </c>
      <c r="D160" s="243" t="s">
        <v>175</v>
      </c>
      <c r="E160" s="244" t="s">
        <v>253</v>
      </c>
      <c r="F160" s="245" t="s">
        <v>254</v>
      </c>
      <c r="G160" s="246" t="s">
        <v>204</v>
      </c>
      <c r="H160" s="247">
        <v>35.65</v>
      </c>
      <c r="I160" s="248"/>
      <c r="J160" s="249">
        <f>ROUND(I160*H160,2)</f>
        <v>0</v>
      </c>
      <c r="K160" s="250"/>
      <c r="L160" s="44"/>
      <c r="M160" s="251" t="s">
        <v>1</v>
      </c>
      <c r="N160" s="252" t="s">
        <v>41</v>
      </c>
      <c r="O160" s="91"/>
      <c r="P160" s="253">
        <f>O160*H160</f>
        <v>0</v>
      </c>
      <c r="Q160" s="253">
        <v>0.00404</v>
      </c>
      <c r="R160" s="253">
        <f>Q160*H160</f>
        <v>0.144026</v>
      </c>
      <c r="S160" s="253">
        <v>0</v>
      </c>
      <c r="T160" s="254">
        <f>S160*H160</f>
        <v>0</v>
      </c>
      <c r="U160" s="38"/>
      <c r="V160" s="38"/>
      <c r="W160" s="38"/>
      <c r="X160" s="38"/>
      <c r="Y160" s="38"/>
      <c r="Z160" s="38"/>
      <c r="AA160" s="38"/>
      <c r="AB160" s="38"/>
      <c r="AC160" s="38"/>
      <c r="AD160" s="38"/>
      <c r="AE160" s="38"/>
      <c r="AR160" s="255" t="s">
        <v>183</v>
      </c>
      <c r="AT160" s="255" t="s">
        <v>175</v>
      </c>
      <c r="AU160" s="255" t="s">
        <v>85</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1681</v>
      </c>
    </row>
    <row r="161" spans="1:51" s="13" customFormat="1" ht="12">
      <c r="A161" s="13"/>
      <c r="B161" s="257"/>
      <c r="C161" s="258"/>
      <c r="D161" s="259" t="s">
        <v>189</v>
      </c>
      <c r="E161" s="260" t="s">
        <v>1</v>
      </c>
      <c r="F161" s="261" t="s">
        <v>190</v>
      </c>
      <c r="G161" s="258"/>
      <c r="H161" s="260" t="s">
        <v>1</v>
      </c>
      <c r="I161" s="262"/>
      <c r="J161" s="258"/>
      <c r="K161" s="258"/>
      <c r="L161" s="263"/>
      <c r="M161" s="264"/>
      <c r="N161" s="265"/>
      <c r="O161" s="265"/>
      <c r="P161" s="265"/>
      <c r="Q161" s="265"/>
      <c r="R161" s="265"/>
      <c r="S161" s="265"/>
      <c r="T161" s="266"/>
      <c r="U161" s="13"/>
      <c r="V161" s="13"/>
      <c r="W161" s="13"/>
      <c r="X161" s="13"/>
      <c r="Y161" s="13"/>
      <c r="Z161" s="13"/>
      <c r="AA161" s="13"/>
      <c r="AB161" s="13"/>
      <c r="AC161" s="13"/>
      <c r="AD161" s="13"/>
      <c r="AE161" s="13"/>
      <c r="AT161" s="267" t="s">
        <v>189</v>
      </c>
      <c r="AU161" s="267" t="s">
        <v>85</v>
      </c>
      <c r="AV161" s="13" t="s">
        <v>83</v>
      </c>
      <c r="AW161" s="13" t="s">
        <v>32</v>
      </c>
      <c r="AX161" s="13" t="s">
        <v>76</v>
      </c>
      <c r="AY161" s="267" t="s">
        <v>173</v>
      </c>
    </row>
    <row r="162" spans="1:51" s="13" customFormat="1" ht="12">
      <c r="A162" s="13"/>
      <c r="B162" s="257"/>
      <c r="C162" s="258"/>
      <c r="D162" s="259" t="s">
        <v>189</v>
      </c>
      <c r="E162" s="260" t="s">
        <v>1</v>
      </c>
      <c r="F162" s="261" t="s">
        <v>246</v>
      </c>
      <c r="G162" s="258"/>
      <c r="H162" s="260" t="s">
        <v>1</v>
      </c>
      <c r="I162" s="262"/>
      <c r="J162" s="258"/>
      <c r="K162" s="258"/>
      <c r="L162" s="263"/>
      <c r="M162" s="264"/>
      <c r="N162" s="265"/>
      <c r="O162" s="265"/>
      <c r="P162" s="265"/>
      <c r="Q162" s="265"/>
      <c r="R162" s="265"/>
      <c r="S162" s="265"/>
      <c r="T162" s="266"/>
      <c r="U162" s="13"/>
      <c r="V162" s="13"/>
      <c r="W162" s="13"/>
      <c r="X162" s="13"/>
      <c r="Y162" s="13"/>
      <c r="Z162" s="13"/>
      <c r="AA162" s="13"/>
      <c r="AB162" s="13"/>
      <c r="AC162" s="13"/>
      <c r="AD162" s="13"/>
      <c r="AE162" s="13"/>
      <c r="AT162" s="267" t="s">
        <v>189</v>
      </c>
      <c r="AU162" s="267" t="s">
        <v>85</v>
      </c>
      <c r="AV162" s="13" t="s">
        <v>83</v>
      </c>
      <c r="AW162" s="13" t="s">
        <v>32</v>
      </c>
      <c r="AX162" s="13" t="s">
        <v>76</v>
      </c>
      <c r="AY162" s="267" t="s">
        <v>173</v>
      </c>
    </row>
    <row r="163" spans="1:51" s="14" customFormat="1" ht="12">
      <c r="A163" s="14"/>
      <c r="B163" s="268"/>
      <c r="C163" s="269"/>
      <c r="D163" s="259" t="s">
        <v>189</v>
      </c>
      <c r="E163" s="270" t="s">
        <v>1</v>
      </c>
      <c r="F163" s="271" t="s">
        <v>1682</v>
      </c>
      <c r="G163" s="269"/>
      <c r="H163" s="272">
        <v>35.65</v>
      </c>
      <c r="I163" s="273"/>
      <c r="J163" s="269"/>
      <c r="K163" s="269"/>
      <c r="L163" s="274"/>
      <c r="M163" s="275"/>
      <c r="N163" s="276"/>
      <c r="O163" s="276"/>
      <c r="P163" s="276"/>
      <c r="Q163" s="276"/>
      <c r="R163" s="276"/>
      <c r="S163" s="276"/>
      <c r="T163" s="277"/>
      <c r="U163" s="14"/>
      <c r="V163" s="14"/>
      <c r="W163" s="14"/>
      <c r="X163" s="14"/>
      <c r="Y163" s="14"/>
      <c r="Z163" s="14"/>
      <c r="AA163" s="14"/>
      <c r="AB163" s="14"/>
      <c r="AC163" s="14"/>
      <c r="AD163" s="14"/>
      <c r="AE163" s="14"/>
      <c r="AT163" s="278" t="s">
        <v>189</v>
      </c>
      <c r="AU163" s="278" t="s">
        <v>85</v>
      </c>
      <c r="AV163" s="14" t="s">
        <v>85</v>
      </c>
      <c r="AW163" s="14" t="s">
        <v>32</v>
      </c>
      <c r="AX163" s="14" t="s">
        <v>76</v>
      </c>
      <c r="AY163" s="278" t="s">
        <v>173</v>
      </c>
    </row>
    <row r="164" spans="1:51" s="15" customFormat="1" ht="12">
      <c r="A164" s="15"/>
      <c r="B164" s="279"/>
      <c r="C164" s="280"/>
      <c r="D164" s="259" t="s">
        <v>189</v>
      </c>
      <c r="E164" s="281" t="s">
        <v>1</v>
      </c>
      <c r="F164" s="282" t="s">
        <v>194</v>
      </c>
      <c r="G164" s="280"/>
      <c r="H164" s="283">
        <v>35.65</v>
      </c>
      <c r="I164" s="284"/>
      <c r="J164" s="280"/>
      <c r="K164" s="280"/>
      <c r="L164" s="285"/>
      <c r="M164" s="286"/>
      <c r="N164" s="287"/>
      <c r="O164" s="287"/>
      <c r="P164" s="287"/>
      <c r="Q164" s="287"/>
      <c r="R164" s="287"/>
      <c r="S164" s="287"/>
      <c r="T164" s="288"/>
      <c r="U164" s="15"/>
      <c r="V164" s="15"/>
      <c r="W164" s="15"/>
      <c r="X164" s="15"/>
      <c r="Y164" s="15"/>
      <c r="Z164" s="15"/>
      <c r="AA164" s="15"/>
      <c r="AB164" s="15"/>
      <c r="AC164" s="15"/>
      <c r="AD164" s="15"/>
      <c r="AE164" s="15"/>
      <c r="AT164" s="289" t="s">
        <v>189</v>
      </c>
      <c r="AU164" s="289" t="s">
        <v>85</v>
      </c>
      <c r="AV164" s="15" t="s">
        <v>183</v>
      </c>
      <c r="AW164" s="15" t="s">
        <v>32</v>
      </c>
      <c r="AX164" s="15" t="s">
        <v>83</v>
      </c>
      <c r="AY164" s="289" t="s">
        <v>173</v>
      </c>
    </row>
    <row r="165" spans="1:65" s="2" customFormat="1" ht="24.15" customHeight="1">
      <c r="A165" s="38"/>
      <c r="B165" s="39"/>
      <c r="C165" s="243" t="s">
        <v>208</v>
      </c>
      <c r="D165" s="243" t="s">
        <v>175</v>
      </c>
      <c r="E165" s="244" t="s">
        <v>263</v>
      </c>
      <c r="F165" s="245" t="s">
        <v>264</v>
      </c>
      <c r="G165" s="246" t="s">
        <v>204</v>
      </c>
      <c r="H165" s="247">
        <v>35.65</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85</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1683</v>
      </c>
    </row>
    <row r="166" spans="1:63" s="12" customFormat="1" ht="22.8" customHeight="1">
      <c r="A166" s="12"/>
      <c r="B166" s="227"/>
      <c r="C166" s="228"/>
      <c r="D166" s="229" t="s">
        <v>75</v>
      </c>
      <c r="E166" s="241" t="s">
        <v>222</v>
      </c>
      <c r="F166" s="241" t="s">
        <v>267</v>
      </c>
      <c r="G166" s="228"/>
      <c r="H166" s="228"/>
      <c r="I166" s="231"/>
      <c r="J166" s="242">
        <f>BK166</f>
        <v>0</v>
      </c>
      <c r="K166" s="228"/>
      <c r="L166" s="233"/>
      <c r="M166" s="234"/>
      <c r="N166" s="235"/>
      <c r="O166" s="235"/>
      <c r="P166" s="236">
        <f>SUM(P167:P185)</f>
        <v>0</v>
      </c>
      <c r="Q166" s="235"/>
      <c r="R166" s="236">
        <f>SUM(R167:R185)</f>
        <v>0</v>
      </c>
      <c r="S166" s="235"/>
      <c r="T166" s="237">
        <f>SUM(T167:T185)</f>
        <v>20.5636</v>
      </c>
      <c r="U166" s="12"/>
      <c r="V166" s="12"/>
      <c r="W166" s="12"/>
      <c r="X166" s="12"/>
      <c r="Y166" s="12"/>
      <c r="Z166" s="12"/>
      <c r="AA166" s="12"/>
      <c r="AB166" s="12"/>
      <c r="AC166" s="12"/>
      <c r="AD166" s="12"/>
      <c r="AE166" s="12"/>
      <c r="AR166" s="238" t="s">
        <v>83</v>
      </c>
      <c r="AT166" s="239" t="s">
        <v>75</v>
      </c>
      <c r="AU166" s="239" t="s">
        <v>83</v>
      </c>
      <c r="AY166" s="238" t="s">
        <v>173</v>
      </c>
      <c r="BK166" s="240">
        <f>SUM(BK167:BK185)</f>
        <v>0</v>
      </c>
    </row>
    <row r="167" spans="1:65" s="2" customFormat="1" ht="21.75" customHeight="1">
      <c r="A167" s="38"/>
      <c r="B167" s="39"/>
      <c r="C167" s="243" t="s">
        <v>215</v>
      </c>
      <c r="D167" s="243" t="s">
        <v>175</v>
      </c>
      <c r="E167" s="244" t="s">
        <v>286</v>
      </c>
      <c r="F167" s="245" t="s">
        <v>287</v>
      </c>
      <c r="G167" s="246" t="s">
        <v>204</v>
      </c>
      <c r="H167" s="247">
        <v>34.68</v>
      </c>
      <c r="I167" s="248"/>
      <c r="J167" s="249">
        <f>ROUND(I167*H167,2)</f>
        <v>0</v>
      </c>
      <c r="K167" s="250"/>
      <c r="L167" s="44"/>
      <c r="M167" s="251" t="s">
        <v>1</v>
      </c>
      <c r="N167" s="252" t="s">
        <v>41</v>
      </c>
      <c r="O167" s="91"/>
      <c r="P167" s="253">
        <f>O167*H167</f>
        <v>0</v>
      </c>
      <c r="Q167" s="253">
        <v>0</v>
      </c>
      <c r="R167" s="253">
        <f>Q167*H167</f>
        <v>0</v>
      </c>
      <c r="S167" s="253">
        <v>0.261</v>
      </c>
      <c r="T167" s="254">
        <f>S167*H167</f>
        <v>9.05148</v>
      </c>
      <c r="U167" s="38"/>
      <c r="V167" s="38"/>
      <c r="W167" s="38"/>
      <c r="X167" s="38"/>
      <c r="Y167" s="38"/>
      <c r="Z167" s="38"/>
      <c r="AA167" s="38"/>
      <c r="AB167" s="38"/>
      <c r="AC167" s="38"/>
      <c r="AD167" s="38"/>
      <c r="AE167" s="38"/>
      <c r="AR167" s="255" t="s">
        <v>183</v>
      </c>
      <c r="AT167" s="255" t="s">
        <v>175</v>
      </c>
      <c r="AU167" s="255" t="s">
        <v>85</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1684</v>
      </c>
    </row>
    <row r="168" spans="1:51" s="13" customFormat="1" ht="12">
      <c r="A168" s="13"/>
      <c r="B168" s="257"/>
      <c r="C168" s="258"/>
      <c r="D168" s="259" t="s">
        <v>189</v>
      </c>
      <c r="E168" s="260" t="s">
        <v>1</v>
      </c>
      <c r="F168" s="261" t="s">
        <v>282</v>
      </c>
      <c r="G168" s="258"/>
      <c r="H168" s="260" t="s">
        <v>1</v>
      </c>
      <c r="I168" s="262"/>
      <c r="J168" s="258"/>
      <c r="K168" s="258"/>
      <c r="L168" s="263"/>
      <c r="M168" s="264"/>
      <c r="N168" s="265"/>
      <c r="O168" s="265"/>
      <c r="P168" s="265"/>
      <c r="Q168" s="265"/>
      <c r="R168" s="265"/>
      <c r="S168" s="265"/>
      <c r="T168" s="266"/>
      <c r="U168" s="13"/>
      <c r="V168" s="13"/>
      <c r="W168" s="13"/>
      <c r="X168" s="13"/>
      <c r="Y168" s="13"/>
      <c r="Z168" s="13"/>
      <c r="AA168" s="13"/>
      <c r="AB168" s="13"/>
      <c r="AC168" s="13"/>
      <c r="AD168" s="13"/>
      <c r="AE168" s="13"/>
      <c r="AT168" s="267" t="s">
        <v>189</v>
      </c>
      <c r="AU168" s="267" t="s">
        <v>85</v>
      </c>
      <c r="AV168" s="13" t="s">
        <v>83</v>
      </c>
      <c r="AW168" s="13" t="s">
        <v>32</v>
      </c>
      <c r="AX168" s="13" t="s">
        <v>76</v>
      </c>
      <c r="AY168" s="267" t="s">
        <v>173</v>
      </c>
    </row>
    <row r="169" spans="1:51" s="13" customFormat="1" ht="12">
      <c r="A169" s="13"/>
      <c r="B169" s="257"/>
      <c r="C169" s="258"/>
      <c r="D169" s="259" t="s">
        <v>189</v>
      </c>
      <c r="E169" s="260" t="s">
        <v>1</v>
      </c>
      <c r="F169" s="261" t="s">
        <v>206</v>
      </c>
      <c r="G169" s="258"/>
      <c r="H169" s="260" t="s">
        <v>1</v>
      </c>
      <c r="I169" s="262"/>
      <c r="J169" s="258"/>
      <c r="K169" s="258"/>
      <c r="L169" s="263"/>
      <c r="M169" s="264"/>
      <c r="N169" s="265"/>
      <c r="O169" s="265"/>
      <c r="P169" s="265"/>
      <c r="Q169" s="265"/>
      <c r="R169" s="265"/>
      <c r="S169" s="265"/>
      <c r="T169" s="266"/>
      <c r="U169" s="13"/>
      <c r="V169" s="13"/>
      <c r="W169" s="13"/>
      <c r="X169" s="13"/>
      <c r="Y169" s="13"/>
      <c r="Z169" s="13"/>
      <c r="AA169" s="13"/>
      <c r="AB169" s="13"/>
      <c r="AC169" s="13"/>
      <c r="AD169" s="13"/>
      <c r="AE169" s="13"/>
      <c r="AT169" s="267" t="s">
        <v>189</v>
      </c>
      <c r="AU169" s="267" t="s">
        <v>85</v>
      </c>
      <c r="AV169" s="13" t="s">
        <v>83</v>
      </c>
      <c r="AW169" s="13" t="s">
        <v>32</v>
      </c>
      <c r="AX169" s="13" t="s">
        <v>76</v>
      </c>
      <c r="AY169" s="267" t="s">
        <v>173</v>
      </c>
    </row>
    <row r="170" spans="1:51" s="14" customFormat="1" ht="12">
      <c r="A170" s="14"/>
      <c r="B170" s="268"/>
      <c r="C170" s="269"/>
      <c r="D170" s="259" t="s">
        <v>189</v>
      </c>
      <c r="E170" s="270" t="s">
        <v>1</v>
      </c>
      <c r="F170" s="271" t="s">
        <v>1685</v>
      </c>
      <c r="G170" s="269"/>
      <c r="H170" s="272">
        <v>34.68</v>
      </c>
      <c r="I170" s="273"/>
      <c r="J170" s="269"/>
      <c r="K170" s="269"/>
      <c r="L170" s="274"/>
      <c r="M170" s="275"/>
      <c r="N170" s="276"/>
      <c r="O170" s="276"/>
      <c r="P170" s="276"/>
      <c r="Q170" s="276"/>
      <c r="R170" s="276"/>
      <c r="S170" s="276"/>
      <c r="T170" s="277"/>
      <c r="U170" s="14"/>
      <c r="V170" s="14"/>
      <c r="W170" s="14"/>
      <c r="X170" s="14"/>
      <c r="Y170" s="14"/>
      <c r="Z170" s="14"/>
      <c r="AA170" s="14"/>
      <c r="AB170" s="14"/>
      <c r="AC170" s="14"/>
      <c r="AD170" s="14"/>
      <c r="AE170" s="14"/>
      <c r="AT170" s="278" t="s">
        <v>189</v>
      </c>
      <c r="AU170" s="278" t="s">
        <v>85</v>
      </c>
      <c r="AV170" s="14" t="s">
        <v>85</v>
      </c>
      <c r="AW170" s="14" t="s">
        <v>32</v>
      </c>
      <c r="AX170" s="14" t="s">
        <v>76</v>
      </c>
      <c r="AY170" s="278" t="s">
        <v>173</v>
      </c>
    </row>
    <row r="171" spans="1:51" s="15" customFormat="1" ht="12">
      <c r="A171" s="15"/>
      <c r="B171" s="279"/>
      <c r="C171" s="280"/>
      <c r="D171" s="259" t="s">
        <v>189</v>
      </c>
      <c r="E171" s="281" t="s">
        <v>1</v>
      </c>
      <c r="F171" s="282" t="s">
        <v>194</v>
      </c>
      <c r="G171" s="280"/>
      <c r="H171" s="283">
        <v>34.68</v>
      </c>
      <c r="I171" s="284"/>
      <c r="J171" s="280"/>
      <c r="K171" s="280"/>
      <c r="L171" s="285"/>
      <c r="M171" s="286"/>
      <c r="N171" s="287"/>
      <c r="O171" s="287"/>
      <c r="P171" s="287"/>
      <c r="Q171" s="287"/>
      <c r="R171" s="287"/>
      <c r="S171" s="287"/>
      <c r="T171" s="288"/>
      <c r="U171" s="15"/>
      <c r="V171" s="15"/>
      <c r="W171" s="15"/>
      <c r="X171" s="15"/>
      <c r="Y171" s="15"/>
      <c r="Z171" s="15"/>
      <c r="AA171" s="15"/>
      <c r="AB171" s="15"/>
      <c r="AC171" s="15"/>
      <c r="AD171" s="15"/>
      <c r="AE171" s="15"/>
      <c r="AT171" s="289" t="s">
        <v>189</v>
      </c>
      <c r="AU171" s="289" t="s">
        <v>85</v>
      </c>
      <c r="AV171" s="15" t="s">
        <v>183</v>
      </c>
      <c r="AW171" s="15" t="s">
        <v>32</v>
      </c>
      <c r="AX171" s="15" t="s">
        <v>83</v>
      </c>
      <c r="AY171" s="289" t="s">
        <v>173</v>
      </c>
    </row>
    <row r="172" spans="1:65" s="2" customFormat="1" ht="21.75" customHeight="1">
      <c r="A172" s="38"/>
      <c r="B172" s="39"/>
      <c r="C172" s="243" t="s">
        <v>198</v>
      </c>
      <c r="D172" s="243" t="s">
        <v>175</v>
      </c>
      <c r="E172" s="244" t="s">
        <v>291</v>
      </c>
      <c r="F172" s="245" t="s">
        <v>292</v>
      </c>
      <c r="G172" s="246" t="s">
        <v>204</v>
      </c>
      <c r="H172" s="247">
        <v>41.96</v>
      </c>
      <c r="I172" s="248"/>
      <c r="J172" s="249">
        <f>ROUND(I172*H172,2)</f>
        <v>0</v>
      </c>
      <c r="K172" s="250"/>
      <c r="L172" s="44"/>
      <c r="M172" s="251" t="s">
        <v>1</v>
      </c>
      <c r="N172" s="252" t="s">
        <v>41</v>
      </c>
      <c r="O172" s="91"/>
      <c r="P172" s="253">
        <f>O172*H172</f>
        <v>0</v>
      </c>
      <c r="Q172" s="253">
        <v>0</v>
      </c>
      <c r="R172" s="253">
        <f>Q172*H172</f>
        <v>0</v>
      </c>
      <c r="S172" s="253">
        <v>0.2</v>
      </c>
      <c r="T172" s="254">
        <f>S172*H172</f>
        <v>8.392000000000001</v>
      </c>
      <c r="U172" s="38"/>
      <c r="V172" s="38"/>
      <c r="W172" s="38"/>
      <c r="X172" s="38"/>
      <c r="Y172" s="38"/>
      <c r="Z172" s="38"/>
      <c r="AA172" s="38"/>
      <c r="AB172" s="38"/>
      <c r="AC172" s="38"/>
      <c r="AD172" s="38"/>
      <c r="AE172" s="38"/>
      <c r="AR172" s="255" t="s">
        <v>183</v>
      </c>
      <c r="AT172" s="255" t="s">
        <v>175</v>
      </c>
      <c r="AU172" s="255" t="s">
        <v>85</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1686</v>
      </c>
    </row>
    <row r="173" spans="1:51" s="13" customFormat="1" ht="12">
      <c r="A173" s="13"/>
      <c r="B173" s="257"/>
      <c r="C173" s="258"/>
      <c r="D173" s="259" t="s">
        <v>189</v>
      </c>
      <c r="E173" s="260" t="s">
        <v>1</v>
      </c>
      <c r="F173" s="261" t="s">
        <v>294</v>
      </c>
      <c r="G173" s="258"/>
      <c r="H173" s="260" t="s">
        <v>1</v>
      </c>
      <c r="I173" s="262"/>
      <c r="J173" s="258"/>
      <c r="K173" s="258"/>
      <c r="L173" s="263"/>
      <c r="M173" s="264"/>
      <c r="N173" s="265"/>
      <c r="O173" s="265"/>
      <c r="P173" s="265"/>
      <c r="Q173" s="265"/>
      <c r="R173" s="265"/>
      <c r="S173" s="265"/>
      <c r="T173" s="266"/>
      <c r="U173" s="13"/>
      <c r="V173" s="13"/>
      <c r="W173" s="13"/>
      <c r="X173" s="13"/>
      <c r="Y173" s="13"/>
      <c r="Z173" s="13"/>
      <c r="AA173" s="13"/>
      <c r="AB173" s="13"/>
      <c r="AC173" s="13"/>
      <c r="AD173" s="13"/>
      <c r="AE173" s="13"/>
      <c r="AT173" s="267" t="s">
        <v>189</v>
      </c>
      <c r="AU173" s="267" t="s">
        <v>85</v>
      </c>
      <c r="AV173" s="13" t="s">
        <v>83</v>
      </c>
      <c r="AW173" s="13" t="s">
        <v>32</v>
      </c>
      <c r="AX173" s="13" t="s">
        <v>76</v>
      </c>
      <c r="AY173" s="267" t="s">
        <v>173</v>
      </c>
    </row>
    <row r="174" spans="1:51" s="13" customFormat="1" ht="12">
      <c r="A174" s="13"/>
      <c r="B174" s="257"/>
      <c r="C174" s="258"/>
      <c r="D174" s="259" t="s">
        <v>189</v>
      </c>
      <c r="E174" s="260" t="s">
        <v>1</v>
      </c>
      <c r="F174" s="261" t="s">
        <v>206</v>
      </c>
      <c r="G174" s="258"/>
      <c r="H174" s="260" t="s">
        <v>1</v>
      </c>
      <c r="I174" s="262"/>
      <c r="J174" s="258"/>
      <c r="K174" s="258"/>
      <c r="L174" s="263"/>
      <c r="M174" s="264"/>
      <c r="N174" s="265"/>
      <c r="O174" s="265"/>
      <c r="P174" s="265"/>
      <c r="Q174" s="265"/>
      <c r="R174" s="265"/>
      <c r="S174" s="265"/>
      <c r="T174" s="266"/>
      <c r="U174" s="13"/>
      <c r="V174" s="13"/>
      <c r="W174" s="13"/>
      <c r="X174" s="13"/>
      <c r="Y174" s="13"/>
      <c r="Z174" s="13"/>
      <c r="AA174" s="13"/>
      <c r="AB174" s="13"/>
      <c r="AC174" s="13"/>
      <c r="AD174" s="13"/>
      <c r="AE174" s="13"/>
      <c r="AT174" s="267" t="s">
        <v>189</v>
      </c>
      <c r="AU174" s="267" t="s">
        <v>85</v>
      </c>
      <c r="AV174" s="13" t="s">
        <v>83</v>
      </c>
      <c r="AW174" s="13" t="s">
        <v>32</v>
      </c>
      <c r="AX174" s="13" t="s">
        <v>76</v>
      </c>
      <c r="AY174" s="267" t="s">
        <v>173</v>
      </c>
    </row>
    <row r="175" spans="1:51" s="14" customFormat="1" ht="12">
      <c r="A175" s="14"/>
      <c r="B175" s="268"/>
      <c r="C175" s="269"/>
      <c r="D175" s="259" t="s">
        <v>189</v>
      </c>
      <c r="E175" s="270" t="s">
        <v>1</v>
      </c>
      <c r="F175" s="271" t="s">
        <v>1687</v>
      </c>
      <c r="G175" s="269"/>
      <c r="H175" s="272">
        <v>41.96</v>
      </c>
      <c r="I175" s="273"/>
      <c r="J175" s="269"/>
      <c r="K175" s="269"/>
      <c r="L175" s="274"/>
      <c r="M175" s="275"/>
      <c r="N175" s="276"/>
      <c r="O175" s="276"/>
      <c r="P175" s="276"/>
      <c r="Q175" s="276"/>
      <c r="R175" s="276"/>
      <c r="S175" s="276"/>
      <c r="T175" s="277"/>
      <c r="U175" s="14"/>
      <c r="V175" s="14"/>
      <c r="W175" s="14"/>
      <c r="X175" s="14"/>
      <c r="Y175" s="14"/>
      <c r="Z175" s="14"/>
      <c r="AA175" s="14"/>
      <c r="AB175" s="14"/>
      <c r="AC175" s="14"/>
      <c r="AD175" s="14"/>
      <c r="AE175" s="14"/>
      <c r="AT175" s="278" t="s">
        <v>189</v>
      </c>
      <c r="AU175" s="278" t="s">
        <v>85</v>
      </c>
      <c r="AV175" s="14" t="s">
        <v>85</v>
      </c>
      <c r="AW175" s="14" t="s">
        <v>32</v>
      </c>
      <c r="AX175" s="14" t="s">
        <v>76</v>
      </c>
      <c r="AY175" s="278" t="s">
        <v>173</v>
      </c>
    </row>
    <row r="176" spans="1:51" s="15" customFormat="1" ht="12">
      <c r="A176" s="15"/>
      <c r="B176" s="279"/>
      <c r="C176" s="280"/>
      <c r="D176" s="259" t="s">
        <v>189</v>
      </c>
      <c r="E176" s="281" t="s">
        <v>1</v>
      </c>
      <c r="F176" s="282" t="s">
        <v>194</v>
      </c>
      <c r="G176" s="280"/>
      <c r="H176" s="283">
        <v>41.96</v>
      </c>
      <c r="I176" s="284"/>
      <c r="J176" s="280"/>
      <c r="K176" s="280"/>
      <c r="L176" s="285"/>
      <c r="M176" s="286"/>
      <c r="N176" s="287"/>
      <c r="O176" s="287"/>
      <c r="P176" s="287"/>
      <c r="Q176" s="287"/>
      <c r="R176" s="287"/>
      <c r="S176" s="287"/>
      <c r="T176" s="288"/>
      <c r="U176" s="15"/>
      <c r="V176" s="15"/>
      <c r="W176" s="15"/>
      <c r="X176" s="15"/>
      <c r="Y176" s="15"/>
      <c r="Z176" s="15"/>
      <c r="AA176" s="15"/>
      <c r="AB176" s="15"/>
      <c r="AC176" s="15"/>
      <c r="AD176" s="15"/>
      <c r="AE176" s="15"/>
      <c r="AT176" s="289" t="s">
        <v>189</v>
      </c>
      <c r="AU176" s="289" t="s">
        <v>85</v>
      </c>
      <c r="AV176" s="15" t="s">
        <v>183</v>
      </c>
      <c r="AW176" s="15" t="s">
        <v>32</v>
      </c>
      <c r="AX176" s="15" t="s">
        <v>83</v>
      </c>
      <c r="AY176" s="289" t="s">
        <v>173</v>
      </c>
    </row>
    <row r="177" spans="1:65" s="2" customFormat="1" ht="37.8" customHeight="1">
      <c r="A177" s="38"/>
      <c r="B177" s="39"/>
      <c r="C177" s="243" t="s">
        <v>222</v>
      </c>
      <c r="D177" s="243" t="s">
        <v>175</v>
      </c>
      <c r="E177" s="244" t="s">
        <v>301</v>
      </c>
      <c r="F177" s="245" t="s">
        <v>302</v>
      </c>
      <c r="G177" s="246" t="s">
        <v>244</v>
      </c>
      <c r="H177" s="247">
        <v>1.399</v>
      </c>
      <c r="I177" s="248"/>
      <c r="J177" s="249">
        <f>ROUND(I177*H177,2)</f>
        <v>0</v>
      </c>
      <c r="K177" s="250"/>
      <c r="L177" s="44"/>
      <c r="M177" s="251" t="s">
        <v>1</v>
      </c>
      <c r="N177" s="252" t="s">
        <v>41</v>
      </c>
      <c r="O177" s="91"/>
      <c r="P177" s="253">
        <f>O177*H177</f>
        <v>0</v>
      </c>
      <c r="Q177" s="253">
        <v>0</v>
      </c>
      <c r="R177" s="253">
        <f>Q177*H177</f>
        <v>0</v>
      </c>
      <c r="S177" s="253">
        <v>2.2</v>
      </c>
      <c r="T177" s="254">
        <f>S177*H177</f>
        <v>3.0778000000000003</v>
      </c>
      <c r="U177" s="38"/>
      <c r="V177" s="38"/>
      <c r="W177" s="38"/>
      <c r="X177" s="38"/>
      <c r="Y177" s="38"/>
      <c r="Z177" s="38"/>
      <c r="AA177" s="38"/>
      <c r="AB177" s="38"/>
      <c r="AC177" s="38"/>
      <c r="AD177" s="38"/>
      <c r="AE177" s="38"/>
      <c r="AR177" s="255" t="s">
        <v>183</v>
      </c>
      <c r="AT177" s="255" t="s">
        <v>175</v>
      </c>
      <c r="AU177" s="255" t="s">
        <v>85</v>
      </c>
      <c r="AY177" s="17" t="s">
        <v>173</v>
      </c>
      <c r="BE177" s="256">
        <f>IF(N177="základní",J177,0)</f>
        <v>0</v>
      </c>
      <c r="BF177" s="256">
        <f>IF(N177="snížená",J177,0)</f>
        <v>0</v>
      </c>
      <c r="BG177" s="256">
        <f>IF(N177="zákl. přenesená",J177,0)</f>
        <v>0</v>
      </c>
      <c r="BH177" s="256">
        <f>IF(N177="sníž. přenesená",J177,0)</f>
        <v>0</v>
      </c>
      <c r="BI177" s="256">
        <f>IF(N177="nulová",J177,0)</f>
        <v>0</v>
      </c>
      <c r="BJ177" s="17" t="s">
        <v>83</v>
      </c>
      <c r="BK177" s="256">
        <f>ROUND(I177*H177,2)</f>
        <v>0</v>
      </c>
      <c r="BL177" s="17" t="s">
        <v>183</v>
      </c>
      <c r="BM177" s="255" t="s">
        <v>1688</v>
      </c>
    </row>
    <row r="178" spans="1:51" s="13" customFormat="1" ht="12">
      <c r="A178" s="13"/>
      <c r="B178" s="257"/>
      <c r="C178" s="258"/>
      <c r="D178" s="259" t="s">
        <v>189</v>
      </c>
      <c r="E178" s="260" t="s">
        <v>1</v>
      </c>
      <c r="F178" s="261" t="s">
        <v>294</v>
      </c>
      <c r="G178" s="258"/>
      <c r="H178" s="260" t="s">
        <v>1</v>
      </c>
      <c r="I178" s="262"/>
      <c r="J178" s="258"/>
      <c r="K178" s="258"/>
      <c r="L178" s="263"/>
      <c r="M178" s="264"/>
      <c r="N178" s="265"/>
      <c r="O178" s="265"/>
      <c r="P178" s="265"/>
      <c r="Q178" s="265"/>
      <c r="R178" s="265"/>
      <c r="S178" s="265"/>
      <c r="T178" s="266"/>
      <c r="U178" s="13"/>
      <c r="V178" s="13"/>
      <c r="W178" s="13"/>
      <c r="X178" s="13"/>
      <c r="Y178" s="13"/>
      <c r="Z178" s="13"/>
      <c r="AA178" s="13"/>
      <c r="AB178" s="13"/>
      <c r="AC178" s="13"/>
      <c r="AD178" s="13"/>
      <c r="AE178" s="13"/>
      <c r="AT178" s="267" t="s">
        <v>189</v>
      </c>
      <c r="AU178" s="267" t="s">
        <v>85</v>
      </c>
      <c r="AV178" s="13" t="s">
        <v>83</v>
      </c>
      <c r="AW178" s="13" t="s">
        <v>32</v>
      </c>
      <c r="AX178" s="13" t="s">
        <v>76</v>
      </c>
      <c r="AY178" s="267" t="s">
        <v>173</v>
      </c>
    </row>
    <row r="179" spans="1:51" s="13" customFormat="1" ht="12">
      <c r="A179" s="13"/>
      <c r="B179" s="257"/>
      <c r="C179" s="258"/>
      <c r="D179" s="259" t="s">
        <v>189</v>
      </c>
      <c r="E179" s="260" t="s">
        <v>1</v>
      </c>
      <c r="F179" s="261" t="s">
        <v>304</v>
      </c>
      <c r="G179" s="258"/>
      <c r="H179" s="260" t="s">
        <v>1</v>
      </c>
      <c r="I179" s="262"/>
      <c r="J179" s="258"/>
      <c r="K179" s="258"/>
      <c r="L179" s="263"/>
      <c r="M179" s="264"/>
      <c r="N179" s="265"/>
      <c r="O179" s="265"/>
      <c r="P179" s="265"/>
      <c r="Q179" s="265"/>
      <c r="R179" s="265"/>
      <c r="S179" s="265"/>
      <c r="T179" s="266"/>
      <c r="U179" s="13"/>
      <c r="V179" s="13"/>
      <c r="W179" s="13"/>
      <c r="X179" s="13"/>
      <c r="Y179" s="13"/>
      <c r="Z179" s="13"/>
      <c r="AA179" s="13"/>
      <c r="AB179" s="13"/>
      <c r="AC179" s="13"/>
      <c r="AD179" s="13"/>
      <c r="AE179" s="13"/>
      <c r="AT179" s="267" t="s">
        <v>189</v>
      </c>
      <c r="AU179" s="267" t="s">
        <v>85</v>
      </c>
      <c r="AV179" s="13" t="s">
        <v>83</v>
      </c>
      <c r="AW179" s="13" t="s">
        <v>32</v>
      </c>
      <c r="AX179" s="13" t="s">
        <v>76</v>
      </c>
      <c r="AY179" s="267" t="s">
        <v>173</v>
      </c>
    </row>
    <row r="180" spans="1:51" s="14" customFormat="1" ht="12">
      <c r="A180" s="14"/>
      <c r="B180" s="268"/>
      <c r="C180" s="269"/>
      <c r="D180" s="259" t="s">
        <v>189</v>
      </c>
      <c r="E180" s="270" t="s">
        <v>1</v>
      </c>
      <c r="F180" s="271" t="s">
        <v>1689</v>
      </c>
      <c r="G180" s="269"/>
      <c r="H180" s="272">
        <v>1.399</v>
      </c>
      <c r="I180" s="273"/>
      <c r="J180" s="269"/>
      <c r="K180" s="269"/>
      <c r="L180" s="274"/>
      <c r="M180" s="275"/>
      <c r="N180" s="276"/>
      <c r="O180" s="276"/>
      <c r="P180" s="276"/>
      <c r="Q180" s="276"/>
      <c r="R180" s="276"/>
      <c r="S180" s="276"/>
      <c r="T180" s="277"/>
      <c r="U180" s="14"/>
      <c r="V180" s="14"/>
      <c r="W180" s="14"/>
      <c r="X180" s="14"/>
      <c r="Y180" s="14"/>
      <c r="Z180" s="14"/>
      <c r="AA180" s="14"/>
      <c r="AB180" s="14"/>
      <c r="AC180" s="14"/>
      <c r="AD180" s="14"/>
      <c r="AE180" s="14"/>
      <c r="AT180" s="278" t="s">
        <v>189</v>
      </c>
      <c r="AU180" s="278" t="s">
        <v>85</v>
      </c>
      <c r="AV180" s="14" t="s">
        <v>85</v>
      </c>
      <c r="AW180" s="14" t="s">
        <v>32</v>
      </c>
      <c r="AX180" s="14" t="s">
        <v>76</v>
      </c>
      <c r="AY180" s="278" t="s">
        <v>173</v>
      </c>
    </row>
    <row r="181" spans="1:51" s="15" customFormat="1" ht="12">
      <c r="A181" s="15"/>
      <c r="B181" s="279"/>
      <c r="C181" s="280"/>
      <c r="D181" s="259" t="s">
        <v>189</v>
      </c>
      <c r="E181" s="281" t="s">
        <v>1</v>
      </c>
      <c r="F181" s="282" t="s">
        <v>194</v>
      </c>
      <c r="G181" s="280"/>
      <c r="H181" s="283">
        <v>1.399</v>
      </c>
      <c r="I181" s="284"/>
      <c r="J181" s="280"/>
      <c r="K181" s="280"/>
      <c r="L181" s="285"/>
      <c r="M181" s="286"/>
      <c r="N181" s="287"/>
      <c r="O181" s="287"/>
      <c r="P181" s="287"/>
      <c r="Q181" s="287"/>
      <c r="R181" s="287"/>
      <c r="S181" s="287"/>
      <c r="T181" s="288"/>
      <c r="U181" s="15"/>
      <c r="V181" s="15"/>
      <c r="W181" s="15"/>
      <c r="X181" s="15"/>
      <c r="Y181" s="15"/>
      <c r="Z181" s="15"/>
      <c r="AA181" s="15"/>
      <c r="AB181" s="15"/>
      <c r="AC181" s="15"/>
      <c r="AD181" s="15"/>
      <c r="AE181" s="15"/>
      <c r="AT181" s="289" t="s">
        <v>189</v>
      </c>
      <c r="AU181" s="289" t="s">
        <v>85</v>
      </c>
      <c r="AV181" s="15" t="s">
        <v>183</v>
      </c>
      <c r="AW181" s="15" t="s">
        <v>32</v>
      </c>
      <c r="AX181" s="15" t="s">
        <v>83</v>
      </c>
      <c r="AY181" s="289" t="s">
        <v>173</v>
      </c>
    </row>
    <row r="182" spans="1:65" s="2" customFormat="1" ht="37.8" customHeight="1">
      <c r="A182" s="38"/>
      <c r="B182" s="39"/>
      <c r="C182" s="243" t="s">
        <v>231</v>
      </c>
      <c r="D182" s="243" t="s">
        <v>175</v>
      </c>
      <c r="E182" s="244" t="s">
        <v>328</v>
      </c>
      <c r="F182" s="245" t="s">
        <v>329</v>
      </c>
      <c r="G182" s="246" t="s">
        <v>204</v>
      </c>
      <c r="H182" s="247">
        <v>10.58</v>
      </c>
      <c r="I182" s="248"/>
      <c r="J182" s="249">
        <f>ROUND(I182*H182,2)</f>
        <v>0</v>
      </c>
      <c r="K182" s="250"/>
      <c r="L182" s="44"/>
      <c r="M182" s="251" t="s">
        <v>1</v>
      </c>
      <c r="N182" s="252" t="s">
        <v>41</v>
      </c>
      <c r="O182" s="91"/>
      <c r="P182" s="253">
        <f>O182*H182</f>
        <v>0</v>
      </c>
      <c r="Q182" s="253">
        <v>0</v>
      </c>
      <c r="R182" s="253">
        <f>Q182*H182</f>
        <v>0</v>
      </c>
      <c r="S182" s="253">
        <v>0.004</v>
      </c>
      <c r="T182" s="254">
        <f>S182*H182</f>
        <v>0.04232</v>
      </c>
      <c r="U182" s="38"/>
      <c r="V182" s="38"/>
      <c r="W182" s="38"/>
      <c r="X182" s="38"/>
      <c r="Y182" s="38"/>
      <c r="Z182" s="38"/>
      <c r="AA182" s="38"/>
      <c r="AB182" s="38"/>
      <c r="AC182" s="38"/>
      <c r="AD182" s="38"/>
      <c r="AE182" s="38"/>
      <c r="AR182" s="255" t="s">
        <v>183</v>
      </c>
      <c r="AT182" s="255" t="s">
        <v>175</v>
      </c>
      <c r="AU182" s="255" t="s">
        <v>85</v>
      </c>
      <c r="AY182" s="17" t="s">
        <v>173</v>
      </c>
      <c r="BE182" s="256">
        <f>IF(N182="základní",J182,0)</f>
        <v>0</v>
      </c>
      <c r="BF182" s="256">
        <f>IF(N182="snížená",J182,0)</f>
        <v>0</v>
      </c>
      <c r="BG182" s="256">
        <f>IF(N182="zákl. přenesená",J182,0)</f>
        <v>0</v>
      </c>
      <c r="BH182" s="256">
        <f>IF(N182="sníž. přenesená",J182,0)</f>
        <v>0</v>
      </c>
      <c r="BI182" s="256">
        <f>IF(N182="nulová",J182,0)</f>
        <v>0</v>
      </c>
      <c r="BJ182" s="17" t="s">
        <v>83</v>
      </c>
      <c r="BK182" s="256">
        <f>ROUND(I182*H182,2)</f>
        <v>0</v>
      </c>
      <c r="BL182" s="17" t="s">
        <v>183</v>
      </c>
      <c r="BM182" s="255" t="s">
        <v>1690</v>
      </c>
    </row>
    <row r="183" spans="1:51" s="13" customFormat="1" ht="12">
      <c r="A183" s="13"/>
      <c r="B183" s="257"/>
      <c r="C183" s="258"/>
      <c r="D183" s="259" t="s">
        <v>189</v>
      </c>
      <c r="E183" s="260" t="s">
        <v>1</v>
      </c>
      <c r="F183" s="261" t="s">
        <v>190</v>
      </c>
      <c r="G183" s="258"/>
      <c r="H183" s="260" t="s">
        <v>1</v>
      </c>
      <c r="I183" s="262"/>
      <c r="J183" s="258"/>
      <c r="K183" s="258"/>
      <c r="L183" s="263"/>
      <c r="M183" s="264"/>
      <c r="N183" s="265"/>
      <c r="O183" s="265"/>
      <c r="P183" s="265"/>
      <c r="Q183" s="265"/>
      <c r="R183" s="265"/>
      <c r="S183" s="265"/>
      <c r="T183" s="266"/>
      <c r="U183" s="13"/>
      <c r="V183" s="13"/>
      <c r="W183" s="13"/>
      <c r="X183" s="13"/>
      <c r="Y183" s="13"/>
      <c r="Z183" s="13"/>
      <c r="AA183" s="13"/>
      <c r="AB183" s="13"/>
      <c r="AC183" s="13"/>
      <c r="AD183" s="13"/>
      <c r="AE183" s="13"/>
      <c r="AT183" s="267" t="s">
        <v>189</v>
      </c>
      <c r="AU183" s="267" t="s">
        <v>85</v>
      </c>
      <c r="AV183" s="13" t="s">
        <v>83</v>
      </c>
      <c r="AW183" s="13" t="s">
        <v>32</v>
      </c>
      <c r="AX183" s="13" t="s">
        <v>76</v>
      </c>
      <c r="AY183" s="267" t="s">
        <v>173</v>
      </c>
    </row>
    <row r="184" spans="1:51" s="14" customFormat="1" ht="12">
      <c r="A184" s="14"/>
      <c r="B184" s="268"/>
      <c r="C184" s="269"/>
      <c r="D184" s="259" t="s">
        <v>189</v>
      </c>
      <c r="E184" s="270" t="s">
        <v>1</v>
      </c>
      <c r="F184" s="271" t="s">
        <v>1691</v>
      </c>
      <c r="G184" s="269"/>
      <c r="H184" s="272">
        <v>10.58</v>
      </c>
      <c r="I184" s="273"/>
      <c r="J184" s="269"/>
      <c r="K184" s="269"/>
      <c r="L184" s="274"/>
      <c r="M184" s="275"/>
      <c r="N184" s="276"/>
      <c r="O184" s="276"/>
      <c r="P184" s="276"/>
      <c r="Q184" s="276"/>
      <c r="R184" s="276"/>
      <c r="S184" s="276"/>
      <c r="T184" s="277"/>
      <c r="U184" s="14"/>
      <c r="V184" s="14"/>
      <c r="W184" s="14"/>
      <c r="X184" s="14"/>
      <c r="Y184" s="14"/>
      <c r="Z184" s="14"/>
      <c r="AA184" s="14"/>
      <c r="AB184" s="14"/>
      <c r="AC184" s="14"/>
      <c r="AD184" s="14"/>
      <c r="AE184" s="14"/>
      <c r="AT184" s="278" t="s">
        <v>189</v>
      </c>
      <c r="AU184" s="278" t="s">
        <v>85</v>
      </c>
      <c r="AV184" s="14" t="s">
        <v>85</v>
      </c>
      <c r="AW184" s="14" t="s">
        <v>32</v>
      </c>
      <c r="AX184" s="14" t="s">
        <v>76</v>
      </c>
      <c r="AY184" s="278" t="s">
        <v>173</v>
      </c>
    </row>
    <row r="185" spans="1:51" s="15" customFormat="1" ht="12">
      <c r="A185" s="15"/>
      <c r="B185" s="279"/>
      <c r="C185" s="280"/>
      <c r="D185" s="259" t="s">
        <v>189</v>
      </c>
      <c r="E185" s="281" t="s">
        <v>1</v>
      </c>
      <c r="F185" s="282" t="s">
        <v>194</v>
      </c>
      <c r="G185" s="280"/>
      <c r="H185" s="283">
        <v>10.58</v>
      </c>
      <c r="I185" s="284"/>
      <c r="J185" s="280"/>
      <c r="K185" s="280"/>
      <c r="L185" s="285"/>
      <c r="M185" s="286"/>
      <c r="N185" s="287"/>
      <c r="O185" s="287"/>
      <c r="P185" s="287"/>
      <c r="Q185" s="287"/>
      <c r="R185" s="287"/>
      <c r="S185" s="287"/>
      <c r="T185" s="288"/>
      <c r="U185" s="15"/>
      <c r="V185" s="15"/>
      <c r="W185" s="15"/>
      <c r="X185" s="15"/>
      <c r="Y185" s="15"/>
      <c r="Z185" s="15"/>
      <c r="AA185" s="15"/>
      <c r="AB185" s="15"/>
      <c r="AC185" s="15"/>
      <c r="AD185" s="15"/>
      <c r="AE185" s="15"/>
      <c r="AT185" s="289" t="s">
        <v>189</v>
      </c>
      <c r="AU185" s="289" t="s">
        <v>85</v>
      </c>
      <c r="AV185" s="15" t="s">
        <v>183</v>
      </c>
      <c r="AW185" s="15" t="s">
        <v>32</v>
      </c>
      <c r="AX185" s="15" t="s">
        <v>83</v>
      </c>
      <c r="AY185" s="289" t="s">
        <v>173</v>
      </c>
    </row>
    <row r="186" spans="1:63" s="12" customFormat="1" ht="22.8" customHeight="1">
      <c r="A186" s="12"/>
      <c r="B186" s="227"/>
      <c r="C186" s="228"/>
      <c r="D186" s="229" t="s">
        <v>75</v>
      </c>
      <c r="E186" s="241" t="s">
        <v>361</v>
      </c>
      <c r="F186" s="241" t="s">
        <v>362</v>
      </c>
      <c r="G186" s="228"/>
      <c r="H186" s="228"/>
      <c r="I186" s="231"/>
      <c r="J186" s="242">
        <f>BK186</f>
        <v>0</v>
      </c>
      <c r="K186" s="228"/>
      <c r="L186" s="233"/>
      <c r="M186" s="234"/>
      <c r="N186" s="235"/>
      <c r="O186" s="235"/>
      <c r="P186" s="236">
        <f>SUM(P187:P191)</f>
        <v>0</v>
      </c>
      <c r="Q186" s="235"/>
      <c r="R186" s="236">
        <f>SUM(R187:R191)</f>
        <v>0</v>
      </c>
      <c r="S186" s="235"/>
      <c r="T186" s="237">
        <f>SUM(T187:T191)</f>
        <v>0</v>
      </c>
      <c r="U186" s="12"/>
      <c r="V186" s="12"/>
      <c r="W186" s="12"/>
      <c r="X186" s="12"/>
      <c r="Y186" s="12"/>
      <c r="Z186" s="12"/>
      <c r="AA186" s="12"/>
      <c r="AB186" s="12"/>
      <c r="AC186" s="12"/>
      <c r="AD186" s="12"/>
      <c r="AE186" s="12"/>
      <c r="AR186" s="238" t="s">
        <v>83</v>
      </c>
      <c r="AT186" s="239" t="s">
        <v>75</v>
      </c>
      <c r="AU186" s="239" t="s">
        <v>83</v>
      </c>
      <c r="AY186" s="238" t="s">
        <v>173</v>
      </c>
      <c r="BK186" s="240">
        <f>SUM(BK187:BK191)</f>
        <v>0</v>
      </c>
    </row>
    <row r="187" spans="1:65" s="2" customFormat="1" ht="33" customHeight="1">
      <c r="A187" s="38"/>
      <c r="B187" s="39"/>
      <c r="C187" s="243" t="s">
        <v>236</v>
      </c>
      <c r="D187" s="243" t="s">
        <v>175</v>
      </c>
      <c r="E187" s="244" t="s">
        <v>364</v>
      </c>
      <c r="F187" s="245" t="s">
        <v>365</v>
      </c>
      <c r="G187" s="246" t="s">
        <v>187</v>
      </c>
      <c r="H187" s="247">
        <v>22.903</v>
      </c>
      <c r="I187" s="248"/>
      <c r="J187" s="249">
        <f>ROUND(I187*H187,2)</f>
        <v>0</v>
      </c>
      <c r="K187" s="250"/>
      <c r="L187" s="44"/>
      <c r="M187" s="251" t="s">
        <v>1</v>
      </c>
      <c r="N187" s="252" t="s">
        <v>41</v>
      </c>
      <c r="O187" s="91"/>
      <c r="P187" s="253">
        <f>O187*H187</f>
        <v>0</v>
      </c>
      <c r="Q187" s="253">
        <v>0</v>
      </c>
      <c r="R187" s="253">
        <f>Q187*H187</f>
        <v>0</v>
      </c>
      <c r="S187" s="253">
        <v>0</v>
      </c>
      <c r="T187" s="254">
        <f>S187*H187</f>
        <v>0</v>
      </c>
      <c r="U187" s="38"/>
      <c r="V187" s="38"/>
      <c r="W187" s="38"/>
      <c r="X187" s="38"/>
      <c r="Y187" s="38"/>
      <c r="Z187" s="38"/>
      <c r="AA187" s="38"/>
      <c r="AB187" s="38"/>
      <c r="AC187" s="38"/>
      <c r="AD187" s="38"/>
      <c r="AE187" s="38"/>
      <c r="AR187" s="255" t="s">
        <v>183</v>
      </c>
      <c r="AT187" s="255" t="s">
        <v>175</v>
      </c>
      <c r="AU187" s="255" t="s">
        <v>85</v>
      </c>
      <c r="AY187" s="17" t="s">
        <v>173</v>
      </c>
      <c r="BE187" s="256">
        <f>IF(N187="základní",J187,0)</f>
        <v>0</v>
      </c>
      <c r="BF187" s="256">
        <f>IF(N187="snížená",J187,0)</f>
        <v>0</v>
      </c>
      <c r="BG187" s="256">
        <f>IF(N187="zákl. přenesená",J187,0)</f>
        <v>0</v>
      </c>
      <c r="BH187" s="256">
        <f>IF(N187="sníž. přenesená",J187,0)</f>
        <v>0</v>
      </c>
      <c r="BI187" s="256">
        <f>IF(N187="nulová",J187,0)</f>
        <v>0</v>
      </c>
      <c r="BJ187" s="17" t="s">
        <v>83</v>
      </c>
      <c r="BK187" s="256">
        <f>ROUND(I187*H187,2)</f>
        <v>0</v>
      </c>
      <c r="BL187" s="17" t="s">
        <v>183</v>
      </c>
      <c r="BM187" s="255" t="s">
        <v>1692</v>
      </c>
    </row>
    <row r="188" spans="1:65" s="2" customFormat="1" ht="24.15" customHeight="1">
      <c r="A188" s="38"/>
      <c r="B188" s="39"/>
      <c r="C188" s="243" t="s">
        <v>241</v>
      </c>
      <c r="D188" s="243" t="s">
        <v>175</v>
      </c>
      <c r="E188" s="244" t="s">
        <v>368</v>
      </c>
      <c r="F188" s="245" t="s">
        <v>369</v>
      </c>
      <c r="G188" s="246" t="s">
        <v>187</v>
      </c>
      <c r="H188" s="247">
        <v>22.903</v>
      </c>
      <c r="I188" s="248"/>
      <c r="J188" s="249">
        <f>ROUND(I188*H188,2)</f>
        <v>0</v>
      </c>
      <c r="K188" s="250"/>
      <c r="L188" s="44"/>
      <c r="M188" s="251" t="s">
        <v>1</v>
      </c>
      <c r="N188" s="252" t="s">
        <v>41</v>
      </c>
      <c r="O188" s="91"/>
      <c r="P188" s="253">
        <f>O188*H188</f>
        <v>0</v>
      </c>
      <c r="Q188" s="253">
        <v>0</v>
      </c>
      <c r="R188" s="253">
        <f>Q188*H188</f>
        <v>0</v>
      </c>
      <c r="S188" s="253">
        <v>0</v>
      </c>
      <c r="T188" s="254">
        <f>S188*H188</f>
        <v>0</v>
      </c>
      <c r="U188" s="38"/>
      <c r="V188" s="38"/>
      <c r="W188" s="38"/>
      <c r="X188" s="38"/>
      <c r="Y188" s="38"/>
      <c r="Z188" s="38"/>
      <c r="AA188" s="38"/>
      <c r="AB188" s="38"/>
      <c r="AC188" s="38"/>
      <c r="AD188" s="38"/>
      <c r="AE188" s="38"/>
      <c r="AR188" s="255" t="s">
        <v>183</v>
      </c>
      <c r="AT188" s="255" t="s">
        <v>175</v>
      </c>
      <c r="AU188" s="255" t="s">
        <v>85</v>
      </c>
      <c r="AY188" s="17" t="s">
        <v>173</v>
      </c>
      <c r="BE188" s="256">
        <f>IF(N188="základní",J188,0)</f>
        <v>0</v>
      </c>
      <c r="BF188" s="256">
        <f>IF(N188="snížená",J188,0)</f>
        <v>0</v>
      </c>
      <c r="BG188" s="256">
        <f>IF(N188="zákl. přenesená",J188,0)</f>
        <v>0</v>
      </c>
      <c r="BH188" s="256">
        <f>IF(N188="sníž. přenesená",J188,0)</f>
        <v>0</v>
      </c>
      <c r="BI188" s="256">
        <f>IF(N188="nulová",J188,0)</f>
        <v>0</v>
      </c>
      <c r="BJ188" s="17" t="s">
        <v>83</v>
      </c>
      <c r="BK188" s="256">
        <f>ROUND(I188*H188,2)</f>
        <v>0</v>
      </c>
      <c r="BL188" s="17" t="s">
        <v>183</v>
      </c>
      <c r="BM188" s="255" t="s">
        <v>1693</v>
      </c>
    </row>
    <row r="189" spans="1:65" s="2" customFormat="1" ht="24.15" customHeight="1">
      <c r="A189" s="38"/>
      <c r="B189" s="39"/>
      <c r="C189" s="243" t="s">
        <v>252</v>
      </c>
      <c r="D189" s="243" t="s">
        <v>175</v>
      </c>
      <c r="E189" s="244" t="s">
        <v>372</v>
      </c>
      <c r="F189" s="245" t="s">
        <v>373</v>
      </c>
      <c r="G189" s="246" t="s">
        <v>187</v>
      </c>
      <c r="H189" s="247">
        <v>435.157</v>
      </c>
      <c r="I189" s="248"/>
      <c r="J189" s="249">
        <f>ROUND(I189*H189,2)</f>
        <v>0</v>
      </c>
      <c r="K189" s="250"/>
      <c r="L189" s="44"/>
      <c r="M189" s="251" t="s">
        <v>1</v>
      </c>
      <c r="N189" s="252" t="s">
        <v>41</v>
      </c>
      <c r="O189" s="91"/>
      <c r="P189" s="253">
        <f>O189*H189</f>
        <v>0</v>
      </c>
      <c r="Q189" s="253">
        <v>0</v>
      </c>
      <c r="R189" s="253">
        <f>Q189*H189</f>
        <v>0</v>
      </c>
      <c r="S189" s="253">
        <v>0</v>
      </c>
      <c r="T189" s="254">
        <f>S189*H189</f>
        <v>0</v>
      </c>
      <c r="U189" s="38"/>
      <c r="V189" s="38"/>
      <c r="W189" s="38"/>
      <c r="X189" s="38"/>
      <c r="Y189" s="38"/>
      <c r="Z189" s="38"/>
      <c r="AA189" s="38"/>
      <c r="AB189" s="38"/>
      <c r="AC189" s="38"/>
      <c r="AD189" s="38"/>
      <c r="AE189" s="38"/>
      <c r="AR189" s="255" t="s">
        <v>183</v>
      </c>
      <c r="AT189" s="255" t="s">
        <v>175</v>
      </c>
      <c r="AU189" s="255" t="s">
        <v>85</v>
      </c>
      <c r="AY189" s="17" t="s">
        <v>173</v>
      </c>
      <c r="BE189" s="256">
        <f>IF(N189="základní",J189,0)</f>
        <v>0</v>
      </c>
      <c r="BF189" s="256">
        <f>IF(N189="snížená",J189,0)</f>
        <v>0</v>
      </c>
      <c r="BG189" s="256">
        <f>IF(N189="zákl. přenesená",J189,0)</f>
        <v>0</v>
      </c>
      <c r="BH189" s="256">
        <f>IF(N189="sníž. přenesená",J189,0)</f>
        <v>0</v>
      </c>
      <c r="BI189" s="256">
        <f>IF(N189="nulová",J189,0)</f>
        <v>0</v>
      </c>
      <c r="BJ189" s="17" t="s">
        <v>83</v>
      </c>
      <c r="BK189" s="256">
        <f>ROUND(I189*H189,2)</f>
        <v>0</v>
      </c>
      <c r="BL189" s="17" t="s">
        <v>183</v>
      </c>
      <c r="BM189" s="255" t="s">
        <v>1694</v>
      </c>
    </row>
    <row r="190" spans="1:51" s="14" customFormat="1" ht="12">
      <c r="A190" s="14"/>
      <c r="B190" s="268"/>
      <c r="C190" s="269"/>
      <c r="D190" s="259" t="s">
        <v>189</v>
      </c>
      <c r="E190" s="269"/>
      <c r="F190" s="271" t="s">
        <v>1695</v>
      </c>
      <c r="G190" s="269"/>
      <c r="H190" s="272">
        <v>435.157</v>
      </c>
      <c r="I190" s="273"/>
      <c r="J190" s="269"/>
      <c r="K190" s="269"/>
      <c r="L190" s="274"/>
      <c r="M190" s="275"/>
      <c r="N190" s="276"/>
      <c r="O190" s="276"/>
      <c r="P190" s="276"/>
      <c r="Q190" s="276"/>
      <c r="R190" s="276"/>
      <c r="S190" s="276"/>
      <c r="T190" s="277"/>
      <c r="U190" s="14"/>
      <c r="V190" s="14"/>
      <c r="W190" s="14"/>
      <c r="X190" s="14"/>
      <c r="Y190" s="14"/>
      <c r="Z190" s="14"/>
      <c r="AA190" s="14"/>
      <c r="AB190" s="14"/>
      <c r="AC190" s="14"/>
      <c r="AD190" s="14"/>
      <c r="AE190" s="14"/>
      <c r="AT190" s="278" t="s">
        <v>189</v>
      </c>
      <c r="AU190" s="278" t="s">
        <v>85</v>
      </c>
      <c r="AV190" s="14" t="s">
        <v>85</v>
      </c>
      <c r="AW190" s="14" t="s">
        <v>4</v>
      </c>
      <c r="AX190" s="14" t="s">
        <v>83</v>
      </c>
      <c r="AY190" s="278" t="s">
        <v>173</v>
      </c>
    </row>
    <row r="191" spans="1:65" s="2" customFormat="1" ht="33" customHeight="1">
      <c r="A191" s="38"/>
      <c r="B191" s="39"/>
      <c r="C191" s="243" t="s">
        <v>259</v>
      </c>
      <c r="D191" s="243" t="s">
        <v>175</v>
      </c>
      <c r="E191" s="244" t="s">
        <v>377</v>
      </c>
      <c r="F191" s="245" t="s">
        <v>378</v>
      </c>
      <c r="G191" s="246" t="s">
        <v>187</v>
      </c>
      <c r="H191" s="247">
        <v>22.903</v>
      </c>
      <c r="I191" s="248"/>
      <c r="J191" s="249">
        <f>ROUND(I191*H191,2)</f>
        <v>0</v>
      </c>
      <c r="K191" s="250"/>
      <c r="L191" s="44"/>
      <c r="M191" s="251" t="s">
        <v>1</v>
      </c>
      <c r="N191" s="252" t="s">
        <v>41</v>
      </c>
      <c r="O191" s="91"/>
      <c r="P191" s="253">
        <f>O191*H191</f>
        <v>0</v>
      </c>
      <c r="Q191" s="253">
        <v>0</v>
      </c>
      <c r="R191" s="253">
        <f>Q191*H191</f>
        <v>0</v>
      </c>
      <c r="S191" s="253">
        <v>0</v>
      </c>
      <c r="T191" s="254">
        <f>S191*H191</f>
        <v>0</v>
      </c>
      <c r="U191" s="38"/>
      <c r="V191" s="38"/>
      <c r="W191" s="38"/>
      <c r="X191" s="38"/>
      <c r="Y191" s="38"/>
      <c r="Z191" s="38"/>
      <c r="AA191" s="38"/>
      <c r="AB191" s="38"/>
      <c r="AC191" s="38"/>
      <c r="AD191" s="38"/>
      <c r="AE191" s="38"/>
      <c r="AR191" s="255" t="s">
        <v>183</v>
      </c>
      <c r="AT191" s="255" t="s">
        <v>175</v>
      </c>
      <c r="AU191" s="255" t="s">
        <v>85</v>
      </c>
      <c r="AY191" s="17" t="s">
        <v>173</v>
      </c>
      <c r="BE191" s="256">
        <f>IF(N191="základní",J191,0)</f>
        <v>0</v>
      </c>
      <c r="BF191" s="256">
        <f>IF(N191="snížená",J191,0)</f>
        <v>0</v>
      </c>
      <c r="BG191" s="256">
        <f>IF(N191="zákl. přenesená",J191,0)</f>
        <v>0</v>
      </c>
      <c r="BH191" s="256">
        <f>IF(N191="sníž. přenesená",J191,0)</f>
        <v>0</v>
      </c>
      <c r="BI191" s="256">
        <f>IF(N191="nulová",J191,0)</f>
        <v>0</v>
      </c>
      <c r="BJ191" s="17" t="s">
        <v>83</v>
      </c>
      <c r="BK191" s="256">
        <f>ROUND(I191*H191,2)</f>
        <v>0</v>
      </c>
      <c r="BL191" s="17" t="s">
        <v>183</v>
      </c>
      <c r="BM191" s="255" t="s">
        <v>1696</v>
      </c>
    </row>
    <row r="192" spans="1:63" s="12" customFormat="1" ht="22.8" customHeight="1">
      <c r="A192" s="12"/>
      <c r="B192" s="227"/>
      <c r="C192" s="228"/>
      <c r="D192" s="229" t="s">
        <v>75</v>
      </c>
      <c r="E192" s="241" t="s">
        <v>380</v>
      </c>
      <c r="F192" s="241" t="s">
        <v>381</v>
      </c>
      <c r="G192" s="228"/>
      <c r="H192" s="228"/>
      <c r="I192" s="231"/>
      <c r="J192" s="242">
        <f>BK192</f>
        <v>0</v>
      </c>
      <c r="K192" s="228"/>
      <c r="L192" s="233"/>
      <c r="M192" s="234"/>
      <c r="N192" s="235"/>
      <c r="O192" s="235"/>
      <c r="P192" s="236">
        <f>P193</f>
        <v>0</v>
      </c>
      <c r="Q192" s="235"/>
      <c r="R192" s="236">
        <f>R193</f>
        <v>0</v>
      </c>
      <c r="S192" s="235"/>
      <c r="T192" s="237">
        <f>T193</f>
        <v>0</v>
      </c>
      <c r="U192" s="12"/>
      <c r="V192" s="12"/>
      <c r="W192" s="12"/>
      <c r="X192" s="12"/>
      <c r="Y192" s="12"/>
      <c r="Z192" s="12"/>
      <c r="AA192" s="12"/>
      <c r="AB192" s="12"/>
      <c r="AC192" s="12"/>
      <c r="AD192" s="12"/>
      <c r="AE192" s="12"/>
      <c r="AR192" s="238" t="s">
        <v>83</v>
      </c>
      <c r="AT192" s="239" t="s">
        <v>75</v>
      </c>
      <c r="AU192" s="239" t="s">
        <v>83</v>
      </c>
      <c r="AY192" s="238" t="s">
        <v>173</v>
      </c>
      <c r="BK192" s="240">
        <f>BK193</f>
        <v>0</v>
      </c>
    </row>
    <row r="193" spans="1:65" s="2" customFormat="1" ht="21.75" customHeight="1">
      <c r="A193" s="38"/>
      <c r="B193" s="39"/>
      <c r="C193" s="243" t="s">
        <v>8</v>
      </c>
      <c r="D193" s="243" t="s">
        <v>175</v>
      </c>
      <c r="E193" s="244" t="s">
        <v>383</v>
      </c>
      <c r="F193" s="245" t="s">
        <v>384</v>
      </c>
      <c r="G193" s="246" t="s">
        <v>187</v>
      </c>
      <c r="H193" s="247">
        <v>0.724</v>
      </c>
      <c r="I193" s="248"/>
      <c r="J193" s="249">
        <f>ROUND(I193*H193,2)</f>
        <v>0</v>
      </c>
      <c r="K193" s="250"/>
      <c r="L193" s="44"/>
      <c r="M193" s="251" t="s">
        <v>1</v>
      </c>
      <c r="N193" s="252" t="s">
        <v>41</v>
      </c>
      <c r="O193" s="91"/>
      <c r="P193" s="253">
        <f>O193*H193</f>
        <v>0</v>
      </c>
      <c r="Q193" s="253">
        <v>0</v>
      </c>
      <c r="R193" s="253">
        <f>Q193*H193</f>
        <v>0</v>
      </c>
      <c r="S193" s="253">
        <v>0</v>
      </c>
      <c r="T193" s="254">
        <f>S193*H193</f>
        <v>0</v>
      </c>
      <c r="U193" s="38"/>
      <c r="V193" s="38"/>
      <c r="W193" s="38"/>
      <c r="X193" s="38"/>
      <c r="Y193" s="38"/>
      <c r="Z193" s="38"/>
      <c r="AA193" s="38"/>
      <c r="AB193" s="38"/>
      <c r="AC193" s="38"/>
      <c r="AD193" s="38"/>
      <c r="AE193" s="38"/>
      <c r="AR193" s="255" t="s">
        <v>183</v>
      </c>
      <c r="AT193" s="255" t="s">
        <v>175</v>
      </c>
      <c r="AU193" s="255" t="s">
        <v>85</v>
      </c>
      <c r="AY193" s="17" t="s">
        <v>173</v>
      </c>
      <c r="BE193" s="256">
        <f>IF(N193="základní",J193,0)</f>
        <v>0</v>
      </c>
      <c r="BF193" s="256">
        <f>IF(N193="snížená",J193,0)</f>
        <v>0</v>
      </c>
      <c r="BG193" s="256">
        <f>IF(N193="zákl. přenesená",J193,0)</f>
        <v>0</v>
      </c>
      <c r="BH193" s="256">
        <f>IF(N193="sníž. přenesená",J193,0)</f>
        <v>0</v>
      </c>
      <c r="BI193" s="256">
        <f>IF(N193="nulová",J193,0)</f>
        <v>0</v>
      </c>
      <c r="BJ193" s="17" t="s">
        <v>83</v>
      </c>
      <c r="BK193" s="256">
        <f>ROUND(I193*H193,2)</f>
        <v>0</v>
      </c>
      <c r="BL193" s="17" t="s">
        <v>183</v>
      </c>
      <c r="BM193" s="255" t="s">
        <v>1697</v>
      </c>
    </row>
    <row r="194" spans="1:63" s="12" customFormat="1" ht="25.9" customHeight="1">
      <c r="A194" s="12"/>
      <c r="B194" s="227"/>
      <c r="C194" s="228"/>
      <c r="D194" s="229" t="s">
        <v>75</v>
      </c>
      <c r="E194" s="230" t="s">
        <v>386</v>
      </c>
      <c r="F194" s="230" t="s">
        <v>387</v>
      </c>
      <c r="G194" s="228"/>
      <c r="H194" s="228"/>
      <c r="I194" s="231"/>
      <c r="J194" s="232">
        <f>BK194</f>
        <v>0</v>
      </c>
      <c r="K194" s="228"/>
      <c r="L194" s="233"/>
      <c r="M194" s="234"/>
      <c r="N194" s="235"/>
      <c r="O194" s="235"/>
      <c r="P194" s="236">
        <f>P195+P208+P241+P270+P304+P327+P365</f>
        <v>0</v>
      </c>
      <c r="Q194" s="235"/>
      <c r="R194" s="236">
        <f>R195+R208+R241+R270+R304+R327+R365</f>
        <v>1.71158846</v>
      </c>
      <c r="S194" s="235"/>
      <c r="T194" s="237">
        <f>T195+T208+T241+T270+T304+T327+T365</f>
        <v>2.3395202</v>
      </c>
      <c r="U194" s="12"/>
      <c r="V194" s="12"/>
      <c r="W194" s="12"/>
      <c r="X194" s="12"/>
      <c r="Y194" s="12"/>
      <c r="Z194" s="12"/>
      <c r="AA194" s="12"/>
      <c r="AB194" s="12"/>
      <c r="AC194" s="12"/>
      <c r="AD194" s="12"/>
      <c r="AE194" s="12"/>
      <c r="AR194" s="238" t="s">
        <v>85</v>
      </c>
      <c r="AT194" s="239" t="s">
        <v>75</v>
      </c>
      <c r="AU194" s="239" t="s">
        <v>76</v>
      </c>
      <c r="AY194" s="238" t="s">
        <v>173</v>
      </c>
      <c r="BK194" s="240">
        <f>BK195+BK208+BK241+BK270+BK304+BK327+BK365</f>
        <v>0</v>
      </c>
    </row>
    <row r="195" spans="1:63" s="12" customFormat="1" ht="22.8" customHeight="1">
      <c r="A195" s="12"/>
      <c r="B195" s="227"/>
      <c r="C195" s="228"/>
      <c r="D195" s="229" t="s">
        <v>75</v>
      </c>
      <c r="E195" s="241" t="s">
        <v>400</v>
      </c>
      <c r="F195" s="241" t="s">
        <v>401</v>
      </c>
      <c r="G195" s="228"/>
      <c r="H195" s="228"/>
      <c r="I195" s="231"/>
      <c r="J195" s="242">
        <f>BK195</f>
        <v>0</v>
      </c>
      <c r="K195" s="228"/>
      <c r="L195" s="233"/>
      <c r="M195" s="234"/>
      <c r="N195" s="235"/>
      <c r="O195" s="235"/>
      <c r="P195" s="236">
        <f>SUM(P196:P207)</f>
        <v>0</v>
      </c>
      <c r="Q195" s="235"/>
      <c r="R195" s="236">
        <f>SUM(R196:R207)</f>
        <v>0.11994268</v>
      </c>
      <c r="S195" s="235"/>
      <c r="T195" s="237">
        <f>SUM(T196:T207)</f>
        <v>0.030827999999999998</v>
      </c>
      <c r="U195" s="12"/>
      <c r="V195" s="12"/>
      <c r="W195" s="12"/>
      <c r="X195" s="12"/>
      <c r="Y195" s="12"/>
      <c r="Z195" s="12"/>
      <c r="AA195" s="12"/>
      <c r="AB195" s="12"/>
      <c r="AC195" s="12"/>
      <c r="AD195" s="12"/>
      <c r="AE195" s="12"/>
      <c r="AR195" s="238" t="s">
        <v>85</v>
      </c>
      <c r="AT195" s="239" t="s">
        <v>75</v>
      </c>
      <c r="AU195" s="239" t="s">
        <v>83</v>
      </c>
      <c r="AY195" s="238" t="s">
        <v>173</v>
      </c>
      <c r="BK195" s="240">
        <f>SUM(BK196:BK207)</f>
        <v>0</v>
      </c>
    </row>
    <row r="196" spans="1:65" s="2" customFormat="1" ht="24.15" customHeight="1">
      <c r="A196" s="38"/>
      <c r="B196" s="39"/>
      <c r="C196" s="243" t="s">
        <v>179</v>
      </c>
      <c r="D196" s="243" t="s">
        <v>175</v>
      </c>
      <c r="E196" s="244" t="s">
        <v>403</v>
      </c>
      <c r="F196" s="245" t="s">
        <v>404</v>
      </c>
      <c r="G196" s="246" t="s">
        <v>204</v>
      </c>
      <c r="H196" s="247">
        <v>22.02</v>
      </c>
      <c r="I196" s="248"/>
      <c r="J196" s="249">
        <f>ROUND(I196*H196,2)</f>
        <v>0</v>
      </c>
      <c r="K196" s="250"/>
      <c r="L196" s="44"/>
      <c r="M196" s="251" t="s">
        <v>1</v>
      </c>
      <c r="N196" s="252" t="s">
        <v>41</v>
      </c>
      <c r="O196" s="91"/>
      <c r="P196" s="253">
        <f>O196*H196</f>
        <v>0</v>
      </c>
      <c r="Q196" s="253">
        <v>0</v>
      </c>
      <c r="R196" s="253">
        <f>Q196*H196</f>
        <v>0</v>
      </c>
      <c r="S196" s="253">
        <v>0.0014</v>
      </c>
      <c r="T196" s="254">
        <f>S196*H196</f>
        <v>0.030827999999999998</v>
      </c>
      <c r="U196" s="38"/>
      <c r="V196" s="38"/>
      <c r="W196" s="38"/>
      <c r="X196" s="38"/>
      <c r="Y196" s="38"/>
      <c r="Z196" s="38"/>
      <c r="AA196" s="38"/>
      <c r="AB196" s="38"/>
      <c r="AC196" s="38"/>
      <c r="AD196" s="38"/>
      <c r="AE196" s="38"/>
      <c r="AR196" s="255" t="s">
        <v>179</v>
      </c>
      <c r="AT196" s="255" t="s">
        <v>175</v>
      </c>
      <c r="AU196" s="255" t="s">
        <v>85</v>
      </c>
      <c r="AY196" s="17" t="s">
        <v>173</v>
      </c>
      <c r="BE196" s="256">
        <f>IF(N196="základní",J196,0)</f>
        <v>0</v>
      </c>
      <c r="BF196" s="256">
        <f>IF(N196="snížená",J196,0)</f>
        <v>0</v>
      </c>
      <c r="BG196" s="256">
        <f>IF(N196="zákl. přenesená",J196,0)</f>
        <v>0</v>
      </c>
      <c r="BH196" s="256">
        <f>IF(N196="sníž. přenesená",J196,0)</f>
        <v>0</v>
      </c>
      <c r="BI196" s="256">
        <f>IF(N196="nulová",J196,0)</f>
        <v>0</v>
      </c>
      <c r="BJ196" s="17" t="s">
        <v>83</v>
      </c>
      <c r="BK196" s="256">
        <f>ROUND(I196*H196,2)</f>
        <v>0</v>
      </c>
      <c r="BL196" s="17" t="s">
        <v>179</v>
      </c>
      <c r="BM196" s="255" t="s">
        <v>1698</v>
      </c>
    </row>
    <row r="197" spans="1:65" s="2" customFormat="1" ht="24.15" customHeight="1">
      <c r="A197" s="38"/>
      <c r="B197" s="39"/>
      <c r="C197" s="243" t="s">
        <v>272</v>
      </c>
      <c r="D197" s="243" t="s">
        <v>175</v>
      </c>
      <c r="E197" s="244" t="s">
        <v>407</v>
      </c>
      <c r="F197" s="245" t="s">
        <v>408</v>
      </c>
      <c r="G197" s="246" t="s">
        <v>204</v>
      </c>
      <c r="H197" s="247">
        <v>35.65</v>
      </c>
      <c r="I197" s="248"/>
      <c r="J197" s="249">
        <f>ROUND(I197*H197,2)</f>
        <v>0</v>
      </c>
      <c r="K197" s="250"/>
      <c r="L197" s="44"/>
      <c r="M197" s="251" t="s">
        <v>1</v>
      </c>
      <c r="N197" s="252" t="s">
        <v>41</v>
      </c>
      <c r="O197" s="91"/>
      <c r="P197" s="253">
        <f>O197*H197</f>
        <v>0</v>
      </c>
      <c r="Q197" s="253">
        <v>0</v>
      </c>
      <c r="R197" s="253">
        <f>Q197*H197</f>
        <v>0</v>
      </c>
      <c r="S197" s="253">
        <v>0</v>
      </c>
      <c r="T197" s="254">
        <f>S197*H197</f>
        <v>0</v>
      </c>
      <c r="U197" s="38"/>
      <c r="V197" s="38"/>
      <c r="W197" s="38"/>
      <c r="X197" s="38"/>
      <c r="Y197" s="38"/>
      <c r="Z197" s="38"/>
      <c r="AA197" s="38"/>
      <c r="AB197" s="38"/>
      <c r="AC197" s="38"/>
      <c r="AD197" s="38"/>
      <c r="AE197" s="38"/>
      <c r="AR197" s="255" t="s">
        <v>179</v>
      </c>
      <c r="AT197" s="255" t="s">
        <v>175</v>
      </c>
      <c r="AU197" s="255" t="s">
        <v>85</v>
      </c>
      <c r="AY197" s="17" t="s">
        <v>173</v>
      </c>
      <c r="BE197" s="256">
        <f>IF(N197="základní",J197,0)</f>
        <v>0</v>
      </c>
      <c r="BF197" s="256">
        <f>IF(N197="snížená",J197,0)</f>
        <v>0</v>
      </c>
      <c r="BG197" s="256">
        <f>IF(N197="zákl. přenesená",J197,0)</f>
        <v>0</v>
      </c>
      <c r="BH197" s="256">
        <f>IF(N197="sníž. přenesená",J197,0)</f>
        <v>0</v>
      </c>
      <c r="BI197" s="256">
        <f>IF(N197="nulová",J197,0)</f>
        <v>0</v>
      </c>
      <c r="BJ197" s="17" t="s">
        <v>83</v>
      </c>
      <c r="BK197" s="256">
        <f>ROUND(I197*H197,2)</f>
        <v>0</v>
      </c>
      <c r="BL197" s="17" t="s">
        <v>179</v>
      </c>
      <c r="BM197" s="255" t="s">
        <v>1699</v>
      </c>
    </row>
    <row r="198" spans="1:51" s="13" customFormat="1" ht="12">
      <c r="A198" s="13"/>
      <c r="B198" s="257"/>
      <c r="C198" s="258"/>
      <c r="D198" s="259" t="s">
        <v>189</v>
      </c>
      <c r="E198" s="260" t="s">
        <v>1</v>
      </c>
      <c r="F198" s="261" t="s">
        <v>190</v>
      </c>
      <c r="G198" s="258"/>
      <c r="H198" s="260" t="s">
        <v>1</v>
      </c>
      <c r="I198" s="262"/>
      <c r="J198" s="258"/>
      <c r="K198" s="258"/>
      <c r="L198" s="263"/>
      <c r="M198" s="264"/>
      <c r="N198" s="265"/>
      <c r="O198" s="265"/>
      <c r="P198" s="265"/>
      <c r="Q198" s="265"/>
      <c r="R198" s="265"/>
      <c r="S198" s="265"/>
      <c r="T198" s="266"/>
      <c r="U198" s="13"/>
      <c r="V198" s="13"/>
      <c r="W198" s="13"/>
      <c r="X198" s="13"/>
      <c r="Y198" s="13"/>
      <c r="Z198" s="13"/>
      <c r="AA198" s="13"/>
      <c r="AB198" s="13"/>
      <c r="AC198" s="13"/>
      <c r="AD198" s="13"/>
      <c r="AE198" s="13"/>
      <c r="AT198" s="267" t="s">
        <v>189</v>
      </c>
      <c r="AU198" s="267" t="s">
        <v>85</v>
      </c>
      <c r="AV198" s="13" t="s">
        <v>83</v>
      </c>
      <c r="AW198" s="13" t="s">
        <v>32</v>
      </c>
      <c r="AX198" s="13" t="s">
        <v>76</v>
      </c>
      <c r="AY198" s="267" t="s">
        <v>173</v>
      </c>
    </row>
    <row r="199" spans="1:51" s="13" customFormat="1" ht="12">
      <c r="A199" s="13"/>
      <c r="B199" s="257"/>
      <c r="C199" s="258"/>
      <c r="D199" s="259" t="s">
        <v>189</v>
      </c>
      <c r="E199" s="260" t="s">
        <v>1</v>
      </c>
      <c r="F199" s="261" t="s">
        <v>246</v>
      </c>
      <c r="G199" s="258"/>
      <c r="H199" s="260" t="s">
        <v>1</v>
      </c>
      <c r="I199" s="262"/>
      <c r="J199" s="258"/>
      <c r="K199" s="258"/>
      <c r="L199" s="263"/>
      <c r="M199" s="264"/>
      <c r="N199" s="265"/>
      <c r="O199" s="265"/>
      <c r="P199" s="265"/>
      <c r="Q199" s="265"/>
      <c r="R199" s="265"/>
      <c r="S199" s="265"/>
      <c r="T199" s="266"/>
      <c r="U199" s="13"/>
      <c r="V199" s="13"/>
      <c r="W199" s="13"/>
      <c r="X199" s="13"/>
      <c r="Y199" s="13"/>
      <c r="Z199" s="13"/>
      <c r="AA199" s="13"/>
      <c r="AB199" s="13"/>
      <c r="AC199" s="13"/>
      <c r="AD199" s="13"/>
      <c r="AE199" s="13"/>
      <c r="AT199" s="267" t="s">
        <v>189</v>
      </c>
      <c r="AU199" s="267" t="s">
        <v>85</v>
      </c>
      <c r="AV199" s="13" t="s">
        <v>83</v>
      </c>
      <c r="AW199" s="13" t="s">
        <v>32</v>
      </c>
      <c r="AX199" s="13" t="s">
        <v>76</v>
      </c>
      <c r="AY199" s="267" t="s">
        <v>173</v>
      </c>
    </row>
    <row r="200" spans="1:51" s="14" customFormat="1" ht="12">
      <c r="A200" s="14"/>
      <c r="B200" s="268"/>
      <c r="C200" s="269"/>
      <c r="D200" s="259" t="s">
        <v>189</v>
      </c>
      <c r="E200" s="270" t="s">
        <v>1</v>
      </c>
      <c r="F200" s="271" t="s">
        <v>1700</v>
      </c>
      <c r="G200" s="269"/>
      <c r="H200" s="272">
        <v>35.65</v>
      </c>
      <c r="I200" s="273"/>
      <c r="J200" s="269"/>
      <c r="K200" s="269"/>
      <c r="L200" s="274"/>
      <c r="M200" s="275"/>
      <c r="N200" s="276"/>
      <c r="O200" s="276"/>
      <c r="P200" s="276"/>
      <c r="Q200" s="276"/>
      <c r="R200" s="276"/>
      <c r="S200" s="276"/>
      <c r="T200" s="277"/>
      <c r="U200" s="14"/>
      <c r="V200" s="14"/>
      <c r="W200" s="14"/>
      <c r="X200" s="14"/>
      <c r="Y200" s="14"/>
      <c r="Z200" s="14"/>
      <c r="AA200" s="14"/>
      <c r="AB200" s="14"/>
      <c r="AC200" s="14"/>
      <c r="AD200" s="14"/>
      <c r="AE200" s="14"/>
      <c r="AT200" s="278" t="s">
        <v>189</v>
      </c>
      <c r="AU200" s="278" t="s">
        <v>85</v>
      </c>
      <c r="AV200" s="14" t="s">
        <v>85</v>
      </c>
      <c r="AW200" s="14" t="s">
        <v>32</v>
      </c>
      <c r="AX200" s="14" t="s">
        <v>76</v>
      </c>
      <c r="AY200" s="278" t="s">
        <v>173</v>
      </c>
    </row>
    <row r="201" spans="1:51" s="15" customFormat="1" ht="12">
      <c r="A201" s="15"/>
      <c r="B201" s="279"/>
      <c r="C201" s="280"/>
      <c r="D201" s="259" t="s">
        <v>189</v>
      </c>
      <c r="E201" s="281" t="s">
        <v>1</v>
      </c>
      <c r="F201" s="282" t="s">
        <v>194</v>
      </c>
      <c r="G201" s="280"/>
      <c r="H201" s="283">
        <v>35.65</v>
      </c>
      <c r="I201" s="284"/>
      <c r="J201" s="280"/>
      <c r="K201" s="280"/>
      <c r="L201" s="285"/>
      <c r="M201" s="286"/>
      <c r="N201" s="287"/>
      <c r="O201" s="287"/>
      <c r="P201" s="287"/>
      <c r="Q201" s="287"/>
      <c r="R201" s="287"/>
      <c r="S201" s="287"/>
      <c r="T201" s="288"/>
      <c r="U201" s="15"/>
      <c r="V201" s="15"/>
      <c r="W201" s="15"/>
      <c r="X201" s="15"/>
      <c r="Y201" s="15"/>
      <c r="Z201" s="15"/>
      <c r="AA201" s="15"/>
      <c r="AB201" s="15"/>
      <c r="AC201" s="15"/>
      <c r="AD201" s="15"/>
      <c r="AE201" s="15"/>
      <c r="AT201" s="289" t="s">
        <v>189</v>
      </c>
      <c r="AU201" s="289" t="s">
        <v>85</v>
      </c>
      <c r="AV201" s="15" t="s">
        <v>183</v>
      </c>
      <c r="AW201" s="15" t="s">
        <v>32</v>
      </c>
      <c r="AX201" s="15" t="s">
        <v>83</v>
      </c>
      <c r="AY201" s="289" t="s">
        <v>173</v>
      </c>
    </row>
    <row r="202" spans="1:65" s="2" customFormat="1" ht="24.15" customHeight="1">
      <c r="A202" s="38"/>
      <c r="B202" s="39"/>
      <c r="C202" s="290" t="s">
        <v>278</v>
      </c>
      <c r="D202" s="290" t="s">
        <v>195</v>
      </c>
      <c r="E202" s="291" t="s">
        <v>413</v>
      </c>
      <c r="F202" s="292" t="s">
        <v>414</v>
      </c>
      <c r="G202" s="293" t="s">
        <v>204</v>
      </c>
      <c r="H202" s="294">
        <v>37.433</v>
      </c>
      <c r="I202" s="295"/>
      <c r="J202" s="296">
        <f>ROUND(I202*H202,2)</f>
        <v>0</v>
      </c>
      <c r="K202" s="297"/>
      <c r="L202" s="298"/>
      <c r="M202" s="299" t="s">
        <v>1</v>
      </c>
      <c r="N202" s="300" t="s">
        <v>41</v>
      </c>
      <c r="O202" s="91"/>
      <c r="P202" s="253">
        <f>O202*H202</f>
        <v>0</v>
      </c>
      <c r="Q202" s="253">
        <v>0.00296</v>
      </c>
      <c r="R202" s="253">
        <f>Q202*H202</f>
        <v>0.11080168</v>
      </c>
      <c r="S202" s="253">
        <v>0</v>
      </c>
      <c r="T202" s="254">
        <f>S202*H202</f>
        <v>0</v>
      </c>
      <c r="U202" s="38"/>
      <c r="V202" s="38"/>
      <c r="W202" s="38"/>
      <c r="X202" s="38"/>
      <c r="Y202" s="38"/>
      <c r="Z202" s="38"/>
      <c r="AA202" s="38"/>
      <c r="AB202" s="38"/>
      <c r="AC202" s="38"/>
      <c r="AD202" s="38"/>
      <c r="AE202" s="38"/>
      <c r="AR202" s="255" t="s">
        <v>363</v>
      </c>
      <c r="AT202" s="255" t="s">
        <v>195</v>
      </c>
      <c r="AU202" s="255" t="s">
        <v>85</v>
      </c>
      <c r="AY202" s="17" t="s">
        <v>173</v>
      </c>
      <c r="BE202" s="256">
        <f>IF(N202="základní",J202,0)</f>
        <v>0</v>
      </c>
      <c r="BF202" s="256">
        <f>IF(N202="snížená",J202,0)</f>
        <v>0</v>
      </c>
      <c r="BG202" s="256">
        <f>IF(N202="zákl. přenesená",J202,0)</f>
        <v>0</v>
      </c>
      <c r="BH202" s="256">
        <f>IF(N202="sníž. přenesená",J202,0)</f>
        <v>0</v>
      </c>
      <c r="BI202" s="256">
        <f>IF(N202="nulová",J202,0)</f>
        <v>0</v>
      </c>
      <c r="BJ202" s="17" t="s">
        <v>83</v>
      </c>
      <c r="BK202" s="256">
        <f>ROUND(I202*H202,2)</f>
        <v>0</v>
      </c>
      <c r="BL202" s="17" t="s">
        <v>179</v>
      </c>
      <c r="BM202" s="255" t="s">
        <v>1701</v>
      </c>
    </row>
    <row r="203" spans="1:51" s="14" customFormat="1" ht="12">
      <c r="A203" s="14"/>
      <c r="B203" s="268"/>
      <c r="C203" s="269"/>
      <c r="D203" s="259" t="s">
        <v>189</v>
      </c>
      <c r="E203" s="269"/>
      <c r="F203" s="271" t="s">
        <v>1702</v>
      </c>
      <c r="G203" s="269"/>
      <c r="H203" s="272">
        <v>37.433</v>
      </c>
      <c r="I203" s="273"/>
      <c r="J203" s="269"/>
      <c r="K203" s="269"/>
      <c r="L203" s="274"/>
      <c r="M203" s="275"/>
      <c r="N203" s="276"/>
      <c r="O203" s="276"/>
      <c r="P203" s="276"/>
      <c r="Q203" s="276"/>
      <c r="R203" s="276"/>
      <c r="S203" s="276"/>
      <c r="T203" s="277"/>
      <c r="U203" s="14"/>
      <c r="V203" s="14"/>
      <c r="W203" s="14"/>
      <c r="X203" s="14"/>
      <c r="Y203" s="14"/>
      <c r="Z203" s="14"/>
      <c r="AA203" s="14"/>
      <c r="AB203" s="14"/>
      <c r="AC203" s="14"/>
      <c r="AD203" s="14"/>
      <c r="AE203" s="14"/>
      <c r="AT203" s="278" t="s">
        <v>189</v>
      </c>
      <c r="AU203" s="278" t="s">
        <v>85</v>
      </c>
      <c r="AV203" s="14" t="s">
        <v>85</v>
      </c>
      <c r="AW203" s="14" t="s">
        <v>4</v>
      </c>
      <c r="AX203" s="14" t="s">
        <v>83</v>
      </c>
      <c r="AY203" s="278" t="s">
        <v>173</v>
      </c>
    </row>
    <row r="204" spans="1:65" s="2" customFormat="1" ht="24.15" customHeight="1">
      <c r="A204" s="38"/>
      <c r="B204" s="39"/>
      <c r="C204" s="243" t="s">
        <v>285</v>
      </c>
      <c r="D204" s="243" t="s">
        <v>175</v>
      </c>
      <c r="E204" s="244" t="s">
        <v>418</v>
      </c>
      <c r="F204" s="245" t="s">
        <v>419</v>
      </c>
      <c r="G204" s="246" t="s">
        <v>204</v>
      </c>
      <c r="H204" s="247">
        <v>35.65</v>
      </c>
      <c r="I204" s="248"/>
      <c r="J204" s="249">
        <f>ROUND(I204*H204,2)</f>
        <v>0</v>
      </c>
      <c r="K204" s="250"/>
      <c r="L204" s="44"/>
      <c r="M204" s="251" t="s">
        <v>1</v>
      </c>
      <c r="N204" s="252" t="s">
        <v>41</v>
      </c>
      <c r="O204" s="91"/>
      <c r="P204" s="253">
        <f>O204*H204</f>
        <v>0</v>
      </c>
      <c r="Q204" s="253">
        <v>0</v>
      </c>
      <c r="R204" s="253">
        <f>Q204*H204</f>
        <v>0</v>
      </c>
      <c r="S204" s="253">
        <v>0</v>
      </c>
      <c r="T204" s="254">
        <f>S204*H204</f>
        <v>0</v>
      </c>
      <c r="U204" s="38"/>
      <c r="V204" s="38"/>
      <c r="W204" s="38"/>
      <c r="X204" s="38"/>
      <c r="Y204" s="38"/>
      <c r="Z204" s="38"/>
      <c r="AA204" s="38"/>
      <c r="AB204" s="38"/>
      <c r="AC204" s="38"/>
      <c r="AD204" s="38"/>
      <c r="AE204" s="38"/>
      <c r="AR204" s="255" t="s">
        <v>179</v>
      </c>
      <c r="AT204" s="255" t="s">
        <v>175</v>
      </c>
      <c r="AU204" s="255" t="s">
        <v>85</v>
      </c>
      <c r="AY204" s="17" t="s">
        <v>173</v>
      </c>
      <c r="BE204" s="256">
        <f>IF(N204="základní",J204,0)</f>
        <v>0</v>
      </c>
      <c r="BF204" s="256">
        <f>IF(N204="snížená",J204,0)</f>
        <v>0</v>
      </c>
      <c r="BG204" s="256">
        <f>IF(N204="zákl. přenesená",J204,0)</f>
        <v>0</v>
      </c>
      <c r="BH204" s="256">
        <f>IF(N204="sníž. přenesená",J204,0)</f>
        <v>0</v>
      </c>
      <c r="BI204" s="256">
        <f>IF(N204="nulová",J204,0)</f>
        <v>0</v>
      </c>
      <c r="BJ204" s="17" t="s">
        <v>83</v>
      </c>
      <c r="BK204" s="256">
        <f>ROUND(I204*H204,2)</f>
        <v>0</v>
      </c>
      <c r="BL204" s="17" t="s">
        <v>179</v>
      </c>
      <c r="BM204" s="255" t="s">
        <v>1703</v>
      </c>
    </row>
    <row r="205" spans="1:65" s="2" customFormat="1" ht="24.15" customHeight="1">
      <c r="A205" s="38"/>
      <c r="B205" s="39"/>
      <c r="C205" s="290" t="s">
        <v>290</v>
      </c>
      <c r="D205" s="290" t="s">
        <v>195</v>
      </c>
      <c r="E205" s="291" t="s">
        <v>422</v>
      </c>
      <c r="F205" s="292" t="s">
        <v>423</v>
      </c>
      <c r="G205" s="293" t="s">
        <v>204</v>
      </c>
      <c r="H205" s="294">
        <v>41.55</v>
      </c>
      <c r="I205" s="295"/>
      <c r="J205" s="296">
        <f>ROUND(I205*H205,2)</f>
        <v>0</v>
      </c>
      <c r="K205" s="297"/>
      <c r="L205" s="298"/>
      <c r="M205" s="299" t="s">
        <v>1</v>
      </c>
      <c r="N205" s="300" t="s">
        <v>41</v>
      </c>
      <c r="O205" s="91"/>
      <c r="P205" s="253">
        <f>O205*H205</f>
        <v>0</v>
      </c>
      <c r="Q205" s="253">
        <v>0.00022</v>
      </c>
      <c r="R205" s="253">
        <f>Q205*H205</f>
        <v>0.009141</v>
      </c>
      <c r="S205" s="253">
        <v>0</v>
      </c>
      <c r="T205" s="254">
        <f>S205*H205</f>
        <v>0</v>
      </c>
      <c r="U205" s="38"/>
      <c r="V205" s="38"/>
      <c r="W205" s="38"/>
      <c r="X205" s="38"/>
      <c r="Y205" s="38"/>
      <c r="Z205" s="38"/>
      <c r="AA205" s="38"/>
      <c r="AB205" s="38"/>
      <c r="AC205" s="38"/>
      <c r="AD205" s="38"/>
      <c r="AE205" s="38"/>
      <c r="AR205" s="255" t="s">
        <v>363</v>
      </c>
      <c r="AT205" s="255" t="s">
        <v>195</v>
      </c>
      <c r="AU205" s="255" t="s">
        <v>85</v>
      </c>
      <c r="AY205" s="17" t="s">
        <v>173</v>
      </c>
      <c r="BE205" s="256">
        <f>IF(N205="základní",J205,0)</f>
        <v>0</v>
      </c>
      <c r="BF205" s="256">
        <f>IF(N205="snížená",J205,0)</f>
        <v>0</v>
      </c>
      <c r="BG205" s="256">
        <f>IF(N205="zákl. přenesená",J205,0)</f>
        <v>0</v>
      </c>
      <c r="BH205" s="256">
        <f>IF(N205="sníž. přenesená",J205,0)</f>
        <v>0</v>
      </c>
      <c r="BI205" s="256">
        <f>IF(N205="nulová",J205,0)</f>
        <v>0</v>
      </c>
      <c r="BJ205" s="17" t="s">
        <v>83</v>
      </c>
      <c r="BK205" s="256">
        <f>ROUND(I205*H205,2)</f>
        <v>0</v>
      </c>
      <c r="BL205" s="17" t="s">
        <v>179</v>
      </c>
      <c r="BM205" s="255" t="s">
        <v>1704</v>
      </c>
    </row>
    <row r="206" spans="1:51" s="14" customFormat="1" ht="12">
      <c r="A206" s="14"/>
      <c r="B206" s="268"/>
      <c r="C206" s="269"/>
      <c r="D206" s="259" t="s">
        <v>189</v>
      </c>
      <c r="E206" s="269"/>
      <c r="F206" s="271" t="s">
        <v>1705</v>
      </c>
      <c r="G206" s="269"/>
      <c r="H206" s="272">
        <v>41.55</v>
      </c>
      <c r="I206" s="273"/>
      <c r="J206" s="269"/>
      <c r="K206" s="269"/>
      <c r="L206" s="274"/>
      <c r="M206" s="275"/>
      <c r="N206" s="276"/>
      <c r="O206" s="276"/>
      <c r="P206" s="276"/>
      <c r="Q206" s="276"/>
      <c r="R206" s="276"/>
      <c r="S206" s="276"/>
      <c r="T206" s="277"/>
      <c r="U206" s="14"/>
      <c r="V206" s="14"/>
      <c r="W206" s="14"/>
      <c r="X206" s="14"/>
      <c r="Y206" s="14"/>
      <c r="Z206" s="14"/>
      <c r="AA206" s="14"/>
      <c r="AB206" s="14"/>
      <c r="AC206" s="14"/>
      <c r="AD206" s="14"/>
      <c r="AE206" s="14"/>
      <c r="AT206" s="278" t="s">
        <v>189</v>
      </c>
      <c r="AU206" s="278" t="s">
        <v>85</v>
      </c>
      <c r="AV206" s="14" t="s">
        <v>85</v>
      </c>
      <c r="AW206" s="14" t="s">
        <v>4</v>
      </c>
      <c r="AX206" s="14" t="s">
        <v>83</v>
      </c>
      <c r="AY206" s="278" t="s">
        <v>173</v>
      </c>
    </row>
    <row r="207" spans="1:65" s="2" customFormat="1" ht="24.15" customHeight="1">
      <c r="A207" s="38"/>
      <c r="B207" s="39"/>
      <c r="C207" s="243" t="s">
        <v>7</v>
      </c>
      <c r="D207" s="243" t="s">
        <v>175</v>
      </c>
      <c r="E207" s="244" t="s">
        <v>427</v>
      </c>
      <c r="F207" s="245" t="s">
        <v>428</v>
      </c>
      <c r="G207" s="246" t="s">
        <v>398</v>
      </c>
      <c r="H207" s="301"/>
      <c r="I207" s="248"/>
      <c r="J207" s="249">
        <f>ROUND(I207*H207,2)</f>
        <v>0</v>
      </c>
      <c r="K207" s="250"/>
      <c r="L207" s="44"/>
      <c r="M207" s="251" t="s">
        <v>1</v>
      </c>
      <c r="N207" s="252" t="s">
        <v>41</v>
      </c>
      <c r="O207" s="91"/>
      <c r="P207" s="253">
        <f>O207*H207</f>
        <v>0</v>
      </c>
      <c r="Q207" s="253">
        <v>0</v>
      </c>
      <c r="R207" s="253">
        <f>Q207*H207</f>
        <v>0</v>
      </c>
      <c r="S207" s="253">
        <v>0</v>
      </c>
      <c r="T207" s="254">
        <f>S207*H207</f>
        <v>0</v>
      </c>
      <c r="U207" s="38"/>
      <c r="V207" s="38"/>
      <c r="W207" s="38"/>
      <c r="X207" s="38"/>
      <c r="Y207" s="38"/>
      <c r="Z207" s="38"/>
      <c r="AA207" s="38"/>
      <c r="AB207" s="38"/>
      <c r="AC207" s="38"/>
      <c r="AD207" s="38"/>
      <c r="AE207" s="38"/>
      <c r="AR207" s="255" t="s">
        <v>179</v>
      </c>
      <c r="AT207" s="255" t="s">
        <v>175</v>
      </c>
      <c r="AU207" s="255" t="s">
        <v>85</v>
      </c>
      <c r="AY207" s="17" t="s">
        <v>173</v>
      </c>
      <c r="BE207" s="256">
        <f>IF(N207="základní",J207,0)</f>
        <v>0</v>
      </c>
      <c r="BF207" s="256">
        <f>IF(N207="snížená",J207,0)</f>
        <v>0</v>
      </c>
      <c r="BG207" s="256">
        <f>IF(N207="zákl. přenesená",J207,0)</f>
        <v>0</v>
      </c>
      <c r="BH207" s="256">
        <f>IF(N207="sníž. přenesená",J207,0)</f>
        <v>0</v>
      </c>
      <c r="BI207" s="256">
        <f>IF(N207="nulová",J207,0)</f>
        <v>0</v>
      </c>
      <c r="BJ207" s="17" t="s">
        <v>83</v>
      </c>
      <c r="BK207" s="256">
        <f>ROUND(I207*H207,2)</f>
        <v>0</v>
      </c>
      <c r="BL207" s="17" t="s">
        <v>179</v>
      </c>
      <c r="BM207" s="255" t="s">
        <v>1706</v>
      </c>
    </row>
    <row r="208" spans="1:63" s="12" customFormat="1" ht="22.8" customHeight="1">
      <c r="A208" s="12"/>
      <c r="B208" s="227"/>
      <c r="C208" s="228"/>
      <c r="D208" s="229" t="s">
        <v>75</v>
      </c>
      <c r="E208" s="241" t="s">
        <v>430</v>
      </c>
      <c r="F208" s="241" t="s">
        <v>431</v>
      </c>
      <c r="G208" s="228"/>
      <c r="H208" s="228"/>
      <c r="I208" s="231"/>
      <c r="J208" s="242">
        <f>BK208</f>
        <v>0</v>
      </c>
      <c r="K208" s="228"/>
      <c r="L208" s="233"/>
      <c r="M208" s="234"/>
      <c r="N208" s="235"/>
      <c r="O208" s="235"/>
      <c r="P208" s="236">
        <f>SUM(P209:P240)</f>
        <v>0</v>
      </c>
      <c r="Q208" s="235"/>
      <c r="R208" s="236">
        <f>SUM(R209:R240)</f>
        <v>0</v>
      </c>
      <c r="S208" s="235"/>
      <c r="T208" s="237">
        <f>SUM(T209:T240)</f>
        <v>0.30828</v>
      </c>
      <c r="U208" s="12"/>
      <c r="V208" s="12"/>
      <c r="W208" s="12"/>
      <c r="X208" s="12"/>
      <c r="Y208" s="12"/>
      <c r="Z208" s="12"/>
      <c r="AA208" s="12"/>
      <c r="AB208" s="12"/>
      <c r="AC208" s="12"/>
      <c r="AD208" s="12"/>
      <c r="AE208" s="12"/>
      <c r="AR208" s="238" t="s">
        <v>85</v>
      </c>
      <c r="AT208" s="239" t="s">
        <v>75</v>
      </c>
      <c r="AU208" s="239" t="s">
        <v>83</v>
      </c>
      <c r="AY208" s="238" t="s">
        <v>173</v>
      </c>
      <c r="BK208" s="240">
        <f>SUM(BK209:BK240)</f>
        <v>0</v>
      </c>
    </row>
    <row r="209" spans="1:65" s="2" customFormat="1" ht="33" customHeight="1">
      <c r="A209" s="38"/>
      <c r="B209" s="39"/>
      <c r="C209" s="243" t="s">
        <v>300</v>
      </c>
      <c r="D209" s="243" t="s">
        <v>175</v>
      </c>
      <c r="E209" s="244" t="s">
        <v>433</v>
      </c>
      <c r="F209" s="245" t="s">
        <v>434</v>
      </c>
      <c r="G209" s="246" t="s">
        <v>204</v>
      </c>
      <c r="H209" s="247">
        <v>19.79</v>
      </c>
      <c r="I209" s="248"/>
      <c r="J209" s="249">
        <f>ROUND(I209*H209,2)</f>
        <v>0</v>
      </c>
      <c r="K209" s="250"/>
      <c r="L209" s="44"/>
      <c r="M209" s="251" t="s">
        <v>1</v>
      </c>
      <c r="N209" s="252" t="s">
        <v>41</v>
      </c>
      <c r="O209" s="91"/>
      <c r="P209" s="253">
        <f>O209*H209</f>
        <v>0</v>
      </c>
      <c r="Q209" s="253">
        <v>0</v>
      </c>
      <c r="R209" s="253">
        <f>Q209*H209</f>
        <v>0</v>
      </c>
      <c r="S209" s="253">
        <v>0</v>
      </c>
      <c r="T209" s="254">
        <f>S209*H209</f>
        <v>0</v>
      </c>
      <c r="U209" s="38"/>
      <c r="V209" s="38"/>
      <c r="W209" s="38"/>
      <c r="X209" s="38"/>
      <c r="Y209" s="38"/>
      <c r="Z209" s="38"/>
      <c r="AA209" s="38"/>
      <c r="AB209" s="38"/>
      <c r="AC209" s="38"/>
      <c r="AD209" s="38"/>
      <c r="AE209" s="38"/>
      <c r="AR209" s="255" t="s">
        <v>179</v>
      </c>
      <c r="AT209" s="255" t="s">
        <v>175</v>
      </c>
      <c r="AU209" s="255" t="s">
        <v>85</v>
      </c>
      <c r="AY209" s="17" t="s">
        <v>173</v>
      </c>
      <c r="BE209" s="256">
        <f>IF(N209="základní",J209,0)</f>
        <v>0</v>
      </c>
      <c r="BF209" s="256">
        <f>IF(N209="snížená",J209,0)</f>
        <v>0</v>
      </c>
      <c r="BG209" s="256">
        <f>IF(N209="zákl. přenesená",J209,0)</f>
        <v>0</v>
      </c>
      <c r="BH209" s="256">
        <f>IF(N209="sníž. přenesená",J209,0)</f>
        <v>0</v>
      </c>
      <c r="BI209" s="256">
        <f>IF(N209="nulová",J209,0)</f>
        <v>0</v>
      </c>
      <c r="BJ209" s="17" t="s">
        <v>83</v>
      </c>
      <c r="BK209" s="256">
        <f>ROUND(I209*H209,2)</f>
        <v>0</v>
      </c>
      <c r="BL209" s="17" t="s">
        <v>179</v>
      </c>
      <c r="BM209" s="255" t="s">
        <v>1707</v>
      </c>
    </row>
    <row r="210" spans="1:51" s="13" customFormat="1" ht="12">
      <c r="A210" s="13"/>
      <c r="B210" s="257"/>
      <c r="C210" s="258"/>
      <c r="D210" s="259" t="s">
        <v>189</v>
      </c>
      <c r="E210" s="260" t="s">
        <v>1</v>
      </c>
      <c r="F210" s="261" t="s">
        <v>190</v>
      </c>
      <c r="G210" s="258"/>
      <c r="H210" s="260" t="s">
        <v>1</v>
      </c>
      <c r="I210" s="262"/>
      <c r="J210" s="258"/>
      <c r="K210" s="258"/>
      <c r="L210" s="263"/>
      <c r="M210" s="264"/>
      <c r="N210" s="265"/>
      <c r="O210" s="265"/>
      <c r="P210" s="265"/>
      <c r="Q210" s="265"/>
      <c r="R210" s="265"/>
      <c r="S210" s="265"/>
      <c r="T210" s="266"/>
      <c r="U210" s="13"/>
      <c r="V210" s="13"/>
      <c r="W210" s="13"/>
      <c r="X210" s="13"/>
      <c r="Y210" s="13"/>
      <c r="Z210" s="13"/>
      <c r="AA210" s="13"/>
      <c r="AB210" s="13"/>
      <c r="AC210" s="13"/>
      <c r="AD210" s="13"/>
      <c r="AE210" s="13"/>
      <c r="AT210" s="267" t="s">
        <v>189</v>
      </c>
      <c r="AU210" s="267" t="s">
        <v>85</v>
      </c>
      <c r="AV210" s="13" t="s">
        <v>83</v>
      </c>
      <c r="AW210" s="13" t="s">
        <v>32</v>
      </c>
      <c r="AX210" s="13" t="s">
        <v>76</v>
      </c>
      <c r="AY210" s="267" t="s">
        <v>173</v>
      </c>
    </row>
    <row r="211" spans="1:51" s="13" customFormat="1" ht="12">
      <c r="A211" s="13"/>
      <c r="B211" s="257"/>
      <c r="C211" s="258"/>
      <c r="D211" s="259" t="s">
        <v>189</v>
      </c>
      <c r="E211" s="260" t="s">
        <v>1</v>
      </c>
      <c r="F211" s="261" t="s">
        <v>436</v>
      </c>
      <c r="G211" s="258"/>
      <c r="H211" s="260" t="s">
        <v>1</v>
      </c>
      <c r="I211" s="262"/>
      <c r="J211" s="258"/>
      <c r="K211" s="258"/>
      <c r="L211" s="263"/>
      <c r="M211" s="264"/>
      <c r="N211" s="265"/>
      <c r="O211" s="265"/>
      <c r="P211" s="265"/>
      <c r="Q211" s="265"/>
      <c r="R211" s="265"/>
      <c r="S211" s="265"/>
      <c r="T211" s="266"/>
      <c r="U211" s="13"/>
      <c r="V211" s="13"/>
      <c r="W211" s="13"/>
      <c r="X211" s="13"/>
      <c r="Y211" s="13"/>
      <c r="Z211" s="13"/>
      <c r="AA211" s="13"/>
      <c r="AB211" s="13"/>
      <c r="AC211" s="13"/>
      <c r="AD211" s="13"/>
      <c r="AE211" s="13"/>
      <c r="AT211" s="267" t="s">
        <v>189</v>
      </c>
      <c r="AU211" s="267" t="s">
        <v>85</v>
      </c>
      <c r="AV211" s="13" t="s">
        <v>83</v>
      </c>
      <c r="AW211" s="13" t="s">
        <v>32</v>
      </c>
      <c r="AX211" s="13" t="s">
        <v>76</v>
      </c>
      <c r="AY211" s="267" t="s">
        <v>173</v>
      </c>
    </row>
    <row r="212" spans="1:51" s="13" customFormat="1" ht="12">
      <c r="A212" s="13"/>
      <c r="B212" s="257"/>
      <c r="C212" s="258"/>
      <c r="D212" s="259" t="s">
        <v>189</v>
      </c>
      <c r="E212" s="260" t="s">
        <v>1</v>
      </c>
      <c r="F212" s="261" t="s">
        <v>437</v>
      </c>
      <c r="G212" s="258"/>
      <c r="H212" s="260" t="s">
        <v>1</v>
      </c>
      <c r="I212" s="262"/>
      <c r="J212" s="258"/>
      <c r="K212" s="258"/>
      <c r="L212" s="263"/>
      <c r="M212" s="264"/>
      <c r="N212" s="265"/>
      <c r="O212" s="265"/>
      <c r="P212" s="265"/>
      <c r="Q212" s="265"/>
      <c r="R212" s="265"/>
      <c r="S212" s="265"/>
      <c r="T212" s="266"/>
      <c r="U212" s="13"/>
      <c r="V212" s="13"/>
      <c r="W212" s="13"/>
      <c r="X212" s="13"/>
      <c r="Y212" s="13"/>
      <c r="Z212" s="13"/>
      <c r="AA212" s="13"/>
      <c r="AB212" s="13"/>
      <c r="AC212" s="13"/>
      <c r="AD212" s="13"/>
      <c r="AE212" s="13"/>
      <c r="AT212" s="267" t="s">
        <v>189</v>
      </c>
      <c r="AU212" s="267" t="s">
        <v>85</v>
      </c>
      <c r="AV212" s="13" t="s">
        <v>83</v>
      </c>
      <c r="AW212" s="13" t="s">
        <v>32</v>
      </c>
      <c r="AX212" s="13" t="s">
        <v>76</v>
      </c>
      <c r="AY212" s="267" t="s">
        <v>173</v>
      </c>
    </row>
    <row r="213" spans="1:51" s="13" customFormat="1" ht="12">
      <c r="A213" s="13"/>
      <c r="B213" s="257"/>
      <c r="C213" s="258"/>
      <c r="D213" s="259" t="s">
        <v>189</v>
      </c>
      <c r="E213" s="260" t="s">
        <v>1</v>
      </c>
      <c r="F213" s="261" t="s">
        <v>438</v>
      </c>
      <c r="G213" s="258"/>
      <c r="H213" s="260" t="s">
        <v>1</v>
      </c>
      <c r="I213" s="262"/>
      <c r="J213" s="258"/>
      <c r="K213" s="258"/>
      <c r="L213" s="263"/>
      <c r="M213" s="264"/>
      <c r="N213" s="265"/>
      <c r="O213" s="265"/>
      <c r="P213" s="265"/>
      <c r="Q213" s="265"/>
      <c r="R213" s="265"/>
      <c r="S213" s="265"/>
      <c r="T213" s="266"/>
      <c r="U213" s="13"/>
      <c r="V213" s="13"/>
      <c r="W213" s="13"/>
      <c r="X213" s="13"/>
      <c r="Y213" s="13"/>
      <c r="Z213" s="13"/>
      <c r="AA213" s="13"/>
      <c r="AB213" s="13"/>
      <c r="AC213" s="13"/>
      <c r="AD213" s="13"/>
      <c r="AE213" s="13"/>
      <c r="AT213" s="267" t="s">
        <v>189</v>
      </c>
      <c r="AU213" s="267" t="s">
        <v>85</v>
      </c>
      <c r="AV213" s="13" t="s">
        <v>83</v>
      </c>
      <c r="AW213" s="13" t="s">
        <v>32</v>
      </c>
      <c r="AX213" s="13" t="s">
        <v>76</v>
      </c>
      <c r="AY213" s="267" t="s">
        <v>173</v>
      </c>
    </row>
    <row r="214" spans="1:51" s="13" customFormat="1" ht="12">
      <c r="A214" s="13"/>
      <c r="B214" s="257"/>
      <c r="C214" s="258"/>
      <c r="D214" s="259" t="s">
        <v>189</v>
      </c>
      <c r="E214" s="260" t="s">
        <v>1</v>
      </c>
      <c r="F214" s="261" t="s">
        <v>439</v>
      </c>
      <c r="G214" s="258"/>
      <c r="H214" s="260" t="s">
        <v>1</v>
      </c>
      <c r="I214" s="262"/>
      <c r="J214" s="258"/>
      <c r="K214" s="258"/>
      <c r="L214" s="263"/>
      <c r="M214" s="264"/>
      <c r="N214" s="265"/>
      <c r="O214" s="265"/>
      <c r="P214" s="265"/>
      <c r="Q214" s="265"/>
      <c r="R214" s="265"/>
      <c r="S214" s="265"/>
      <c r="T214" s="266"/>
      <c r="U214" s="13"/>
      <c r="V214" s="13"/>
      <c r="W214" s="13"/>
      <c r="X214" s="13"/>
      <c r="Y214" s="13"/>
      <c r="Z214" s="13"/>
      <c r="AA214" s="13"/>
      <c r="AB214" s="13"/>
      <c r="AC214" s="13"/>
      <c r="AD214" s="13"/>
      <c r="AE214" s="13"/>
      <c r="AT214" s="267" t="s">
        <v>189</v>
      </c>
      <c r="AU214" s="267" t="s">
        <v>85</v>
      </c>
      <c r="AV214" s="13" t="s">
        <v>83</v>
      </c>
      <c r="AW214" s="13" t="s">
        <v>32</v>
      </c>
      <c r="AX214" s="13" t="s">
        <v>76</v>
      </c>
      <c r="AY214" s="267" t="s">
        <v>173</v>
      </c>
    </row>
    <row r="215" spans="1:51" s="13" customFormat="1" ht="12">
      <c r="A215" s="13"/>
      <c r="B215" s="257"/>
      <c r="C215" s="258"/>
      <c r="D215" s="259" t="s">
        <v>189</v>
      </c>
      <c r="E215" s="260" t="s">
        <v>1</v>
      </c>
      <c r="F215" s="261" t="s">
        <v>206</v>
      </c>
      <c r="G215" s="258"/>
      <c r="H215" s="260" t="s">
        <v>1</v>
      </c>
      <c r="I215" s="262"/>
      <c r="J215" s="258"/>
      <c r="K215" s="258"/>
      <c r="L215" s="263"/>
      <c r="M215" s="264"/>
      <c r="N215" s="265"/>
      <c r="O215" s="265"/>
      <c r="P215" s="265"/>
      <c r="Q215" s="265"/>
      <c r="R215" s="265"/>
      <c r="S215" s="265"/>
      <c r="T215" s="266"/>
      <c r="U215" s="13"/>
      <c r="V215" s="13"/>
      <c r="W215" s="13"/>
      <c r="X215" s="13"/>
      <c r="Y215" s="13"/>
      <c r="Z215" s="13"/>
      <c r="AA215" s="13"/>
      <c r="AB215" s="13"/>
      <c r="AC215" s="13"/>
      <c r="AD215" s="13"/>
      <c r="AE215" s="13"/>
      <c r="AT215" s="267" t="s">
        <v>189</v>
      </c>
      <c r="AU215" s="267" t="s">
        <v>85</v>
      </c>
      <c r="AV215" s="13" t="s">
        <v>83</v>
      </c>
      <c r="AW215" s="13" t="s">
        <v>32</v>
      </c>
      <c r="AX215" s="13" t="s">
        <v>76</v>
      </c>
      <c r="AY215" s="267" t="s">
        <v>173</v>
      </c>
    </row>
    <row r="216" spans="1:51" s="13" customFormat="1" ht="12">
      <c r="A216" s="13"/>
      <c r="B216" s="257"/>
      <c r="C216" s="258"/>
      <c r="D216" s="259" t="s">
        <v>189</v>
      </c>
      <c r="E216" s="260" t="s">
        <v>1</v>
      </c>
      <c r="F216" s="261" t="s">
        <v>440</v>
      </c>
      <c r="G216" s="258"/>
      <c r="H216" s="260" t="s">
        <v>1</v>
      </c>
      <c r="I216" s="262"/>
      <c r="J216" s="258"/>
      <c r="K216" s="258"/>
      <c r="L216" s="263"/>
      <c r="M216" s="264"/>
      <c r="N216" s="265"/>
      <c r="O216" s="265"/>
      <c r="P216" s="265"/>
      <c r="Q216" s="265"/>
      <c r="R216" s="265"/>
      <c r="S216" s="265"/>
      <c r="T216" s="266"/>
      <c r="U216" s="13"/>
      <c r="V216" s="13"/>
      <c r="W216" s="13"/>
      <c r="X216" s="13"/>
      <c r="Y216" s="13"/>
      <c r="Z216" s="13"/>
      <c r="AA216" s="13"/>
      <c r="AB216" s="13"/>
      <c r="AC216" s="13"/>
      <c r="AD216" s="13"/>
      <c r="AE216" s="13"/>
      <c r="AT216" s="267" t="s">
        <v>189</v>
      </c>
      <c r="AU216" s="267" t="s">
        <v>85</v>
      </c>
      <c r="AV216" s="13" t="s">
        <v>83</v>
      </c>
      <c r="AW216" s="13" t="s">
        <v>32</v>
      </c>
      <c r="AX216" s="13" t="s">
        <v>76</v>
      </c>
      <c r="AY216" s="267" t="s">
        <v>173</v>
      </c>
    </row>
    <row r="217" spans="1:51" s="14" customFormat="1" ht="12">
      <c r="A217" s="14"/>
      <c r="B217" s="268"/>
      <c r="C217" s="269"/>
      <c r="D217" s="259" t="s">
        <v>189</v>
      </c>
      <c r="E217" s="270" t="s">
        <v>1</v>
      </c>
      <c r="F217" s="271" t="s">
        <v>1708</v>
      </c>
      <c r="G217" s="269"/>
      <c r="H217" s="272">
        <v>19.79</v>
      </c>
      <c r="I217" s="273"/>
      <c r="J217" s="269"/>
      <c r="K217" s="269"/>
      <c r="L217" s="274"/>
      <c r="M217" s="275"/>
      <c r="N217" s="276"/>
      <c r="O217" s="276"/>
      <c r="P217" s="276"/>
      <c r="Q217" s="276"/>
      <c r="R217" s="276"/>
      <c r="S217" s="276"/>
      <c r="T217" s="277"/>
      <c r="U217" s="14"/>
      <c r="V217" s="14"/>
      <c r="W217" s="14"/>
      <c r="X217" s="14"/>
      <c r="Y217" s="14"/>
      <c r="Z217" s="14"/>
      <c r="AA217" s="14"/>
      <c r="AB217" s="14"/>
      <c r="AC217" s="14"/>
      <c r="AD217" s="14"/>
      <c r="AE217" s="14"/>
      <c r="AT217" s="278" t="s">
        <v>189</v>
      </c>
      <c r="AU217" s="278" t="s">
        <v>85</v>
      </c>
      <c r="AV217" s="14" t="s">
        <v>85</v>
      </c>
      <c r="AW217" s="14" t="s">
        <v>32</v>
      </c>
      <c r="AX217" s="14" t="s">
        <v>76</v>
      </c>
      <c r="AY217" s="278" t="s">
        <v>173</v>
      </c>
    </row>
    <row r="218" spans="1:51" s="15" customFormat="1" ht="12">
      <c r="A218" s="15"/>
      <c r="B218" s="279"/>
      <c r="C218" s="280"/>
      <c r="D218" s="259" t="s">
        <v>189</v>
      </c>
      <c r="E218" s="281" t="s">
        <v>1</v>
      </c>
      <c r="F218" s="282" t="s">
        <v>194</v>
      </c>
      <c r="G218" s="280"/>
      <c r="H218" s="283">
        <v>19.79</v>
      </c>
      <c r="I218" s="284"/>
      <c r="J218" s="280"/>
      <c r="K218" s="280"/>
      <c r="L218" s="285"/>
      <c r="M218" s="286"/>
      <c r="N218" s="287"/>
      <c r="O218" s="287"/>
      <c r="P218" s="287"/>
      <c r="Q218" s="287"/>
      <c r="R218" s="287"/>
      <c r="S218" s="287"/>
      <c r="T218" s="288"/>
      <c r="U218" s="15"/>
      <c r="V218" s="15"/>
      <c r="W218" s="15"/>
      <c r="X218" s="15"/>
      <c r="Y218" s="15"/>
      <c r="Z218" s="15"/>
      <c r="AA218" s="15"/>
      <c r="AB218" s="15"/>
      <c r="AC218" s="15"/>
      <c r="AD218" s="15"/>
      <c r="AE218" s="15"/>
      <c r="AT218" s="289" t="s">
        <v>189</v>
      </c>
      <c r="AU218" s="289" t="s">
        <v>85</v>
      </c>
      <c r="AV218" s="15" t="s">
        <v>183</v>
      </c>
      <c r="AW218" s="15" t="s">
        <v>32</v>
      </c>
      <c r="AX218" s="15" t="s">
        <v>83</v>
      </c>
      <c r="AY218" s="289" t="s">
        <v>173</v>
      </c>
    </row>
    <row r="219" spans="1:65" s="2" customFormat="1" ht="33" customHeight="1">
      <c r="A219" s="38"/>
      <c r="B219" s="39"/>
      <c r="C219" s="243" t="s">
        <v>308</v>
      </c>
      <c r="D219" s="243" t="s">
        <v>175</v>
      </c>
      <c r="E219" s="244" t="s">
        <v>1709</v>
      </c>
      <c r="F219" s="245" t="s">
        <v>1710</v>
      </c>
      <c r="G219" s="246" t="s">
        <v>204</v>
      </c>
      <c r="H219" s="247">
        <v>1.17</v>
      </c>
      <c r="I219" s="248"/>
      <c r="J219" s="249">
        <f>ROUND(I219*H219,2)</f>
        <v>0</v>
      </c>
      <c r="K219" s="250"/>
      <c r="L219" s="44"/>
      <c r="M219" s="251" t="s">
        <v>1</v>
      </c>
      <c r="N219" s="252" t="s">
        <v>41</v>
      </c>
      <c r="O219" s="91"/>
      <c r="P219" s="253">
        <f>O219*H219</f>
        <v>0</v>
      </c>
      <c r="Q219" s="253">
        <v>0</v>
      </c>
      <c r="R219" s="253">
        <f>Q219*H219</f>
        <v>0</v>
      </c>
      <c r="S219" s="253">
        <v>0</v>
      </c>
      <c r="T219" s="254">
        <f>S219*H219</f>
        <v>0</v>
      </c>
      <c r="U219" s="38"/>
      <c r="V219" s="38"/>
      <c r="W219" s="38"/>
      <c r="X219" s="38"/>
      <c r="Y219" s="38"/>
      <c r="Z219" s="38"/>
      <c r="AA219" s="38"/>
      <c r="AB219" s="38"/>
      <c r="AC219" s="38"/>
      <c r="AD219" s="38"/>
      <c r="AE219" s="38"/>
      <c r="AR219" s="255" t="s">
        <v>179</v>
      </c>
      <c r="AT219" s="255" t="s">
        <v>175</v>
      </c>
      <c r="AU219" s="255" t="s">
        <v>85</v>
      </c>
      <c r="AY219" s="17" t="s">
        <v>173</v>
      </c>
      <c r="BE219" s="256">
        <f>IF(N219="základní",J219,0)</f>
        <v>0</v>
      </c>
      <c r="BF219" s="256">
        <f>IF(N219="snížená",J219,0)</f>
        <v>0</v>
      </c>
      <c r="BG219" s="256">
        <f>IF(N219="zákl. přenesená",J219,0)</f>
        <v>0</v>
      </c>
      <c r="BH219" s="256">
        <f>IF(N219="sníž. přenesená",J219,0)</f>
        <v>0</v>
      </c>
      <c r="BI219" s="256">
        <f>IF(N219="nulová",J219,0)</f>
        <v>0</v>
      </c>
      <c r="BJ219" s="17" t="s">
        <v>83</v>
      </c>
      <c r="BK219" s="256">
        <f>ROUND(I219*H219,2)</f>
        <v>0</v>
      </c>
      <c r="BL219" s="17" t="s">
        <v>179</v>
      </c>
      <c r="BM219" s="255" t="s">
        <v>1711</v>
      </c>
    </row>
    <row r="220" spans="1:51" s="13" customFormat="1" ht="12">
      <c r="A220" s="13"/>
      <c r="B220" s="257"/>
      <c r="C220" s="258"/>
      <c r="D220" s="259" t="s">
        <v>189</v>
      </c>
      <c r="E220" s="260" t="s">
        <v>1</v>
      </c>
      <c r="F220" s="261" t="s">
        <v>190</v>
      </c>
      <c r="G220" s="258"/>
      <c r="H220" s="260" t="s">
        <v>1</v>
      </c>
      <c r="I220" s="262"/>
      <c r="J220" s="258"/>
      <c r="K220" s="258"/>
      <c r="L220" s="263"/>
      <c r="M220" s="264"/>
      <c r="N220" s="265"/>
      <c r="O220" s="265"/>
      <c r="P220" s="265"/>
      <c r="Q220" s="265"/>
      <c r="R220" s="265"/>
      <c r="S220" s="265"/>
      <c r="T220" s="266"/>
      <c r="U220" s="13"/>
      <c r="V220" s="13"/>
      <c r="W220" s="13"/>
      <c r="X220" s="13"/>
      <c r="Y220" s="13"/>
      <c r="Z220" s="13"/>
      <c r="AA220" s="13"/>
      <c r="AB220" s="13"/>
      <c r="AC220" s="13"/>
      <c r="AD220" s="13"/>
      <c r="AE220" s="13"/>
      <c r="AT220" s="267" t="s">
        <v>189</v>
      </c>
      <c r="AU220" s="267" t="s">
        <v>85</v>
      </c>
      <c r="AV220" s="13" t="s">
        <v>83</v>
      </c>
      <c r="AW220" s="13" t="s">
        <v>32</v>
      </c>
      <c r="AX220" s="13" t="s">
        <v>76</v>
      </c>
      <c r="AY220" s="267" t="s">
        <v>173</v>
      </c>
    </row>
    <row r="221" spans="1:51" s="13" customFormat="1" ht="12">
      <c r="A221" s="13"/>
      <c r="B221" s="257"/>
      <c r="C221" s="258"/>
      <c r="D221" s="259" t="s">
        <v>189</v>
      </c>
      <c r="E221" s="260" t="s">
        <v>1</v>
      </c>
      <c r="F221" s="261" t="s">
        <v>436</v>
      </c>
      <c r="G221" s="258"/>
      <c r="H221" s="260" t="s">
        <v>1</v>
      </c>
      <c r="I221" s="262"/>
      <c r="J221" s="258"/>
      <c r="K221" s="258"/>
      <c r="L221" s="263"/>
      <c r="M221" s="264"/>
      <c r="N221" s="265"/>
      <c r="O221" s="265"/>
      <c r="P221" s="265"/>
      <c r="Q221" s="265"/>
      <c r="R221" s="265"/>
      <c r="S221" s="265"/>
      <c r="T221" s="266"/>
      <c r="U221" s="13"/>
      <c r="V221" s="13"/>
      <c r="W221" s="13"/>
      <c r="X221" s="13"/>
      <c r="Y221" s="13"/>
      <c r="Z221" s="13"/>
      <c r="AA221" s="13"/>
      <c r="AB221" s="13"/>
      <c r="AC221" s="13"/>
      <c r="AD221" s="13"/>
      <c r="AE221" s="13"/>
      <c r="AT221" s="267" t="s">
        <v>189</v>
      </c>
      <c r="AU221" s="267" t="s">
        <v>85</v>
      </c>
      <c r="AV221" s="13" t="s">
        <v>83</v>
      </c>
      <c r="AW221" s="13" t="s">
        <v>32</v>
      </c>
      <c r="AX221" s="13" t="s">
        <v>76</v>
      </c>
      <c r="AY221" s="267" t="s">
        <v>173</v>
      </c>
    </row>
    <row r="222" spans="1:51" s="13" customFormat="1" ht="12">
      <c r="A222" s="13"/>
      <c r="B222" s="257"/>
      <c r="C222" s="258"/>
      <c r="D222" s="259" t="s">
        <v>189</v>
      </c>
      <c r="E222" s="260" t="s">
        <v>1</v>
      </c>
      <c r="F222" s="261" t="s">
        <v>437</v>
      </c>
      <c r="G222" s="258"/>
      <c r="H222" s="260" t="s">
        <v>1</v>
      </c>
      <c r="I222" s="262"/>
      <c r="J222" s="258"/>
      <c r="K222" s="258"/>
      <c r="L222" s="263"/>
      <c r="M222" s="264"/>
      <c r="N222" s="265"/>
      <c r="O222" s="265"/>
      <c r="P222" s="265"/>
      <c r="Q222" s="265"/>
      <c r="R222" s="265"/>
      <c r="S222" s="265"/>
      <c r="T222" s="266"/>
      <c r="U222" s="13"/>
      <c r="V222" s="13"/>
      <c r="W222" s="13"/>
      <c r="X222" s="13"/>
      <c r="Y222" s="13"/>
      <c r="Z222" s="13"/>
      <c r="AA222" s="13"/>
      <c r="AB222" s="13"/>
      <c r="AC222" s="13"/>
      <c r="AD222" s="13"/>
      <c r="AE222" s="13"/>
      <c r="AT222" s="267" t="s">
        <v>189</v>
      </c>
      <c r="AU222" s="267" t="s">
        <v>85</v>
      </c>
      <c r="AV222" s="13" t="s">
        <v>83</v>
      </c>
      <c r="AW222" s="13" t="s">
        <v>32</v>
      </c>
      <c r="AX222" s="13" t="s">
        <v>76</v>
      </c>
      <c r="AY222" s="267" t="s">
        <v>173</v>
      </c>
    </row>
    <row r="223" spans="1:51" s="13" customFormat="1" ht="12">
      <c r="A223" s="13"/>
      <c r="B223" s="257"/>
      <c r="C223" s="258"/>
      <c r="D223" s="259" t="s">
        <v>189</v>
      </c>
      <c r="E223" s="260" t="s">
        <v>1</v>
      </c>
      <c r="F223" s="261" t="s">
        <v>438</v>
      </c>
      <c r="G223" s="258"/>
      <c r="H223" s="260" t="s">
        <v>1</v>
      </c>
      <c r="I223" s="262"/>
      <c r="J223" s="258"/>
      <c r="K223" s="258"/>
      <c r="L223" s="263"/>
      <c r="M223" s="264"/>
      <c r="N223" s="265"/>
      <c r="O223" s="265"/>
      <c r="P223" s="265"/>
      <c r="Q223" s="265"/>
      <c r="R223" s="265"/>
      <c r="S223" s="265"/>
      <c r="T223" s="266"/>
      <c r="U223" s="13"/>
      <c r="V223" s="13"/>
      <c r="W223" s="13"/>
      <c r="X223" s="13"/>
      <c r="Y223" s="13"/>
      <c r="Z223" s="13"/>
      <c r="AA223" s="13"/>
      <c r="AB223" s="13"/>
      <c r="AC223" s="13"/>
      <c r="AD223" s="13"/>
      <c r="AE223" s="13"/>
      <c r="AT223" s="267" t="s">
        <v>189</v>
      </c>
      <c r="AU223" s="267" t="s">
        <v>85</v>
      </c>
      <c r="AV223" s="13" t="s">
        <v>83</v>
      </c>
      <c r="AW223" s="13" t="s">
        <v>32</v>
      </c>
      <c r="AX223" s="13" t="s">
        <v>76</v>
      </c>
      <c r="AY223" s="267" t="s">
        <v>173</v>
      </c>
    </row>
    <row r="224" spans="1:51" s="13" customFormat="1" ht="12">
      <c r="A224" s="13"/>
      <c r="B224" s="257"/>
      <c r="C224" s="258"/>
      <c r="D224" s="259" t="s">
        <v>189</v>
      </c>
      <c r="E224" s="260" t="s">
        <v>1</v>
      </c>
      <c r="F224" s="261" t="s">
        <v>439</v>
      </c>
      <c r="G224" s="258"/>
      <c r="H224" s="260" t="s">
        <v>1</v>
      </c>
      <c r="I224" s="262"/>
      <c r="J224" s="258"/>
      <c r="K224" s="258"/>
      <c r="L224" s="263"/>
      <c r="M224" s="264"/>
      <c r="N224" s="265"/>
      <c r="O224" s="265"/>
      <c r="P224" s="265"/>
      <c r="Q224" s="265"/>
      <c r="R224" s="265"/>
      <c r="S224" s="265"/>
      <c r="T224" s="266"/>
      <c r="U224" s="13"/>
      <c r="V224" s="13"/>
      <c r="W224" s="13"/>
      <c r="X224" s="13"/>
      <c r="Y224" s="13"/>
      <c r="Z224" s="13"/>
      <c r="AA224" s="13"/>
      <c r="AB224" s="13"/>
      <c r="AC224" s="13"/>
      <c r="AD224" s="13"/>
      <c r="AE224" s="13"/>
      <c r="AT224" s="267" t="s">
        <v>189</v>
      </c>
      <c r="AU224" s="267" t="s">
        <v>85</v>
      </c>
      <c r="AV224" s="13" t="s">
        <v>83</v>
      </c>
      <c r="AW224" s="13" t="s">
        <v>32</v>
      </c>
      <c r="AX224" s="13" t="s">
        <v>76</v>
      </c>
      <c r="AY224" s="267" t="s">
        <v>173</v>
      </c>
    </row>
    <row r="225" spans="1:51" s="13" customFormat="1" ht="12">
      <c r="A225" s="13"/>
      <c r="B225" s="257"/>
      <c r="C225" s="258"/>
      <c r="D225" s="259" t="s">
        <v>189</v>
      </c>
      <c r="E225" s="260" t="s">
        <v>1</v>
      </c>
      <c r="F225" s="261" t="s">
        <v>206</v>
      </c>
      <c r="G225" s="258"/>
      <c r="H225" s="260" t="s">
        <v>1</v>
      </c>
      <c r="I225" s="262"/>
      <c r="J225" s="258"/>
      <c r="K225" s="258"/>
      <c r="L225" s="263"/>
      <c r="M225" s="264"/>
      <c r="N225" s="265"/>
      <c r="O225" s="265"/>
      <c r="P225" s="265"/>
      <c r="Q225" s="265"/>
      <c r="R225" s="265"/>
      <c r="S225" s="265"/>
      <c r="T225" s="266"/>
      <c r="U225" s="13"/>
      <c r="V225" s="13"/>
      <c r="W225" s="13"/>
      <c r="X225" s="13"/>
      <c r="Y225" s="13"/>
      <c r="Z225" s="13"/>
      <c r="AA225" s="13"/>
      <c r="AB225" s="13"/>
      <c r="AC225" s="13"/>
      <c r="AD225" s="13"/>
      <c r="AE225" s="13"/>
      <c r="AT225" s="267" t="s">
        <v>189</v>
      </c>
      <c r="AU225" s="267" t="s">
        <v>85</v>
      </c>
      <c r="AV225" s="13" t="s">
        <v>83</v>
      </c>
      <c r="AW225" s="13" t="s">
        <v>32</v>
      </c>
      <c r="AX225" s="13" t="s">
        <v>76</v>
      </c>
      <c r="AY225" s="267" t="s">
        <v>173</v>
      </c>
    </row>
    <row r="226" spans="1:51" s="13" customFormat="1" ht="12">
      <c r="A226" s="13"/>
      <c r="B226" s="257"/>
      <c r="C226" s="258"/>
      <c r="D226" s="259" t="s">
        <v>189</v>
      </c>
      <c r="E226" s="260" t="s">
        <v>1</v>
      </c>
      <c r="F226" s="261" t="s">
        <v>1712</v>
      </c>
      <c r="G226" s="258"/>
      <c r="H226" s="260" t="s">
        <v>1</v>
      </c>
      <c r="I226" s="262"/>
      <c r="J226" s="258"/>
      <c r="K226" s="258"/>
      <c r="L226" s="263"/>
      <c r="M226" s="264"/>
      <c r="N226" s="265"/>
      <c r="O226" s="265"/>
      <c r="P226" s="265"/>
      <c r="Q226" s="265"/>
      <c r="R226" s="265"/>
      <c r="S226" s="265"/>
      <c r="T226" s="266"/>
      <c r="U226" s="13"/>
      <c r="V226" s="13"/>
      <c r="W226" s="13"/>
      <c r="X226" s="13"/>
      <c r="Y226" s="13"/>
      <c r="Z226" s="13"/>
      <c r="AA226" s="13"/>
      <c r="AB226" s="13"/>
      <c r="AC226" s="13"/>
      <c r="AD226" s="13"/>
      <c r="AE226" s="13"/>
      <c r="AT226" s="267" t="s">
        <v>189</v>
      </c>
      <c r="AU226" s="267" t="s">
        <v>85</v>
      </c>
      <c r="AV226" s="13" t="s">
        <v>83</v>
      </c>
      <c r="AW226" s="13" t="s">
        <v>32</v>
      </c>
      <c r="AX226" s="13" t="s">
        <v>76</v>
      </c>
      <c r="AY226" s="267" t="s">
        <v>173</v>
      </c>
    </row>
    <row r="227" spans="1:51" s="14" customFormat="1" ht="12">
      <c r="A227" s="14"/>
      <c r="B227" s="268"/>
      <c r="C227" s="269"/>
      <c r="D227" s="259" t="s">
        <v>189</v>
      </c>
      <c r="E227" s="270" t="s">
        <v>1</v>
      </c>
      <c r="F227" s="271" t="s">
        <v>1713</v>
      </c>
      <c r="G227" s="269"/>
      <c r="H227" s="272">
        <v>1.17</v>
      </c>
      <c r="I227" s="273"/>
      <c r="J227" s="269"/>
      <c r="K227" s="269"/>
      <c r="L227" s="274"/>
      <c r="M227" s="275"/>
      <c r="N227" s="276"/>
      <c r="O227" s="276"/>
      <c r="P227" s="276"/>
      <c r="Q227" s="276"/>
      <c r="R227" s="276"/>
      <c r="S227" s="276"/>
      <c r="T227" s="277"/>
      <c r="U227" s="14"/>
      <c r="V227" s="14"/>
      <c r="W227" s="14"/>
      <c r="X227" s="14"/>
      <c r="Y227" s="14"/>
      <c r="Z227" s="14"/>
      <c r="AA227" s="14"/>
      <c r="AB227" s="14"/>
      <c r="AC227" s="14"/>
      <c r="AD227" s="14"/>
      <c r="AE227" s="14"/>
      <c r="AT227" s="278" t="s">
        <v>189</v>
      </c>
      <c r="AU227" s="278" t="s">
        <v>85</v>
      </c>
      <c r="AV227" s="14" t="s">
        <v>85</v>
      </c>
      <c r="AW227" s="14" t="s">
        <v>32</v>
      </c>
      <c r="AX227" s="14" t="s">
        <v>76</v>
      </c>
      <c r="AY227" s="278" t="s">
        <v>173</v>
      </c>
    </row>
    <row r="228" spans="1:51" s="15" customFormat="1" ht="12">
      <c r="A228" s="15"/>
      <c r="B228" s="279"/>
      <c r="C228" s="280"/>
      <c r="D228" s="259" t="s">
        <v>189</v>
      </c>
      <c r="E228" s="281" t="s">
        <v>1</v>
      </c>
      <c r="F228" s="282" t="s">
        <v>194</v>
      </c>
      <c r="G228" s="280"/>
      <c r="H228" s="283">
        <v>1.17</v>
      </c>
      <c r="I228" s="284"/>
      <c r="J228" s="280"/>
      <c r="K228" s="280"/>
      <c r="L228" s="285"/>
      <c r="M228" s="286"/>
      <c r="N228" s="287"/>
      <c r="O228" s="287"/>
      <c r="P228" s="287"/>
      <c r="Q228" s="287"/>
      <c r="R228" s="287"/>
      <c r="S228" s="287"/>
      <c r="T228" s="288"/>
      <c r="U228" s="15"/>
      <c r="V228" s="15"/>
      <c r="W228" s="15"/>
      <c r="X228" s="15"/>
      <c r="Y228" s="15"/>
      <c r="Z228" s="15"/>
      <c r="AA228" s="15"/>
      <c r="AB228" s="15"/>
      <c r="AC228" s="15"/>
      <c r="AD228" s="15"/>
      <c r="AE228" s="15"/>
      <c r="AT228" s="289" t="s">
        <v>189</v>
      </c>
      <c r="AU228" s="289" t="s">
        <v>85</v>
      </c>
      <c r="AV228" s="15" t="s">
        <v>183</v>
      </c>
      <c r="AW228" s="15" t="s">
        <v>32</v>
      </c>
      <c r="AX228" s="15" t="s">
        <v>83</v>
      </c>
      <c r="AY228" s="289" t="s">
        <v>173</v>
      </c>
    </row>
    <row r="229" spans="1:65" s="2" customFormat="1" ht="33" customHeight="1">
      <c r="A229" s="38"/>
      <c r="B229" s="39"/>
      <c r="C229" s="243" t="s">
        <v>312</v>
      </c>
      <c r="D229" s="243" t="s">
        <v>175</v>
      </c>
      <c r="E229" s="244" t="s">
        <v>1714</v>
      </c>
      <c r="F229" s="245" t="s">
        <v>1715</v>
      </c>
      <c r="G229" s="246" t="s">
        <v>204</v>
      </c>
      <c r="H229" s="247">
        <v>26.65</v>
      </c>
      <c r="I229" s="248"/>
      <c r="J229" s="249">
        <f>ROUND(I229*H229,2)</f>
        <v>0</v>
      </c>
      <c r="K229" s="250"/>
      <c r="L229" s="44"/>
      <c r="M229" s="251" t="s">
        <v>1</v>
      </c>
      <c r="N229" s="252" t="s">
        <v>41</v>
      </c>
      <c r="O229" s="91"/>
      <c r="P229" s="253">
        <f>O229*H229</f>
        <v>0</v>
      </c>
      <c r="Q229" s="253">
        <v>0</v>
      </c>
      <c r="R229" s="253">
        <f>Q229*H229</f>
        <v>0</v>
      </c>
      <c r="S229" s="253">
        <v>0</v>
      </c>
      <c r="T229" s="254">
        <f>S229*H229</f>
        <v>0</v>
      </c>
      <c r="U229" s="38"/>
      <c r="V229" s="38"/>
      <c r="W229" s="38"/>
      <c r="X229" s="38"/>
      <c r="Y229" s="38"/>
      <c r="Z229" s="38"/>
      <c r="AA229" s="38"/>
      <c r="AB229" s="38"/>
      <c r="AC229" s="38"/>
      <c r="AD229" s="38"/>
      <c r="AE229" s="38"/>
      <c r="AR229" s="255" t="s">
        <v>179</v>
      </c>
      <c r="AT229" s="255" t="s">
        <v>175</v>
      </c>
      <c r="AU229" s="255" t="s">
        <v>85</v>
      </c>
      <c r="AY229" s="17" t="s">
        <v>173</v>
      </c>
      <c r="BE229" s="256">
        <f>IF(N229="základní",J229,0)</f>
        <v>0</v>
      </c>
      <c r="BF229" s="256">
        <f>IF(N229="snížená",J229,0)</f>
        <v>0</v>
      </c>
      <c r="BG229" s="256">
        <f>IF(N229="zákl. přenesená",J229,0)</f>
        <v>0</v>
      </c>
      <c r="BH229" s="256">
        <f>IF(N229="sníž. přenesená",J229,0)</f>
        <v>0</v>
      </c>
      <c r="BI229" s="256">
        <f>IF(N229="nulová",J229,0)</f>
        <v>0</v>
      </c>
      <c r="BJ229" s="17" t="s">
        <v>83</v>
      </c>
      <c r="BK229" s="256">
        <f>ROUND(I229*H229,2)</f>
        <v>0</v>
      </c>
      <c r="BL229" s="17" t="s">
        <v>179</v>
      </c>
      <c r="BM229" s="255" t="s">
        <v>1716</v>
      </c>
    </row>
    <row r="230" spans="1:51" s="13" customFormat="1" ht="12">
      <c r="A230" s="13"/>
      <c r="B230" s="257"/>
      <c r="C230" s="258"/>
      <c r="D230" s="259" t="s">
        <v>189</v>
      </c>
      <c r="E230" s="260" t="s">
        <v>1</v>
      </c>
      <c r="F230" s="261" t="s">
        <v>190</v>
      </c>
      <c r="G230" s="258"/>
      <c r="H230" s="260" t="s">
        <v>1</v>
      </c>
      <c r="I230" s="262"/>
      <c r="J230" s="258"/>
      <c r="K230" s="258"/>
      <c r="L230" s="263"/>
      <c r="M230" s="264"/>
      <c r="N230" s="265"/>
      <c r="O230" s="265"/>
      <c r="P230" s="265"/>
      <c r="Q230" s="265"/>
      <c r="R230" s="265"/>
      <c r="S230" s="265"/>
      <c r="T230" s="266"/>
      <c r="U230" s="13"/>
      <c r="V230" s="13"/>
      <c r="W230" s="13"/>
      <c r="X230" s="13"/>
      <c r="Y230" s="13"/>
      <c r="Z230" s="13"/>
      <c r="AA230" s="13"/>
      <c r="AB230" s="13"/>
      <c r="AC230" s="13"/>
      <c r="AD230" s="13"/>
      <c r="AE230" s="13"/>
      <c r="AT230" s="267" t="s">
        <v>189</v>
      </c>
      <c r="AU230" s="267" t="s">
        <v>85</v>
      </c>
      <c r="AV230" s="13" t="s">
        <v>83</v>
      </c>
      <c r="AW230" s="13" t="s">
        <v>32</v>
      </c>
      <c r="AX230" s="13" t="s">
        <v>76</v>
      </c>
      <c r="AY230" s="267" t="s">
        <v>173</v>
      </c>
    </row>
    <row r="231" spans="1:51" s="13" customFormat="1" ht="12">
      <c r="A231" s="13"/>
      <c r="B231" s="257"/>
      <c r="C231" s="258"/>
      <c r="D231" s="259" t="s">
        <v>189</v>
      </c>
      <c r="E231" s="260" t="s">
        <v>1</v>
      </c>
      <c r="F231" s="261" t="s">
        <v>436</v>
      </c>
      <c r="G231" s="258"/>
      <c r="H231" s="260" t="s">
        <v>1</v>
      </c>
      <c r="I231" s="262"/>
      <c r="J231" s="258"/>
      <c r="K231" s="258"/>
      <c r="L231" s="263"/>
      <c r="M231" s="264"/>
      <c r="N231" s="265"/>
      <c r="O231" s="265"/>
      <c r="P231" s="265"/>
      <c r="Q231" s="265"/>
      <c r="R231" s="265"/>
      <c r="S231" s="265"/>
      <c r="T231" s="266"/>
      <c r="U231" s="13"/>
      <c r="V231" s="13"/>
      <c r="W231" s="13"/>
      <c r="X231" s="13"/>
      <c r="Y231" s="13"/>
      <c r="Z231" s="13"/>
      <c r="AA231" s="13"/>
      <c r="AB231" s="13"/>
      <c r="AC231" s="13"/>
      <c r="AD231" s="13"/>
      <c r="AE231" s="13"/>
      <c r="AT231" s="267" t="s">
        <v>189</v>
      </c>
      <c r="AU231" s="267" t="s">
        <v>85</v>
      </c>
      <c r="AV231" s="13" t="s">
        <v>83</v>
      </c>
      <c r="AW231" s="13" t="s">
        <v>32</v>
      </c>
      <c r="AX231" s="13" t="s">
        <v>76</v>
      </c>
      <c r="AY231" s="267" t="s">
        <v>173</v>
      </c>
    </row>
    <row r="232" spans="1:51" s="13" customFormat="1" ht="12">
      <c r="A232" s="13"/>
      <c r="B232" s="257"/>
      <c r="C232" s="258"/>
      <c r="D232" s="259" t="s">
        <v>189</v>
      </c>
      <c r="E232" s="260" t="s">
        <v>1</v>
      </c>
      <c r="F232" s="261" t="s">
        <v>437</v>
      </c>
      <c r="G232" s="258"/>
      <c r="H232" s="260" t="s">
        <v>1</v>
      </c>
      <c r="I232" s="262"/>
      <c r="J232" s="258"/>
      <c r="K232" s="258"/>
      <c r="L232" s="263"/>
      <c r="M232" s="264"/>
      <c r="N232" s="265"/>
      <c r="O232" s="265"/>
      <c r="P232" s="265"/>
      <c r="Q232" s="265"/>
      <c r="R232" s="265"/>
      <c r="S232" s="265"/>
      <c r="T232" s="266"/>
      <c r="U232" s="13"/>
      <c r="V232" s="13"/>
      <c r="W232" s="13"/>
      <c r="X232" s="13"/>
      <c r="Y232" s="13"/>
      <c r="Z232" s="13"/>
      <c r="AA232" s="13"/>
      <c r="AB232" s="13"/>
      <c r="AC232" s="13"/>
      <c r="AD232" s="13"/>
      <c r="AE232" s="13"/>
      <c r="AT232" s="267" t="s">
        <v>189</v>
      </c>
      <c r="AU232" s="267" t="s">
        <v>85</v>
      </c>
      <c r="AV232" s="13" t="s">
        <v>83</v>
      </c>
      <c r="AW232" s="13" t="s">
        <v>32</v>
      </c>
      <c r="AX232" s="13" t="s">
        <v>76</v>
      </c>
      <c r="AY232" s="267" t="s">
        <v>173</v>
      </c>
    </row>
    <row r="233" spans="1:51" s="13" customFormat="1" ht="12">
      <c r="A233" s="13"/>
      <c r="B233" s="257"/>
      <c r="C233" s="258"/>
      <c r="D233" s="259" t="s">
        <v>189</v>
      </c>
      <c r="E233" s="260" t="s">
        <v>1</v>
      </c>
      <c r="F233" s="261" t="s">
        <v>438</v>
      </c>
      <c r="G233" s="258"/>
      <c r="H233" s="260" t="s">
        <v>1</v>
      </c>
      <c r="I233" s="262"/>
      <c r="J233" s="258"/>
      <c r="K233" s="258"/>
      <c r="L233" s="263"/>
      <c r="M233" s="264"/>
      <c r="N233" s="265"/>
      <c r="O233" s="265"/>
      <c r="P233" s="265"/>
      <c r="Q233" s="265"/>
      <c r="R233" s="265"/>
      <c r="S233" s="265"/>
      <c r="T233" s="266"/>
      <c r="U233" s="13"/>
      <c r="V233" s="13"/>
      <c r="W233" s="13"/>
      <c r="X233" s="13"/>
      <c r="Y233" s="13"/>
      <c r="Z233" s="13"/>
      <c r="AA233" s="13"/>
      <c r="AB233" s="13"/>
      <c r="AC233" s="13"/>
      <c r="AD233" s="13"/>
      <c r="AE233" s="13"/>
      <c r="AT233" s="267" t="s">
        <v>189</v>
      </c>
      <c r="AU233" s="267" t="s">
        <v>85</v>
      </c>
      <c r="AV233" s="13" t="s">
        <v>83</v>
      </c>
      <c r="AW233" s="13" t="s">
        <v>32</v>
      </c>
      <c r="AX233" s="13" t="s">
        <v>76</v>
      </c>
      <c r="AY233" s="267" t="s">
        <v>173</v>
      </c>
    </row>
    <row r="234" spans="1:51" s="13" customFormat="1" ht="12">
      <c r="A234" s="13"/>
      <c r="B234" s="257"/>
      <c r="C234" s="258"/>
      <c r="D234" s="259" t="s">
        <v>189</v>
      </c>
      <c r="E234" s="260" t="s">
        <v>1</v>
      </c>
      <c r="F234" s="261" t="s">
        <v>439</v>
      </c>
      <c r="G234" s="258"/>
      <c r="H234" s="260" t="s">
        <v>1</v>
      </c>
      <c r="I234" s="262"/>
      <c r="J234" s="258"/>
      <c r="K234" s="258"/>
      <c r="L234" s="263"/>
      <c r="M234" s="264"/>
      <c r="N234" s="265"/>
      <c r="O234" s="265"/>
      <c r="P234" s="265"/>
      <c r="Q234" s="265"/>
      <c r="R234" s="265"/>
      <c r="S234" s="265"/>
      <c r="T234" s="266"/>
      <c r="U234" s="13"/>
      <c r="V234" s="13"/>
      <c r="W234" s="13"/>
      <c r="X234" s="13"/>
      <c r="Y234" s="13"/>
      <c r="Z234" s="13"/>
      <c r="AA234" s="13"/>
      <c r="AB234" s="13"/>
      <c r="AC234" s="13"/>
      <c r="AD234" s="13"/>
      <c r="AE234" s="13"/>
      <c r="AT234" s="267" t="s">
        <v>189</v>
      </c>
      <c r="AU234" s="267" t="s">
        <v>85</v>
      </c>
      <c r="AV234" s="13" t="s">
        <v>83</v>
      </c>
      <c r="AW234" s="13" t="s">
        <v>32</v>
      </c>
      <c r="AX234" s="13" t="s">
        <v>76</v>
      </c>
      <c r="AY234" s="267" t="s">
        <v>173</v>
      </c>
    </row>
    <row r="235" spans="1:51" s="13" customFormat="1" ht="12">
      <c r="A235" s="13"/>
      <c r="B235" s="257"/>
      <c r="C235" s="258"/>
      <c r="D235" s="259" t="s">
        <v>189</v>
      </c>
      <c r="E235" s="260" t="s">
        <v>1</v>
      </c>
      <c r="F235" s="261" t="s">
        <v>206</v>
      </c>
      <c r="G235" s="258"/>
      <c r="H235" s="260" t="s">
        <v>1</v>
      </c>
      <c r="I235" s="262"/>
      <c r="J235" s="258"/>
      <c r="K235" s="258"/>
      <c r="L235" s="263"/>
      <c r="M235" s="264"/>
      <c r="N235" s="265"/>
      <c r="O235" s="265"/>
      <c r="P235" s="265"/>
      <c r="Q235" s="265"/>
      <c r="R235" s="265"/>
      <c r="S235" s="265"/>
      <c r="T235" s="266"/>
      <c r="U235" s="13"/>
      <c r="V235" s="13"/>
      <c r="W235" s="13"/>
      <c r="X235" s="13"/>
      <c r="Y235" s="13"/>
      <c r="Z235" s="13"/>
      <c r="AA235" s="13"/>
      <c r="AB235" s="13"/>
      <c r="AC235" s="13"/>
      <c r="AD235" s="13"/>
      <c r="AE235" s="13"/>
      <c r="AT235" s="267" t="s">
        <v>189</v>
      </c>
      <c r="AU235" s="267" t="s">
        <v>85</v>
      </c>
      <c r="AV235" s="13" t="s">
        <v>83</v>
      </c>
      <c r="AW235" s="13" t="s">
        <v>32</v>
      </c>
      <c r="AX235" s="13" t="s">
        <v>76</v>
      </c>
      <c r="AY235" s="267" t="s">
        <v>173</v>
      </c>
    </row>
    <row r="236" spans="1:51" s="13" customFormat="1" ht="12">
      <c r="A236" s="13"/>
      <c r="B236" s="257"/>
      <c r="C236" s="258"/>
      <c r="D236" s="259" t="s">
        <v>189</v>
      </c>
      <c r="E236" s="260" t="s">
        <v>1</v>
      </c>
      <c r="F236" s="261" t="s">
        <v>1717</v>
      </c>
      <c r="G236" s="258"/>
      <c r="H236" s="260" t="s">
        <v>1</v>
      </c>
      <c r="I236" s="262"/>
      <c r="J236" s="258"/>
      <c r="K236" s="258"/>
      <c r="L236" s="263"/>
      <c r="M236" s="264"/>
      <c r="N236" s="265"/>
      <c r="O236" s="265"/>
      <c r="P236" s="265"/>
      <c r="Q236" s="265"/>
      <c r="R236" s="265"/>
      <c r="S236" s="265"/>
      <c r="T236" s="266"/>
      <c r="U236" s="13"/>
      <c r="V236" s="13"/>
      <c r="W236" s="13"/>
      <c r="X236" s="13"/>
      <c r="Y236" s="13"/>
      <c r="Z236" s="13"/>
      <c r="AA236" s="13"/>
      <c r="AB236" s="13"/>
      <c r="AC236" s="13"/>
      <c r="AD236" s="13"/>
      <c r="AE236" s="13"/>
      <c r="AT236" s="267" t="s">
        <v>189</v>
      </c>
      <c r="AU236" s="267" t="s">
        <v>85</v>
      </c>
      <c r="AV236" s="13" t="s">
        <v>83</v>
      </c>
      <c r="AW236" s="13" t="s">
        <v>32</v>
      </c>
      <c r="AX236" s="13" t="s">
        <v>76</v>
      </c>
      <c r="AY236" s="267" t="s">
        <v>173</v>
      </c>
    </row>
    <row r="237" spans="1:51" s="14" customFormat="1" ht="12">
      <c r="A237" s="14"/>
      <c r="B237" s="268"/>
      <c r="C237" s="269"/>
      <c r="D237" s="259" t="s">
        <v>189</v>
      </c>
      <c r="E237" s="270" t="s">
        <v>1</v>
      </c>
      <c r="F237" s="271" t="s">
        <v>1718</v>
      </c>
      <c r="G237" s="269"/>
      <c r="H237" s="272">
        <v>26.65</v>
      </c>
      <c r="I237" s="273"/>
      <c r="J237" s="269"/>
      <c r="K237" s="269"/>
      <c r="L237" s="274"/>
      <c r="M237" s="275"/>
      <c r="N237" s="276"/>
      <c r="O237" s="276"/>
      <c r="P237" s="276"/>
      <c r="Q237" s="276"/>
      <c r="R237" s="276"/>
      <c r="S237" s="276"/>
      <c r="T237" s="277"/>
      <c r="U237" s="14"/>
      <c r="V237" s="14"/>
      <c r="W237" s="14"/>
      <c r="X237" s="14"/>
      <c r="Y237" s="14"/>
      <c r="Z237" s="14"/>
      <c r="AA237" s="14"/>
      <c r="AB237" s="14"/>
      <c r="AC237" s="14"/>
      <c r="AD237" s="14"/>
      <c r="AE237" s="14"/>
      <c r="AT237" s="278" t="s">
        <v>189</v>
      </c>
      <c r="AU237" s="278" t="s">
        <v>85</v>
      </c>
      <c r="AV237" s="14" t="s">
        <v>85</v>
      </c>
      <c r="AW237" s="14" t="s">
        <v>32</v>
      </c>
      <c r="AX237" s="14" t="s">
        <v>76</v>
      </c>
      <c r="AY237" s="278" t="s">
        <v>173</v>
      </c>
    </row>
    <row r="238" spans="1:51" s="15" customFormat="1" ht="12">
      <c r="A238" s="15"/>
      <c r="B238" s="279"/>
      <c r="C238" s="280"/>
      <c r="D238" s="259" t="s">
        <v>189</v>
      </c>
      <c r="E238" s="281" t="s">
        <v>1</v>
      </c>
      <c r="F238" s="282" t="s">
        <v>194</v>
      </c>
      <c r="G238" s="280"/>
      <c r="H238" s="283">
        <v>26.65</v>
      </c>
      <c r="I238" s="284"/>
      <c r="J238" s="280"/>
      <c r="K238" s="280"/>
      <c r="L238" s="285"/>
      <c r="M238" s="286"/>
      <c r="N238" s="287"/>
      <c r="O238" s="287"/>
      <c r="P238" s="287"/>
      <c r="Q238" s="287"/>
      <c r="R238" s="287"/>
      <c r="S238" s="287"/>
      <c r="T238" s="288"/>
      <c r="U238" s="15"/>
      <c r="V238" s="15"/>
      <c r="W238" s="15"/>
      <c r="X238" s="15"/>
      <c r="Y238" s="15"/>
      <c r="Z238" s="15"/>
      <c r="AA238" s="15"/>
      <c r="AB238" s="15"/>
      <c r="AC238" s="15"/>
      <c r="AD238" s="15"/>
      <c r="AE238" s="15"/>
      <c r="AT238" s="289" t="s">
        <v>189</v>
      </c>
      <c r="AU238" s="289" t="s">
        <v>85</v>
      </c>
      <c r="AV238" s="15" t="s">
        <v>183</v>
      </c>
      <c r="AW238" s="15" t="s">
        <v>32</v>
      </c>
      <c r="AX238" s="15" t="s">
        <v>83</v>
      </c>
      <c r="AY238" s="289" t="s">
        <v>173</v>
      </c>
    </row>
    <row r="239" spans="1:65" s="2" customFormat="1" ht="24.15" customHeight="1">
      <c r="A239" s="38"/>
      <c r="B239" s="39"/>
      <c r="C239" s="243" t="s">
        <v>317</v>
      </c>
      <c r="D239" s="243" t="s">
        <v>175</v>
      </c>
      <c r="E239" s="244" t="s">
        <v>449</v>
      </c>
      <c r="F239" s="245" t="s">
        <v>450</v>
      </c>
      <c r="G239" s="246" t="s">
        <v>204</v>
      </c>
      <c r="H239" s="247">
        <v>22.02</v>
      </c>
      <c r="I239" s="248"/>
      <c r="J239" s="249">
        <f>ROUND(I239*H239,2)</f>
        <v>0</v>
      </c>
      <c r="K239" s="250"/>
      <c r="L239" s="44"/>
      <c r="M239" s="251" t="s">
        <v>1</v>
      </c>
      <c r="N239" s="252" t="s">
        <v>41</v>
      </c>
      <c r="O239" s="91"/>
      <c r="P239" s="253">
        <f>O239*H239</f>
        <v>0</v>
      </c>
      <c r="Q239" s="253">
        <v>0</v>
      </c>
      <c r="R239" s="253">
        <f>Q239*H239</f>
        <v>0</v>
      </c>
      <c r="S239" s="253">
        <v>0.014</v>
      </c>
      <c r="T239" s="254">
        <f>S239*H239</f>
        <v>0.30828</v>
      </c>
      <c r="U239" s="38"/>
      <c r="V239" s="38"/>
      <c r="W239" s="38"/>
      <c r="X239" s="38"/>
      <c r="Y239" s="38"/>
      <c r="Z239" s="38"/>
      <c r="AA239" s="38"/>
      <c r="AB239" s="38"/>
      <c r="AC239" s="38"/>
      <c r="AD239" s="38"/>
      <c r="AE239" s="38"/>
      <c r="AR239" s="255" t="s">
        <v>179</v>
      </c>
      <c r="AT239" s="255" t="s">
        <v>175</v>
      </c>
      <c r="AU239" s="255" t="s">
        <v>85</v>
      </c>
      <c r="AY239" s="17" t="s">
        <v>173</v>
      </c>
      <c r="BE239" s="256">
        <f>IF(N239="základní",J239,0)</f>
        <v>0</v>
      </c>
      <c r="BF239" s="256">
        <f>IF(N239="snížená",J239,0)</f>
        <v>0</v>
      </c>
      <c r="BG239" s="256">
        <f>IF(N239="zákl. přenesená",J239,0)</f>
        <v>0</v>
      </c>
      <c r="BH239" s="256">
        <f>IF(N239="sníž. přenesená",J239,0)</f>
        <v>0</v>
      </c>
      <c r="BI239" s="256">
        <f>IF(N239="nulová",J239,0)</f>
        <v>0</v>
      </c>
      <c r="BJ239" s="17" t="s">
        <v>83</v>
      </c>
      <c r="BK239" s="256">
        <f>ROUND(I239*H239,2)</f>
        <v>0</v>
      </c>
      <c r="BL239" s="17" t="s">
        <v>179</v>
      </c>
      <c r="BM239" s="255" t="s">
        <v>1719</v>
      </c>
    </row>
    <row r="240" spans="1:65" s="2" customFormat="1" ht="24.15" customHeight="1">
      <c r="A240" s="38"/>
      <c r="B240" s="39"/>
      <c r="C240" s="243" t="s">
        <v>322</v>
      </c>
      <c r="D240" s="243" t="s">
        <v>175</v>
      </c>
      <c r="E240" s="244" t="s">
        <v>453</v>
      </c>
      <c r="F240" s="245" t="s">
        <v>454</v>
      </c>
      <c r="G240" s="246" t="s">
        <v>398</v>
      </c>
      <c r="H240" s="301"/>
      <c r="I240" s="248"/>
      <c r="J240" s="249">
        <f>ROUND(I240*H240,2)</f>
        <v>0</v>
      </c>
      <c r="K240" s="250"/>
      <c r="L240" s="44"/>
      <c r="M240" s="251" t="s">
        <v>1</v>
      </c>
      <c r="N240" s="252" t="s">
        <v>41</v>
      </c>
      <c r="O240" s="91"/>
      <c r="P240" s="253">
        <f>O240*H240</f>
        <v>0</v>
      </c>
      <c r="Q240" s="253">
        <v>0</v>
      </c>
      <c r="R240" s="253">
        <f>Q240*H240</f>
        <v>0</v>
      </c>
      <c r="S240" s="253">
        <v>0</v>
      </c>
      <c r="T240" s="254">
        <f>S240*H240</f>
        <v>0</v>
      </c>
      <c r="U240" s="38"/>
      <c r="V240" s="38"/>
      <c r="W240" s="38"/>
      <c r="X240" s="38"/>
      <c r="Y240" s="38"/>
      <c r="Z240" s="38"/>
      <c r="AA240" s="38"/>
      <c r="AB240" s="38"/>
      <c r="AC240" s="38"/>
      <c r="AD240" s="38"/>
      <c r="AE240" s="38"/>
      <c r="AR240" s="255" t="s">
        <v>179</v>
      </c>
      <c r="AT240" s="255" t="s">
        <v>175</v>
      </c>
      <c r="AU240" s="255" t="s">
        <v>85</v>
      </c>
      <c r="AY240" s="17" t="s">
        <v>173</v>
      </c>
      <c r="BE240" s="256">
        <f>IF(N240="základní",J240,0)</f>
        <v>0</v>
      </c>
      <c r="BF240" s="256">
        <f>IF(N240="snížená",J240,0)</f>
        <v>0</v>
      </c>
      <c r="BG240" s="256">
        <f>IF(N240="zákl. přenesená",J240,0)</f>
        <v>0</v>
      </c>
      <c r="BH240" s="256">
        <f>IF(N240="sníž. přenesená",J240,0)</f>
        <v>0</v>
      </c>
      <c r="BI240" s="256">
        <f>IF(N240="nulová",J240,0)</f>
        <v>0</v>
      </c>
      <c r="BJ240" s="17" t="s">
        <v>83</v>
      </c>
      <c r="BK240" s="256">
        <f>ROUND(I240*H240,2)</f>
        <v>0</v>
      </c>
      <c r="BL240" s="17" t="s">
        <v>179</v>
      </c>
      <c r="BM240" s="255" t="s">
        <v>1720</v>
      </c>
    </row>
    <row r="241" spans="1:63" s="12" customFormat="1" ht="22.8" customHeight="1">
      <c r="A241" s="12"/>
      <c r="B241" s="227"/>
      <c r="C241" s="228"/>
      <c r="D241" s="229" t="s">
        <v>75</v>
      </c>
      <c r="E241" s="241" t="s">
        <v>456</v>
      </c>
      <c r="F241" s="241" t="s">
        <v>457</v>
      </c>
      <c r="G241" s="228"/>
      <c r="H241" s="228"/>
      <c r="I241" s="231"/>
      <c r="J241" s="242">
        <f>BK241</f>
        <v>0</v>
      </c>
      <c r="K241" s="228"/>
      <c r="L241" s="233"/>
      <c r="M241" s="234"/>
      <c r="N241" s="235"/>
      <c r="O241" s="235"/>
      <c r="P241" s="236">
        <f>SUM(P242:P269)</f>
        <v>0</v>
      </c>
      <c r="Q241" s="235"/>
      <c r="R241" s="236">
        <f>SUM(R242:R269)</f>
        <v>1.2171887</v>
      </c>
      <c r="S241" s="235"/>
      <c r="T241" s="237">
        <f>SUM(T242:T269)</f>
        <v>0.626469</v>
      </c>
      <c r="U241" s="12"/>
      <c r="V241" s="12"/>
      <c r="W241" s="12"/>
      <c r="X241" s="12"/>
      <c r="Y241" s="12"/>
      <c r="Z241" s="12"/>
      <c r="AA241" s="12"/>
      <c r="AB241" s="12"/>
      <c r="AC241" s="12"/>
      <c r="AD241" s="12"/>
      <c r="AE241" s="12"/>
      <c r="AR241" s="238" t="s">
        <v>85</v>
      </c>
      <c r="AT241" s="239" t="s">
        <v>75</v>
      </c>
      <c r="AU241" s="239" t="s">
        <v>83</v>
      </c>
      <c r="AY241" s="238" t="s">
        <v>173</v>
      </c>
      <c r="BK241" s="240">
        <f>SUM(BK242:BK269)</f>
        <v>0</v>
      </c>
    </row>
    <row r="242" spans="1:65" s="2" customFormat="1" ht="33" customHeight="1">
      <c r="A242" s="38"/>
      <c r="B242" s="39"/>
      <c r="C242" s="243" t="s">
        <v>327</v>
      </c>
      <c r="D242" s="243" t="s">
        <v>175</v>
      </c>
      <c r="E242" s="244" t="s">
        <v>464</v>
      </c>
      <c r="F242" s="245" t="s">
        <v>465</v>
      </c>
      <c r="G242" s="246" t="s">
        <v>204</v>
      </c>
      <c r="H242" s="247">
        <v>5.9</v>
      </c>
      <c r="I242" s="248"/>
      <c r="J242" s="249">
        <f>ROUND(I242*H242,2)</f>
        <v>0</v>
      </c>
      <c r="K242" s="250"/>
      <c r="L242" s="44"/>
      <c r="M242" s="251" t="s">
        <v>1</v>
      </c>
      <c r="N242" s="252" t="s">
        <v>41</v>
      </c>
      <c r="O242" s="91"/>
      <c r="P242" s="253">
        <f>O242*H242</f>
        <v>0</v>
      </c>
      <c r="Q242" s="253">
        <v>0.05689</v>
      </c>
      <c r="R242" s="253">
        <f>Q242*H242</f>
        <v>0.33565100000000003</v>
      </c>
      <c r="S242" s="253">
        <v>0</v>
      </c>
      <c r="T242" s="254">
        <f>S242*H242</f>
        <v>0</v>
      </c>
      <c r="U242" s="38"/>
      <c r="V242" s="38"/>
      <c r="W242" s="38"/>
      <c r="X242" s="38"/>
      <c r="Y242" s="38"/>
      <c r="Z242" s="38"/>
      <c r="AA242" s="38"/>
      <c r="AB242" s="38"/>
      <c r="AC242" s="38"/>
      <c r="AD242" s="38"/>
      <c r="AE242" s="38"/>
      <c r="AR242" s="255" t="s">
        <v>179</v>
      </c>
      <c r="AT242" s="255" t="s">
        <v>175</v>
      </c>
      <c r="AU242" s="255" t="s">
        <v>85</v>
      </c>
      <c r="AY242" s="17" t="s">
        <v>173</v>
      </c>
      <c r="BE242" s="256">
        <f>IF(N242="základní",J242,0)</f>
        <v>0</v>
      </c>
      <c r="BF242" s="256">
        <f>IF(N242="snížená",J242,0)</f>
        <v>0</v>
      </c>
      <c r="BG242" s="256">
        <f>IF(N242="zákl. přenesená",J242,0)</f>
        <v>0</v>
      </c>
      <c r="BH242" s="256">
        <f>IF(N242="sníž. přenesená",J242,0)</f>
        <v>0</v>
      </c>
      <c r="BI242" s="256">
        <f>IF(N242="nulová",J242,0)</f>
        <v>0</v>
      </c>
      <c r="BJ242" s="17" t="s">
        <v>83</v>
      </c>
      <c r="BK242" s="256">
        <f>ROUND(I242*H242,2)</f>
        <v>0</v>
      </c>
      <c r="BL242" s="17" t="s">
        <v>179</v>
      </c>
      <c r="BM242" s="255" t="s">
        <v>1721</v>
      </c>
    </row>
    <row r="243" spans="1:51" s="13" customFormat="1" ht="12">
      <c r="A243" s="13"/>
      <c r="B243" s="257"/>
      <c r="C243" s="258"/>
      <c r="D243" s="259" t="s">
        <v>189</v>
      </c>
      <c r="E243" s="260" t="s">
        <v>1</v>
      </c>
      <c r="F243" s="261" t="s">
        <v>190</v>
      </c>
      <c r="G243" s="258"/>
      <c r="H243" s="260" t="s">
        <v>1</v>
      </c>
      <c r="I243" s="262"/>
      <c r="J243" s="258"/>
      <c r="K243" s="258"/>
      <c r="L243" s="263"/>
      <c r="M243" s="264"/>
      <c r="N243" s="265"/>
      <c r="O243" s="265"/>
      <c r="P243" s="265"/>
      <c r="Q243" s="265"/>
      <c r="R243" s="265"/>
      <c r="S243" s="265"/>
      <c r="T243" s="266"/>
      <c r="U243" s="13"/>
      <c r="V243" s="13"/>
      <c r="W243" s="13"/>
      <c r="X243" s="13"/>
      <c r="Y243" s="13"/>
      <c r="Z243" s="13"/>
      <c r="AA243" s="13"/>
      <c r="AB243" s="13"/>
      <c r="AC243" s="13"/>
      <c r="AD243" s="13"/>
      <c r="AE243" s="13"/>
      <c r="AT243" s="267" t="s">
        <v>189</v>
      </c>
      <c r="AU243" s="267" t="s">
        <v>85</v>
      </c>
      <c r="AV243" s="13" t="s">
        <v>83</v>
      </c>
      <c r="AW243" s="13" t="s">
        <v>32</v>
      </c>
      <c r="AX243" s="13" t="s">
        <v>76</v>
      </c>
      <c r="AY243" s="267" t="s">
        <v>173</v>
      </c>
    </row>
    <row r="244" spans="1:51" s="13" customFormat="1" ht="12">
      <c r="A244" s="13"/>
      <c r="B244" s="257"/>
      <c r="C244" s="258"/>
      <c r="D244" s="259" t="s">
        <v>189</v>
      </c>
      <c r="E244" s="260" t="s">
        <v>1</v>
      </c>
      <c r="F244" s="261" t="s">
        <v>206</v>
      </c>
      <c r="G244" s="258"/>
      <c r="H244" s="260" t="s">
        <v>1</v>
      </c>
      <c r="I244" s="262"/>
      <c r="J244" s="258"/>
      <c r="K244" s="258"/>
      <c r="L244" s="263"/>
      <c r="M244" s="264"/>
      <c r="N244" s="265"/>
      <c r="O244" s="265"/>
      <c r="P244" s="265"/>
      <c r="Q244" s="265"/>
      <c r="R244" s="265"/>
      <c r="S244" s="265"/>
      <c r="T244" s="266"/>
      <c r="U244" s="13"/>
      <c r="V244" s="13"/>
      <c r="W244" s="13"/>
      <c r="X244" s="13"/>
      <c r="Y244" s="13"/>
      <c r="Z244" s="13"/>
      <c r="AA244" s="13"/>
      <c r="AB244" s="13"/>
      <c r="AC244" s="13"/>
      <c r="AD244" s="13"/>
      <c r="AE244" s="13"/>
      <c r="AT244" s="267" t="s">
        <v>189</v>
      </c>
      <c r="AU244" s="267" t="s">
        <v>85</v>
      </c>
      <c r="AV244" s="13" t="s">
        <v>83</v>
      </c>
      <c r="AW244" s="13" t="s">
        <v>32</v>
      </c>
      <c r="AX244" s="13" t="s">
        <v>76</v>
      </c>
      <c r="AY244" s="267" t="s">
        <v>173</v>
      </c>
    </row>
    <row r="245" spans="1:51" s="14" customFormat="1" ht="12">
      <c r="A245" s="14"/>
      <c r="B245" s="268"/>
      <c r="C245" s="269"/>
      <c r="D245" s="259" t="s">
        <v>189</v>
      </c>
      <c r="E245" s="270" t="s">
        <v>1</v>
      </c>
      <c r="F245" s="271" t="s">
        <v>1722</v>
      </c>
      <c r="G245" s="269"/>
      <c r="H245" s="272">
        <v>5.9</v>
      </c>
      <c r="I245" s="273"/>
      <c r="J245" s="269"/>
      <c r="K245" s="269"/>
      <c r="L245" s="274"/>
      <c r="M245" s="275"/>
      <c r="N245" s="276"/>
      <c r="O245" s="276"/>
      <c r="P245" s="276"/>
      <c r="Q245" s="276"/>
      <c r="R245" s="276"/>
      <c r="S245" s="276"/>
      <c r="T245" s="277"/>
      <c r="U245" s="14"/>
      <c r="V245" s="14"/>
      <c r="W245" s="14"/>
      <c r="X245" s="14"/>
      <c r="Y245" s="14"/>
      <c r="Z245" s="14"/>
      <c r="AA245" s="14"/>
      <c r="AB245" s="14"/>
      <c r="AC245" s="14"/>
      <c r="AD245" s="14"/>
      <c r="AE245" s="14"/>
      <c r="AT245" s="278" t="s">
        <v>189</v>
      </c>
      <c r="AU245" s="278" t="s">
        <v>85</v>
      </c>
      <c r="AV245" s="14" t="s">
        <v>85</v>
      </c>
      <c r="AW245" s="14" t="s">
        <v>32</v>
      </c>
      <c r="AX245" s="14" t="s">
        <v>76</v>
      </c>
      <c r="AY245" s="278" t="s">
        <v>173</v>
      </c>
    </row>
    <row r="246" spans="1:51" s="15" customFormat="1" ht="12">
      <c r="A246" s="15"/>
      <c r="B246" s="279"/>
      <c r="C246" s="280"/>
      <c r="D246" s="259" t="s">
        <v>189</v>
      </c>
      <c r="E246" s="281" t="s">
        <v>1</v>
      </c>
      <c r="F246" s="282" t="s">
        <v>194</v>
      </c>
      <c r="G246" s="280"/>
      <c r="H246" s="283">
        <v>5.9</v>
      </c>
      <c r="I246" s="284"/>
      <c r="J246" s="280"/>
      <c r="K246" s="280"/>
      <c r="L246" s="285"/>
      <c r="M246" s="286"/>
      <c r="N246" s="287"/>
      <c r="O246" s="287"/>
      <c r="P246" s="287"/>
      <c r="Q246" s="287"/>
      <c r="R246" s="287"/>
      <c r="S246" s="287"/>
      <c r="T246" s="288"/>
      <c r="U246" s="15"/>
      <c r="V246" s="15"/>
      <c r="W246" s="15"/>
      <c r="X246" s="15"/>
      <c r="Y246" s="15"/>
      <c r="Z246" s="15"/>
      <c r="AA246" s="15"/>
      <c r="AB246" s="15"/>
      <c r="AC246" s="15"/>
      <c r="AD246" s="15"/>
      <c r="AE246" s="15"/>
      <c r="AT246" s="289" t="s">
        <v>189</v>
      </c>
      <c r="AU246" s="289" t="s">
        <v>85</v>
      </c>
      <c r="AV246" s="15" t="s">
        <v>183</v>
      </c>
      <c r="AW246" s="15" t="s">
        <v>32</v>
      </c>
      <c r="AX246" s="15" t="s">
        <v>83</v>
      </c>
      <c r="AY246" s="289" t="s">
        <v>173</v>
      </c>
    </row>
    <row r="247" spans="1:65" s="2" customFormat="1" ht="33" customHeight="1">
      <c r="A247" s="38"/>
      <c r="B247" s="39"/>
      <c r="C247" s="243" t="s">
        <v>332</v>
      </c>
      <c r="D247" s="243" t="s">
        <v>175</v>
      </c>
      <c r="E247" s="244" t="s">
        <v>469</v>
      </c>
      <c r="F247" s="245" t="s">
        <v>470</v>
      </c>
      <c r="G247" s="246" t="s">
        <v>204</v>
      </c>
      <c r="H247" s="247">
        <v>14.59</v>
      </c>
      <c r="I247" s="248"/>
      <c r="J247" s="249">
        <f>ROUND(I247*H247,2)</f>
        <v>0</v>
      </c>
      <c r="K247" s="250"/>
      <c r="L247" s="44"/>
      <c r="M247" s="251" t="s">
        <v>1</v>
      </c>
      <c r="N247" s="252" t="s">
        <v>41</v>
      </c>
      <c r="O247" s="91"/>
      <c r="P247" s="253">
        <f>O247*H247</f>
        <v>0</v>
      </c>
      <c r="Q247" s="253">
        <v>0.05763</v>
      </c>
      <c r="R247" s="253">
        <f>Q247*H247</f>
        <v>0.8408217</v>
      </c>
      <c r="S247" s="253">
        <v>0</v>
      </c>
      <c r="T247" s="254">
        <f>S247*H247</f>
        <v>0</v>
      </c>
      <c r="U247" s="38"/>
      <c r="V247" s="38"/>
      <c r="W247" s="38"/>
      <c r="X247" s="38"/>
      <c r="Y247" s="38"/>
      <c r="Z247" s="38"/>
      <c r="AA247" s="38"/>
      <c r="AB247" s="38"/>
      <c r="AC247" s="38"/>
      <c r="AD247" s="38"/>
      <c r="AE247" s="38"/>
      <c r="AR247" s="255" t="s">
        <v>179</v>
      </c>
      <c r="AT247" s="255" t="s">
        <v>175</v>
      </c>
      <c r="AU247" s="255" t="s">
        <v>85</v>
      </c>
      <c r="AY247" s="17" t="s">
        <v>173</v>
      </c>
      <c r="BE247" s="256">
        <f>IF(N247="základní",J247,0)</f>
        <v>0</v>
      </c>
      <c r="BF247" s="256">
        <f>IF(N247="snížená",J247,0)</f>
        <v>0</v>
      </c>
      <c r="BG247" s="256">
        <f>IF(N247="zákl. přenesená",J247,0)</f>
        <v>0</v>
      </c>
      <c r="BH247" s="256">
        <f>IF(N247="sníž. přenesená",J247,0)</f>
        <v>0</v>
      </c>
      <c r="BI247" s="256">
        <f>IF(N247="nulová",J247,0)</f>
        <v>0</v>
      </c>
      <c r="BJ247" s="17" t="s">
        <v>83</v>
      </c>
      <c r="BK247" s="256">
        <f>ROUND(I247*H247,2)</f>
        <v>0</v>
      </c>
      <c r="BL247" s="17" t="s">
        <v>179</v>
      </c>
      <c r="BM247" s="255" t="s">
        <v>1723</v>
      </c>
    </row>
    <row r="248" spans="1:51" s="13" customFormat="1" ht="12">
      <c r="A248" s="13"/>
      <c r="B248" s="257"/>
      <c r="C248" s="258"/>
      <c r="D248" s="259" t="s">
        <v>189</v>
      </c>
      <c r="E248" s="260" t="s">
        <v>1</v>
      </c>
      <c r="F248" s="261" t="s">
        <v>190</v>
      </c>
      <c r="G248" s="258"/>
      <c r="H248" s="260" t="s">
        <v>1</v>
      </c>
      <c r="I248" s="262"/>
      <c r="J248" s="258"/>
      <c r="K248" s="258"/>
      <c r="L248" s="263"/>
      <c r="M248" s="264"/>
      <c r="N248" s="265"/>
      <c r="O248" s="265"/>
      <c r="P248" s="265"/>
      <c r="Q248" s="265"/>
      <c r="R248" s="265"/>
      <c r="S248" s="265"/>
      <c r="T248" s="266"/>
      <c r="U248" s="13"/>
      <c r="V248" s="13"/>
      <c r="W248" s="13"/>
      <c r="X248" s="13"/>
      <c r="Y248" s="13"/>
      <c r="Z248" s="13"/>
      <c r="AA248" s="13"/>
      <c r="AB248" s="13"/>
      <c r="AC248" s="13"/>
      <c r="AD248" s="13"/>
      <c r="AE248" s="13"/>
      <c r="AT248" s="267" t="s">
        <v>189</v>
      </c>
      <c r="AU248" s="267" t="s">
        <v>85</v>
      </c>
      <c r="AV248" s="13" t="s">
        <v>83</v>
      </c>
      <c r="AW248" s="13" t="s">
        <v>32</v>
      </c>
      <c r="AX248" s="13" t="s">
        <v>76</v>
      </c>
      <c r="AY248" s="267" t="s">
        <v>173</v>
      </c>
    </row>
    <row r="249" spans="1:51" s="13" customFormat="1" ht="12">
      <c r="A249" s="13"/>
      <c r="B249" s="257"/>
      <c r="C249" s="258"/>
      <c r="D249" s="259" t="s">
        <v>189</v>
      </c>
      <c r="E249" s="260" t="s">
        <v>1</v>
      </c>
      <c r="F249" s="261" t="s">
        <v>206</v>
      </c>
      <c r="G249" s="258"/>
      <c r="H249" s="260" t="s">
        <v>1</v>
      </c>
      <c r="I249" s="262"/>
      <c r="J249" s="258"/>
      <c r="K249" s="258"/>
      <c r="L249" s="263"/>
      <c r="M249" s="264"/>
      <c r="N249" s="265"/>
      <c r="O249" s="265"/>
      <c r="P249" s="265"/>
      <c r="Q249" s="265"/>
      <c r="R249" s="265"/>
      <c r="S249" s="265"/>
      <c r="T249" s="266"/>
      <c r="U249" s="13"/>
      <c r="V249" s="13"/>
      <c r="W249" s="13"/>
      <c r="X249" s="13"/>
      <c r="Y249" s="13"/>
      <c r="Z249" s="13"/>
      <c r="AA249" s="13"/>
      <c r="AB249" s="13"/>
      <c r="AC249" s="13"/>
      <c r="AD249" s="13"/>
      <c r="AE249" s="13"/>
      <c r="AT249" s="267" t="s">
        <v>189</v>
      </c>
      <c r="AU249" s="267" t="s">
        <v>85</v>
      </c>
      <c r="AV249" s="13" t="s">
        <v>83</v>
      </c>
      <c r="AW249" s="13" t="s">
        <v>32</v>
      </c>
      <c r="AX249" s="13" t="s">
        <v>76</v>
      </c>
      <c r="AY249" s="267" t="s">
        <v>173</v>
      </c>
    </row>
    <row r="250" spans="1:51" s="14" customFormat="1" ht="12">
      <c r="A250" s="14"/>
      <c r="B250" s="268"/>
      <c r="C250" s="269"/>
      <c r="D250" s="259" t="s">
        <v>189</v>
      </c>
      <c r="E250" s="270" t="s">
        <v>1</v>
      </c>
      <c r="F250" s="271" t="s">
        <v>1724</v>
      </c>
      <c r="G250" s="269"/>
      <c r="H250" s="272">
        <v>0.55</v>
      </c>
      <c r="I250" s="273"/>
      <c r="J250" s="269"/>
      <c r="K250" s="269"/>
      <c r="L250" s="274"/>
      <c r="M250" s="275"/>
      <c r="N250" s="276"/>
      <c r="O250" s="276"/>
      <c r="P250" s="276"/>
      <c r="Q250" s="276"/>
      <c r="R250" s="276"/>
      <c r="S250" s="276"/>
      <c r="T250" s="277"/>
      <c r="U250" s="14"/>
      <c r="V250" s="14"/>
      <c r="W250" s="14"/>
      <c r="X250" s="14"/>
      <c r="Y250" s="14"/>
      <c r="Z250" s="14"/>
      <c r="AA250" s="14"/>
      <c r="AB250" s="14"/>
      <c r="AC250" s="14"/>
      <c r="AD250" s="14"/>
      <c r="AE250" s="14"/>
      <c r="AT250" s="278" t="s">
        <v>189</v>
      </c>
      <c r="AU250" s="278" t="s">
        <v>85</v>
      </c>
      <c r="AV250" s="14" t="s">
        <v>85</v>
      </c>
      <c r="AW250" s="14" t="s">
        <v>32</v>
      </c>
      <c r="AX250" s="14" t="s">
        <v>76</v>
      </c>
      <c r="AY250" s="278" t="s">
        <v>173</v>
      </c>
    </row>
    <row r="251" spans="1:51" s="13" customFormat="1" ht="12">
      <c r="A251" s="13"/>
      <c r="B251" s="257"/>
      <c r="C251" s="258"/>
      <c r="D251" s="259" t="s">
        <v>189</v>
      </c>
      <c r="E251" s="260" t="s">
        <v>1</v>
      </c>
      <c r="F251" s="261" t="s">
        <v>42</v>
      </c>
      <c r="G251" s="258"/>
      <c r="H251" s="260" t="s">
        <v>1</v>
      </c>
      <c r="I251" s="262"/>
      <c r="J251" s="258"/>
      <c r="K251" s="258"/>
      <c r="L251" s="263"/>
      <c r="M251" s="264"/>
      <c r="N251" s="265"/>
      <c r="O251" s="265"/>
      <c r="P251" s="265"/>
      <c r="Q251" s="265"/>
      <c r="R251" s="265"/>
      <c r="S251" s="265"/>
      <c r="T251" s="266"/>
      <c r="U251" s="13"/>
      <c r="V251" s="13"/>
      <c r="W251" s="13"/>
      <c r="X251" s="13"/>
      <c r="Y251" s="13"/>
      <c r="Z251" s="13"/>
      <c r="AA251" s="13"/>
      <c r="AB251" s="13"/>
      <c r="AC251" s="13"/>
      <c r="AD251" s="13"/>
      <c r="AE251" s="13"/>
      <c r="AT251" s="267" t="s">
        <v>189</v>
      </c>
      <c r="AU251" s="267" t="s">
        <v>85</v>
      </c>
      <c r="AV251" s="13" t="s">
        <v>83</v>
      </c>
      <c r="AW251" s="13" t="s">
        <v>32</v>
      </c>
      <c r="AX251" s="13" t="s">
        <v>76</v>
      </c>
      <c r="AY251" s="267" t="s">
        <v>173</v>
      </c>
    </row>
    <row r="252" spans="1:51" s="14" customFormat="1" ht="12">
      <c r="A252" s="14"/>
      <c r="B252" s="268"/>
      <c r="C252" s="269"/>
      <c r="D252" s="259" t="s">
        <v>189</v>
      </c>
      <c r="E252" s="270" t="s">
        <v>1</v>
      </c>
      <c r="F252" s="271" t="s">
        <v>1725</v>
      </c>
      <c r="G252" s="269"/>
      <c r="H252" s="272">
        <v>14.04</v>
      </c>
      <c r="I252" s="273"/>
      <c r="J252" s="269"/>
      <c r="K252" s="269"/>
      <c r="L252" s="274"/>
      <c r="M252" s="275"/>
      <c r="N252" s="276"/>
      <c r="O252" s="276"/>
      <c r="P252" s="276"/>
      <c r="Q252" s="276"/>
      <c r="R252" s="276"/>
      <c r="S252" s="276"/>
      <c r="T252" s="277"/>
      <c r="U252" s="14"/>
      <c r="V252" s="14"/>
      <c r="W252" s="14"/>
      <c r="X252" s="14"/>
      <c r="Y252" s="14"/>
      <c r="Z252" s="14"/>
      <c r="AA252" s="14"/>
      <c r="AB252" s="14"/>
      <c r="AC252" s="14"/>
      <c r="AD252" s="14"/>
      <c r="AE252" s="14"/>
      <c r="AT252" s="278" t="s">
        <v>189</v>
      </c>
      <c r="AU252" s="278" t="s">
        <v>85</v>
      </c>
      <c r="AV252" s="14" t="s">
        <v>85</v>
      </c>
      <c r="AW252" s="14" t="s">
        <v>32</v>
      </c>
      <c r="AX252" s="14" t="s">
        <v>76</v>
      </c>
      <c r="AY252" s="278" t="s">
        <v>173</v>
      </c>
    </row>
    <row r="253" spans="1:51" s="15" customFormat="1" ht="12">
      <c r="A253" s="15"/>
      <c r="B253" s="279"/>
      <c r="C253" s="280"/>
      <c r="D253" s="259" t="s">
        <v>189</v>
      </c>
      <c r="E253" s="281" t="s">
        <v>1</v>
      </c>
      <c r="F253" s="282" t="s">
        <v>194</v>
      </c>
      <c r="G253" s="280"/>
      <c r="H253" s="283">
        <v>14.59</v>
      </c>
      <c r="I253" s="284"/>
      <c r="J253" s="280"/>
      <c r="K253" s="280"/>
      <c r="L253" s="285"/>
      <c r="M253" s="286"/>
      <c r="N253" s="287"/>
      <c r="O253" s="287"/>
      <c r="P253" s="287"/>
      <c r="Q253" s="287"/>
      <c r="R253" s="287"/>
      <c r="S253" s="287"/>
      <c r="T253" s="288"/>
      <c r="U253" s="15"/>
      <c r="V253" s="15"/>
      <c r="W253" s="15"/>
      <c r="X253" s="15"/>
      <c r="Y253" s="15"/>
      <c r="Z253" s="15"/>
      <c r="AA253" s="15"/>
      <c r="AB253" s="15"/>
      <c r="AC253" s="15"/>
      <c r="AD253" s="15"/>
      <c r="AE253" s="15"/>
      <c r="AT253" s="289" t="s">
        <v>189</v>
      </c>
      <c r="AU253" s="289" t="s">
        <v>85</v>
      </c>
      <c r="AV253" s="15" t="s">
        <v>183</v>
      </c>
      <c r="AW253" s="15" t="s">
        <v>32</v>
      </c>
      <c r="AX253" s="15" t="s">
        <v>83</v>
      </c>
      <c r="AY253" s="289" t="s">
        <v>173</v>
      </c>
    </row>
    <row r="254" spans="1:65" s="2" customFormat="1" ht="21.75" customHeight="1">
      <c r="A254" s="38"/>
      <c r="B254" s="39"/>
      <c r="C254" s="243" t="s">
        <v>341</v>
      </c>
      <c r="D254" s="243" t="s">
        <v>175</v>
      </c>
      <c r="E254" s="244" t="s">
        <v>474</v>
      </c>
      <c r="F254" s="245" t="s">
        <v>475</v>
      </c>
      <c r="G254" s="246" t="s">
        <v>204</v>
      </c>
      <c r="H254" s="247">
        <v>20.49</v>
      </c>
      <c r="I254" s="248"/>
      <c r="J254" s="249">
        <f>ROUND(I254*H254,2)</f>
        <v>0</v>
      </c>
      <c r="K254" s="250"/>
      <c r="L254" s="44"/>
      <c r="M254" s="251" t="s">
        <v>1</v>
      </c>
      <c r="N254" s="252" t="s">
        <v>41</v>
      </c>
      <c r="O254" s="91"/>
      <c r="P254" s="253">
        <f>O254*H254</f>
        <v>0</v>
      </c>
      <c r="Q254" s="253">
        <v>0.0002</v>
      </c>
      <c r="R254" s="253">
        <f>Q254*H254</f>
        <v>0.004098</v>
      </c>
      <c r="S254" s="253">
        <v>0</v>
      </c>
      <c r="T254" s="254">
        <f>S254*H254</f>
        <v>0</v>
      </c>
      <c r="U254" s="38"/>
      <c r="V254" s="38"/>
      <c r="W254" s="38"/>
      <c r="X254" s="38"/>
      <c r="Y254" s="38"/>
      <c r="Z254" s="38"/>
      <c r="AA254" s="38"/>
      <c r="AB254" s="38"/>
      <c r="AC254" s="38"/>
      <c r="AD254" s="38"/>
      <c r="AE254" s="38"/>
      <c r="AR254" s="255" t="s">
        <v>179</v>
      </c>
      <c r="AT254" s="255" t="s">
        <v>175</v>
      </c>
      <c r="AU254" s="255" t="s">
        <v>85</v>
      </c>
      <c r="AY254" s="17" t="s">
        <v>173</v>
      </c>
      <c r="BE254" s="256">
        <f>IF(N254="základní",J254,0)</f>
        <v>0</v>
      </c>
      <c r="BF254" s="256">
        <f>IF(N254="snížená",J254,0)</f>
        <v>0</v>
      </c>
      <c r="BG254" s="256">
        <f>IF(N254="zákl. přenesená",J254,0)</f>
        <v>0</v>
      </c>
      <c r="BH254" s="256">
        <f>IF(N254="sníž. přenesená",J254,0)</f>
        <v>0</v>
      </c>
      <c r="BI254" s="256">
        <f>IF(N254="nulová",J254,0)</f>
        <v>0</v>
      </c>
      <c r="BJ254" s="17" t="s">
        <v>83</v>
      </c>
      <c r="BK254" s="256">
        <f>ROUND(I254*H254,2)</f>
        <v>0</v>
      </c>
      <c r="BL254" s="17" t="s">
        <v>179</v>
      </c>
      <c r="BM254" s="255" t="s">
        <v>1726</v>
      </c>
    </row>
    <row r="255" spans="1:51" s="13" customFormat="1" ht="12">
      <c r="A255" s="13"/>
      <c r="B255" s="257"/>
      <c r="C255" s="258"/>
      <c r="D255" s="259" t="s">
        <v>189</v>
      </c>
      <c r="E255" s="260" t="s">
        <v>1</v>
      </c>
      <c r="F255" s="261" t="s">
        <v>190</v>
      </c>
      <c r="G255" s="258"/>
      <c r="H255" s="260" t="s">
        <v>1</v>
      </c>
      <c r="I255" s="262"/>
      <c r="J255" s="258"/>
      <c r="K255" s="258"/>
      <c r="L255" s="263"/>
      <c r="M255" s="264"/>
      <c r="N255" s="265"/>
      <c r="O255" s="265"/>
      <c r="P255" s="265"/>
      <c r="Q255" s="265"/>
      <c r="R255" s="265"/>
      <c r="S255" s="265"/>
      <c r="T255" s="266"/>
      <c r="U255" s="13"/>
      <c r="V255" s="13"/>
      <c r="W255" s="13"/>
      <c r="X255" s="13"/>
      <c r="Y255" s="13"/>
      <c r="Z255" s="13"/>
      <c r="AA255" s="13"/>
      <c r="AB255" s="13"/>
      <c r="AC255" s="13"/>
      <c r="AD255" s="13"/>
      <c r="AE255" s="13"/>
      <c r="AT255" s="267" t="s">
        <v>189</v>
      </c>
      <c r="AU255" s="267" t="s">
        <v>85</v>
      </c>
      <c r="AV255" s="13" t="s">
        <v>83</v>
      </c>
      <c r="AW255" s="13" t="s">
        <v>32</v>
      </c>
      <c r="AX255" s="13" t="s">
        <v>76</v>
      </c>
      <c r="AY255" s="267" t="s">
        <v>173</v>
      </c>
    </row>
    <row r="256" spans="1:51" s="14" customFormat="1" ht="12">
      <c r="A256" s="14"/>
      <c r="B256" s="268"/>
      <c r="C256" s="269"/>
      <c r="D256" s="259" t="s">
        <v>189</v>
      </c>
      <c r="E256" s="270" t="s">
        <v>1</v>
      </c>
      <c r="F256" s="271" t="s">
        <v>1727</v>
      </c>
      <c r="G256" s="269"/>
      <c r="H256" s="272">
        <v>20.49</v>
      </c>
      <c r="I256" s="273"/>
      <c r="J256" s="269"/>
      <c r="K256" s="269"/>
      <c r="L256" s="274"/>
      <c r="M256" s="275"/>
      <c r="N256" s="276"/>
      <c r="O256" s="276"/>
      <c r="P256" s="276"/>
      <c r="Q256" s="276"/>
      <c r="R256" s="276"/>
      <c r="S256" s="276"/>
      <c r="T256" s="277"/>
      <c r="U256" s="14"/>
      <c r="V256" s="14"/>
      <c r="W256" s="14"/>
      <c r="X256" s="14"/>
      <c r="Y256" s="14"/>
      <c r="Z256" s="14"/>
      <c r="AA256" s="14"/>
      <c r="AB256" s="14"/>
      <c r="AC256" s="14"/>
      <c r="AD256" s="14"/>
      <c r="AE256" s="14"/>
      <c r="AT256" s="278" t="s">
        <v>189</v>
      </c>
      <c r="AU256" s="278" t="s">
        <v>85</v>
      </c>
      <c r="AV256" s="14" t="s">
        <v>85</v>
      </c>
      <c r="AW256" s="14" t="s">
        <v>32</v>
      </c>
      <c r="AX256" s="14" t="s">
        <v>76</v>
      </c>
      <c r="AY256" s="278" t="s">
        <v>173</v>
      </c>
    </row>
    <row r="257" spans="1:51" s="15" customFormat="1" ht="12">
      <c r="A257" s="15"/>
      <c r="B257" s="279"/>
      <c r="C257" s="280"/>
      <c r="D257" s="259" t="s">
        <v>189</v>
      </c>
      <c r="E257" s="281" t="s">
        <v>1</v>
      </c>
      <c r="F257" s="282" t="s">
        <v>194</v>
      </c>
      <c r="G257" s="280"/>
      <c r="H257" s="283">
        <v>20.49</v>
      </c>
      <c r="I257" s="284"/>
      <c r="J257" s="280"/>
      <c r="K257" s="280"/>
      <c r="L257" s="285"/>
      <c r="M257" s="286"/>
      <c r="N257" s="287"/>
      <c r="O257" s="287"/>
      <c r="P257" s="287"/>
      <c r="Q257" s="287"/>
      <c r="R257" s="287"/>
      <c r="S257" s="287"/>
      <c r="T257" s="288"/>
      <c r="U257" s="15"/>
      <c r="V257" s="15"/>
      <c r="W257" s="15"/>
      <c r="X257" s="15"/>
      <c r="Y257" s="15"/>
      <c r="Z257" s="15"/>
      <c r="AA257" s="15"/>
      <c r="AB257" s="15"/>
      <c r="AC257" s="15"/>
      <c r="AD257" s="15"/>
      <c r="AE257" s="15"/>
      <c r="AT257" s="289" t="s">
        <v>189</v>
      </c>
      <c r="AU257" s="289" t="s">
        <v>85</v>
      </c>
      <c r="AV257" s="15" t="s">
        <v>183</v>
      </c>
      <c r="AW257" s="15" t="s">
        <v>32</v>
      </c>
      <c r="AX257" s="15" t="s">
        <v>83</v>
      </c>
      <c r="AY257" s="289" t="s">
        <v>173</v>
      </c>
    </row>
    <row r="258" spans="1:65" s="2" customFormat="1" ht="24.15" customHeight="1">
      <c r="A258" s="38"/>
      <c r="B258" s="39"/>
      <c r="C258" s="243" t="s">
        <v>345</v>
      </c>
      <c r="D258" s="243" t="s">
        <v>175</v>
      </c>
      <c r="E258" s="244" t="s">
        <v>1728</v>
      </c>
      <c r="F258" s="245" t="s">
        <v>1729</v>
      </c>
      <c r="G258" s="246" t="s">
        <v>204</v>
      </c>
      <c r="H258" s="247">
        <v>2.04</v>
      </c>
      <c r="I258" s="248"/>
      <c r="J258" s="249">
        <f>ROUND(I258*H258,2)</f>
        <v>0</v>
      </c>
      <c r="K258" s="250"/>
      <c r="L258" s="44"/>
      <c r="M258" s="251" t="s">
        <v>1</v>
      </c>
      <c r="N258" s="252" t="s">
        <v>41</v>
      </c>
      <c r="O258" s="91"/>
      <c r="P258" s="253">
        <f>O258*H258</f>
        <v>0</v>
      </c>
      <c r="Q258" s="253">
        <v>0.01795</v>
      </c>
      <c r="R258" s="253">
        <f>Q258*H258</f>
        <v>0.036618000000000005</v>
      </c>
      <c r="S258" s="253">
        <v>0</v>
      </c>
      <c r="T258" s="254">
        <f>S258*H258</f>
        <v>0</v>
      </c>
      <c r="U258" s="38"/>
      <c r="V258" s="38"/>
      <c r="W258" s="38"/>
      <c r="X258" s="38"/>
      <c r="Y258" s="38"/>
      <c r="Z258" s="38"/>
      <c r="AA258" s="38"/>
      <c r="AB258" s="38"/>
      <c r="AC258" s="38"/>
      <c r="AD258" s="38"/>
      <c r="AE258" s="38"/>
      <c r="AR258" s="255" t="s">
        <v>179</v>
      </c>
      <c r="AT258" s="255" t="s">
        <v>175</v>
      </c>
      <c r="AU258" s="255" t="s">
        <v>85</v>
      </c>
      <c r="AY258" s="17" t="s">
        <v>173</v>
      </c>
      <c r="BE258" s="256">
        <f>IF(N258="základní",J258,0)</f>
        <v>0</v>
      </c>
      <c r="BF258" s="256">
        <f>IF(N258="snížená",J258,0)</f>
        <v>0</v>
      </c>
      <c r="BG258" s="256">
        <f>IF(N258="zákl. přenesená",J258,0)</f>
        <v>0</v>
      </c>
      <c r="BH258" s="256">
        <f>IF(N258="sníž. přenesená",J258,0)</f>
        <v>0</v>
      </c>
      <c r="BI258" s="256">
        <f>IF(N258="nulová",J258,0)</f>
        <v>0</v>
      </c>
      <c r="BJ258" s="17" t="s">
        <v>83</v>
      </c>
      <c r="BK258" s="256">
        <f>ROUND(I258*H258,2)</f>
        <v>0</v>
      </c>
      <c r="BL258" s="17" t="s">
        <v>179</v>
      </c>
      <c r="BM258" s="255" t="s">
        <v>1730</v>
      </c>
    </row>
    <row r="259" spans="1:51" s="13" customFormat="1" ht="12">
      <c r="A259" s="13"/>
      <c r="B259" s="257"/>
      <c r="C259" s="258"/>
      <c r="D259" s="259" t="s">
        <v>189</v>
      </c>
      <c r="E259" s="260" t="s">
        <v>1</v>
      </c>
      <c r="F259" s="261" t="s">
        <v>190</v>
      </c>
      <c r="G259" s="258"/>
      <c r="H259" s="260" t="s">
        <v>1</v>
      </c>
      <c r="I259" s="262"/>
      <c r="J259" s="258"/>
      <c r="K259" s="258"/>
      <c r="L259" s="263"/>
      <c r="M259" s="264"/>
      <c r="N259" s="265"/>
      <c r="O259" s="265"/>
      <c r="P259" s="265"/>
      <c r="Q259" s="265"/>
      <c r="R259" s="265"/>
      <c r="S259" s="265"/>
      <c r="T259" s="266"/>
      <c r="U259" s="13"/>
      <c r="V259" s="13"/>
      <c r="W259" s="13"/>
      <c r="X259" s="13"/>
      <c r="Y259" s="13"/>
      <c r="Z259" s="13"/>
      <c r="AA259" s="13"/>
      <c r="AB259" s="13"/>
      <c r="AC259" s="13"/>
      <c r="AD259" s="13"/>
      <c r="AE259" s="13"/>
      <c r="AT259" s="267" t="s">
        <v>189</v>
      </c>
      <c r="AU259" s="267" t="s">
        <v>85</v>
      </c>
      <c r="AV259" s="13" t="s">
        <v>83</v>
      </c>
      <c r="AW259" s="13" t="s">
        <v>32</v>
      </c>
      <c r="AX259" s="13" t="s">
        <v>76</v>
      </c>
      <c r="AY259" s="267" t="s">
        <v>173</v>
      </c>
    </row>
    <row r="260" spans="1:51" s="13" customFormat="1" ht="12">
      <c r="A260" s="13"/>
      <c r="B260" s="257"/>
      <c r="C260" s="258"/>
      <c r="D260" s="259" t="s">
        <v>189</v>
      </c>
      <c r="E260" s="260" t="s">
        <v>1</v>
      </c>
      <c r="F260" s="261" t="s">
        <v>1731</v>
      </c>
      <c r="G260" s="258"/>
      <c r="H260" s="260" t="s">
        <v>1</v>
      </c>
      <c r="I260" s="262"/>
      <c r="J260" s="258"/>
      <c r="K260" s="258"/>
      <c r="L260" s="263"/>
      <c r="M260" s="264"/>
      <c r="N260" s="265"/>
      <c r="O260" s="265"/>
      <c r="P260" s="265"/>
      <c r="Q260" s="265"/>
      <c r="R260" s="265"/>
      <c r="S260" s="265"/>
      <c r="T260" s="266"/>
      <c r="U260" s="13"/>
      <c r="V260" s="13"/>
      <c r="W260" s="13"/>
      <c r="X260" s="13"/>
      <c r="Y260" s="13"/>
      <c r="Z260" s="13"/>
      <c r="AA260" s="13"/>
      <c r="AB260" s="13"/>
      <c r="AC260" s="13"/>
      <c r="AD260" s="13"/>
      <c r="AE260" s="13"/>
      <c r="AT260" s="267" t="s">
        <v>189</v>
      </c>
      <c r="AU260" s="267" t="s">
        <v>85</v>
      </c>
      <c r="AV260" s="13" t="s">
        <v>83</v>
      </c>
      <c r="AW260" s="13" t="s">
        <v>32</v>
      </c>
      <c r="AX260" s="13" t="s">
        <v>76</v>
      </c>
      <c r="AY260" s="267" t="s">
        <v>173</v>
      </c>
    </row>
    <row r="261" spans="1:51" s="14" customFormat="1" ht="12">
      <c r="A261" s="14"/>
      <c r="B261" s="268"/>
      <c r="C261" s="269"/>
      <c r="D261" s="259" t="s">
        <v>189</v>
      </c>
      <c r="E261" s="270" t="s">
        <v>1</v>
      </c>
      <c r="F261" s="271" t="s">
        <v>1732</v>
      </c>
      <c r="G261" s="269"/>
      <c r="H261" s="272">
        <v>2.04</v>
      </c>
      <c r="I261" s="273"/>
      <c r="J261" s="269"/>
      <c r="K261" s="269"/>
      <c r="L261" s="274"/>
      <c r="M261" s="275"/>
      <c r="N261" s="276"/>
      <c r="O261" s="276"/>
      <c r="P261" s="276"/>
      <c r="Q261" s="276"/>
      <c r="R261" s="276"/>
      <c r="S261" s="276"/>
      <c r="T261" s="277"/>
      <c r="U261" s="14"/>
      <c r="V261" s="14"/>
      <c r="W261" s="14"/>
      <c r="X261" s="14"/>
      <c r="Y261" s="14"/>
      <c r="Z261" s="14"/>
      <c r="AA261" s="14"/>
      <c r="AB261" s="14"/>
      <c r="AC261" s="14"/>
      <c r="AD261" s="14"/>
      <c r="AE261" s="14"/>
      <c r="AT261" s="278" t="s">
        <v>189</v>
      </c>
      <c r="AU261" s="278" t="s">
        <v>85</v>
      </c>
      <c r="AV261" s="14" t="s">
        <v>85</v>
      </c>
      <c r="AW261" s="14" t="s">
        <v>32</v>
      </c>
      <c r="AX261" s="14" t="s">
        <v>76</v>
      </c>
      <c r="AY261" s="278" t="s">
        <v>173</v>
      </c>
    </row>
    <row r="262" spans="1:51" s="15" customFormat="1" ht="12">
      <c r="A262" s="15"/>
      <c r="B262" s="279"/>
      <c r="C262" s="280"/>
      <c r="D262" s="259" t="s">
        <v>189</v>
      </c>
      <c r="E262" s="281" t="s">
        <v>1</v>
      </c>
      <c r="F262" s="282" t="s">
        <v>194</v>
      </c>
      <c r="G262" s="280"/>
      <c r="H262" s="283">
        <v>2.04</v>
      </c>
      <c r="I262" s="284"/>
      <c r="J262" s="280"/>
      <c r="K262" s="280"/>
      <c r="L262" s="285"/>
      <c r="M262" s="286"/>
      <c r="N262" s="287"/>
      <c r="O262" s="287"/>
      <c r="P262" s="287"/>
      <c r="Q262" s="287"/>
      <c r="R262" s="287"/>
      <c r="S262" s="287"/>
      <c r="T262" s="288"/>
      <c r="U262" s="15"/>
      <c r="V262" s="15"/>
      <c r="W262" s="15"/>
      <c r="X262" s="15"/>
      <c r="Y262" s="15"/>
      <c r="Z262" s="15"/>
      <c r="AA262" s="15"/>
      <c r="AB262" s="15"/>
      <c r="AC262" s="15"/>
      <c r="AD262" s="15"/>
      <c r="AE262" s="15"/>
      <c r="AT262" s="289" t="s">
        <v>189</v>
      </c>
      <c r="AU262" s="289" t="s">
        <v>85</v>
      </c>
      <c r="AV262" s="15" t="s">
        <v>183</v>
      </c>
      <c r="AW262" s="15" t="s">
        <v>32</v>
      </c>
      <c r="AX262" s="15" t="s">
        <v>83</v>
      </c>
      <c r="AY262" s="289" t="s">
        <v>173</v>
      </c>
    </row>
    <row r="263" spans="1:65" s="2" customFormat="1" ht="24.15" customHeight="1">
      <c r="A263" s="38"/>
      <c r="B263" s="39"/>
      <c r="C263" s="243" t="s">
        <v>352</v>
      </c>
      <c r="D263" s="243" t="s">
        <v>175</v>
      </c>
      <c r="E263" s="244" t="s">
        <v>496</v>
      </c>
      <c r="F263" s="245" t="s">
        <v>497</v>
      </c>
      <c r="G263" s="246" t="s">
        <v>204</v>
      </c>
      <c r="H263" s="247">
        <v>22.02</v>
      </c>
      <c r="I263" s="248"/>
      <c r="J263" s="249">
        <f>ROUND(I263*H263,2)</f>
        <v>0</v>
      </c>
      <c r="K263" s="250"/>
      <c r="L263" s="44"/>
      <c r="M263" s="251" t="s">
        <v>1</v>
      </c>
      <c r="N263" s="252" t="s">
        <v>41</v>
      </c>
      <c r="O263" s="91"/>
      <c r="P263" s="253">
        <f>O263*H263</f>
        <v>0</v>
      </c>
      <c r="Q263" s="253">
        <v>0</v>
      </c>
      <c r="R263" s="253">
        <f>Q263*H263</f>
        <v>0</v>
      </c>
      <c r="S263" s="253">
        <v>0.01725</v>
      </c>
      <c r="T263" s="254">
        <f>S263*H263</f>
        <v>0.37984500000000004</v>
      </c>
      <c r="U263" s="38"/>
      <c r="V263" s="38"/>
      <c r="W263" s="38"/>
      <c r="X263" s="38"/>
      <c r="Y263" s="38"/>
      <c r="Z263" s="38"/>
      <c r="AA263" s="38"/>
      <c r="AB263" s="38"/>
      <c r="AC263" s="38"/>
      <c r="AD263" s="38"/>
      <c r="AE263" s="38"/>
      <c r="AR263" s="255" t="s">
        <v>179</v>
      </c>
      <c r="AT263" s="255" t="s">
        <v>175</v>
      </c>
      <c r="AU263" s="255" t="s">
        <v>85</v>
      </c>
      <c r="AY263" s="17" t="s">
        <v>173</v>
      </c>
      <c r="BE263" s="256">
        <f>IF(N263="základní",J263,0)</f>
        <v>0</v>
      </c>
      <c r="BF263" s="256">
        <f>IF(N263="snížená",J263,0)</f>
        <v>0</v>
      </c>
      <c r="BG263" s="256">
        <f>IF(N263="zákl. přenesená",J263,0)</f>
        <v>0</v>
      </c>
      <c r="BH263" s="256">
        <f>IF(N263="sníž. přenesená",J263,0)</f>
        <v>0</v>
      </c>
      <c r="BI263" s="256">
        <f>IF(N263="nulová",J263,0)</f>
        <v>0</v>
      </c>
      <c r="BJ263" s="17" t="s">
        <v>83</v>
      </c>
      <c r="BK263" s="256">
        <f>ROUND(I263*H263,2)</f>
        <v>0</v>
      </c>
      <c r="BL263" s="17" t="s">
        <v>179</v>
      </c>
      <c r="BM263" s="255" t="s">
        <v>1733</v>
      </c>
    </row>
    <row r="264" spans="1:51" s="13" customFormat="1" ht="12">
      <c r="A264" s="13"/>
      <c r="B264" s="257"/>
      <c r="C264" s="258"/>
      <c r="D264" s="259" t="s">
        <v>189</v>
      </c>
      <c r="E264" s="260" t="s">
        <v>1</v>
      </c>
      <c r="F264" s="261" t="s">
        <v>282</v>
      </c>
      <c r="G264" s="258"/>
      <c r="H264" s="260" t="s">
        <v>1</v>
      </c>
      <c r="I264" s="262"/>
      <c r="J264" s="258"/>
      <c r="K264" s="258"/>
      <c r="L264" s="263"/>
      <c r="M264" s="264"/>
      <c r="N264" s="265"/>
      <c r="O264" s="265"/>
      <c r="P264" s="265"/>
      <c r="Q264" s="265"/>
      <c r="R264" s="265"/>
      <c r="S264" s="265"/>
      <c r="T264" s="266"/>
      <c r="U264" s="13"/>
      <c r="V264" s="13"/>
      <c r="W264" s="13"/>
      <c r="X264" s="13"/>
      <c r="Y264" s="13"/>
      <c r="Z264" s="13"/>
      <c r="AA264" s="13"/>
      <c r="AB264" s="13"/>
      <c r="AC264" s="13"/>
      <c r="AD264" s="13"/>
      <c r="AE264" s="13"/>
      <c r="AT264" s="267" t="s">
        <v>189</v>
      </c>
      <c r="AU264" s="267" t="s">
        <v>85</v>
      </c>
      <c r="AV264" s="13" t="s">
        <v>83</v>
      </c>
      <c r="AW264" s="13" t="s">
        <v>32</v>
      </c>
      <c r="AX264" s="13" t="s">
        <v>76</v>
      </c>
      <c r="AY264" s="267" t="s">
        <v>173</v>
      </c>
    </row>
    <row r="265" spans="1:51" s="13" customFormat="1" ht="12">
      <c r="A265" s="13"/>
      <c r="B265" s="257"/>
      <c r="C265" s="258"/>
      <c r="D265" s="259" t="s">
        <v>189</v>
      </c>
      <c r="E265" s="260" t="s">
        <v>1</v>
      </c>
      <c r="F265" s="261" t="s">
        <v>499</v>
      </c>
      <c r="G265" s="258"/>
      <c r="H265" s="260" t="s">
        <v>1</v>
      </c>
      <c r="I265" s="262"/>
      <c r="J265" s="258"/>
      <c r="K265" s="258"/>
      <c r="L265" s="263"/>
      <c r="M265" s="264"/>
      <c r="N265" s="265"/>
      <c r="O265" s="265"/>
      <c r="P265" s="265"/>
      <c r="Q265" s="265"/>
      <c r="R265" s="265"/>
      <c r="S265" s="265"/>
      <c r="T265" s="266"/>
      <c r="U265" s="13"/>
      <c r="V265" s="13"/>
      <c r="W265" s="13"/>
      <c r="X265" s="13"/>
      <c r="Y265" s="13"/>
      <c r="Z265" s="13"/>
      <c r="AA265" s="13"/>
      <c r="AB265" s="13"/>
      <c r="AC265" s="13"/>
      <c r="AD265" s="13"/>
      <c r="AE265" s="13"/>
      <c r="AT265" s="267" t="s">
        <v>189</v>
      </c>
      <c r="AU265" s="267" t="s">
        <v>85</v>
      </c>
      <c r="AV265" s="13" t="s">
        <v>83</v>
      </c>
      <c r="AW265" s="13" t="s">
        <v>32</v>
      </c>
      <c r="AX265" s="13" t="s">
        <v>76</v>
      </c>
      <c r="AY265" s="267" t="s">
        <v>173</v>
      </c>
    </row>
    <row r="266" spans="1:51" s="14" customFormat="1" ht="12">
      <c r="A266" s="14"/>
      <c r="B266" s="268"/>
      <c r="C266" s="269"/>
      <c r="D266" s="259" t="s">
        <v>189</v>
      </c>
      <c r="E266" s="270" t="s">
        <v>1</v>
      </c>
      <c r="F266" s="271" t="s">
        <v>1734</v>
      </c>
      <c r="G266" s="269"/>
      <c r="H266" s="272">
        <v>22.02</v>
      </c>
      <c r="I266" s="273"/>
      <c r="J266" s="269"/>
      <c r="K266" s="269"/>
      <c r="L266" s="274"/>
      <c r="M266" s="275"/>
      <c r="N266" s="276"/>
      <c r="O266" s="276"/>
      <c r="P266" s="276"/>
      <c r="Q266" s="276"/>
      <c r="R266" s="276"/>
      <c r="S266" s="276"/>
      <c r="T266" s="277"/>
      <c r="U266" s="14"/>
      <c r="V266" s="14"/>
      <c r="W266" s="14"/>
      <c r="X266" s="14"/>
      <c r="Y266" s="14"/>
      <c r="Z266" s="14"/>
      <c r="AA266" s="14"/>
      <c r="AB266" s="14"/>
      <c r="AC266" s="14"/>
      <c r="AD266" s="14"/>
      <c r="AE266" s="14"/>
      <c r="AT266" s="278" t="s">
        <v>189</v>
      </c>
      <c r="AU266" s="278" t="s">
        <v>85</v>
      </c>
      <c r="AV266" s="14" t="s">
        <v>85</v>
      </c>
      <c r="AW266" s="14" t="s">
        <v>32</v>
      </c>
      <c r="AX266" s="14" t="s">
        <v>76</v>
      </c>
      <c r="AY266" s="278" t="s">
        <v>173</v>
      </c>
    </row>
    <row r="267" spans="1:51" s="15" customFormat="1" ht="12">
      <c r="A267" s="15"/>
      <c r="B267" s="279"/>
      <c r="C267" s="280"/>
      <c r="D267" s="259" t="s">
        <v>189</v>
      </c>
      <c r="E267" s="281" t="s">
        <v>1</v>
      </c>
      <c r="F267" s="282" t="s">
        <v>194</v>
      </c>
      <c r="G267" s="280"/>
      <c r="H267" s="283">
        <v>22.02</v>
      </c>
      <c r="I267" s="284"/>
      <c r="J267" s="280"/>
      <c r="K267" s="280"/>
      <c r="L267" s="285"/>
      <c r="M267" s="286"/>
      <c r="N267" s="287"/>
      <c r="O267" s="287"/>
      <c r="P267" s="287"/>
      <c r="Q267" s="287"/>
      <c r="R267" s="287"/>
      <c r="S267" s="287"/>
      <c r="T267" s="288"/>
      <c r="U267" s="15"/>
      <c r="V267" s="15"/>
      <c r="W267" s="15"/>
      <c r="X267" s="15"/>
      <c r="Y267" s="15"/>
      <c r="Z267" s="15"/>
      <c r="AA267" s="15"/>
      <c r="AB267" s="15"/>
      <c r="AC267" s="15"/>
      <c r="AD267" s="15"/>
      <c r="AE267" s="15"/>
      <c r="AT267" s="289" t="s">
        <v>189</v>
      </c>
      <c r="AU267" s="289" t="s">
        <v>85</v>
      </c>
      <c r="AV267" s="15" t="s">
        <v>183</v>
      </c>
      <c r="AW267" s="15" t="s">
        <v>32</v>
      </c>
      <c r="AX267" s="15" t="s">
        <v>83</v>
      </c>
      <c r="AY267" s="289" t="s">
        <v>173</v>
      </c>
    </row>
    <row r="268" spans="1:65" s="2" customFormat="1" ht="21.75" customHeight="1">
      <c r="A268" s="38"/>
      <c r="B268" s="39"/>
      <c r="C268" s="243" t="s">
        <v>363</v>
      </c>
      <c r="D268" s="243" t="s">
        <v>175</v>
      </c>
      <c r="E268" s="244" t="s">
        <v>502</v>
      </c>
      <c r="F268" s="245" t="s">
        <v>503</v>
      </c>
      <c r="G268" s="246" t="s">
        <v>204</v>
      </c>
      <c r="H268" s="247">
        <v>22.02</v>
      </c>
      <c r="I268" s="248"/>
      <c r="J268" s="249">
        <f>ROUND(I268*H268,2)</f>
        <v>0</v>
      </c>
      <c r="K268" s="250"/>
      <c r="L268" s="44"/>
      <c r="M268" s="251" t="s">
        <v>1</v>
      </c>
      <c r="N268" s="252" t="s">
        <v>41</v>
      </c>
      <c r="O268" s="91"/>
      <c r="P268" s="253">
        <f>O268*H268</f>
        <v>0</v>
      </c>
      <c r="Q268" s="253">
        <v>0</v>
      </c>
      <c r="R268" s="253">
        <f>Q268*H268</f>
        <v>0</v>
      </c>
      <c r="S268" s="253">
        <v>0.0112</v>
      </c>
      <c r="T268" s="254">
        <f>S268*H268</f>
        <v>0.24662399999999998</v>
      </c>
      <c r="U268" s="38"/>
      <c r="V268" s="38"/>
      <c r="W268" s="38"/>
      <c r="X268" s="38"/>
      <c r="Y268" s="38"/>
      <c r="Z268" s="38"/>
      <c r="AA268" s="38"/>
      <c r="AB268" s="38"/>
      <c r="AC268" s="38"/>
      <c r="AD268" s="38"/>
      <c r="AE268" s="38"/>
      <c r="AR268" s="255" t="s">
        <v>179</v>
      </c>
      <c r="AT268" s="255" t="s">
        <v>175</v>
      </c>
      <c r="AU268" s="255" t="s">
        <v>85</v>
      </c>
      <c r="AY268" s="17" t="s">
        <v>173</v>
      </c>
      <c r="BE268" s="256">
        <f>IF(N268="základní",J268,0)</f>
        <v>0</v>
      </c>
      <c r="BF268" s="256">
        <f>IF(N268="snížená",J268,0)</f>
        <v>0</v>
      </c>
      <c r="BG268" s="256">
        <f>IF(N268="zákl. přenesená",J268,0)</f>
        <v>0</v>
      </c>
      <c r="BH268" s="256">
        <f>IF(N268="sníž. přenesená",J268,0)</f>
        <v>0</v>
      </c>
      <c r="BI268" s="256">
        <f>IF(N268="nulová",J268,0)</f>
        <v>0</v>
      </c>
      <c r="BJ268" s="17" t="s">
        <v>83</v>
      </c>
      <c r="BK268" s="256">
        <f>ROUND(I268*H268,2)</f>
        <v>0</v>
      </c>
      <c r="BL268" s="17" t="s">
        <v>179</v>
      </c>
      <c r="BM268" s="255" t="s">
        <v>1735</v>
      </c>
    </row>
    <row r="269" spans="1:65" s="2" customFormat="1" ht="24.15" customHeight="1">
      <c r="A269" s="38"/>
      <c r="B269" s="39"/>
      <c r="C269" s="243" t="s">
        <v>367</v>
      </c>
      <c r="D269" s="243" t="s">
        <v>175</v>
      </c>
      <c r="E269" s="244" t="s">
        <v>532</v>
      </c>
      <c r="F269" s="245" t="s">
        <v>533</v>
      </c>
      <c r="G269" s="246" t="s">
        <v>398</v>
      </c>
      <c r="H269" s="301"/>
      <c r="I269" s="248"/>
      <c r="J269" s="249">
        <f>ROUND(I269*H269,2)</f>
        <v>0</v>
      </c>
      <c r="K269" s="250"/>
      <c r="L269" s="44"/>
      <c r="M269" s="251" t="s">
        <v>1</v>
      </c>
      <c r="N269" s="252" t="s">
        <v>41</v>
      </c>
      <c r="O269" s="91"/>
      <c r="P269" s="253">
        <f>O269*H269</f>
        <v>0</v>
      </c>
      <c r="Q269" s="253">
        <v>0</v>
      </c>
      <c r="R269" s="253">
        <f>Q269*H269</f>
        <v>0</v>
      </c>
      <c r="S269" s="253">
        <v>0</v>
      </c>
      <c r="T269" s="254">
        <f>S269*H269</f>
        <v>0</v>
      </c>
      <c r="U269" s="38"/>
      <c r="V269" s="38"/>
      <c r="W269" s="38"/>
      <c r="X269" s="38"/>
      <c r="Y269" s="38"/>
      <c r="Z269" s="38"/>
      <c r="AA269" s="38"/>
      <c r="AB269" s="38"/>
      <c r="AC269" s="38"/>
      <c r="AD269" s="38"/>
      <c r="AE269" s="38"/>
      <c r="AR269" s="255" t="s">
        <v>179</v>
      </c>
      <c r="AT269" s="255" t="s">
        <v>175</v>
      </c>
      <c r="AU269" s="255" t="s">
        <v>85</v>
      </c>
      <c r="AY269" s="17" t="s">
        <v>173</v>
      </c>
      <c r="BE269" s="256">
        <f>IF(N269="základní",J269,0)</f>
        <v>0</v>
      </c>
      <c r="BF269" s="256">
        <f>IF(N269="snížená",J269,0)</f>
        <v>0</v>
      </c>
      <c r="BG269" s="256">
        <f>IF(N269="zákl. přenesená",J269,0)</f>
        <v>0</v>
      </c>
      <c r="BH269" s="256">
        <f>IF(N269="sníž. přenesená",J269,0)</f>
        <v>0</v>
      </c>
      <c r="BI269" s="256">
        <f>IF(N269="nulová",J269,0)</f>
        <v>0</v>
      </c>
      <c r="BJ269" s="17" t="s">
        <v>83</v>
      </c>
      <c r="BK269" s="256">
        <f>ROUND(I269*H269,2)</f>
        <v>0</v>
      </c>
      <c r="BL269" s="17" t="s">
        <v>179</v>
      </c>
      <c r="BM269" s="255" t="s">
        <v>1736</v>
      </c>
    </row>
    <row r="270" spans="1:63" s="12" customFormat="1" ht="22.8" customHeight="1">
      <c r="A270" s="12"/>
      <c r="B270" s="227"/>
      <c r="C270" s="228"/>
      <c r="D270" s="229" t="s">
        <v>75</v>
      </c>
      <c r="E270" s="241" t="s">
        <v>535</v>
      </c>
      <c r="F270" s="241" t="s">
        <v>536</v>
      </c>
      <c r="G270" s="228"/>
      <c r="H270" s="228"/>
      <c r="I270" s="231"/>
      <c r="J270" s="242">
        <f>BK270</f>
        <v>0</v>
      </c>
      <c r="K270" s="228"/>
      <c r="L270" s="233"/>
      <c r="M270" s="234"/>
      <c r="N270" s="235"/>
      <c r="O270" s="235"/>
      <c r="P270" s="236">
        <f>SUM(P271:P303)</f>
        <v>0</v>
      </c>
      <c r="Q270" s="235"/>
      <c r="R270" s="236">
        <f>SUM(R271:R303)</f>
        <v>0</v>
      </c>
      <c r="S270" s="235"/>
      <c r="T270" s="237">
        <f>SUM(T271:T303)</f>
        <v>1.2988014</v>
      </c>
      <c r="U270" s="12"/>
      <c r="V270" s="12"/>
      <c r="W270" s="12"/>
      <c r="X270" s="12"/>
      <c r="Y270" s="12"/>
      <c r="Z270" s="12"/>
      <c r="AA270" s="12"/>
      <c r="AB270" s="12"/>
      <c r="AC270" s="12"/>
      <c r="AD270" s="12"/>
      <c r="AE270" s="12"/>
      <c r="AR270" s="238" t="s">
        <v>85</v>
      </c>
      <c r="AT270" s="239" t="s">
        <v>75</v>
      </c>
      <c r="AU270" s="239" t="s">
        <v>83</v>
      </c>
      <c r="AY270" s="238" t="s">
        <v>173</v>
      </c>
      <c r="BK270" s="240">
        <f>SUM(BK271:BK303)</f>
        <v>0</v>
      </c>
    </row>
    <row r="271" spans="1:65" s="2" customFormat="1" ht="37.8" customHeight="1">
      <c r="A271" s="38"/>
      <c r="B271" s="39"/>
      <c r="C271" s="243" t="s">
        <v>371</v>
      </c>
      <c r="D271" s="243" t="s">
        <v>175</v>
      </c>
      <c r="E271" s="244" t="s">
        <v>1737</v>
      </c>
      <c r="F271" s="245" t="s">
        <v>1738</v>
      </c>
      <c r="G271" s="246" t="s">
        <v>178</v>
      </c>
      <c r="H271" s="247">
        <v>1</v>
      </c>
      <c r="I271" s="248"/>
      <c r="J271" s="249">
        <f>ROUND(I271*H271,2)</f>
        <v>0</v>
      </c>
      <c r="K271" s="250"/>
      <c r="L271" s="44"/>
      <c r="M271" s="251" t="s">
        <v>1</v>
      </c>
      <c r="N271" s="252" t="s">
        <v>41</v>
      </c>
      <c r="O271" s="91"/>
      <c r="P271" s="253">
        <f>O271*H271</f>
        <v>0</v>
      </c>
      <c r="Q271" s="253">
        <v>0</v>
      </c>
      <c r="R271" s="253">
        <f>Q271*H271</f>
        <v>0</v>
      </c>
      <c r="S271" s="253">
        <v>0</v>
      </c>
      <c r="T271" s="254">
        <f>S271*H271</f>
        <v>0</v>
      </c>
      <c r="U271" s="38"/>
      <c r="V271" s="38"/>
      <c r="W271" s="38"/>
      <c r="X271" s="38"/>
      <c r="Y271" s="38"/>
      <c r="Z271" s="38"/>
      <c r="AA271" s="38"/>
      <c r="AB271" s="38"/>
      <c r="AC271" s="38"/>
      <c r="AD271" s="38"/>
      <c r="AE271" s="38"/>
      <c r="AR271" s="255" t="s">
        <v>179</v>
      </c>
      <c r="AT271" s="255" t="s">
        <v>175</v>
      </c>
      <c r="AU271" s="255" t="s">
        <v>85</v>
      </c>
      <c r="AY271" s="17" t="s">
        <v>173</v>
      </c>
      <c r="BE271" s="256">
        <f>IF(N271="základní",J271,0)</f>
        <v>0</v>
      </c>
      <c r="BF271" s="256">
        <f>IF(N271="snížená",J271,0)</f>
        <v>0</v>
      </c>
      <c r="BG271" s="256">
        <f>IF(N271="zákl. přenesená",J271,0)</f>
        <v>0</v>
      </c>
      <c r="BH271" s="256">
        <f>IF(N271="sníž. přenesená",J271,0)</f>
        <v>0</v>
      </c>
      <c r="BI271" s="256">
        <f>IF(N271="nulová",J271,0)</f>
        <v>0</v>
      </c>
      <c r="BJ271" s="17" t="s">
        <v>83</v>
      </c>
      <c r="BK271" s="256">
        <f>ROUND(I271*H271,2)</f>
        <v>0</v>
      </c>
      <c r="BL271" s="17" t="s">
        <v>179</v>
      </c>
      <c r="BM271" s="255" t="s">
        <v>1739</v>
      </c>
    </row>
    <row r="272" spans="1:51" s="13" customFormat="1" ht="12">
      <c r="A272" s="13"/>
      <c r="B272" s="257"/>
      <c r="C272" s="258"/>
      <c r="D272" s="259" t="s">
        <v>189</v>
      </c>
      <c r="E272" s="260" t="s">
        <v>1</v>
      </c>
      <c r="F272" s="261" t="s">
        <v>547</v>
      </c>
      <c r="G272" s="258"/>
      <c r="H272" s="260" t="s">
        <v>1</v>
      </c>
      <c r="I272" s="262"/>
      <c r="J272" s="258"/>
      <c r="K272" s="258"/>
      <c r="L272" s="263"/>
      <c r="M272" s="264"/>
      <c r="N272" s="265"/>
      <c r="O272" s="265"/>
      <c r="P272" s="265"/>
      <c r="Q272" s="265"/>
      <c r="R272" s="265"/>
      <c r="S272" s="265"/>
      <c r="T272" s="266"/>
      <c r="U272" s="13"/>
      <c r="V272" s="13"/>
      <c r="W272" s="13"/>
      <c r="X272" s="13"/>
      <c r="Y272" s="13"/>
      <c r="Z272" s="13"/>
      <c r="AA272" s="13"/>
      <c r="AB272" s="13"/>
      <c r="AC272" s="13"/>
      <c r="AD272" s="13"/>
      <c r="AE272" s="13"/>
      <c r="AT272" s="267" t="s">
        <v>189</v>
      </c>
      <c r="AU272" s="267" t="s">
        <v>85</v>
      </c>
      <c r="AV272" s="13" t="s">
        <v>83</v>
      </c>
      <c r="AW272" s="13" t="s">
        <v>32</v>
      </c>
      <c r="AX272" s="13" t="s">
        <v>76</v>
      </c>
      <c r="AY272" s="267" t="s">
        <v>173</v>
      </c>
    </row>
    <row r="273" spans="1:51" s="13" customFormat="1" ht="12">
      <c r="A273" s="13"/>
      <c r="B273" s="257"/>
      <c r="C273" s="258"/>
      <c r="D273" s="259" t="s">
        <v>189</v>
      </c>
      <c r="E273" s="260" t="s">
        <v>1</v>
      </c>
      <c r="F273" s="261" t="s">
        <v>1740</v>
      </c>
      <c r="G273" s="258"/>
      <c r="H273" s="260" t="s">
        <v>1</v>
      </c>
      <c r="I273" s="262"/>
      <c r="J273" s="258"/>
      <c r="K273" s="258"/>
      <c r="L273" s="263"/>
      <c r="M273" s="264"/>
      <c r="N273" s="265"/>
      <c r="O273" s="265"/>
      <c r="P273" s="265"/>
      <c r="Q273" s="265"/>
      <c r="R273" s="265"/>
      <c r="S273" s="265"/>
      <c r="T273" s="266"/>
      <c r="U273" s="13"/>
      <c r="V273" s="13"/>
      <c r="W273" s="13"/>
      <c r="X273" s="13"/>
      <c r="Y273" s="13"/>
      <c r="Z273" s="13"/>
      <c r="AA273" s="13"/>
      <c r="AB273" s="13"/>
      <c r="AC273" s="13"/>
      <c r="AD273" s="13"/>
      <c r="AE273" s="13"/>
      <c r="AT273" s="267" t="s">
        <v>189</v>
      </c>
      <c r="AU273" s="267" t="s">
        <v>85</v>
      </c>
      <c r="AV273" s="13" t="s">
        <v>83</v>
      </c>
      <c r="AW273" s="13" t="s">
        <v>32</v>
      </c>
      <c r="AX273" s="13" t="s">
        <v>76</v>
      </c>
      <c r="AY273" s="267" t="s">
        <v>173</v>
      </c>
    </row>
    <row r="274" spans="1:51" s="13" customFormat="1" ht="12">
      <c r="A274" s="13"/>
      <c r="B274" s="257"/>
      <c r="C274" s="258"/>
      <c r="D274" s="259" t="s">
        <v>189</v>
      </c>
      <c r="E274" s="260" t="s">
        <v>1</v>
      </c>
      <c r="F274" s="261" t="s">
        <v>1741</v>
      </c>
      <c r="G274" s="258"/>
      <c r="H274" s="260" t="s">
        <v>1</v>
      </c>
      <c r="I274" s="262"/>
      <c r="J274" s="258"/>
      <c r="K274" s="258"/>
      <c r="L274" s="263"/>
      <c r="M274" s="264"/>
      <c r="N274" s="265"/>
      <c r="O274" s="265"/>
      <c r="P274" s="265"/>
      <c r="Q274" s="265"/>
      <c r="R274" s="265"/>
      <c r="S274" s="265"/>
      <c r="T274" s="266"/>
      <c r="U274" s="13"/>
      <c r="V274" s="13"/>
      <c r="W274" s="13"/>
      <c r="X274" s="13"/>
      <c r="Y274" s="13"/>
      <c r="Z274" s="13"/>
      <c r="AA274" s="13"/>
      <c r="AB274" s="13"/>
      <c r="AC274" s="13"/>
      <c r="AD274" s="13"/>
      <c r="AE274" s="13"/>
      <c r="AT274" s="267" t="s">
        <v>189</v>
      </c>
      <c r="AU274" s="267" t="s">
        <v>85</v>
      </c>
      <c r="AV274" s="13" t="s">
        <v>83</v>
      </c>
      <c r="AW274" s="13" t="s">
        <v>32</v>
      </c>
      <c r="AX274" s="13" t="s">
        <v>76</v>
      </c>
      <c r="AY274" s="267" t="s">
        <v>173</v>
      </c>
    </row>
    <row r="275" spans="1:51" s="13" customFormat="1" ht="12">
      <c r="A275" s="13"/>
      <c r="B275" s="257"/>
      <c r="C275" s="258"/>
      <c r="D275" s="259" t="s">
        <v>189</v>
      </c>
      <c r="E275" s="260" t="s">
        <v>1</v>
      </c>
      <c r="F275" s="261" t="s">
        <v>551</v>
      </c>
      <c r="G275" s="258"/>
      <c r="H275" s="260" t="s">
        <v>1</v>
      </c>
      <c r="I275" s="262"/>
      <c r="J275" s="258"/>
      <c r="K275" s="258"/>
      <c r="L275" s="263"/>
      <c r="M275" s="264"/>
      <c r="N275" s="265"/>
      <c r="O275" s="265"/>
      <c r="P275" s="265"/>
      <c r="Q275" s="265"/>
      <c r="R275" s="265"/>
      <c r="S275" s="265"/>
      <c r="T275" s="266"/>
      <c r="U275" s="13"/>
      <c r="V275" s="13"/>
      <c r="W275" s="13"/>
      <c r="X275" s="13"/>
      <c r="Y275" s="13"/>
      <c r="Z275" s="13"/>
      <c r="AA275" s="13"/>
      <c r="AB275" s="13"/>
      <c r="AC275" s="13"/>
      <c r="AD275" s="13"/>
      <c r="AE275" s="13"/>
      <c r="AT275" s="267" t="s">
        <v>189</v>
      </c>
      <c r="AU275" s="267" t="s">
        <v>85</v>
      </c>
      <c r="AV275" s="13" t="s">
        <v>83</v>
      </c>
      <c r="AW275" s="13" t="s">
        <v>32</v>
      </c>
      <c r="AX275" s="13" t="s">
        <v>76</v>
      </c>
      <c r="AY275" s="267" t="s">
        <v>173</v>
      </c>
    </row>
    <row r="276" spans="1:51" s="13" customFormat="1" ht="12">
      <c r="A276" s="13"/>
      <c r="B276" s="257"/>
      <c r="C276" s="258"/>
      <c r="D276" s="259" t="s">
        <v>189</v>
      </c>
      <c r="E276" s="260" t="s">
        <v>1</v>
      </c>
      <c r="F276" s="261" t="s">
        <v>550</v>
      </c>
      <c r="G276" s="258"/>
      <c r="H276" s="260" t="s">
        <v>1</v>
      </c>
      <c r="I276" s="262"/>
      <c r="J276" s="258"/>
      <c r="K276" s="258"/>
      <c r="L276" s="263"/>
      <c r="M276" s="264"/>
      <c r="N276" s="265"/>
      <c r="O276" s="265"/>
      <c r="P276" s="265"/>
      <c r="Q276" s="265"/>
      <c r="R276" s="265"/>
      <c r="S276" s="265"/>
      <c r="T276" s="266"/>
      <c r="U276" s="13"/>
      <c r="V276" s="13"/>
      <c r="W276" s="13"/>
      <c r="X276" s="13"/>
      <c r="Y276" s="13"/>
      <c r="Z276" s="13"/>
      <c r="AA276" s="13"/>
      <c r="AB276" s="13"/>
      <c r="AC276" s="13"/>
      <c r="AD276" s="13"/>
      <c r="AE276" s="13"/>
      <c r="AT276" s="267" t="s">
        <v>189</v>
      </c>
      <c r="AU276" s="267" t="s">
        <v>85</v>
      </c>
      <c r="AV276" s="13" t="s">
        <v>83</v>
      </c>
      <c r="AW276" s="13" t="s">
        <v>32</v>
      </c>
      <c r="AX276" s="13" t="s">
        <v>76</v>
      </c>
      <c r="AY276" s="267" t="s">
        <v>173</v>
      </c>
    </row>
    <row r="277" spans="1:51" s="13" customFormat="1" ht="12">
      <c r="A277" s="13"/>
      <c r="B277" s="257"/>
      <c r="C277" s="258"/>
      <c r="D277" s="259" t="s">
        <v>189</v>
      </c>
      <c r="E277" s="260" t="s">
        <v>1</v>
      </c>
      <c r="F277" s="261" t="s">
        <v>552</v>
      </c>
      <c r="G277" s="258"/>
      <c r="H277" s="260" t="s">
        <v>1</v>
      </c>
      <c r="I277" s="262"/>
      <c r="J277" s="258"/>
      <c r="K277" s="258"/>
      <c r="L277" s="263"/>
      <c r="M277" s="264"/>
      <c r="N277" s="265"/>
      <c r="O277" s="265"/>
      <c r="P277" s="265"/>
      <c r="Q277" s="265"/>
      <c r="R277" s="265"/>
      <c r="S277" s="265"/>
      <c r="T277" s="266"/>
      <c r="U277" s="13"/>
      <c r="V277" s="13"/>
      <c r="W277" s="13"/>
      <c r="X277" s="13"/>
      <c r="Y277" s="13"/>
      <c r="Z277" s="13"/>
      <c r="AA277" s="13"/>
      <c r="AB277" s="13"/>
      <c r="AC277" s="13"/>
      <c r="AD277" s="13"/>
      <c r="AE277" s="13"/>
      <c r="AT277" s="267" t="s">
        <v>189</v>
      </c>
      <c r="AU277" s="267" t="s">
        <v>85</v>
      </c>
      <c r="AV277" s="13" t="s">
        <v>83</v>
      </c>
      <c r="AW277" s="13" t="s">
        <v>32</v>
      </c>
      <c r="AX277" s="13" t="s">
        <v>76</v>
      </c>
      <c r="AY277" s="267" t="s">
        <v>173</v>
      </c>
    </row>
    <row r="278" spans="1:51" s="13" customFormat="1" ht="12">
      <c r="A278" s="13"/>
      <c r="B278" s="257"/>
      <c r="C278" s="258"/>
      <c r="D278" s="259" t="s">
        <v>189</v>
      </c>
      <c r="E278" s="260" t="s">
        <v>1</v>
      </c>
      <c r="F278" s="261" t="s">
        <v>659</v>
      </c>
      <c r="G278" s="258"/>
      <c r="H278" s="260" t="s">
        <v>1</v>
      </c>
      <c r="I278" s="262"/>
      <c r="J278" s="258"/>
      <c r="K278" s="258"/>
      <c r="L278" s="263"/>
      <c r="M278" s="264"/>
      <c r="N278" s="265"/>
      <c r="O278" s="265"/>
      <c r="P278" s="265"/>
      <c r="Q278" s="265"/>
      <c r="R278" s="265"/>
      <c r="S278" s="265"/>
      <c r="T278" s="266"/>
      <c r="U278" s="13"/>
      <c r="V278" s="13"/>
      <c r="W278" s="13"/>
      <c r="X278" s="13"/>
      <c r="Y278" s="13"/>
      <c r="Z278" s="13"/>
      <c r="AA278" s="13"/>
      <c r="AB278" s="13"/>
      <c r="AC278" s="13"/>
      <c r="AD278" s="13"/>
      <c r="AE278" s="13"/>
      <c r="AT278" s="267" t="s">
        <v>189</v>
      </c>
      <c r="AU278" s="267" t="s">
        <v>85</v>
      </c>
      <c r="AV278" s="13" t="s">
        <v>83</v>
      </c>
      <c r="AW278" s="13" t="s">
        <v>32</v>
      </c>
      <c r="AX278" s="13" t="s">
        <v>76</v>
      </c>
      <c r="AY278" s="267" t="s">
        <v>173</v>
      </c>
    </row>
    <row r="279" spans="1:51" s="14" customFormat="1" ht="12">
      <c r="A279" s="14"/>
      <c r="B279" s="268"/>
      <c r="C279" s="269"/>
      <c r="D279" s="259" t="s">
        <v>189</v>
      </c>
      <c r="E279" s="270" t="s">
        <v>1</v>
      </c>
      <c r="F279" s="271" t="s">
        <v>83</v>
      </c>
      <c r="G279" s="269"/>
      <c r="H279" s="272">
        <v>1</v>
      </c>
      <c r="I279" s="273"/>
      <c r="J279" s="269"/>
      <c r="K279" s="269"/>
      <c r="L279" s="274"/>
      <c r="M279" s="275"/>
      <c r="N279" s="276"/>
      <c r="O279" s="276"/>
      <c r="P279" s="276"/>
      <c r="Q279" s="276"/>
      <c r="R279" s="276"/>
      <c r="S279" s="276"/>
      <c r="T279" s="277"/>
      <c r="U279" s="14"/>
      <c r="V279" s="14"/>
      <c r="W279" s="14"/>
      <c r="X279" s="14"/>
      <c r="Y279" s="14"/>
      <c r="Z279" s="14"/>
      <c r="AA279" s="14"/>
      <c r="AB279" s="14"/>
      <c r="AC279" s="14"/>
      <c r="AD279" s="14"/>
      <c r="AE279" s="14"/>
      <c r="AT279" s="278" t="s">
        <v>189</v>
      </c>
      <c r="AU279" s="278" t="s">
        <v>85</v>
      </c>
      <c r="AV279" s="14" t="s">
        <v>85</v>
      </c>
      <c r="AW279" s="14" t="s">
        <v>32</v>
      </c>
      <c r="AX279" s="14" t="s">
        <v>76</v>
      </c>
      <c r="AY279" s="278" t="s">
        <v>173</v>
      </c>
    </row>
    <row r="280" spans="1:51" s="15" customFormat="1" ht="12">
      <c r="A280" s="15"/>
      <c r="B280" s="279"/>
      <c r="C280" s="280"/>
      <c r="D280" s="259" t="s">
        <v>189</v>
      </c>
      <c r="E280" s="281" t="s">
        <v>1</v>
      </c>
      <c r="F280" s="282" t="s">
        <v>194</v>
      </c>
      <c r="G280" s="280"/>
      <c r="H280" s="283">
        <v>1</v>
      </c>
      <c r="I280" s="284"/>
      <c r="J280" s="280"/>
      <c r="K280" s="280"/>
      <c r="L280" s="285"/>
      <c r="M280" s="286"/>
      <c r="N280" s="287"/>
      <c r="O280" s="287"/>
      <c r="P280" s="287"/>
      <c r="Q280" s="287"/>
      <c r="R280" s="287"/>
      <c r="S280" s="287"/>
      <c r="T280" s="288"/>
      <c r="U280" s="15"/>
      <c r="V280" s="15"/>
      <c r="W280" s="15"/>
      <c r="X280" s="15"/>
      <c r="Y280" s="15"/>
      <c r="Z280" s="15"/>
      <c r="AA280" s="15"/>
      <c r="AB280" s="15"/>
      <c r="AC280" s="15"/>
      <c r="AD280" s="15"/>
      <c r="AE280" s="15"/>
      <c r="AT280" s="289" t="s">
        <v>189</v>
      </c>
      <c r="AU280" s="289" t="s">
        <v>85</v>
      </c>
      <c r="AV280" s="15" t="s">
        <v>183</v>
      </c>
      <c r="AW280" s="15" t="s">
        <v>32</v>
      </c>
      <c r="AX280" s="15" t="s">
        <v>83</v>
      </c>
      <c r="AY280" s="289" t="s">
        <v>173</v>
      </c>
    </row>
    <row r="281" spans="1:65" s="2" customFormat="1" ht="33" customHeight="1">
      <c r="A281" s="38"/>
      <c r="B281" s="39"/>
      <c r="C281" s="243" t="s">
        <v>376</v>
      </c>
      <c r="D281" s="243" t="s">
        <v>175</v>
      </c>
      <c r="E281" s="244" t="s">
        <v>1742</v>
      </c>
      <c r="F281" s="245" t="s">
        <v>1743</v>
      </c>
      <c r="G281" s="246" t="s">
        <v>178</v>
      </c>
      <c r="H281" s="247">
        <v>1</v>
      </c>
      <c r="I281" s="248"/>
      <c r="J281" s="249">
        <f>ROUND(I281*H281,2)</f>
        <v>0</v>
      </c>
      <c r="K281" s="250"/>
      <c r="L281" s="44"/>
      <c r="M281" s="251" t="s">
        <v>1</v>
      </c>
      <c r="N281" s="252" t="s">
        <v>41</v>
      </c>
      <c r="O281" s="91"/>
      <c r="P281" s="253">
        <f>O281*H281</f>
        <v>0</v>
      </c>
      <c r="Q281" s="253">
        <v>0</v>
      </c>
      <c r="R281" s="253">
        <f>Q281*H281</f>
        <v>0</v>
      </c>
      <c r="S281" s="253">
        <v>0</v>
      </c>
      <c r="T281" s="254">
        <f>S281*H281</f>
        <v>0</v>
      </c>
      <c r="U281" s="38"/>
      <c r="V281" s="38"/>
      <c r="W281" s="38"/>
      <c r="X281" s="38"/>
      <c r="Y281" s="38"/>
      <c r="Z281" s="38"/>
      <c r="AA281" s="38"/>
      <c r="AB281" s="38"/>
      <c r="AC281" s="38"/>
      <c r="AD281" s="38"/>
      <c r="AE281" s="38"/>
      <c r="AR281" s="255" t="s">
        <v>179</v>
      </c>
      <c r="AT281" s="255" t="s">
        <v>175</v>
      </c>
      <c r="AU281" s="255" t="s">
        <v>85</v>
      </c>
      <c r="AY281" s="17" t="s">
        <v>173</v>
      </c>
      <c r="BE281" s="256">
        <f>IF(N281="základní",J281,0)</f>
        <v>0</v>
      </c>
      <c r="BF281" s="256">
        <f>IF(N281="snížená",J281,0)</f>
        <v>0</v>
      </c>
      <c r="BG281" s="256">
        <f>IF(N281="zákl. přenesená",J281,0)</f>
        <v>0</v>
      </c>
      <c r="BH281" s="256">
        <f>IF(N281="sníž. přenesená",J281,0)</f>
        <v>0</v>
      </c>
      <c r="BI281" s="256">
        <f>IF(N281="nulová",J281,0)</f>
        <v>0</v>
      </c>
      <c r="BJ281" s="17" t="s">
        <v>83</v>
      </c>
      <c r="BK281" s="256">
        <f>ROUND(I281*H281,2)</f>
        <v>0</v>
      </c>
      <c r="BL281" s="17" t="s">
        <v>179</v>
      </c>
      <c r="BM281" s="255" t="s">
        <v>1744</v>
      </c>
    </row>
    <row r="282" spans="1:51" s="13" customFormat="1" ht="12">
      <c r="A282" s="13"/>
      <c r="B282" s="257"/>
      <c r="C282" s="258"/>
      <c r="D282" s="259" t="s">
        <v>189</v>
      </c>
      <c r="E282" s="260" t="s">
        <v>1</v>
      </c>
      <c r="F282" s="261" t="s">
        <v>547</v>
      </c>
      <c r="G282" s="258"/>
      <c r="H282" s="260" t="s">
        <v>1</v>
      </c>
      <c r="I282" s="262"/>
      <c r="J282" s="258"/>
      <c r="K282" s="258"/>
      <c r="L282" s="263"/>
      <c r="M282" s="264"/>
      <c r="N282" s="265"/>
      <c r="O282" s="265"/>
      <c r="P282" s="265"/>
      <c r="Q282" s="265"/>
      <c r="R282" s="265"/>
      <c r="S282" s="265"/>
      <c r="T282" s="266"/>
      <c r="U282" s="13"/>
      <c r="V282" s="13"/>
      <c r="W282" s="13"/>
      <c r="X282" s="13"/>
      <c r="Y282" s="13"/>
      <c r="Z282" s="13"/>
      <c r="AA282" s="13"/>
      <c r="AB282" s="13"/>
      <c r="AC282" s="13"/>
      <c r="AD282" s="13"/>
      <c r="AE282" s="13"/>
      <c r="AT282" s="267" t="s">
        <v>189</v>
      </c>
      <c r="AU282" s="267" t="s">
        <v>85</v>
      </c>
      <c r="AV282" s="13" t="s">
        <v>83</v>
      </c>
      <c r="AW282" s="13" t="s">
        <v>32</v>
      </c>
      <c r="AX282" s="13" t="s">
        <v>76</v>
      </c>
      <c r="AY282" s="267" t="s">
        <v>173</v>
      </c>
    </row>
    <row r="283" spans="1:51" s="13" customFormat="1" ht="12">
      <c r="A283" s="13"/>
      <c r="B283" s="257"/>
      <c r="C283" s="258"/>
      <c r="D283" s="259" t="s">
        <v>189</v>
      </c>
      <c r="E283" s="260" t="s">
        <v>1</v>
      </c>
      <c r="F283" s="261" t="s">
        <v>1745</v>
      </c>
      <c r="G283" s="258"/>
      <c r="H283" s="260" t="s">
        <v>1</v>
      </c>
      <c r="I283" s="262"/>
      <c r="J283" s="258"/>
      <c r="K283" s="258"/>
      <c r="L283" s="263"/>
      <c r="M283" s="264"/>
      <c r="N283" s="265"/>
      <c r="O283" s="265"/>
      <c r="P283" s="265"/>
      <c r="Q283" s="265"/>
      <c r="R283" s="265"/>
      <c r="S283" s="265"/>
      <c r="T283" s="266"/>
      <c r="U283" s="13"/>
      <c r="V283" s="13"/>
      <c r="W283" s="13"/>
      <c r="X283" s="13"/>
      <c r="Y283" s="13"/>
      <c r="Z283" s="13"/>
      <c r="AA283" s="13"/>
      <c r="AB283" s="13"/>
      <c r="AC283" s="13"/>
      <c r="AD283" s="13"/>
      <c r="AE283" s="13"/>
      <c r="AT283" s="267" t="s">
        <v>189</v>
      </c>
      <c r="AU283" s="267" t="s">
        <v>85</v>
      </c>
      <c r="AV283" s="13" t="s">
        <v>83</v>
      </c>
      <c r="AW283" s="13" t="s">
        <v>32</v>
      </c>
      <c r="AX283" s="13" t="s">
        <v>76</v>
      </c>
      <c r="AY283" s="267" t="s">
        <v>173</v>
      </c>
    </row>
    <row r="284" spans="1:51" s="13" customFormat="1" ht="12">
      <c r="A284" s="13"/>
      <c r="B284" s="257"/>
      <c r="C284" s="258"/>
      <c r="D284" s="259" t="s">
        <v>189</v>
      </c>
      <c r="E284" s="260" t="s">
        <v>1</v>
      </c>
      <c r="F284" s="261" t="s">
        <v>549</v>
      </c>
      <c r="G284" s="258"/>
      <c r="H284" s="260" t="s">
        <v>1</v>
      </c>
      <c r="I284" s="262"/>
      <c r="J284" s="258"/>
      <c r="K284" s="258"/>
      <c r="L284" s="263"/>
      <c r="M284" s="264"/>
      <c r="N284" s="265"/>
      <c r="O284" s="265"/>
      <c r="P284" s="265"/>
      <c r="Q284" s="265"/>
      <c r="R284" s="265"/>
      <c r="S284" s="265"/>
      <c r="T284" s="266"/>
      <c r="U284" s="13"/>
      <c r="V284" s="13"/>
      <c r="W284" s="13"/>
      <c r="X284" s="13"/>
      <c r="Y284" s="13"/>
      <c r="Z284" s="13"/>
      <c r="AA284" s="13"/>
      <c r="AB284" s="13"/>
      <c r="AC284" s="13"/>
      <c r="AD284" s="13"/>
      <c r="AE284" s="13"/>
      <c r="AT284" s="267" t="s">
        <v>189</v>
      </c>
      <c r="AU284" s="267" t="s">
        <v>85</v>
      </c>
      <c r="AV284" s="13" t="s">
        <v>83</v>
      </c>
      <c r="AW284" s="13" t="s">
        <v>32</v>
      </c>
      <c r="AX284" s="13" t="s">
        <v>76</v>
      </c>
      <c r="AY284" s="267" t="s">
        <v>173</v>
      </c>
    </row>
    <row r="285" spans="1:51" s="13" customFormat="1" ht="12">
      <c r="A285" s="13"/>
      <c r="B285" s="257"/>
      <c r="C285" s="258"/>
      <c r="D285" s="259" t="s">
        <v>189</v>
      </c>
      <c r="E285" s="260" t="s">
        <v>1</v>
      </c>
      <c r="F285" s="261" t="s">
        <v>550</v>
      </c>
      <c r="G285" s="258"/>
      <c r="H285" s="260" t="s">
        <v>1</v>
      </c>
      <c r="I285" s="262"/>
      <c r="J285" s="258"/>
      <c r="K285" s="258"/>
      <c r="L285" s="263"/>
      <c r="M285" s="264"/>
      <c r="N285" s="265"/>
      <c r="O285" s="265"/>
      <c r="P285" s="265"/>
      <c r="Q285" s="265"/>
      <c r="R285" s="265"/>
      <c r="S285" s="265"/>
      <c r="T285" s="266"/>
      <c r="U285" s="13"/>
      <c r="V285" s="13"/>
      <c r="W285" s="13"/>
      <c r="X285" s="13"/>
      <c r="Y285" s="13"/>
      <c r="Z285" s="13"/>
      <c r="AA285" s="13"/>
      <c r="AB285" s="13"/>
      <c r="AC285" s="13"/>
      <c r="AD285" s="13"/>
      <c r="AE285" s="13"/>
      <c r="AT285" s="267" t="s">
        <v>189</v>
      </c>
      <c r="AU285" s="267" t="s">
        <v>85</v>
      </c>
      <c r="AV285" s="13" t="s">
        <v>83</v>
      </c>
      <c r="AW285" s="13" t="s">
        <v>32</v>
      </c>
      <c r="AX285" s="13" t="s">
        <v>76</v>
      </c>
      <c r="AY285" s="267" t="s">
        <v>173</v>
      </c>
    </row>
    <row r="286" spans="1:51" s="13" customFormat="1" ht="12">
      <c r="A286" s="13"/>
      <c r="B286" s="257"/>
      <c r="C286" s="258"/>
      <c r="D286" s="259" t="s">
        <v>189</v>
      </c>
      <c r="E286" s="260" t="s">
        <v>1</v>
      </c>
      <c r="F286" s="261" t="s">
        <v>551</v>
      </c>
      <c r="G286" s="258"/>
      <c r="H286" s="260" t="s">
        <v>1</v>
      </c>
      <c r="I286" s="262"/>
      <c r="J286" s="258"/>
      <c r="K286" s="258"/>
      <c r="L286" s="263"/>
      <c r="M286" s="264"/>
      <c r="N286" s="265"/>
      <c r="O286" s="265"/>
      <c r="P286" s="265"/>
      <c r="Q286" s="265"/>
      <c r="R286" s="265"/>
      <c r="S286" s="265"/>
      <c r="T286" s="266"/>
      <c r="U286" s="13"/>
      <c r="V286" s="13"/>
      <c r="W286" s="13"/>
      <c r="X286" s="13"/>
      <c r="Y286" s="13"/>
      <c r="Z286" s="13"/>
      <c r="AA286" s="13"/>
      <c r="AB286" s="13"/>
      <c r="AC286" s="13"/>
      <c r="AD286" s="13"/>
      <c r="AE286" s="13"/>
      <c r="AT286" s="267" t="s">
        <v>189</v>
      </c>
      <c r="AU286" s="267" t="s">
        <v>85</v>
      </c>
      <c r="AV286" s="13" t="s">
        <v>83</v>
      </c>
      <c r="AW286" s="13" t="s">
        <v>32</v>
      </c>
      <c r="AX286" s="13" t="s">
        <v>76</v>
      </c>
      <c r="AY286" s="267" t="s">
        <v>173</v>
      </c>
    </row>
    <row r="287" spans="1:51" s="13" customFormat="1" ht="12">
      <c r="A287" s="13"/>
      <c r="B287" s="257"/>
      <c r="C287" s="258"/>
      <c r="D287" s="259" t="s">
        <v>189</v>
      </c>
      <c r="E287" s="260" t="s">
        <v>1</v>
      </c>
      <c r="F287" s="261" t="s">
        <v>552</v>
      </c>
      <c r="G287" s="258"/>
      <c r="H287" s="260" t="s">
        <v>1</v>
      </c>
      <c r="I287" s="262"/>
      <c r="J287" s="258"/>
      <c r="K287" s="258"/>
      <c r="L287" s="263"/>
      <c r="M287" s="264"/>
      <c r="N287" s="265"/>
      <c r="O287" s="265"/>
      <c r="P287" s="265"/>
      <c r="Q287" s="265"/>
      <c r="R287" s="265"/>
      <c r="S287" s="265"/>
      <c r="T287" s="266"/>
      <c r="U287" s="13"/>
      <c r="V287" s="13"/>
      <c r="W287" s="13"/>
      <c r="X287" s="13"/>
      <c r="Y287" s="13"/>
      <c r="Z287" s="13"/>
      <c r="AA287" s="13"/>
      <c r="AB287" s="13"/>
      <c r="AC287" s="13"/>
      <c r="AD287" s="13"/>
      <c r="AE287" s="13"/>
      <c r="AT287" s="267" t="s">
        <v>189</v>
      </c>
      <c r="AU287" s="267" t="s">
        <v>85</v>
      </c>
      <c r="AV287" s="13" t="s">
        <v>83</v>
      </c>
      <c r="AW287" s="13" t="s">
        <v>32</v>
      </c>
      <c r="AX287" s="13" t="s">
        <v>76</v>
      </c>
      <c r="AY287" s="267" t="s">
        <v>173</v>
      </c>
    </row>
    <row r="288" spans="1:51" s="14" customFormat="1" ht="12">
      <c r="A288" s="14"/>
      <c r="B288" s="268"/>
      <c r="C288" s="269"/>
      <c r="D288" s="259" t="s">
        <v>189</v>
      </c>
      <c r="E288" s="270" t="s">
        <v>1</v>
      </c>
      <c r="F288" s="271" t="s">
        <v>83</v>
      </c>
      <c r="G288" s="269"/>
      <c r="H288" s="272">
        <v>1</v>
      </c>
      <c r="I288" s="273"/>
      <c r="J288" s="269"/>
      <c r="K288" s="269"/>
      <c r="L288" s="274"/>
      <c r="M288" s="275"/>
      <c r="N288" s="276"/>
      <c r="O288" s="276"/>
      <c r="P288" s="276"/>
      <c r="Q288" s="276"/>
      <c r="R288" s="276"/>
      <c r="S288" s="276"/>
      <c r="T288" s="277"/>
      <c r="U288" s="14"/>
      <c r="V288" s="14"/>
      <c r="W288" s="14"/>
      <c r="X288" s="14"/>
      <c r="Y288" s="14"/>
      <c r="Z288" s="14"/>
      <c r="AA288" s="14"/>
      <c r="AB288" s="14"/>
      <c r="AC288" s="14"/>
      <c r="AD288" s="14"/>
      <c r="AE288" s="14"/>
      <c r="AT288" s="278" t="s">
        <v>189</v>
      </c>
      <c r="AU288" s="278" t="s">
        <v>85</v>
      </c>
      <c r="AV288" s="14" t="s">
        <v>85</v>
      </c>
      <c r="AW288" s="14" t="s">
        <v>32</v>
      </c>
      <c r="AX288" s="14" t="s">
        <v>76</v>
      </c>
      <c r="AY288" s="278" t="s">
        <v>173</v>
      </c>
    </row>
    <row r="289" spans="1:51" s="15" customFormat="1" ht="12">
      <c r="A289" s="15"/>
      <c r="B289" s="279"/>
      <c r="C289" s="280"/>
      <c r="D289" s="259" t="s">
        <v>189</v>
      </c>
      <c r="E289" s="281" t="s">
        <v>1</v>
      </c>
      <c r="F289" s="282" t="s">
        <v>194</v>
      </c>
      <c r="G289" s="280"/>
      <c r="H289" s="283">
        <v>1</v>
      </c>
      <c r="I289" s="284"/>
      <c r="J289" s="280"/>
      <c r="K289" s="280"/>
      <c r="L289" s="285"/>
      <c r="M289" s="286"/>
      <c r="N289" s="287"/>
      <c r="O289" s="287"/>
      <c r="P289" s="287"/>
      <c r="Q289" s="287"/>
      <c r="R289" s="287"/>
      <c r="S289" s="287"/>
      <c r="T289" s="288"/>
      <c r="U289" s="15"/>
      <c r="V289" s="15"/>
      <c r="W289" s="15"/>
      <c r="X289" s="15"/>
      <c r="Y289" s="15"/>
      <c r="Z289" s="15"/>
      <c r="AA289" s="15"/>
      <c r="AB289" s="15"/>
      <c r="AC289" s="15"/>
      <c r="AD289" s="15"/>
      <c r="AE289" s="15"/>
      <c r="AT289" s="289" t="s">
        <v>189</v>
      </c>
      <c r="AU289" s="289" t="s">
        <v>85</v>
      </c>
      <c r="AV289" s="15" t="s">
        <v>183</v>
      </c>
      <c r="AW289" s="15" t="s">
        <v>32</v>
      </c>
      <c r="AX289" s="15" t="s">
        <v>83</v>
      </c>
      <c r="AY289" s="289" t="s">
        <v>173</v>
      </c>
    </row>
    <row r="290" spans="1:65" s="2" customFormat="1" ht="33" customHeight="1">
      <c r="A290" s="38"/>
      <c r="B290" s="39"/>
      <c r="C290" s="243" t="s">
        <v>382</v>
      </c>
      <c r="D290" s="243" t="s">
        <v>175</v>
      </c>
      <c r="E290" s="244" t="s">
        <v>1746</v>
      </c>
      <c r="F290" s="245" t="s">
        <v>1747</v>
      </c>
      <c r="G290" s="246" t="s">
        <v>178</v>
      </c>
      <c r="H290" s="247">
        <v>2</v>
      </c>
      <c r="I290" s="248"/>
      <c r="J290" s="249">
        <f>ROUND(I290*H290,2)</f>
        <v>0</v>
      </c>
      <c r="K290" s="250"/>
      <c r="L290" s="44"/>
      <c r="M290" s="251" t="s">
        <v>1</v>
      </c>
      <c r="N290" s="252" t="s">
        <v>41</v>
      </c>
      <c r="O290" s="91"/>
      <c r="P290" s="253">
        <f>O290*H290</f>
        <v>0</v>
      </c>
      <c r="Q290" s="253">
        <v>0</v>
      </c>
      <c r="R290" s="253">
        <f>Q290*H290</f>
        <v>0</v>
      </c>
      <c r="S290" s="253">
        <v>0</v>
      </c>
      <c r="T290" s="254">
        <f>S290*H290</f>
        <v>0</v>
      </c>
      <c r="U290" s="38"/>
      <c r="V290" s="38"/>
      <c r="W290" s="38"/>
      <c r="X290" s="38"/>
      <c r="Y290" s="38"/>
      <c r="Z290" s="38"/>
      <c r="AA290" s="38"/>
      <c r="AB290" s="38"/>
      <c r="AC290" s="38"/>
      <c r="AD290" s="38"/>
      <c r="AE290" s="38"/>
      <c r="AR290" s="255" t="s">
        <v>179</v>
      </c>
      <c r="AT290" s="255" t="s">
        <v>175</v>
      </c>
      <c r="AU290" s="255" t="s">
        <v>85</v>
      </c>
      <c r="AY290" s="17" t="s">
        <v>173</v>
      </c>
      <c r="BE290" s="256">
        <f>IF(N290="základní",J290,0)</f>
        <v>0</v>
      </c>
      <c r="BF290" s="256">
        <f>IF(N290="snížená",J290,0)</f>
        <v>0</v>
      </c>
      <c r="BG290" s="256">
        <f>IF(N290="zákl. přenesená",J290,0)</f>
        <v>0</v>
      </c>
      <c r="BH290" s="256">
        <f>IF(N290="sníž. přenesená",J290,0)</f>
        <v>0</v>
      </c>
      <c r="BI290" s="256">
        <f>IF(N290="nulová",J290,0)</f>
        <v>0</v>
      </c>
      <c r="BJ290" s="17" t="s">
        <v>83</v>
      </c>
      <c r="BK290" s="256">
        <f>ROUND(I290*H290,2)</f>
        <v>0</v>
      </c>
      <c r="BL290" s="17" t="s">
        <v>179</v>
      </c>
      <c r="BM290" s="255" t="s">
        <v>1748</v>
      </c>
    </row>
    <row r="291" spans="1:47" s="2" customFormat="1" ht="12">
      <c r="A291" s="38"/>
      <c r="B291" s="39"/>
      <c r="C291" s="40"/>
      <c r="D291" s="259" t="s">
        <v>541</v>
      </c>
      <c r="E291" s="40"/>
      <c r="F291" s="302" t="s">
        <v>1749</v>
      </c>
      <c r="G291" s="40"/>
      <c r="H291" s="40"/>
      <c r="I291" s="210"/>
      <c r="J291" s="40"/>
      <c r="K291" s="40"/>
      <c r="L291" s="44"/>
      <c r="M291" s="303"/>
      <c r="N291" s="304"/>
      <c r="O291" s="91"/>
      <c r="P291" s="91"/>
      <c r="Q291" s="91"/>
      <c r="R291" s="91"/>
      <c r="S291" s="91"/>
      <c r="T291" s="92"/>
      <c r="U291" s="38"/>
      <c r="V291" s="38"/>
      <c r="W291" s="38"/>
      <c r="X291" s="38"/>
      <c r="Y291" s="38"/>
      <c r="Z291" s="38"/>
      <c r="AA291" s="38"/>
      <c r="AB291" s="38"/>
      <c r="AC291" s="38"/>
      <c r="AD291" s="38"/>
      <c r="AE291" s="38"/>
      <c r="AT291" s="17" t="s">
        <v>541</v>
      </c>
      <c r="AU291" s="17" t="s">
        <v>85</v>
      </c>
    </row>
    <row r="292" spans="1:65" s="2" customFormat="1" ht="37.8" customHeight="1">
      <c r="A292" s="38"/>
      <c r="B292" s="39"/>
      <c r="C292" s="243" t="s">
        <v>390</v>
      </c>
      <c r="D292" s="243" t="s">
        <v>175</v>
      </c>
      <c r="E292" s="244" t="s">
        <v>1750</v>
      </c>
      <c r="F292" s="245" t="s">
        <v>1751</v>
      </c>
      <c r="G292" s="246" t="s">
        <v>178</v>
      </c>
      <c r="H292" s="247">
        <v>1</v>
      </c>
      <c r="I292" s="248"/>
      <c r="J292" s="249">
        <f>ROUND(I292*H292,2)</f>
        <v>0</v>
      </c>
      <c r="K292" s="250"/>
      <c r="L292" s="44"/>
      <c r="M292" s="251" t="s">
        <v>1</v>
      </c>
      <c r="N292" s="252" t="s">
        <v>41</v>
      </c>
      <c r="O292" s="91"/>
      <c r="P292" s="253">
        <f>O292*H292</f>
        <v>0</v>
      </c>
      <c r="Q292" s="253">
        <v>0</v>
      </c>
      <c r="R292" s="253">
        <f>Q292*H292</f>
        <v>0</v>
      </c>
      <c r="S292" s="253">
        <v>0</v>
      </c>
      <c r="T292" s="254">
        <f>S292*H292</f>
        <v>0</v>
      </c>
      <c r="U292" s="38"/>
      <c r="V292" s="38"/>
      <c r="W292" s="38"/>
      <c r="X292" s="38"/>
      <c r="Y292" s="38"/>
      <c r="Z292" s="38"/>
      <c r="AA292" s="38"/>
      <c r="AB292" s="38"/>
      <c r="AC292" s="38"/>
      <c r="AD292" s="38"/>
      <c r="AE292" s="38"/>
      <c r="AR292" s="255" t="s">
        <v>179</v>
      </c>
      <c r="AT292" s="255" t="s">
        <v>175</v>
      </c>
      <c r="AU292" s="255" t="s">
        <v>85</v>
      </c>
      <c r="AY292" s="17" t="s">
        <v>173</v>
      </c>
      <c r="BE292" s="256">
        <f>IF(N292="základní",J292,0)</f>
        <v>0</v>
      </c>
      <c r="BF292" s="256">
        <f>IF(N292="snížená",J292,0)</f>
        <v>0</v>
      </c>
      <c r="BG292" s="256">
        <f>IF(N292="zákl. přenesená",J292,0)</f>
        <v>0</v>
      </c>
      <c r="BH292" s="256">
        <f>IF(N292="sníž. přenesená",J292,0)</f>
        <v>0</v>
      </c>
      <c r="BI292" s="256">
        <f>IF(N292="nulová",J292,0)</f>
        <v>0</v>
      </c>
      <c r="BJ292" s="17" t="s">
        <v>83</v>
      </c>
      <c r="BK292" s="256">
        <f>ROUND(I292*H292,2)</f>
        <v>0</v>
      </c>
      <c r="BL292" s="17" t="s">
        <v>179</v>
      </c>
      <c r="BM292" s="255" t="s">
        <v>1752</v>
      </c>
    </row>
    <row r="293" spans="1:47" s="2" customFormat="1" ht="12">
      <c r="A293" s="38"/>
      <c r="B293" s="39"/>
      <c r="C293" s="40"/>
      <c r="D293" s="259" t="s">
        <v>541</v>
      </c>
      <c r="E293" s="40"/>
      <c r="F293" s="302" t="s">
        <v>1753</v>
      </c>
      <c r="G293" s="40"/>
      <c r="H293" s="40"/>
      <c r="I293" s="210"/>
      <c r="J293" s="40"/>
      <c r="K293" s="40"/>
      <c r="L293" s="44"/>
      <c r="M293" s="303"/>
      <c r="N293" s="304"/>
      <c r="O293" s="91"/>
      <c r="P293" s="91"/>
      <c r="Q293" s="91"/>
      <c r="R293" s="91"/>
      <c r="S293" s="91"/>
      <c r="T293" s="92"/>
      <c r="U293" s="38"/>
      <c r="V293" s="38"/>
      <c r="W293" s="38"/>
      <c r="X293" s="38"/>
      <c r="Y293" s="38"/>
      <c r="Z293" s="38"/>
      <c r="AA293" s="38"/>
      <c r="AB293" s="38"/>
      <c r="AC293" s="38"/>
      <c r="AD293" s="38"/>
      <c r="AE293" s="38"/>
      <c r="AT293" s="17" t="s">
        <v>541</v>
      </c>
      <c r="AU293" s="17" t="s">
        <v>85</v>
      </c>
    </row>
    <row r="294" spans="1:65" s="2" customFormat="1" ht="37.8" customHeight="1">
      <c r="A294" s="38"/>
      <c r="B294" s="39"/>
      <c r="C294" s="243" t="s">
        <v>395</v>
      </c>
      <c r="D294" s="243" t="s">
        <v>175</v>
      </c>
      <c r="E294" s="244" t="s">
        <v>1754</v>
      </c>
      <c r="F294" s="245" t="s">
        <v>1755</v>
      </c>
      <c r="G294" s="246" t="s">
        <v>178</v>
      </c>
      <c r="H294" s="247">
        <v>1</v>
      </c>
      <c r="I294" s="248"/>
      <c r="J294" s="249">
        <f>ROUND(I294*H294,2)</f>
        <v>0</v>
      </c>
      <c r="K294" s="250"/>
      <c r="L294" s="44"/>
      <c r="M294" s="251" t="s">
        <v>1</v>
      </c>
      <c r="N294" s="252" t="s">
        <v>41</v>
      </c>
      <c r="O294" s="91"/>
      <c r="P294" s="253">
        <f>O294*H294</f>
        <v>0</v>
      </c>
      <c r="Q294" s="253">
        <v>0</v>
      </c>
      <c r="R294" s="253">
        <f>Q294*H294</f>
        <v>0</v>
      </c>
      <c r="S294" s="253">
        <v>0</v>
      </c>
      <c r="T294" s="254">
        <f>S294*H294</f>
        <v>0</v>
      </c>
      <c r="U294" s="38"/>
      <c r="V294" s="38"/>
      <c r="W294" s="38"/>
      <c r="X294" s="38"/>
      <c r="Y294" s="38"/>
      <c r="Z294" s="38"/>
      <c r="AA294" s="38"/>
      <c r="AB294" s="38"/>
      <c r="AC294" s="38"/>
      <c r="AD294" s="38"/>
      <c r="AE294" s="38"/>
      <c r="AR294" s="255" t="s">
        <v>179</v>
      </c>
      <c r="AT294" s="255" t="s">
        <v>175</v>
      </c>
      <c r="AU294" s="255" t="s">
        <v>85</v>
      </c>
      <c r="AY294" s="17" t="s">
        <v>173</v>
      </c>
      <c r="BE294" s="256">
        <f>IF(N294="základní",J294,0)</f>
        <v>0</v>
      </c>
      <c r="BF294" s="256">
        <f>IF(N294="snížená",J294,0)</f>
        <v>0</v>
      </c>
      <c r="BG294" s="256">
        <f>IF(N294="zákl. přenesená",J294,0)</f>
        <v>0</v>
      </c>
      <c r="BH294" s="256">
        <f>IF(N294="sníž. přenesená",J294,0)</f>
        <v>0</v>
      </c>
      <c r="BI294" s="256">
        <f>IF(N294="nulová",J294,0)</f>
        <v>0</v>
      </c>
      <c r="BJ294" s="17" t="s">
        <v>83</v>
      </c>
      <c r="BK294" s="256">
        <f>ROUND(I294*H294,2)</f>
        <v>0</v>
      </c>
      <c r="BL294" s="17" t="s">
        <v>179</v>
      </c>
      <c r="BM294" s="255" t="s">
        <v>1756</v>
      </c>
    </row>
    <row r="295" spans="1:47" s="2" customFormat="1" ht="12">
      <c r="A295" s="38"/>
      <c r="B295" s="39"/>
      <c r="C295" s="40"/>
      <c r="D295" s="259" t="s">
        <v>541</v>
      </c>
      <c r="E295" s="40"/>
      <c r="F295" s="302" t="s">
        <v>1753</v>
      </c>
      <c r="G295" s="40"/>
      <c r="H295" s="40"/>
      <c r="I295" s="210"/>
      <c r="J295" s="40"/>
      <c r="K295" s="40"/>
      <c r="L295" s="44"/>
      <c r="M295" s="303"/>
      <c r="N295" s="304"/>
      <c r="O295" s="91"/>
      <c r="P295" s="91"/>
      <c r="Q295" s="91"/>
      <c r="R295" s="91"/>
      <c r="S295" s="91"/>
      <c r="T295" s="92"/>
      <c r="U295" s="38"/>
      <c r="V295" s="38"/>
      <c r="W295" s="38"/>
      <c r="X295" s="38"/>
      <c r="Y295" s="38"/>
      <c r="Z295" s="38"/>
      <c r="AA295" s="38"/>
      <c r="AB295" s="38"/>
      <c r="AC295" s="38"/>
      <c r="AD295" s="38"/>
      <c r="AE295" s="38"/>
      <c r="AT295" s="17" t="s">
        <v>541</v>
      </c>
      <c r="AU295" s="17" t="s">
        <v>85</v>
      </c>
    </row>
    <row r="296" spans="1:65" s="2" customFormat="1" ht="16.5" customHeight="1">
      <c r="A296" s="38"/>
      <c r="B296" s="39"/>
      <c r="C296" s="243" t="s">
        <v>402</v>
      </c>
      <c r="D296" s="243" t="s">
        <v>175</v>
      </c>
      <c r="E296" s="244" t="s">
        <v>594</v>
      </c>
      <c r="F296" s="245" t="s">
        <v>595</v>
      </c>
      <c r="G296" s="246" t="s">
        <v>204</v>
      </c>
      <c r="H296" s="247">
        <v>68.43</v>
      </c>
      <c r="I296" s="248"/>
      <c r="J296" s="249">
        <f>ROUND(I296*H296,2)</f>
        <v>0</v>
      </c>
      <c r="K296" s="250"/>
      <c r="L296" s="44"/>
      <c r="M296" s="251" t="s">
        <v>1</v>
      </c>
      <c r="N296" s="252" t="s">
        <v>41</v>
      </c>
      <c r="O296" s="91"/>
      <c r="P296" s="253">
        <f>O296*H296</f>
        <v>0</v>
      </c>
      <c r="Q296" s="253">
        <v>0</v>
      </c>
      <c r="R296" s="253">
        <f>Q296*H296</f>
        <v>0</v>
      </c>
      <c r="S296" s="253">
        <v>0.01098</v>
      </c>
      <c r="T296" s="254">
        <f>S296*H296</f>
        <v>0.7513614000000001</v>
      </c>
      <c r="U296" s="38"/>
      <c r="V296" s="38"/>
      <c r="W296" s="38"/>
      <c r="X296" s="38"/>
      <c r="Y296" s="38"/>
      <c r="Z296" s="38"/>
      <c r="AA296" s="38"/>
      <c r="AB296" s="38"/>
      <c r="AC296" s="38"/>
      <c r="AD296" s="38"/>
      <c r="AE296" s="38"/>
      <c r="AR296" s="255" t="s">
        <v>179</v>
      </c>
      <c r="AT296" s="255" t="s">
        <v>175</v>
      </c>
      <c r="AU296" s="255" t="s">
        <v>85</v>
      </c>
      <c r="AY296" s="17" t="s">
        <v>173</v>
      </c>
      <c r="BE296" s="256">
        <f>IF(N296="základní",J296,0)</f>
        <v>0</v>
      </c>
      <c r="BF296" s="256">
        <f>IF(N296="snížená",J296,0)</f>
        <v>0</v>
      </c>
      <c r="BG296" s="256">
        <f>IF(N296="zákl. přenesená",J296,0)</f>
        <v>0</v>
      </c>
      <c r="BH296" s="256">
        <f>IF(N296="sníž. přenesená",J296,0)</f>
        <v>0</v>
      </c>
      <c r="BI296" s="256">
        <f>IF(N296="nulová",J296,0)</f>
        <v>0</v>
      </c>
      <c r="BJ296" s="17" t="s">
        <v>83</v>
      </c>
      <c r="BK296" s="256">
        <f>ROUND(I296*H296,2)</f>
        <v>0</v>
      </c>
      <c r="BL296" s="17" t="s">
        <v>179</v>
      </c>
      <c r="BM296" s="255" t="s">
        <v>1757</v>
      </c>
    </row>
    <row r="297" spans="1:51" s="13" customFormat="1" ht="12">
      <c r="A297" s="13"/>
      <c r="B297" s="257"/>
      <c r="C297" s="258"/>
      <c r="D297" s="259" t="s">
        <v>189</v>
      </c>
      <c r="E297" s="260" t="s">
        <v>1</v>
      </c>
      <c r="F297" s="261" t="s">
        <v>597</v>
      </c>
      <c r="G297" s="258"/>
      <c r="H297" s="260" t="s">
        <v>1</v>
      </c>
      <c r="I297" s="262"/>
      <c r="J297" s="258"/>
      <c r="K297" s="258"/>
      <c r="L297" s="263"/>
      <c r="M297" s="264"/>
      <c r="N297" s="265"/>
      <c r="O297" s="265"/>
      <c r="P297" s="265"/>
      <c r="Q297" s="265"/>
      <c r="R297" s="265"/>
      <c r="S297" s="265"/>
      <c r="T297" s="266"/>
      <c r="U297" s="13"/>
      <c r="V297" s="13"/>
      <c r="W297" s="13"/>
      <c r="X297" s="13"/>
      <c r="Y297" s="13"/>
      <c r="Z297" s="13"/>
      <c r="AA297" s="13"/>
      <c r="AB297" s="13"/>
      <c r="AC297" s="13"/>
      <c r="AD297" s="13"/>
      <c r="AE297" s="13"/>
      <c r="AT297" s="267" t="s">
        <v>189</v>
      </c>
      <c r="AU297" s="267" t="s">
        <v>85</v>
      </c>
      <c r="AV297" s="13" t="s">
        <v>83</v>
      </c>
      <c r="AW297" s="13" t="s">
        <v>32</v>
      </c>
      <c r="AX297" s="13" t="s">
        <v>76</v>
      </c>
      <c r="AY297" s="267" t="s">
        <v>173</v>
      </c>
    </row>
    <row r="298" spans="1:51" s="13" customFormat="1" ht="12">
      <c r="A298" s="13"/>
      <c r="B298" s="257"/>
      <c r="C298" s="258"/>
      <c r="D298" s="259" t="s">
        <v>189</v>
      </c>
      <c r="E298" s="260" t="s">
        <v>1</v>
      </c>
      <c r="F298" s="261" t="s">
        <v>598</v>
      </c>
      <c r="G298" s="258"/>
      <c r="H298" s="260" t="s">
        <v>1</v>
      </c>
      <c r="I298" s="262"/>
      <c r="J298" s="258"/>
      <c r="K298" s="258"/>
      <c r="L298" s="263"/>
      <c r="M298" s="264"/>
      <c r="N298" s="265"/>
      <c r="O298" s="265"/>
      <c r="P298" s="265"/>
      <c r="Q298" s="265"/>
      <c r="R298" s="265"/>
      <c r="S298" s="265"/>
      <c r="T298" s="266"/>
      <c r="U298" s="13"/>
      <c r="V298" s="13"/>
      <c r="W298" s="13"/>
      <c r="X298" s="13"/>
      <c r="Y298" s="13"/>
      <c r="Z298" s="13"/>
      <c r="AA298" s="13"/>
      <c r="AB298" s="13"/>
      <c r="AC298" s="13"/>
      <c r="AD298" s="13"/>
      <c r="AE298" s="13"/>
      <c r="AT298" s="267" t="s">
        <v>189</v>
      </c>
      <c r="AU298" s="267" t="s">
        <v>85</v>
      </c>
      <c r="AV298" s="13" t="s">
        <v>83</v>
      </c>
      <c r="AW298" s="13" t="s">
        <v>32</v>
      </c>
      <c r="AX298" s="13" t="s">
        <v>76</v>
      </c>
      <c r="AY298" s="267" t="s">
        <v>173</v>
      </c>
    </row>
    <row r="299" spans="1:51" s="13" customFormat="1" ht="12">
      <c r="A299" s="13"/>
      <c r="B299" s="257"/>
      <c r="C299" s="258"/>
      <c r="D299" s="259" t="s">
        <v>189</v>
      </c>
      <c r="E299" s="260" t="s">
        <v>1</v>
      </c>
      <c r="F299" s="261" t="s">
        <v>206</v>
      </c>
      <c r="G299" s="258"/>
      <c r="H299" s="260" t="s">
        <v>1</v>
      </c>
      <c r="I299" s="262"/>
      <c r="J299" s="258"/>
      <c r="K299" s="258"/>
      <c r="L299" s="263"/>
      <c r="M299" s="264"/>
      <c r="N299" s="265"/>
      <c r="O299" s="265"/>
      <c r="P299" s="265"/>
      <c r="Q299" s="265"/>
      <c r="R299" s="265"/>
      <c r="S299" s="265"/>
      <c r="T299" s="266"/>
      <c r="U299" s="13"/>
      <c r="V299" s="13"/>
      <c r="W299" s="13"/>
      <c r="X299" s="13"/>
      <c r="Y299" s="13"/>
      <c r="Z299" s="13"/>
      <c r="AA299" s="13"/>
      <c r="AB299" s="13"/>
      <c r="AC299" s="13"/>
      <c r="AD299" s="13"/>
      <c r="AE299" s="13"/>
      <c r="AT299" s="267" t="s">
        <v>189</v>
      </c>
      <c r="AU299" s="267" t="s">
        <v>85</v>
      </c>
      <c r="AV299" s="13" t="s">
        <v>83</v>
      </c>
      <c r="AW299" s="13" t="s">
        <v>32</v>
      </c>
      <c r="AX299" s="13" t="s">
        <v>76</v>
      </c>
      <c r="AY299" s="267" t="s">
        <v>173</v>
      </c>
    </row>
    <row r="300" spans="1:51" s="14" customFormat="1" ht="12">
      <c r="A300" s="14"/>
      <c r="B300" s="268"/>
      <c r="C300" s="269"/>
      <c r="D300" s="259" t="s">
        <v>189</v>
      </c>
      <c r="E300" s="270" t="s">
        <v>1</v>
      </c>
      <c r="F300" s="271" t="s">
        <v>1758</v>
      </c>
      <c r="G300" s="269"/>
      <c r="H300" s="272">
        <v>68.43</v>
      </c>
      <c r="I300" s="273"/>
      <c r="J300" s="269"/>
      <c r="K300" s="269"/>
      <c r="L300" s="274"/>
      <c r="M300" s="275"/>
      <c r="N300" s="276"/>
      <c r="O300" s="276"/>
      <c r="P300" s="276"/>
      <c r="Q300" s="276"/>
      <c r="R300" s="276"/>
      <c r="S300" s="276"/>
      <c r="T300" s="277"/>
      <c r="U300" s="14"/>
      <c r="V300" s="14"/>
      <c r="W300" s="14"/>
      <c r="X300" s="14"/>
      <c r="Y300" s="14"/>
      <c r="Z300" s="14"/>
      <c r="AA300" s="14"/>
      <c r="AB300" s="14"/>
      <c r="AC300" s="14"/>
      <c r="AD300" s="14"/>
      <c r="AE300" s="14"/>
      <c r="AT300" s="278" t="s">
        <v>189</v>
      </c>
      <c r="AU300" s="278" t="s">
        <v>85</v>
      </c>
      <c r="AV300" s="14" t="s">
        <v>85</v>
      </c>
      <c r="AW300" s="14" t="s">
        <v>32</v>
      </c>
      <c r="AX300" s="14" t="s">
        <v>76</v>
      </c>
      <c r="AY300" s="278" t="s">
        <v>173</v>
      </c>
    </row>
    <row r="301" spans="1:51" s="15" customFormat="1" ht="12">
      <c r="A301" s="15"/>
      <c r="B301" s="279"/>
      <c r="C301" s="280"/>
      <c r="D301" s="259" t="s">
        <v>189</v>
      </c>
      <c r="E301" s="281" t="s">
        <v>1</v>
      </c>
      <c r="F301" s="282" t="s">
        <v>194</v>
      </c>
      <c r="G301" s="280"/>
      <c r="H301" s="283">
        <v>68.43</v>
      </c>
      <c r="I301" s="284"/>
      <c r="J301" s="280"/>
      <c r="K301" s="280"/>
      <c r="L301" s="285"/>
      <c r="M301" s="286"/>
      <c r="N301" s="287"/>
      <c r="O301" s="287"/>
      <c r="P301" s="287"/>
      <c r="Q301" s="287"/>
      <c r="R301" s="287"/>
      <c r="S301" s="287"/>
      <c r="T301" s="288"/>
      <c r="U301" s="15"/>
      <c r="V301" s="15"/>
      <c r="W301" s="15"/>
      <c r="X301" s="15"/>
      <c r="Y301" s="15"/>
      <c r="Z301" s="15"/>
      <c r="AA301" s="15"/>
      <c r="AB301" s="15"/>
      <c r="AC301" s="15"/>
      <c r="AD301" s="15"/>
      <c r="AE301" s="15"/>
      <c r="AT301" s="289" t="s">
        <v>189</v>
      </c>
      <c r="AU301" s="289" t="s">
        <v>85</v>
      </c>
      <c r="AV301" s="15" t="s">
        <v>183</v>
      </c>
      <c r="AW301" s="15" t="s">
        <v>32</v>
      </c>
      <c r="AX301" s="15" t="s">
        <v>83</v>
      </c>
      <c r="AY301" s="289" t="s">
        <v>173</v>
      </c>
    </row>
    <row r="302" spans="1:65" s="2" customFormat="1" ht="24.15" customHeight="1">
      <c r="A302" s="38"/>
      <c r="B302" s="39"/>
      <c r="C302" s="243" t="s">
        <v>406</v>
      </c>
      <c r="D302" s="243" t="s">
        <v>175</v>
      </c>
      <c r="E302" s="244" t="s">
        <v>602</v>
      </c>
      <c r="F302" s="245" t="s">
        <v>603</v>
      </c>
      <c r="G302" s="246" t="s">
        <v>204</v>
      </c>
      <c r="H302" s="247">
        <v>68.43</v>
      </c>
      <c r="I302" s="248"/>
      <c r="J302" s="249">
        <f>ROUND(I302*H302,2)</f>
        <v>0</v>
      </c>
      <c r="K302" s="250"/>
      <c r="L302" s="44"/>
      <c r="M302" s="251" t="s">
        <v>1</v>
      </c>
      <c r="N302" s="252" t="s">
        <v>41</v>
      </c>
      <c r="O302" s="91"/>
      <c r="P302" s="253">
        <f>O302*H302</f>
        <v>0</v>
      </c>
      <c r="Q302" s="253">
        <v>0</v>
      </c>
      <c r="R302" s="253">
        <f>Q302*H302</f>
        <v>0</v>
      </c>
      <c r="S302" s="253">
        <v>0.008</v>
      </c>
      <c r="T302" s="254">
        <f>S302*H302</f>
        <v>0.54744</v>
      </c>
      <c r="U302" s="38"/>
      <c r="V302" s="38"/>
      <c r="W302" s="38"/>
      <c r="X302" s="38"/>
      <c r="Y302" s="38"/>
      <c r="Z302" s="38"/>
      <c r="AA302" s="38"/>
      <c r="AB302" s="38"/>
      <c r="AC302" s="38"/>
      <c r="AD302" s="38"/>
      <c r="AE302" s="38"/>
      <c r="AR302" s="255" t="s">
        <v>179</v>
      </c>
      <c r="AT302" s="255" t="s">
        <v>175</v>
      </c>
      <c r="AU302" s="255" t="s">
        <v>85</v>
      </c>
      <c r="AY302" s="17" t="s">
        <v>173</v>
      </c>
      <c r="BE302" s="256">
        <f>IF(N302="základní",J302,0)</f>
        <v>0</v>
      </c>
      <c r="BF302" s="256">
        <f>IF(N302="snížená",J302,0)</f>
        <v>0</v>
      </c>
      <c r="BG302" s="256">
        <f>IF(N302="zákl. přenesená",J302,0)</f>
        <v>0</v>
      </c>
      <c r="BH302" s="256">
        <f>IF(N302="sníž. přenesená",J302,0)</f>
        <v>0</v>
      </c>
      <c r="BI302" s="256">
        <f>IF(N302="nulová",J302,0)</f>
        <v>0</v>
      </c>
      <c r="BJ302" s="17" t="s">
        <v>83</v>
      </c>
      <c r="BK302" s="256">
        <f>ROUND(I302*H302,2)</f>
        <v>0</v>
      </c>
      <c r="BL302" s="17" t="s">
        <v>179</v>
      </c>
      <c r="BM302" s="255" t="s">
        <v>1759</v>
      </c>
    </row>
    <row r="303" spans="1:65" s="2" customFormat="1" ht="24.15" customHeight="1">
      <c r="A303" s="38"/>
      <c r="B303" s="39"/>
      <c r="C303" s="243" t="s">
        <v>412</v>
      </c>
      <c r="D303" s="243" t="s">
        <v>175</v>
      </c>
      <c r="E303" s="244" t="s">
        <v>1760</v>
      </c>
      <c r="F303" s="245" t="s">
        <v>1761</v>
      </c>
      <c r="G303" s="246" t="s">
        <v>398</v>
      </c>
      <c r="H303" s="301"/>
      <c r="I303" s="248"/>
      <c r="J303" s="249">
        <f>ROUND(I303*H303,2)</f>
        <v>0</v>
      </c>
      <c r="K303" s="250"/>
      <c r="L303" s="44"/>
      <c r="M303" s="251" t="s">
        <v>1</v>
      </c>
      <c r="N303" s="252" t="s">
        <v>41</v>
      </c>
      <c r="O303" s="91"/>
      <c r="P303" s="253">
        <f>O303*H303</f>
        <v>0</v>
      </c>
      <c r="Q303" s="253">
        <v>0</v>
      </c>
      <c r="R303" s="253">
        <f>Q303*H303</f>
        <v>0</v>
      </c>
      <c r="S303" s="253">
        <v>0</v>
      </c>
      <c r="T303" s="254">
        <f>S303*H303</f>
        <v>0</v>
      </c>
      <c r="U303" s="38"/>
      <c r="V303" s="38"/>
      <c r="W303" s="38"/>
      <c r="X303" s="38"/>
      <c r="Y303" s="38"/>
      <c r="Z303" s="38"/>
      <c r="AA303" s="38"/>
      <c r="AB303" s="38"/>
      <c r="AC303" s="38"/>
      <c r="AD303" s="38"/>
      <c r="AE303" s="38"/>
      <c r="AR303" s="255" t="s">
        <v>179</v>
      </c>
      <c r="AT303" s="255" t="s">
        <v>175</v>
      </c>
      <c r="AU303" s="255" t="s">
        <v>85</v>
      </c>
      <c r="AY303" s="17" t="s">
        <v>173</v>
      </c>
      <c r="BE303" s="256">
        <f>IF(N303="základní",J303,0)</f>
        <v>0</v>
      </c>
      <c r="BF303" s="256">
        <f>IF(N303="snížená",J303,0)</f>
        <v>0</v>
      </c>
      <c r="BG303" s="256">
        <f>IF(N303="zákl. přenesená",J303,0)</f>
        <v>0</v>
      </c>
      <c r="BH303" s="256">
        <f>IF(N303="sníž. přenesená",J303,0)</f>
        <v>0</v>
      </c>
      <c r="BI303" s="256">
        <f>IF(N303="nulová",J303,0)</f>
        <v>0</v>
      </c>
      <c r="BJ303" s="17" t="s">
        <v>83</v>
      </c>
      <c r="BK303" s="256">
        <f>ROUND(I303*H303,2)</f>
        <v>0</v>
      </c>
      <c r="BL303" s="17" t="s">
        <v>179</v>
      </c>
      <c r="BM303" s="255" t="s">
        <v>1762</v>
      </c>
    </row>
    <row r="304" spans="1:63" s="12" customFormat="1" ht="22.8" customHeight="1">
      <c r="A304" s="12"/>
      <c r="B304" s="227"/>
      <c r="C304" s="228"/>
      <c r="D304" s="229" t="s">
        <v>75</v>
      </c>
      <c r="E304" s="241" t="s">
        <v>649</v>
      </c>
      <c r="F304" s="241" t="s">
        <v>650</v>
      </c>
      <c r="G304" s="228"/>
      <c r="H304" s="228"/>
      <c r="I304" s="231"/>
      <c r="J304" s="242">
        <f>BK304</f>
        <v>0</v>
      </c>
      <c r="K304" s="228"/>
      <c r="L304" s="233"/>
      <c r="M304" s="234"/>
      <c r="N304" s="235"/>
      <c r="O304" s="235"/>
      <c r="P304" s="236">
        <f>SUM(P305:P326)</f>
        <v>0</v>
      </c>
      <c r="Q304" s="235"/>
      <c r="R304" s="236">
        <f>SUM(R305:R326)</f>
        <v>0</v>
      </c>
      <c r="S304" s="235"/>
      <c r="T304" s="237">
        <f>SUM(T305:T326)</f>
        <v>0</v>
      </c>
      <c r="U304" s="12"/>
      <c r="V304" s="12"/>
      <c r="W304" s="12"/>
      <c r="X304" s="12"/>
      <c r="Y304" s="12"/>
      <c r="Z304" s="12"/>
      <c r="AA304" s="12"/>
      <c r="AB304" s="12"/>
      <c r="AC304" s="12"/>
      <c r="AD304" s="12"/>
      <c r="AE304" s="12"/>
      <c r="AR304" s="238" t="s">
        <v>85</v>
      </c>
      <c r="AT304" s="239" t="s">
        <v>75</v>
      </c>
      <c r="AU304" s="239" t="s">
        <v>83</v>
      </c>
      <c r="AY304" s="238" t="s">
        <v>173</v>
      </c>
      <c r="BK304" s="240">
        <f>SUM(BK305:BK326)</f>
        <v>0</v>
      </c>
    </row>
    <row r="305" spans="1:65" s="2" customFormat="1" ht="33" customHeight="1">
      <c r="A305" s="38"/>
      <c r="B305" s="39"/>
      <c r="C305" s="243" t="s">
        <v>417</v>
      </c>
      <c r="D305" s="243" t="s">
        <v>175</v>
      </c>
      <c r="E305" s="244" t="s">
        <v>1763</v>
      </c>
      <c r="F305" s="245" t="s">
        <v>1764</v>
      </c>
      <c r="G305" s="246" t="s">
        <v>561</v>
      </c>
      <c r="H305" s="247">
        <v>1</v>
      </c>
      <c r="I305" s="248"/>
      <c r="J305" s="249">
        <f>ROUND(I305*H305,2)</f>
        <v>0</v>
      </c>
      <c r="K305" s="250"/>
      <c r="L305" s="44"/>
      <c r="M305" s="251" t="s">
        <v>1</v>
      </c>
      <c r="N305" s="252" t="s">
        <v>41</v>
      </c>
      <c r="O305" s="91"/>
      <c r="P305" s="253">
        <f>O305*H305</f>
        <v>0</v>
      </c>
      <c r="Q305" s="253">
        <v>0</v>
      </c>
      <c r="R305" s="253">
        <f>Q305*H305</f>
        <v>0</v>
      </c>
      <c r="S305" s="253">
        <v>0</v>
      </c>
      <c r="T305" s="254">
        <f>S305*H305</f>
        <v>0</v>
      </c>
      <c r="U305" s="38"/>
      <c r="V305" s="38"/>
      <c r="W305" s="38"/>
      <c r="X305" s="38"/>
      <c r="Y305" s="38"/>
      <c r="Z305" s="38"/>
      <c r="AA305" s="38"/>
      <c r="AB305" s="38"/>
      <c r="AC305" s="38"/>
      <c r="AD305" s="38"/>
      <c r="AE305" s="38"/>
      <c r="AR305" s="255" t="s">
        <v>179</v>
      </c>
      <c r="AT305" s="255" t="s">
        <v>175</v>
      </c>
      <c r="AU305" s="255" t="s">
        <v>85</v>
      </c>
      <c r="AY305" s="17" t="s">
        <v>173</v>
      </c>
      <c r="BE305" s="256">
        <f>IF(N305="základní",J305,0)</f>
        <v>0</v>
      </c>
      <c r="BF305" s="256">
        <f>IF(N305="snížená",J305,0)</f>
        <v>0</v>
      </c>
      <c r="BG305" s="256">
        <f>IF(N305="zákl. přenesená",J305,0)</f>
        <v>0</v>
      </c>
      <c r="BH305" s="256">
        <f>IF(N305="sníž. přenesená",J305,0)</f>
        <v>0</v>
      </c>
      <c r="BI305" s="256">
        <f>IF(N305="nulová",J305,0)</f>
        <v>0</v>
      </c>
      <c r="BJ305" s="17" t="s">
        <v>83</v>
      </c>
      <c r="BK305" s="256">
        <f>ROUND(I305*H305,2)</f>
        <v>0</v>
      </c>
      <c r="BL305" s="17" t="s">
        <v>179</v>
      </c>
      <c r="BM305" s="255" t="s">
        <v>1765</v>
      </c>
    </row>
    <row r="306" spans="1:47" s="2" customFormat="1" ht="12">
      <c r="A306" s="38"/>
      <c r="B306" s="39"/>
      <c r="C306" s="40"/>
      <c r="D306" s="259" t="s">
        <v>541</v>
      </c>
      <c r="E306" s="40"/>
      <c r="F306" s="302" t="s">
        <v>1766</v>
      </c>
      <c r="G306" s="40"/>
      <c r="H306" s="40"/>
      <c r="I306" s="210"/>
      <c r="J306" s="40"/>
      <c r="K306" s="40"/>
      <c r="L306" s="44"/>
      <c r="M306" s="303"/>
      <c r="N306" s="304"/>
      <c r="O306" s="91"/>
      <c r="P306" s="91"/>
      <c r="Q306" s="91"/>
      <c r="R306" s="91"/>
      <c r="S306" s="91"/>
      <c r="T306" s="92"/>
      <c r="U306" s="38"/>
      <c r="V306" s="38"/>
      <c r="W306" s="38"/>
      <c r="X306" s="38"/>
      <c r="Y306" s="38"/>
      <c r="Z306" s="38"/>
      <c r="AA306" s="38"/>
      <c r="AB306" s="38"/>
      <c r="AC306" s="38"/>
      <c r="AD306" s="38"/>
      <c r="AE306" s="38"/>
      <c r="AT306" s="17" t="s">
        <v>541</v>
      </c>
      <c r="AU306" s="17" t="s">
        <v>85</v>
      </c>
    </row>
    <row r="307" spans="1:51" s="13" customFormat="1" ht="12">
      <c r="A307" s="13"/>
      <c r="B307" s="257"/>
      <c r="C307" s="258"/>
      <c r="D307" s="259" t="s">
        <v>189</v>
      </c>
      <c r="E307" s="260" t="s">
        <v>1</v>
      </c>
      <c r="F307" s="261" t="s">
        <v>547</v>
      </c>
      <c r="G307" s="258"/>
      <c r="H307" s="260" t="s">
        <v>1</v>
      </c>
      <c r="I307" s="262"/>
      <c r="J307" s="258"/>
      <c r="K307" s="258"/>
      <c r="L307" s="263"/>
      <c r="M307" s="264"/>
      <c r="N307" s="265"/>
      <c r="O307" s="265"/>
      <c r="P307" s="265"/>
      <c r="Q307" s="265"/>
      <c r="R307" s="265"/>
      <c r="S307" s="265"/>
      <c r="T307" s="266"/>
      <c r="U307" s="13"/>
      <c r="V307" s="13"/>
      <c r="W307" s="13"/>
      <c r="X307" s="13"/>
      <c r="Y307" s="13"/>
      <c r="Z307" s="13"/>
      <c r="AA307" s="13"/>
      <c r="AB307" s="13"/>
      <c r="AC307" s="13"/>
      <c r="AD307" s="13"/>
      <c r="AE307" s="13"/>
      <c r="AT307" s="267" t="s">
        <v>189</v>
      </c>
      <c r="AU307" s="267" t="s">
        <v>85</v>
      </c>
      <c r="AV307" s="13" t="s">
        <v>83</v>
      </c>
      <c r="AW307" s="13" t="s">
        <v>32</v>
      </c>
      <c r="AX307" s="13" t="s">
        <v>76</v>
      </c>
      <c r="AY307" s="267" t="s">
        <v>173</v>
      </c>
    </row>
    <row r="308" spans="1:51" s="13" customFormat="1" ht="12">
      <c r="A308" s="13"/>
      <c r="B308" s="257"/>
      <c r="C308" s="258"/>
      <c r="D308" s="259" t="s">
        <v>189</v>
      </c>
      <c r="E308" s="260" t="s">
        <v>1</v>
      </c>
      <c r="F308" s="261" t="s">
        <v>1767</v>
      </c>
      <c r="G308" s="258"/>
      <c r="H308" s="260" t="s">
        <v>1</v>
      </c>
      <c r="I308" s="262"/>
      <c r="J308" s="258"/>
      <c r="K308" s="258"/>
      <c r="L308" s="263"/>
      <c r="M308" s="264"/>
      <c r="N308" s="265"/>
      <c r="O308" s="265"/>
      <c r="P308" s="265"/>
      <c r="Q308" s="265"/>
      <c r="R308" s="265"/>
      <c r="S308" s="265"/>
      <c r="T308" s="266"/>
      <c r="U308" s="13"/>
      <c r="V308" s="13"/>
      <c r="W308" s="13"/>
      <c r="X308" s="13"/>
      <c r="Y308" s="13"/>
      <c r="Z308" s="13"/>
      <c r="AA308" s="13"/>
      <c r="AB308" s="13"/>
      <c r="AC308" s="13"/>
      <c r="AD308" s="13"/>
      <c r="AE308" s="13"/>
      <c r="AT308" s="267" t="s">
        <v>189</v>
      </c>
      <c r="AU308" s="267" t="s">
        <v>85</v>
      </c>
      <c r="AV308" s="13" t="s">
        <v>83</v>
      </c>
      <c r="AW308" s="13" t="s">
        <v>32</v>
      </c>
      <c r="AX308" s="13" t="s">
        <v>76</v>
      </c>
      <c r="AY308" s="267" t="s">
        <v>173</v>
      </c>
    </row>
    <row r="309" spans="1:51" s="14" customFormat="1" ht="12">
      <c r="A309" s="14"/>
      <c r="B309" s="268"/>
      <c r="C309" s="269"/>
      <c r="D309" s="259" t="s">
        <v>189</v>
      </c>
      <c r="E309" s="270" t="s">
        <v>1</v>
      </c>
      <c r="F309" s="271" t="s">
        <v>83</v>
      </c>
      <c r="G309" s="269"/>
      <c r="H309" s="272">
        <v>1</v>
      </c>
      <c r="I309" s="273"/>
      <c r="J309" s="269"/>
      <c r="K309" s="269"/>
      <c r="L309" s="274"/>
      <c r="M309" s="275"/>
      <c r="N309" s="276"/>
      <c r="O309" s="276"/>
      <c r="P309" s="276"/>
      <c r="Q309" s="276"/>
      <c r="R309" s="276"/>
      <c r="S309" s="276"/>
      <c r="T309" s="277"/>
      <c r="U309" s="14"/>
      <c r="V309" s="14"/>
      <c r="W309" s="14"/>
      <c r="X309" s="14"/>
      <c r="Y309" s="14"/>
      <c r="Z309" s="14"/>
      <c r="AA309" s="14"/>
      <c r="AB309" s="14"/>
      <c r="AC309" s="14"/>
      <c r="AD309" s="14"/>
      <c r="AE309" s="14"/>
      <c r="AT309" s="278" t="s">
        <v>189</v>
      </c>
      <c r="AU309" s="278" t="s">
        <v>85</v>
      </c>
      <c r="AV309" s="14" t="s">
        <v>85</v>
      </c>
      <c r="AW309" s="14" t="s">
        <v>32</v>
      </c>
      <c r="AX309" s="14" t="s">
        <v>76</v>
      </c>
      <c r="AY309" s="278" t="s">
        <v>173</v>
      </c>
    </row>
    <row r="310" spans="1:51" s="15" customFormat="1" ht="12">
      <c r="A310" s="15"/>
      <c r="B310" s="279"/>
      <c r="C310" s="280"/>
      <c r="D310" s="259" t="s">
        <v>189</v>
      </c>
      <c r="E310" s="281" t="s">
        <v>1</v>
      </c>
      <c r="F310" s="282" t="s">
        <v>194</v>
      </c>
      <c r="G310" s="280"/>
      <c r="H310" s="283">
        <v>1</v>
      </c>
      <c r="I310" s="284"/>
      <c r="J310" s="280"/>
      <c r="K310" s="280"/>
      <c r="L310" s="285"/>
      <c r="M310" s="286"/>
      <c r="N310" s="287"/>
      <c r="O310" s="287"/>
      <c r="P310" s="287"/>
      <c r="Q310" s="287"/>
      <c r="R310" s="287"/>
      <c r="S310" s="287"/>
      <c r="T310" s="288"/>
      <c r="U310" s="15"/>
      <c r="V310" s="15"/>
      <c r="W310" s="15"/>
      <c r="X310" s="15"/>
      <c r="Y310" s="15"/>
      <c r="Z310" s="15"/>
      <c r="AA310" s="15"/>
      <c r="AB310" s="15"/>
      <c r="AC310" s="15"/>
      <c r="AD310" s="15"/>
      <c r="AE310" s="15"/>
      <c r="AT310" s="289" t="s">
        <v>189</v>
      </c>
      <c r="AU310" s="289" t="s">
        <v>85</v>
      </c>
      <c r="AV310" s="15" t="s">
        <v>183</v>
      </c>
      <c r="AW310" s="15" t="s">
        <v>32</v>
      </c>
      <c r="AX310" s="15" t="s">
        <v>83</v>
      </c>
      <c r="AY310" s="289" t="s">
        <v>173</v>
      </c>
    </row>
    <row r="311" spans="1:65" s="2" customFormat="1" ht="24.15" customHeight="1">
      <c r="A311" s="38"/>
      <c r="B311" s="39"/>
      <c r="C311" s="243" t="s">
        <v>421</v>
      </c>
      <c r="D311" s="243" t="s">
        <v>175</v>
      </c>
      <c r="E311" s="244" t="s">
        <v>1768</v>
      </c>
      <c r="F311" s="245" t="s">
        <v>1769</v>
      </c>
      <c r="G311" s="246" t="s">
        <v>561</v>
      </c>
      <c r="H311" s="247">
        <v>1</v>
      </c>
      <c r="I311" s="248"/>
      <c r="J311" s="249">
        <f>ROUND(I311*H311,2)</f>
        <v>0</v>
      </c>
      <c r="K311" s="250"/>
      <c r="L311" s="44"/>
      <c r="M311" s="251" t="s">
        <v>1</v>
      </c>
      <c r="N311" s="252" t="s">
        <v>41</v>
      </c>
      <c r="O311" s="91"/>
      <c r="P311" s="253">
        <f>O311*H311</f>
        <v>0</v>
      </c>
      <c r="Q311" s="253">
        <v>0</v>
      </c>
      <c r="R311" s="253">
        <f>Q311*H311</f>
        <v>0</v>
      </c>
      <c r="S311" s="253">
        <v>0</v>
      </c>
      <c r="T311" s="254">
        <f>S311*H311</f>
        <v>0</v>
      </c>
      <c r="U311" s="38"/>
      <c r="V311" s="38"/>
      <c r="W311" s="38"/>
      <c r="X311" s="38"/>
      <c r="Y311" s="38"/>
      <c r="Z311" s="38"/>
      <c r="AA311" s="38"/>
      <c r="AB311" s="38"/>
      <c r="AC311" s="38"/>
      <c r="AD311" s="38"/>
      <c r="AE311" s="38"/>
      <c r="AR311" s="255" t="s">
        <v>179</v>
      </c>
      <c r="AT311" s="255" t="s">
        <v>175</v>
      </c>
      <c r="AU311" s="255" t="s">
        <v>85</v>
      </c>
      <c r="AY311" s="17" t="s">
        <v>173</v>
      </c>
      <c r="BE311" s="256">
        <f>IF(N311="základní",J311,0)</f>
        <v>0</v>
      </c>
      <c r="BF311" s="256">
        <f>IF(N311="snížená",J311,0)</f>
        <v>0</v>
      </c>
      <c r="BG311" s="256">
        <f>IF(N311="zákl. přenesená",J311,0)</f>
        <v>0</v>
      </c>
      <c r="BH311" s="256">
        <f>IF(N311="sníž. přenesená",J311,0)</f>
        <v>0</v>
      </c>
      <c r="BI311" s="256">
        <f>IF(N311="nulová",J311,0)</f>
        <v>0</v>
      </c>
      <c r="BJ311" s="17" t="s">
        <v>83</v>
      </c>
      <c r="BK311" s="256">
        <f>ROUND(I311*H311,2)</f>
        <v>0</v>
      </c>
      <c r="BL311" s="17" t="s">
        <v>179</v>
      </c>
      <c r="BM311" s="255" t="s">
        <v>1770</v>
      </c>
    </row>
    <row r="312" spans="1:47" s="2" customFormat="1" ht="12">
      <c r="A312" s="38"/>
      <c r="B312" s="39"/>
      <c r="C312" s="40"/>
      <c r="D312" s="259" t="s">
        <v>541</v>
      </c>
      <c r="E312" s="40"/>
      <c r="F312" s="302" t="s">
        <v>1771</v>
      </c>
      <c r="G312" s="40"/>
      <c r="H312" s="40"/>
      <c r="I312" s="210"/>
      <c r="J312" s="40"/>
      <c r="K312" s="40"/>
      <c r="L312" s="44"/>
      <c r="M312" s="303"/>
      <c r="N312" s="304"/>
      <c r="O312" s="91"/>
      <c r="P312" s="91"/>
      <c r="Q312" s="91"/>
      <c r="R312" s="91"/>
      <c r="S312" s="91"/>
      <c r="T312" s="92"/>
      <c r="U312" s="38"/>
      <c r="V312" s="38"/>
      <c r="W312" s="38"/>
      <c r="X312" s="38"/>
      <c r="Y312" s="38"/>
      <c r="Z312" s="38"/>
      <c r="AA312" s="38"/>
      <c r="AB312" s="38"/>
      <c r="AC312" s="38"/>
      <c r="AD312" s="38"/>
      <c r="AE312" s="38"/>
      <c r="AT312" s="17" t="s">
        <v>541</v>
      </c>
      <c r="AU312" s="17" t="s">
        <v>85</v>
      </c>
    </row>
    <row r="313" spans="1:51" s="13" customFormat="1" ht="12">
      <c r="A313" s="13"/>
      <c r="B313" s="257"/>
      <c r="C313" s="258"/>
      <c r="D313" s="259" t="s">
        <v>189</v>
      </c>
      <c r="E313" s="260" t="s">
        <v>1</v>
      </c>
      <c r="F313" s="261" t="s">
        <v>547</v>
      </c>
      <c r="G313" s="258"/>
      <c r="H313" s="260" t="s">
        <v>1</v>
      </c>
      <c r="I313" s="262"/>
      <c r="J313" s="258"/>
      <c r="K313" s="258"/>
      <c r="L313" s="263"/>
      <c r="M313" s="264"/>
      <c r="N313" s="265"/>
      <c r="O313" s="265"/>
      <c r="P313" s="265"/>
      <c r="Q313" s="265"/>
      <c r="R313" s="265"/>
      <c r="S313" s="265"/>
      <c r="T313" s="266"/>
      <c r="U313" s="13"/>
      <c r="V313" s="13"/>
      <c r="W313" s="13"/>
      <c r="X313" s="13"/>
      <c r="Y313" s="13"/>
      <c r="Z313" s="13"/>
      <c r="AA313" s="13"/>
      <c r="AB313" s="13"/>
      <c r="AC313" s="13"/>
      <c r="AD313" s="13"/>
      <c r="AE313" s="13"/>
      <c r="AT313" s="267" t="s">
        <v>189</v>
      </c>
      <c r="AU313" s="267" t="s">
        <v>85</v>
      </c>
      <c r="AV313" s="13" t="s">
        <v>83</v>
      </c>
      <c r="AW313" s="13" t="s">
        <v>32</v>
      </c>
      <c r="AX313" s="13" t="s">
        <v>76</v>
      </c>
      <c r="AY313" s="267" t="s">
        <v>173</v>
      </c>
    </row>
    <row r="314" spans="1:51" s="13" customFormat="1" ht="12">
      <c r="A314" s="13"/>
      <c r="B314" s="257"/>
      <c r="C314" s="258"/>
      <c r="D314" s="259" t="s">
        <v>189</v>
      </c>
      <c r="E314" s="260" t="s">
        <v>1</v>
      </c>
      <c r="F314" s="261" t="s">
        <v>1772</v>
      </c>
      <c r="G314" s="258"/>
      <c r="H314" s="260" t="s">
        <v>1</v>
      </c>
      <c r="I314" s="262"/>
      <c r="J314" s="258"/>
      <c r="K314" s="258"/>
      <c r="L314" s="263"/>
      <c r="M314" s="264"/>
      <c r="N314" s="265"/>
      <c r="O314" s="265"/>
      <c r="P314" s="265"/>
      <c r="Q314" s="265"/>
      <c r="R314" s="265"/>
      <c r="S314" s="265"/>
      <c r="T314" s="266"/>
      <c r="U314" s="13"/>
      <c r="V314" s="13"/>
      <c r="W314" s="13"/>
      <c r="X314" s="13"/>
      <c r="Y314" s="13"/>
      <c r="Z314" s="13"/>
      <c r="AA314" s="13"/>
      <c r="AB314" s="13"/>
      <c r="AC314" s="13"/>
      <c r="AD314" s="13"/>
      <c r="AE314" s="13"/>
      <c r="AT314" s="267" t="s">
        <v>189</v>
      </c>
      <c r="AU314" s="267" t="s">
        <v>85</v>
      </c>
      <c r="AV314" s="13" t="s">
        <v>83</v>
      </c>
      <c r="AW314" s="13" t="s">
        <v>32</v>
      </c>
      <c r="AX314" s="13" t="s">
        <v>76</v>
      </c>
      <c r="AY314" s="267" t="s">
        <v>173</v>
      </c>
    </row>
    <row r="315" spans="1:51" s="14" customFormat="1" ht="12">
      <c r="A315" s="14"/>
      <c r="B315" s="268"/>
      <c r="C315" s="269"/>
      <c r="D315" s="259" t="s">
        <v>189</v>
      </c>
      <c r="E315" s="270" t="s">
        <v>1</v>
      </c>
      <c r="F315" s="271" t="s">
        <v>83</v>
      </c>
      <c r="G315" s="269"/>
      <c r="H315" s="272">
        <v>1</v>
      </c>
      <c r="I315" s="273"/>
      <c r="J315" s="269"/>
      <c r="K315" s="269"/>
      <c r="L315" s="274"/>
      <c r="M315" s="275"/>
      <c r="N315" s="276"/>
      <c r="O315" s="276"/>
      <c r="P315" s="276"/>
      <c r="Q315" s="276"/>
      <c r="R315" s="276"/>
      <c r="S315" s="276"/>
      <c r="T315" s="277"/>
      <c r="U315" s="14"/>
      <c r="V315" s="14"/>
      <c r="W315" s="14"/>
      <c r="X315" s="14"/>
      <c r="Y315" s="14"/>
      <c r="Z315" s="14"/>
      <c r="AA315" s="14"/>
      <c r="AB315" s="14"/>
      <c r="AC315" s="14"/>
      <c r="AD315" s="14"/>
      <c r="AE315" s="14"/>
      <c r="AT315" s="278" t="s">
        <v>189</v>
      </c>
      <c r="AU315" s="278" t="s">
        <v>85</v>
      </c>
      <c r="AV315" s="14" t="s">
        <v>85</v>
      </c>
      <c r="AW315" s="14" t="s">
        <v>32</v>
      </c>
      <c r="AX315" s="14" t="s">
        <v>76</v>
      </c>
      <c r="AY315" s="278" t="s">
        <v>173</v>
      </c>
    </row>
    <row r="316" spans="1:51" s="15" customFormat="1" ht="12">
      <c r="A316" s="15"/>
      <c r="B316" s="279"/>
      <c r="C316" s="280"/>
      <c r="D316" s="259" t="s">
        <v>189</v>
      </c>
      <c r="E316" s="281" t="s">
        <v>1</v>
      </c>
      <c r="F316" s="282" t="s">
        <v>194</v>
      </c>
      <c r="G316" s="280"/>
      <c r="H316" s="283">
        <v>1</v>
      </c>
      <c r="I316" s="284"/>
      <c r="J316" s="280"/>
      <c r="K316" s="280"/>
      <c r="L316" s="285"/>
      <c r="M316" s="286"/>
      <c r="N316" s="287"/>
      <c r="O316" s="287"/>
      <c r="P316" s="287"/>
      <c r="Q316" s="287"/>
      <c r="R316" s="287"/>
      <c r="S316" s="287"/>
      <c r="T316" s="288"/>
      <c r="U316" s="15"/>
      <c r="V316" s="15"/>
      <c r="W316" s="15"/>
      <c r="X316" s="15"/>
      <c r="Y316" s="15"/>
      <c r="Z316" s="15"/>
      <c r="AA316" s="15"/>
      <c r="AB316" s="15"/>
      <c r="AC316" s="15"/>
      <c r="AD316" s="15"/>
      <c r="AE316" s="15"/>
      <c r="AT316" s="289" t="s">
        <v>189</v>
      </c>
      <c r="AU316" s="289" t="s">
        <v>85</v>
      </c>
      <c r="AV316" s="15" t="s">
        <v>183</v>
      </c>
      <c r="AW316" s="15" t="s">
        <v>32</v>
      </c>
      <c r="AX316" s="15" t="s">
        <v>83</v>
      </c>
      <c r="AY316" s="289" t="s">
        <v>173</v>
      </c>
    </row>
    <row r="317" spans="1:65" s="2" customFormat="1" ht="24.15" customHeight="1">
      <c r="A317" s="38"/>
      <c r="B317" s="39"/>
      <c r="C317" s="243" t="s">
        <v>426</v>
      </c>
      <c r="D317" s="243" t="s">
        <v>175</v>
      </c>
      <c r="E317" s="244" t="s">
        <v>1773</v>
      </c>
      <c r="F317" s="245" t="s">
        <v>1774</v>
      </c>
      <c r="G317" s="246" t="s">
        <v>561</v>
      </c>
      <c r="H317" s="247">
        <v>1</v>
      </c>
      <c r="I317" s="248"/>
      <c r="J317" s="249">
        <f>ROUND(I317*H317,2)</f>
        <v>0</v>
      </c>
      <c r="K317" s="250"/>
      <c r="L317" s="44"/>
      <c r="M317" s="251" t="s">
        <v>1</v>
      </c>
      <c r="N317" s="252" t="s">
        <v>41</v>
      </c>
      <c r="O317" s="91"/>
      <c r="P317" s="253">
        <f>O317*H317</f>
        <v>0</v>
      </c>
      <c r="Q317" s="253">
        <v>0</v>
      </c>
      <c r="R317" s="253">
        <f>Q317*H317</f>
        <v>0</v>
      </c>
      <c r="S317" s="253">
        <v>0</v>
      </c>
      <c r="T317" s="254">
        <f>S317*H317</f>
        <v>0</v>
      </c>
      <c r="U317" s="38"/>
      <c r="V317" s="38"/>
      <c r="W317" s="38"/>
      <c r="X317" s="38"/>
      <c r="Y317" s="38"/>
      <c r="Z317" s="38"/>
      <c r="AA317" s="38"/>
      <c r="AB317" s="38"/>
      <c r="AC317" s="38"/>
      <c r="AD317" s="38"/>
      <c r="AE317" s="38"/>
      <c r="AR317" s="255" t="s">
        <v>179</v>
      </c>
      <c r="AT317" s="255" t="s">
        <v>175</v>
      </c>
      <c r="AU317" s="255" t="s">
        <v>85</v>
      </c>
      <c r="AY317" s="17" t="s">
        <v>173</v>
      </c>
      <c r="BE317" s="256">
        <f>IF(N317="základní",J317,0)</f>
        <v>0</v>
      </c>
      <c r="BF317" s="256">
        <f>IF(N317="snížená",J317,0)</f>
        <v>0</v>
      </c>
      <c r="BG317" s="256">
        <f>IF(N317="zákl. přenesená",J317,0)</f>
        <v>0</v>
      </c>
      <c r="BH317" s="256">
        <f>IF(N317="sníž. přenesená",J317,0)</f>
        <v>0</v>
      </c>
      <c r="BI317" s="256">
        <f>IF(N317="nulová",J317,0)</f>
        <v>0</v>
      </c>
      <c r="BJ317" s="17" t="s">
        <v>83</v>
      </c>
      <c r="BK317" s="256">
        <f>ROUND(I317*H317,2)</f>
        <v>0</v>
      </c>
      <c r="BL317" s="17" t="s">
        <v>179</v>
      </c>
      <c r="BM317" s="255" t="s">
        <v>1775</v>
      </c>
    </row>
    <row r="318" spans="1:47" s="2" customFormat="1" ht="12">
      <c r="A318" s="38"/>
      <c r="B318" s="39"/>
      <c r="C318" s="40"/>
      <c r="D318" s="259" t="s">
        <v>541</v>
      </c>
      <c r="E318" s="40"/>
      <c r="F318" s="302" t="s">
        <v>1776</v>
      </c>
      <c r="G318" s="40"/>
      <c r="H318" s="40"/>
      <c r="I318" s="210"/>
      <c r="J318" s="40"/>
      <c r="K318" s="40"/>
      <c r="L318" s="44"/>
      <c r="M318" s="303"/>
      <c r="N318" s="304"/>
      <c r="O318" s="91"/>
      <c r="P318" s="91"/>
      <c r="Q318" s="91"/>
      <c r="R318" s="91"/>
      <c r="S318" s="91"/>
      <c r="T318" s="92"/>
      <c r="U318" s="38"/>
      <c r="V318" s="38"/>
      <c r="W318" s="38"/>
      <c r="X318" s="38"/>
      <c r="Y318" s="38"/>
      <c r="Z318" s="38"/>
      <c r="AA318" s="38"/>
      <c r="AB318" s="38"/>
      <c r="AC318" s="38"/>
      <c r="AD318" s="38"/>
      <c r="AE318" s="38"/>
      <c r="AT318" s="17" t="s">
        <v>541</v>
      </c>
      <c r="AU318" s="17" t="s">
        <v>85</v>
      </c>
    </row>
    <row r="319" spans="1:51" s="13" customFormat="1" ht="12">
      <c r="A319" s="13"/>
      <c r="B319" s="257"/>
      <c r="C319" s="258"/>
      <c r="D319" s="259" t="s">
        <v>189</v>
      </c>
      <c r="E319" s="260" t="s">
        <v>1</v>
      </c>
      <c r="F319" s="261" t="s">
        <v>547</v>
      </c>
      <c r="G319" s="258"/>
      <c r="H319" s="260" t="s">
        <v>1</v>
      </c>
      <c r="I319" s="262"/>
      <c r="J319" s="258"/>
      <c r="K319" s="258"/>
      <c r="L319" s="263"/>
      <c r="M319" s="264"/>
      <c r="N319" s="265"/>
      <c r="O319" s="265"/>
      <c r="P319" s="265"/>
      <c r="Q319" s="265"/>
      <c r="R319" s="265"/>
      <c r="S319" s="265"/>
      <c r="T319" s="266"/>
      <c r="U319" s="13"/>
      <c r="V319" s="13"/>
      <c r="W319" s="13"/>
      <c r="X319" s="13"/>
      <c r="Y319" s="13"/>
      <c r="Z319" s="13"/>
      <c r="AA319" s="13"/>
      <c r="AB319" s="13"/>
      <c r="AC319" s="13"/>
      <c r="AD319" s="13"/>
      <c r="AE319" s="13"/>
      <c r="AT319" s="267" t="s">
        <v>189</v>
      </c>
      <c r="AU319" s="267" t="s">
        <v>85</v>
      </c>
      <c r="AV319" s="13" t="s">
        <v>83</v>
      </c>
      <c r="AW319" s="13" t="s">
        <v>32</v>
      </c>
      <c r="AX319" s="13" t="s">
        <v>76</v>
      </c>
      <c r="AY319" s="267" t="s">
        <v>173</v>
      </c>
    </row>
    <row r="320" spans="1:51" s="13" customFormat="1" ht="12">
      <c r="A320" s="13"/>
      <c r="B320" s="257"/>
      <c r="C320" s="258"/>
      <c r="D320" s="259" t="s">
        <v>189</v>
      </c>
      <c r="E320" s="260" t="s">
        <v>1</v>
      </c>
      <c r="F320" s="261" t="s">
        <v>1777</v>
      </c>
      <c r="G320" s="258"/>
      <c r="H320" s="260" t="s">
        <v>1</v>
      </c>
      <c r="I320" s="262"/>
      <c r="J320" s="258"/>
      <c r="K320" s="258"/>
      <c r="L320" s="263"/>
      <c r="M320" s="264"/>
      <c r="N320" s="265"/>
      <c r="O320" s="265"/>
      <c r="P320" s="265"/>
      <c r="Q320" s="265"/>
      <c r="R320" s="265"/>
      <c r="S320" s="265"/>
      <c r="T320" s="266"/>
      <c r="U320" s="13"/>
      <c r="V320" s="13"/>
      <c r="W320" s="13"/>
      <c r="X320" s="13"/>
      <c r="Y320" s="13"/>
      <c r="Z320" s="13"/>
      <c r="AA320" s="13"/>
      <c r="AB320" s="13"/>
      <c r="AC320" s="13"/>
      <c r="AD320" s="13"/>
      <c r="AE320" s="13"/>
      <c r="AT320" s="267" t="s">
        <v>189</v>
      </c>
      <c r="AU320" s="267" t="s">
        <v>85</v>
      </c>
      <c r="AV320" s="13" t="s">
        <v>83</v>
      </c>
      <c r="AW320" s="13" t="s">
        <v>32</v>
      </c>
      <c r="AX320" s="13" t="s">
        <v>76</v>
      </c>
      <c r="AY320" s="267" t="s">
        <v>173</v>
      </c>
    </row>
    <row r="321" spans="1:51" s="13" customFormat="1" ht="12">
      <c r="A321" s="13"/>
      <c r="B321" s="257"/>
      <c r="C321" s="258"/>
      <c r="D321" s="259" t="s">
        <v>189</v>
      </c>
      <c r="E321" s="260" t="s">
        <v>1</v>
      </c>
      <c r="F321" s="261" t="s">
        <v>1778</v>
      </c>
      <c r="G321" s="258"/>
      <c r="H321" s="260" t="s">
        <v>1</v>
      </c>
      <c r="I321" s="262"/>
      <c r="J321" s="258"/>
      <c r="K321" s="258"/>
      <c r="L321" s="263"/>
      <c r="M321" s="264"/>
      <c r="N321" s="265"/>
      <c r="O321" s="265"/>
      <c r="P321" s="265"/>
      <c r="Q321" s="265"/>
      <c r="R321" s="265"/>
      <c r="S321" s="265"/>
      <c r="T321" s="266"/>
      <c r="U321" s="13"/>
      <c r="V321" s="13"/>
      <c r="W321" s="13"/>
      <c r="X321" s="13"/>
      <c r="Y321" s="13"/>
      <c r="Z321" s="13"/>
      <c r="AA321" s="13"/>
      <c r="AB321" s="13"/>
      <c r="AC321" s="13"/>
      <c r="AD321" s="13"/>
      <c r="AE321" s="13"/>
      <c r="AT321" s="267" t="s">
        <v>189</v>
      </c>
      <c r="AU321" s="267" t="s">
        <v>85</v>
      </c>
      <c r="AV321" s="13" t="s">
        <v>83</v>
      </c>
      <c r="AW321" s="13" t="s">
        <v>32</v>
      </c>
      <c r="AX321" s="13" t="s">
        <v>76</v>
      </c>
      <c r="AY321" s="267" t="s">
        <v>173</v>
      </c>
    </row>
    <row r="322" spans="1:51" s="13" customFormat="1" ht="12">
      <c r="A322" s="13"/>
      <c r="B322" s="257"/>
      <c r="C322" s="258"/>
      <c r="D322" s="259" t="s">
        <v>189</v>
      </c>
      <c r="E322" s="260" t="s">
        <v>1</v>
      </c>
      <c r="F322" s="261" t="s">
        <v>1779</v>
      </c>
      <c r="G322" s="258"/>
      <c r="H322" s="260" t="s">
        <v>1</v>
      </c>
      <c r="I322" s="262"/>
      <c r="J322" s="258"/>
      <c r="K322" s="258"/>
      <c r="L322" s="263"/>
      <c r="M322" s="264"/>
      <c r="N322" s="265"/>
      <c r="O322" s="265"/>
      <c r="P322" s="265"/>
      <c r="Q322" s="265"/>
      <c r="R322" s="265"/>
      <c r="S322" s="265"/>
      <c r="T322" s="266"/>
      <c r="U322" s="13"/>
      <c r="V322" s="13"/>
      <c r="W322" s="13"/>
      <c r="X322" s="13"/>
      <c r="Y322" s="13"/>
      <c r="Z322" s="13"/>
      <c r="AA322" s="13"/>
      <c r="AB322" s="13"/>
      <c r="AC322" s="13"/>
      <c r="AD322" s="13"/>
      <c r="AE322" s="13"/>
      <c r="AT322" s="267" t="s">
        <v>189</v>
      </c>
      <c r="AU322" s="267" t="s">
        <v>85</v>
      </c>
      <c r="AV322" s="13" t="s">
        <v>83</v>
      </c>
      <c r="AW322" s="13" t="s">
        <v>32</v>
      </c>
      <c r="AX322" s="13" t="s">
        <v>76</v>
      </c>
      <c r="AY322" s="267" t="s">
        <v>173</v>
      </c>
    </row>
    <row r="323" spans="1:51" s="13" customFormat="1" ht="12">
      <c r="A323" s="13"/>
      <c r="B323" s="257"/>
      <c r="C323" s="258"/>
      <c r="D323" s="259" t="s">
        <v>189</v>
      </c>
      <c r="E323" s="260" t="s">
        <v>1</v>
      </c>
      <c r="F323" s="261" t="s">
        <v>1780</v>
      </c>
      <c r="G323" s="258"/>
      <c r="H323" s="260" t="s">
        <v>1</v>
      </c>
      <c r="I323" s="262"/>
      <c r="J323" s="258"/>
      <c r="K323" s="258"/>
      <c r="L323" s="263"/>
      <c r="M323" s="264"/>
      <c r="N323" s="265"/>
      <c r="O323" s="265"/>
      <c r="P323" s="265"/>
      <c r="Q323" s="265"/>
      <c r="R323" s="265"/>
      <c r="S323" s="265"/>
      <c r="T323" s="266"/>
      <c r="U323" s="13"/>
      <c r="V323" s="13"/>
      <c r="W323" s="13"/>
      <c r="X323" s="13"/>
      <c r="Y323" s="13"/>
      <c r="Z323" s="13"/>
      <c r="AA323" s="13"/>
      <c r="AB323" s="13"/>
      <c r="AC323" s="13"/>
      <c r="AD323" s="13"/>
      <c r="AE323" s="13"/>
      <c r="AT323" s="267" t="s">
        <v>189</v>
      </c>
      <c r="AU323" s="267" t="s">
        <v>85</v>
      </c>
      <c r="AV323" s="13" t="s">
        <v>83</v>
      </c>
      <c r="AW323" s="13" t="s">
        <v>32</v>
      </c>
      <c r="AX323" s="13" t="s">
        <v>76</v>
      </c>
      <c r="AY323" s="267" t="s">
        <v>173</v>
      </c>
    </row>
    <row r="324" spans="1:51" s="14" customFormat="1" ht="12">
      <c r="A324" s="14"/>
      <c r="B324" s="268"/>
      <c r="C324" s="269"/>
      <c r="D324" s="259" t="s">
        <v>189</v>
      </c>
      <c r="E324" s="270" t="s">
        <v>1</v>
      </c>
      <c r="F324" s="271" t="s">
        <v>83</v>
      </c>
      <c r="G324" s="269"/>
      <c r="H324" s="272">
        <v>1</v>
      </c>
      <c r="I324" s="273"/>
      <c r="J324" s="269"/>
      <c r="K324" s="269"/>
      <c r="L324" s="274"/>
      <c r="M324" s="275"/>
      <c r="N324" s="276"/>
      <c r="O324" s="276"/>
      <c r="P324" s="276"/>
      <c r="Q324" s="276"/>
      <c r="R324" s="276"/>
      <c r="S324" s="276"/>
      <c r="T324" s="277"/>
      <c r="U324" s="14"/>
      <c r="V324" s="14"/>
      <c r="W324" s="14"/>
      <c r="X324" s="14"/>
      <c r="Y324" s="14"/>
      <c r="Z324" s="14"/>
      <c r="AA324" s="14"/>
      <c r="AB324" s="14"/>
      <c r="AC324" s="14"/>
      <c r="AD324" s="14"/>
      <c r="AE324" s="14"/>
      <c r="AT324" s="278" t="s">
        <v>189</v>
      </c>
      <c r="AU324" s="278" t="s">
        <v>85</v>
      </c>
      <c r="AV324" s="14" t="s">
        <v>85</v>
      </c>
      <c r="AW324" s="14" t="s">
        <v>32</v>
      </c>
      <c r="AX324" s="14" t="s">
        <v>76</v>
      </c>
      <c r="AY324" s="278" t="s">
        <v>173</v>
      </c>
    </row>
    <row r="325" spans="1:51" s="15" customFormat="1" ht="12">
      <c r="A325" s="15"/>
      <c r="B325" s="279"/>
      <c r="C325" s="280"/>
      <c r="D325" s="259" t="s">
        <v>189</v>
      </c>
      <c r="E325" s="281" t="s">
        <v>1</v>
      </c>
      <c r="F325" s="282" t="s">
        <v>194</v>
      </c>
      <c r="G325" s="280"/>
      <c r="H325" s="283">
        <v>1</v>
      </c>
      <c r="I325" s="284"/>
      <c r="J325" s="280"/>
      <c r="K325" s="280"/>
      <c r="L325" s="285"/>
      <c r="M325" s="286"/>
      <c r="N325" s="287"/>
      <c r="O325" s="287"/>
      <c r="P325" s="287"/>
      <c r="Q325" s="287"/>
      <c r="R325" s="287"/>
      <c r="S325" s="287"/>
      <c r="T325" s="288"/>
      <c r="U325" s="15"/>
      <c r="V325" s="15"/>
      <c r="W325" s="15"/>
      <c r="X325" s="15"/>
      <c r="Y325" s="15"/>
      <c r="Z325" s="15"/>
      <c r="AA325" s="15"/>
      <c r="AB325" s="15"/>
      <c r="AC325" s="15"/>
      <c r="AD325" s="15"/>
      <c r="AE325" s="15"/>
      <c r="AT325" s="289" t="s">
        <v>189</v>
      </c>
      <c r="AU325" s="289" t="s">
        <v>85</v>
      </c>
      <c r="AV325" s="15" t="s">
        <v>183</v>
      </c>
      <c r="AW325" s="15" t="s">
        <v>32</v>
      </c>
      <c r="AX325" s="15" t="s">
        <v>83</v>
      </c>
      <c r="AY325" s="289" t="s">
        <v>173</v>
      </c>
    </row>
    <row r="326" spans="1:65" s="2" customFormat="1" ht="24.15" customHeight="1">
      <c r="A326" s="38"/>
      <c r="B326" s="39"/>
      <c r="C326" s="243" t="s">
        <v>432</v>
      </c>
      <c r="D326" s="243" t="s">
        <v>175</v>
      </c>
      <c r="E326" s="244" t="s">
        <v>1781</v>
      </c>
      <c r="F326" s="245" t="s">
        <v>1782</v>
      </c>
      <c r="G326" s="246" t="s">
        <v>398</v>
      </c>
      <c r="H326" s="301"/>
      <c r="I326" s="248"/>
      <c r="J326" s="249">
        <f>ROUND(I326*H326,2)</f>
        <v>0</v>
      </c>
      <c r="K326" s="250"/>
      <c r="L326" s="44"/>
      <c r="M326" s="251" t="s">
        <v>1</v>
      </c>
      <c r="N326" s="252" t="s">
        <v>41</v>
      </c>
      <c r="O326" s="91"/>
      <c r="P326" s="253">
        <f>O326*H326</f>
        <v>0</v>
      </c>
      <c r="Q326" s="253">
        <v>0</v>
      </c>
      <c r="R326" s="253">
        <f>Q326*H326</f>
        <v>0</v>
      </c>
      <c r="S326" s="253">
        <v>0</v>
      </c>
      <c r="T326" s="254">
        <f>S326*H326</f>
        <v>0</v>
      </c>
      <c r="U326" s="38"/>
      <c r="V326" s="38"/>
      <c r="W326" s="38"/>
      <c r="X326" s="38"/>
      <c r="Y326" s="38"/>
      <c r="Z326" s="38"/>
      <c r="AA326" s="38"/>
      <c r="AB326" s="38"/>
      <c r="AC326" s="38"/>
      <c r="AD326" s="38"/>
      <c r="AE326" s="38"/>
      <c r="AR326" s="255" t="s">
        <v>179</v>
      </c>
      <c r="AT326" s="255" t="s">
        <v>175</v>
      </c>
      <c r="AU326" s="255" t="s">
        <v>85</v>
      </c>
      <c r="AY326" s="17" t="s">
        <v>173</v>
      </c>
      <c r="BE326" s="256">
        <f>IF(N326="základní",J326,0)</f>
        <v>0</v>
      </c>
      <c r="BF326" s="256">
        <f>IF(N326="snížená",J326,0)</f>
        <v>0</v>
      </c>
      <c r="BG326" s="256">
        <f>IF(N326="zákl. přenesená",J326,0)</f>
        <v>0</v>
      </c>
      <c r="BH326" s="256">
        <f>IF(N326="sníž. přenesená",J326,0)</f>
        <v>0</v>
      </c>
      <c r="BI326" s="256">
        <f>IF(N326="nulová",J326,0)</f>
        <v>0</v>
      </c>
      <c r="BJ326" s="17" t="s">
        <v>83</v>
      </c>
      <c r="BK326" s="256">
        <f>ROUND(I326*H326,2)</f>
        <v>0</v>
      </c>
      <c r="BL326" s="17" t="s">
        <v>179</v>
      </c>
      <c r="BM326" s="255" t="s">
        <v>1783</v>
      </c>
    </row>
    <row r="327" spans="1:63" s="12" customFormat="1" ht="22.8" customHeight="1">
      <c r="A327" s="12"/>
      <c r="B327" s="227"/>
      <c r="C327" s="228"/>
      <c r="D327" s="229" t="s">
        <v>75</v>
      </c>
      <c r="E327" s="241" t="s">
        <v>776</v>
      </c>
      <c r="F327" s="241" t="s">
        <v>777</v>
      </c>
      <c r="G327" s="228"/>
      <c r="H327" s="228"/>
      <c r="I327" s="231"/>
      <c r="J327" s="242">
        <f>BK327</f>
        <v>0</v>
      </c>
      <c r="K327" s="228"/>
      <c r="L327" s="233"/>
      <c r="M327" s="234"/>
      <c r="N327" s="235"/>
      <c r="O327" s="235"/>
      <c r="P327" s="236">
        <f>SUM(P328:P364)</f>
        <v>0</v>
      </c>
      <c r="Q327" s="235"/>
      <c r="R327" s="236">
        <f>SUM(R328:R364)</f>
        <v>0.33224022999999997</v>
      </c>
      <c r="S327" s="235"/>
      <c r="T327" s="237">
        <f>SUM(T328:T364)</f>
        <v>0.071862</v>
      </c>
      <c r="U327" s="12"/>
      <c r="V327" s="12"/>
      <c r="W327" s="12"/>
      <c r="X327" s="12"/>
      <c r="Y327" s="12"/>
      <c r="Z327" s="12"/>
      <c r="AA327" s="12"/>
      <c r="AB327" s="12"/>
      <c r="AC327" s="12"/>
      <c r="AD327" s="12"/>
      <c r="AE327" s="12"/>
      <c r="AR327" s="238" t="s">
        <v>85</v>
      </c>
      <c r="AT327" s="239" t="s">
        <v>75</v>
      </c>
      <c r="AU327" s="239" t="s">
        <v>83</v>
      </c>
      <c r="AY327" s="238" t="s">
        <v>173</v>
      </c>
      <c r="BK327" s="240">
        <f>SUM(BK328:BK364)</f>
        <v>0</v>
      </c>
    </row>
    <row r="328" spans="1:65" s="2" customFormat="1" ht="24.15" customHeight="1">
      <c r="A328" s="38"/>
      <c r="B328" s="39"/>
      <c r="C328" s="243" t="s">
        <v>442</v>
      </c>
      <c r="D328" s="243" t="s">
        <v>175</v>
      </c>
      <c r="E328" s="244" t="s">
        <v>779</v>
      </c>
      <c r="F328" s="245" t="s">
        <v>780</v>
      </c>
      <c r="G328" s="246" t="s">
        <v>204</v>
      </c>
      <c r="H328" s="247">
        <v>35.65</v>
      </c>
      <c r="I328" s="248"/>
      <c r="J328" s="249">
        <f>ROUND(I328*H328,2)</f>
        <v>0</v>
      </c>
      <c r="K328" s="250"/>
      <c r="L328" s="44"/>
      <c r="M328" s="251" t="s">
        <v>1</v>
      </c>
      <c r="N328" s="252" t="s">
        <v>41</v>
      </c>
      <c r="O328" s="91"/>
      <c r="P328" s="253">
        <f>O328*H328</f>
        <v>0</v>
      </c>
      <c r="Q328" s="253">
        <v>0</v>
      </c>
      <c r="R328" s="253">
        <f>Q328*H328</f>
        <v>0</v>
      </c>
      <c r="S328" s="253">
        <v>0</v>
      </c>
      <c r="T328" s="254">
        <f>S328*H328</f>
        <v>0</v>
      </c>
      <c r="U328" s="38"/>
      <c r="V328" s="38"/>
      <c r="W328" s="38"/>
      <c r="X328" s="38"/>
      <c r="Y328" s="38"/>
      <c r="Z328" s="38"/>
      <c r="AA328" s="38"/>
      <c r="AB328" s="38"/>
      <c r="AC328" s="38"/>
      <c r="AD328" s="38"/>
      <c r="AE328" s="38"/>
      <c r="AR328" s="255" t="s">
        <v>179</v>
      </c>
      <c r="AT328" s="255" t="s">
        <v>175</v>
      </c>
      <c r="AU328" s="255" t="s">
        <v>85</v>
      </c>
      <c r="AY328" s="17" t="s">
        <v>173</v>
      </c>
      <c r="BE328" s="256">
        <f>IF(N328="základní",J328,0)</f>
        <v>0</v>
      </c>
      <c r="BF328" s="256">
        <f>IF(N328="snížená",J328,0)</f>
        <v>0</v>
      </c>
      <c r="BG328" s="256">
        <f>IF(N328="zákl. přenesená",J328,0)</f>
        <v>0</v>
      </c>
      <c r="BH328" s="256">
        <f>IF(N328="sníž. přenesená",J328,0)</f>
        <v>0</v>
      </c>
      <c r="BI328" s="256">
        <f>IF(N328="nulová",J328,0)</f>
        <v>0</v>
      </c>
      <c r="BJ328" s="17" t="s">
        <v>83</v>
      </c>
      <c r="BK328" s="256">
        <f>ROUND(I328*H328,2)</f>
        <v>0</v>
      </c>
      <c r="BL328" s="17" t="s">
        <v>179</v>
      </c>
      <c r="BM328" s="255" t="s">
        <v>1784</v>
      </c>
    </row>
    <row r="329" spans="1:51" s="13" customFormat="1" ht="12">
      <c r="A329" s="13"/>
      <c r="B329" s="257"/>
      <c r="C329" s="258"/>
      <c r="D329" s="259" t="s">
        <v>189</v>
      </c>
      <c r="E329" s="260" t="s">
        <v>1</v>
      </c>
      <c r="F329" s="261" t="s">
        <v>190</v>
      </c>
      <c r="G329" s="258"/>
      <c r="H329" s="260" t="s">
        <v>1</v>
      </c>
      <c r="I329" s="262"/>
      <c r="J329" s="258"/>
      <c r="K329" s="258"/>
      <c r="L329" s="263"/>
      <c r="M329" s="264"/>
      <c r="N329" s="265"/>
      <c r="O329" s="265"/>
      <c r="P329" s="265"/>
      <c r="Q329" s="265"/>
      <c r="R329" s="265"/>
      <c r="S329" s="265"/>
      <c r="T329" s="266"/>
      <c r="U329" s="13"/>
      <c r="V329" s="13"/>
      <c r="W329" s="13"/>
      <c r="X329" s="13"/>
      <c r="Y329" s="13"/>
      <c r="Z329" s="13"/>
      <c r="AA329" s="13"/>
      <c r="AB329" s="13"/>
      <c r="AC329" s="13"/>
      <c r="AD329" s="13"/>
      <c r="AE329" s="13"/>
      <c r="AT329" s="267" t="s">
        <v>189</v>
      </c>
      <c r="AU329" s="267" t="s">
        <v>85</v>
      </c>
      <c r="AV329" s="13" t="s">
        <v>83</v>
      </c>
      <c r="AW329" s="13" t="s">
        <v>32</v>
      </c>
      <c r="AX329" s="13" t="s">
        <v>76</v>
      </c>
      <c r="AY329" s="267" t="s">
        <v>173</v>
      </c>
    </row>
    <row r="330" spans="1:51" s="13" customFormat="1" ht="12">
      <c r="A330" s="13"/>
      <c r="B330" s="257"/>
      <c r="C330" s="258"/>
      <c r="D330" s="259" t="s">
        <v>189</v>
      </c>
      <c r="E330" s="260" t="s">
        <v>1</v>
      </c>
      <c r="F330" s="261" t="s">
        <v>246</v>
      </c>
      <c r="G330" s="258"/>
      <c r="H330" s="260" t="s">
        <v>1</v>
      </c>
      <c r="I330" s="262"/>
      <c r="J330" s="258"/>
      <c r="K330" s="258"/>
      <c r="L330" s="263"/>
      <c r="M330" s="264"/>
      <c r="N330" s="265"/>
      <c r="O330" s="265"/>
      <c r="P330" s="265"/>
      <c r="Q330" s="265"/>
      <c r="R330" s="265"/>
      <c r="S330" s="265"/>
      <c r="T330" s="266"/>
      <c r="U330" s="13"/>
      <c r="V330" s="13"/>
      <c r="W330" s="13"/>
      <c r="X330" s="13"/>
      <c r="Y330" s="13"/>
      <c r="Z330" s="13"/>
      <c r="AA330" s="13"/>
      <c r="AB330" s="13"/>
      <c r="AC330" s="13"/>
      <c r="AD330" s="13"/>
      <c r="AE330" s="13"/>
      <c r="AT330" s="267" t="s">
        <v>189</v>
      </c>
      <c r="AU330" s="267" t="s">
        <v>85</v>
      </c>
      <c r="AV330" s="13" t="s">
        <v>83</v>
      </c>
      <c r="AW330" s="13" t="s">
        <v>32</v>
      </c>
      <c r="AX330" s="13" t="s">
        <v>76</v>
      </c>
      <c r="AY330" s="267" t="s">
        <v>173</v>
      </c>
    </row>
    <row r="331" spans="1:51" s="14" customFormat="1" ht="12">
      <c r="A331" s="14"/>
      <c r="B331" s="268"/>
      <c r="C331" s="269"/>
      <c r="D331" s="259" t="s">
        <v>189</v>
      </c>
      <c r="E331" s="270" t="s">
        <v>1</v>
      </c>
      <c r="F331" s="271" t="s">
        <v>1700</v>
      </c>
      <c r="G331" s="269"/>
      <c r="H331" s="272">
        <v>35.65</v>
      </c>
      <c r="I331" s="273"/>
      <c r="J331" s="269"/>
      <c r="K331" s="269"/>
      <c r="L331" s="274"/>
      <c r="M331" s="275"/>
      <c r="N331" s="276"/>
      <c r="O331" s="276"/>
      <c r="P331" s="276"/>
      <c r="Q331" s="276"/>
      <c r="R331" s="276"/>
      <c r="S331" s="276"/>
      <c r="T331" s="277"/>
      <c r="U331" s="14"/>
      <c r="V331" s="14"/>
      <c r="W331" s="14"/>
      <c r="X331" s="14"/>
      <c r="Y331" s="14"/>
      <c r="Z331" s="14"/>
      <c r="AA331" s="14"/>
      <c r="AB331" s="14"/>
      <c r="AC331" s="14"/>
      <c r="AD331" s="14"/>
      <c r="AE331" s="14"/>
      <c r="AT331" s="278" t="s">
        <v>189</v>
      </c>
      <c r="AU331" s="278" t="s">
        <v>85</v>
      </c>
      <c r="AV331" s="14" t="s">
        <v>85</v>
      </c>
      <c r="AW331" s="14" t="s">
        <v>32</v>
      </c>
      <c r="AX331" s="14" t="s">
        <v>76</v>
      </c>
      <c r="AY331" s="278" t="s">
        <v>173</v>
      </c>
    </row>
    <row r="332" spans="1:51" s="15" customFormat="1" ht="12">
      <c r="A332" s="15"/>
      <c r="B332" s="279"/>
      <c r="C332" s="280"/>
      <c r="D332" s="259" t="s">
        <v>189</v>
      </c>
      <c r="E332" s="281" t="s">
        <v>1</v>
      </c>
      <c r="F332" s="282" t="s">
        <v>194</v>
      </c>
      <c r="G332" s="280"/>
      <c r="H332" s="283">
        <v>35.65</v>
      </c>
      <c r="I332" s="284"/>
      <c r="J332" s="280"/>
      <c r="K332" s="280"/>
      <c r="L332" s="285"/>
      <c r="M332" s="286"/>
      <c r="N332" s="287"/>
      <c r="O332" s="287"/>
      <c r="P332" s="287"/>
      <c r="Q332" s="287"/>
      <c r="R332" s="287"/>
      <c r="S332" s="287"/>
      <c r="T332" s="288"/>
      <c r="U332" s="15"/>
      <c r="V332" s="15"/>
      <c r="W332" s="15"/>
      <c r="X332" s="15"/>
      <c r="Y332" s="15"/>
      <c r="Z332" s="15"/>
      <c r="AA332" s="15"/>
      <c r="AB332" s="15"/>
      <c r="AC332" s="15"/>
      <c r="AD332" s="15"/>
      <c r="AE332" s="15"/>
      <c r="AT332" s="289" t="s">
        <v>189</v>
      </c>
      <c r="AU332" s="289" t="s">
        <v>85</v>
      </c>
      <c r="AV332" s="15" t="s">
        <v>183</v>
      </c>
      <c r="AW332" s="15" t="s">
        <v>32</v>
      </c>
      <c r="AX332" s="15" t="s">
        <v>83</v>
      </c>
      <c r="AY332" s="289" t="s">
        <v>173</v>
      </c>
    </row>
    <row r="333" spans="1:65" s="2" customFormat="1" ht="16.5" customHeight="1">
      <c r="A333" s="38"/>
      <c r="B333" s="39"/>
      <c r="C333" s="243" t="s">
        <v>448</v>
      </c>
      <c r="D333" s="243" t="s">
        <v>175</v>
      </c>
      <c r="E333" s="244" t="s">
        <v>784</v>
      </c>
      <c r="F333" s="245" t="s">
        <v>785</v>
      </c>
      <c r="G333" s="246" t="s">
        <v>204</v>
      </c>
      <c r="H333" s="247">
        <v>35.65</v>
      </c>
      <c r="I333" s="248"/>
      <c r="J333" s="249">
        <f>ROUND(I333*H333,2)</f>
        <v>0</v>
      </c>
      <c r="K333" s="250"/>
      <c r="L333" s="44"/>
      <c r="M333" s="251" t="s">
        <v>1</v>
      </c>
      <c r="N333" s="252" t="s">
        <v>41</v>
      </c>
      <c r="O333" s="91"/>
      <c r="P333" s="253">
        <f>O333*H333</f>
        <v>0</v>
      </c>
      <c r="Q333" s="253">
        <v>0</v>
      </c>
      <c r="R333" s="253">
        <f>Q333*H333</f>
        <v>0</v>
      </c>
      <c r="S333" s="253">
        <v>0</v>
      </c>
      <c r="T333" s="254">
        <f>S333*H333</f>
        <v>0</v>
      </c>
      <c r="U333" s="38"/>
      <c r="V333" s="38"/>
      <c r="W333" s="38"/>
      <c r="X333" s="38"/>
      <c r="Y333" s="38"/>
      <c r="Z333" s="38"/>
      <c r="AA333" s="38"/>
      <c r="AB333" s="38"/>
      <c r="AC333" s="38"/>
      <c r="AD333" s="38"/>
      <c r="AE333" s="38"/>
      <c r="AR333" s="255" t="s">
        <v>179</v>
      </c>
      <c r="AT333" s="255" t="s">
        <v>175</v>
      </c>
      <c r="AU333" s="255" t="s">
        <v>85</v>
      </c>
      <c r="AY333" s="17" t="s">
        <v>173</v>
      </c>
      <c r="BE333" s="256">
        <f>IF(N333="základní",J333,0)</f>
        <v>0</v>
      </c>
      <c r="BF333" s="256">
        <f>IF(N333="snížená",J333,0)</f>
        <v>0</v>
      </c>
      <c r="BG333" s="256">
        <f>IF(N333="zákl. přenesená",J333,0)</f>
        <v>0</v>
      </c>
      <c r="BH333" s="256">
        <f>IF(N333="sníž. přenesená",J333,0)</f>
        <v>0</v>
      </c>
      <c r="BI333" s="256">
        <f>IF(N333="nulová",J333,0)</f>
        <v>0</v>
      </c>
      <c r="BJ333" s="17" t="s">
        <v>83</v>
      </c>
      <c r="BK333" s="256">
        <f>ROUND(I333*H333,2)</f>
        <v>0</v>
      </c>
      <c r="BL333" s="17" t="s">
        <v>179</v>
      </c>
      <c r="BM333" s="255" t="s">
        <v>1785</v>
      </c>
    </row>
    <row r="334" spans="1:65" s="2" customFormat="1" ht="24.15" customHeight="1">
      <c r="A334" s="38"/>
      <c r="B334" s="39"/>
      <c r="C334" s="243" t="s">
        <v>452</v>
      </c>
      <c r="D334" s="243" t="s">
        <v>175</v>
      </c>
      <c r="E334" s="244" t="s">
        <v>788</v>
      </c>
      <c r="F334" s="245" t="s">
        <v>789</v>
      </c>
      <c r="G334" s="246" t="s">
        <v>204</v>
      </c>
      <c r="H334" s="247">
        <v>71.3</v>
      </c>
      <c r="I334" s="248"/>
      <c r="J334" s="249">
        <f>ROUND(I334*H334,2)</f>
        <v>0</v>
      </c>
      <c r="K334" s="250"/>
      <c r="L334" s="44"/>
      <c r="M334" s="251" t="s">
        <v>1</v>
      </c>
      <c r="N334" s="252" t="s">
        <v>41</v>
      </c>
      <c r="O334" s="91"/>
      <c r="P334" s="253">
        <f>O334*H334</f>
        <v>0</v>
      </c>
      <c r="Q334" s="253">
        <v>3E-05</v>
      </c>
      <c r="R334" s="253">
        <f>Q334*H334</f>
        <v>0.002139</v>
      </c>
      <c r="S334" s="253">
        <v>0</v>
      </c>
      <c r="T334" s="254">
        <f>S334*H334</f>
        <v>0</v>
      </c>
      <c r="U334" s="38"/>
      <c r="V334" s="38"/>
      <c r="W334" s="38"/>
      <c r="X334" s="38"/>
      <c r="Y334" s="38"/>
      <c r="Z334" s="38"/>
      <c r="AA334" s="38"/>
      <c r="AB334" s="38"/>
      <c r="AC334" s="38"/>
      <c r="AD334" s="38"/>
      <c r="AE334" s="38"/>
      <c r="AR334" s="255" t="s">
        <v>179</v>
      </c>
      <c r="AT334" s="255" t="s">
        <v>175</v>
      </c>
      <c r="AU334" s="255" t="s">
        <v>85</v>
      </c>
      <c r="AY334" s="17" t="s">
        <v>173</v>
      </c>
      <c r="BE334" s="256">
        <f>IF(N334="základní",J334,0)</f>
        <v>0</v>
      </c>
      <c r="BF334" s="256">
        <f>IF(N334="snížená",J334,0)</f>
        <v>0</v>
      </c>
      <c r="BG334" s="256">
        <f>IF(N334="zákl. přenesená",J334,0)</f>
        <v>0</v>
      </c>
      <c r="BH334" s="256">
        <f>IF(N334="sníž. přenesená",J334,0)</f>
        <v>0</v>
      </c>
      <c r="BI334" s="256">
        <f>IF(N334="nulová",J334,0)</f>
        <v>0</v>
      </c>
      <c r="BJ334" s="17" t="s">
        <v>83</v>
      </c>
      <c r="BK334" s="256">
        <f>ROUND(I334*H334,2)</f>
        <v>0</v>
      </c>
      <c r="BL334" s="17" t="s">
        <v>179</v>
      </c>
      <c r="BM334" s="255" t="s">
        <v>1786</v>
      </c>
    </row>
    <row r="335" spans="1:51" s="13" customFormat="1" ht="12">
      <c r="A335" s="13"/>
      <c r="B335" s="257"/>
      <c r="C335" s="258"/>
      <c r="D335" s="259" t="s">
        <v>189</v>
      </c>
      <c r="E335" s="260" t="s">
        <v>1</v>
      </c>
      <c r="F335" s="261" t="s">
        <v>246</v>
      </c>
      <c r="G335" s="258"/>
      <c r="H335" s="260" t="s">
        <v>1</v>
      </c>
      <c r="I335" s="262"/>
      <c r="J335" s="258"/>
      <c r="K335" s="258"/>
      <c r="L335" s="263"/>
      <c r="M335" s="264"/>
      <c r="N335" s="265"/>
      <c r="O335" s="265"/>
      <c r="P335" s="265"/>
      <c r="Q335" s="265"/>
      <c r="R335" s="265"/>
      <c r="S335" s="265"/>
      <c r="T335" s="266"/>
      <c r="U335" s="13"/>
      <c r="V335" s="13"/>
      <c r="W335" s="13"/>
      <c r="X335" s="13"/>
      <c r="Y335" s="13"/>
      <c r="Z335" s="13"/>
      <c r="AA335" s="13"/>
      <c r="AB335" s="13"/>
      <c r="AC335" s="13"/>
      <c r="AD335" s="13"/>
      <c r="AE335" s="13"/>
      <c r="AT335" s="267" t="s">
        <v>189</v>
      </c>
      <c r="AU335" s="267" t="s">
        <v>85</v>
      </c>
      <c r="AV335" s="13" t="s">
        <v>83</v>
      </c>
      <c r="AW335" s="13" t="s">
        <v>32</v>
      </c>
      <c r="AX335" s="13" t="s">
        <v>76</v>
      </c>
      <c r="AY335" s="267" t="s">
        <v>173</v>
      </c>
    </row>
    <row r="336" spans="1:51" s="14" customFormat="1" ht="12">
      <c r="A336" s="14"/>
      <c r="B336" s="268"/>
      <c r="C336" s="269"/>
      <c r="D336" s="259" t="s">
        <v>189</v>
      </c>
      <c r="E336" s="270" t="s">
        <v>1</v>
      </c>
      <c r="F336" s="271" t="s">
        <v>1787</v>
      </c>
      <c r="G336" s="269"/>
      <c r="H336" s="272">
        <v>71.3</v>
      </c>
      <c r="I336" s="273"/>
      <c r="J336" s="269"/>
      <c r="K336" s="269"/>
      <c r="L336" s="274"/>
      <c r="M336" s="275"/>
      <c r="N336" s="276"/>
      <c r="O336" s="276"/>
      <c r="P336" s="276"/>
      <c r="Q336" s="276"/>
      <c r="R336" s="276"/>
      <c r="S336" s="276"/>
      <c r="T336" s="277"/>
      <c r="U336" s="14"/>
      <c r="V336" s="14"/>
      <c r="W336" s="14"/>
      <c r="X336" s="14"/>
      <c r="Y336" s="14"/>
      <c r="Z336" s="14"/>
      <c r="AA336" s="14"/>
      <c r="AB336" s="14"/>
      <c r="AC336" s="14"/>
      <c r="AD336" s="14"/>
      <c r="AE336" s="14"/>
      <c r="AT336" s="278" t="s">
        <v>189</v>
      </c>
      <c r="AU336" s="278" t="s">
        <v>85</v>
      </c>
      <c r="AV336" s="14" t="s">
        <v>85</v>
      </c>
      <c r="AW336" s="14" t="s">
        <v>32</v>
      </c>
      <c r="AX336" s="14" t="s">
        <v>76</v>
      </c>
      <c r="AY336" s="278" t="s">
        <v>173</v>
      </c>
    </row>
    <row r="337" spans="1:51" s="15" customFormat="1" ht="12">
      <c r="A337" s="15"/>
      <c r="B337" s="279"/>
      <c r="C337" s="280"/>
      <c r="D337" s="259" t="s">
        <v>189</v>
      </c>
      <c r="E337" s="281" t="s">
        <v>1</v>
      </c>
      <c r="F337" s="282" t="s">
        <v>194</v>
      </c>
      <c r="G337" s="280"/>
      <c r="H337" s="283">
        <v>71.3</v>
      </c>
      <c r="I337" s="284"/>
      <c r="J337" s="280"/>
      <c r="K337" s="280"/>
      <c r="L337" s="285"/>
      <c r="M337" s="286"/>
      <c r="N337" s="287"/>
      <c r="O337" s="287"/>
      <c r="P337" s="287"/>
      <c r="Q337" s="287"/>
      <c r="R337" s="287"/>
      <c r="S337" s="287"/>
      <c r="T337" s="288"/>
      <c r="U337" s="15"/>
      <c r="V337" s="15"/>
      <c r="W337" s="15"/>
      <c r="X337" s="15"/>
      <c r="Y337" s="15"/>
      <c r="Z337" s="15"/>
      <c r="AA337" s="15"/>
      <c r="AB337" s="15"/>
      <c r="AC337" s="15"/>
      <c r="AD337" s="15"/>
      <c r="AE337" s="15"/>
      <c r="AT337" s="289" t="s">
        <v>189</v>
      </c>
      <c r="AU337" s="289" t="s">
        <v>85</v>
      </c>
      <c r="AV337" s="15" t="s">
        <v>183</v>
      </c>
      <c r="AW337" s="15" t="s">
        <v>32</v>
      </c>
      <c r="AX337" s="15" t="s">
        <v>83</v>
      </c>
      <c r="AY337" s="289" t="s">
        <v>173</v>
      </c>
    </row>
    <row r="338" spans="1:65" s="2" customFormat="1" ht="33" customHeight="1">
      <c r="A338" s="38"/>
      <c r="B338" s="39"/>
      <c r="C338" s="243" t="s">
        <v>458</v>
      </c>
      <c r="D338" s="243" t="s">
        <v>175</v>
      </c>
      <c r="E338" s="244" t="s">
        <v>794</v>
      </c>
      <c r="F338" s="245" t="s">
        <v>795</v>
      </c>
      <c r="G338" s="246" t="s">
        <v>204</v>
      </c>
      <c r="H338" s="247">
        <v>35.65</v>
      </c>
      <c r="I338" s="248"/>
      <c r="J338" s="249">
        <f>ROUND(I338*H338,2)</f>
        <v>0</v>
      </c>
      <c r="K338" s="250"/>
      <c r="L338" s="44"/>
      <c r="M338" s="251" t="s">
        <v>1</v>
      </c>
      <c r="N338" s="252" t="s">
        <v>41</v>
      </c>
      <c r="O338" s="91"/>
      <c r="P338" s="253">
        <f>O338*H338</f>
        <v>0</v>
      </c>
      <c r="Q338" s="253">
        <v>0.0045</v>
      </c>
      <c r="R338" s="253">
        <f>Q338*H338</f>
        <v>0.16042499999999998</v>
      </c>
      <c r="S338" s="253">
        <v>0</v>
      </c>
      <c r="T338" s="254">
        <f>S338*H338</f>
        <v>0</v>
      </c>
      <c r="U338" s="38"/>
      <c r="V338" s="38"/>
      <c r="W338" s="38"/>
      <c r="X338" s="38"/>
      <c r="Y338" s="38"/>
      <c r="Z338" s="38"/>
      <c r="AA338" s="38"/>
      <c r="AB338" s="38"/>
      <c r="AC338" s="38"/>
      <c r="AD338" s="38"/>
      <c r="AE338" s="38"/>
      <c r="AR338" s="255" t="s">
        <v>179</v>
      </c>
      <c r="AT338" s="255" t="s">
        <v>175</v>
      </c>
      <c r="AU338" s="255" t="s">
        <v>85</v>
      </c>
      <c r="AY338" s="17" t="s">
        <v>173</v>
      </c>
      <c r="BE338" s="256">
        <f>IF(N338="základní",J338,0)</f>
        <v>0</v>
      </c>
      <c r="BF338" s="256">
        <f>IF(N338="snížená",J338,0)</f>
        <v>0</v>
      </c>
      <c r="BG338" s="256">
        <f>IF(N338="zákl. přenesená",J338,0)</f>
        <v>0</v>
      </c>
      <c r="BH338" s="256">
        <f>IF(N338="sníž. přenesená",J338,0)</f>
        <v>0</v>
      </c>
      <c r="BI338" s="256">
        <f>IF(N338="nulová",J338,0)</f>
        <v>0</v>
      </c>
      <c r="BJ338" s="17" t="s">
        <v>83</v>
      </c>
      <c r="BK338" s="256">
        <f>ROUND(I338*H338,2)</f>
        <v>0</v>
      </c>
      <c r="BL338" s="17" t="s">
        <v>179</v>
      </c>
      <c r="BM338" s="255" t="s">
        <v>1788</v>
      </c>
    </row>
    <row r="339" spans="1:51" s="13" customFormat="1" ht="12">
      <c r="A339" s="13"/>
      <c r="B339" s="257"/>
      <c r="C339" s="258"/>
      <c r="D339" s="259" t="s">
        <v>189</v>
      </c>
      <c r="E339" s="260" t="s">
        <v>1</v>
      </c>
      <c r="F339" s="261" t="s">
        <v>190</v>
      </c>
      <c r="G339" s="258"/>
      <c r="H339" s="260" t="s">
        <v>1</v>
      </c>
      <c r="I339" s="262"/>
      <c r="J339" s="258"/>
      <c r="K339" s="258"/>
      <c r="L339" s="263"/>
      <c r="M339" s="264"/>
      <c r="N339" s="265"/>
      <c r="O339" s="265"/>
      <c r="P339" s="265"/>
      <c r="Q339" s="265"/>
      <c r="R339" s="265"/>
      <c r="S339" s="265"/>
      <c r="T339" s="266"/>
      <c r="U339" s="13"/>
      <c r="V339" s="13"/>
      <c r="W339" s="13"/>
      <c r="X339" s="13"/>
      <c r="Y339" s="13"/>
      <c r="Z339" s="13"/>
      <c r="AA339" s="13"/>
      <c r="AB339" s="13"/>
      <c r="AC339" s="13"/>
      <c r="AD339" s="13"/>
      <c r="AE339" s="13"/>
      <c r="AT339" s="267" t="s">
        <v>189</v>
      </c>
      <c r="AU339" s="267" t="s">
        <v>85</v>
      </c>
      <c r="AV339" s="13" t="s">
        <v>83</v>
      </c>
      <c r="AW339" s="13" t="s">
        <v>32</v>
      </c>
      <c r="AX339" s="13" t="s">
        <v>76</v>
      </c>
      <c r="AY339" s="267" t="s">
        <v>173</v>
      </c>
    </row>
    <row r="340" spans="1:51" s="13" customFormat="1" ht="12">
      <c r="A340" s="13"/>
      <c r="B340" s="257"/>
      <c r="C340" s="258"/>
      <c r="D340" s="259" t="s">
        <v>189</v>
      </c>
      <c r="E340" s="260" t="s">
        <v>1</v>
      </c>
      <c r="F340" s="261" t="s">
        <v>246</v>
      </c>
      <c r="G340" s="258"/>
      <c r="H340" s="260" t="s">
        <v>1</v>
      </c>
      <c r="I340" s="262"/>
      <c r="J340" s="258"/>
      <c r="K340" s="258"/>
      <c r="L340" s="263"/>
      <c r="M340" s="264"/>
      <c r="N340" s="265"/>
      <c r="O340" s="265"/>
      <c r="P340" s="265"/>
      <c r="Q340" s="265"/>
      <c r="R340" s="265"/>
      <c r="S340" s="265"/>
      <c r="T340" s="266"/>
      <c r="U340" s="13"/>
      <c r="V340" s="13"/>
      <c r="W340" s="13"/>
      <c r="X340" s="13"/>
      <c r="Y340" s="13"/>
      <c r="Z340" s="13"/>
      <c r="AA340" s="13"/>
      <c r="AB340" s="13"/>
      <c r="AC340" s="13"/>
      <c r="AD340" s="13"/>
      <c r="AE340" s="13"/>
      <c r="AT340" s="267" t="s">
        <v>189</v>
      </c>
      <c r="AU340" s="267" t="s">
        <v>85</v>
      </c>
      <c r="AV340" s="13" t="s">
        <v>83</v>
      </c>
      <c r="AW340" s="13" t="s">
        <v>32</v>
      </c>
      <c r="AX340" s="13" t="s">
        <v>76</v>
      </c>
      <c r="AY340" s="267" t="s">
        <v>173</v>
      </c>
    </row>
    <row r="341" spans="1:51" s="14" customFormat="1" ht="12">
      <c r="A341" s="14"/>
      <c r="B341" s="268"/>
      <c r="C341" s="269"/>
      <c r="D341" s="259" t="s">
        <v>189</v>
      </c>
      <c r="E341" s="270" t="s">
        <v>1</v>
      </c>
      <c r="F341" s="271" t="s">
        <v>1700</v>
      </c>
      <c r="G341" s="269"/>
      <c r="H341" s="272">
        <v>35.65</v>
      </c>
      <c r="I341" s="273"/>
      <c r="J341" s="269"/>
      <c r="K341" s="269"/>
      <c r="L341" s="274"/>
      <c r="M341" s="275"/>
      <c r="N341" s="276"/>
      <c r="O341" s="276"/>
      <c r="P341" s="276"/>
      <c r="Q341" s="276"/>
      <c r="R341" s="276"/>
      <c r="S341" s="276"/>
      <c r="T341" s="277"/>
      <c r="U341" s="14"/>
      <c r="V341" s="14"/>
      <c r="W341" s="14"/>
      <c r="X341" s="14"/>
      <c r="Y341" s="14"/>
      <c r="Z341" s="14"/>
      <c r="AA341" s="14"/>
      <c r="AB341" s="14"/>
      <c r="AC341" s="14"/>
      <c r="AD341" s="14"/>
      <c r="AE341" s="14"/>
      <c r="AT341" s="278" t="s">
        <v>189</v>
      </c>
      <c r="AU341" s="278" t="s">
        <v>85</v>
      </c>
      <c r="AV341" s="14" t="s">
        <v>85</v>
      </c>
      <c r="AW341" s="14" t="s">
        <v>32</v>
      </c>
      <c r="AX341" s="14" t="s">
        <v>76</v>
      </c>
      <c r="AY341" s="278" t="s">
        <v>173</v>
      </c>
    </row>
    <row r="342" spans="1:51" s="15" customFormat="1" ht="12">
      <c r="A342" s="15"/>
      <c r="B342" s="279"/>
      <c r="C342" s="280"/>
      <c r="D342" s="259" t="s">
        <v>189</v>
      </c>
      <c r="E342" s="281" t="s">
        <v>1</v>
      </c>
      <c r="F342" s="282" t="s">
        <v>194</v>
      </c>
      <c r="G342" s="280"/>
      <c r="H342" s="283">
        <v>35.65</v>
      </c>
      <c r="I342" s="284"/>
      <c r="J342" s="280"/>
      <c r="K342" s="280"/>
      <c r="L342" s="285"/>
      <c r="M342" s="286"/>
      <c r="N342" s="287"/>
      <c r="O342" s="287"/>
      <c r="P342" s="287"/>
      <c r="Q342" s="287"/>
      <c r="R342" s="287"/>
      <c r="S342" s="287"/>
      <c r="T342" s="288"/>
      <c r="U342" s="15"/>
      <c r="V342" s="15"/>
      <c r="W342" s="15"/>
      <c r="X342" s="15"/>
      <c r="Y342" s="15"/>
      <c r="Z342" s="15"/>
      <c r="AA342" s="15"/>
      <c r="AB342" s="15"/>
      <c r="AC342" s="15"/>
      <c r="AD342" s="15"/>
      <c r="AE342" s="15"/>
      <c r="AT342" s="289" t="s">
        <v>189</v>
      </c>
      <c r="AU342" s="289" t="s">
        <v>85</v>
      </c>
      <c r="AV342" s="15" t="s">
        <v>183</v>
      </c>
      <c r="AW342" s="15" t="s">
        <v>32</v>
      </c>
      <c r="AX342" s="15" t="s">
        <v>83</v>
      </c>
      <c r="AY342" s="289" t="s">
        <v>173</v>
      </c>
    </row>
    <row r="343" spans="1:65" s="2" customFormat="1" ht="24.15" customHeight="1">
      <c r="A343" s="38"/>
      <c r="B343" s="39"/>
      <c r="C343" s="243" t="s">
        <v>277</v>
      </c>
      <c r="D343" s="243" t="s">
        <v>175</v>
      </c>
      <c r="E343" s="244" t="s">
        <v>798</v>
      </c>
      <c r="F343" s="245" t="s">
        <v>799</v>
      </c>
      <c r="G343" s="246" t="s">
        <v>204</v>
      </c>
      <c r="H343" s="247">
        <v>22.02</v>
      </c>
      <c r="I343" s="248"/>
      <c r="J343" s="249">
        <f>ROUND(I343*H343,2)</f>
        <v>0</v>
      </c>
      <c r="K343" s="250"/>
      <c r="L343" s="44"/>
      <c r="M343" s="251" t="s">
        <v>1</v>
      </c>
      <c r="N343" s="252" t="s">
        <v>41</v>
      </c>
      <c r="O343" s="91"/>
      <c r="P343" s="253">
        <f>O343*H343</f>
        <v>0</v>
      </c>
      <c r="Q343" s="253">
        <v>0</v>
      </c>
      <c r="R343" s="253">
        <f>Q343*H343</f>
        <v>0</v>
      </c>
      <c r="S343" s="253">
        <v>0.003</v>
      </c>
      <c r="T343" s="254">
        <f>S343*H343</f>
        <v>0.06606</v>
      </c>
      <c r="U343" s="38"/>
      <c r="V343" s="38"/>
      <c r="W343" s="38"/>
      <c r="X343" s="38"/>
      <c r="Y343" s="38"/>
      <c r="Z343" s="38"/>
      <c r="AA343" s="38"/>
      <c r="AB343" s="38"/>
      <c r="AC343" s="38"/>
      <c r="AD343" s="38"/>
      <c r="AE343" s="38"/>
      <c r="AR343" s="255" t="s">
        <v>179</v>
      </c>
      <c r="AT343" s="255" t="s">
        <v>175</v>
      </c>
      <c r="AU343" s="255" t="s">
        <v>85</v>
      </c>
      <c r="AY343" s="17" t="s">
        <v>173</v>
      </c>
      <c r="BE343" s="256">
        <f>IF(N343="základní",J343,0)</f>
        <v>0</v>
      </c>
      <c r="BF343" s="256">
        <f>IF(N343="snížená",J343,0)</f>
        <v>0</v>
      </c>
      <c r="BG343" s="256">
        <f>IF(N343="zákl. přenesená",J343,0)</f>
        <v>0</v>
      </c>
      <c r="BH343" s="256">
        <f>IF(N343="sníž. přenesená",J343,0)</f>
        <v>0</v>
      </c>
      <c r="BI343" s="256">
        <f>IF(N343="nulová",J343,0)</f>
        <v>0</v>
      </c>
      <c r="BJ343" s="17" t="s">
        <v>83</v>
      </c>
      <c r="BK343" s="256">
        <f>ROUND(I343*H343,2)</f>
        <v>0</v>
      </c>
      <c r="BL343" s="17" t="s">
        <v>179</v>
      </c>
      <c r="BM343" s="255" t="s">
        <v>1789</v>
      </c>
    </row>
    <row r="344" spans="1:51" s="13" customFormat="1" ht="12">
      <c r="A344" s="13"/>
      <c r="B344" s="257"/>
      <c r="C344" s="258"/>
      <c r="D344" s="259" t="s">
        <v>189</v>
      </c>
      <c r="E344" s="260" t="s">
        <v>1</v>
      </c>
      <c r="F344" s="261" t="s">
        <v>294</v>
      </c>
      <c r="G344" s="258"/>
      <c r="H344" s="260" t="s">
        <v>1</v>
      </c>
      <c r="I344" s="262"/>
      <c r="J344" s="258"/>
      <c r="K344" s="258"/>
      <c r="L344" s="263"/>
      <c r="M344" s="264"/>
      <c r="N344" s="265"/>
      <c r="O344" s="265"/>
      <c r="P344" s="265"/>
      <c r="Q344" s="265"/>
      <c r="R344" s="265"/>
      <c r="S344" s="265"/>
      <c r="T344" s="266"/>
      <c r="U344" s="13"/>
      <c r="V344" s="13"/>
      <c r="W344" s="13"/>
      <c r="X344" s="13"/>
      <c r="Y344" s="13"/>
      <c r="Z344" s="13"/>
      <c r="AA344" s="13"/>
      <c r="AB344" s="13"/>
      <c r="AC344" s="13"/>
      <c r="AD344" s="13"/>
      <c r="AE344" s="13"/>
      <c r="AT344" s="267" t="s">
        <v>189</v>
      </c>
      <c r="AU344" s="267" t="s">
        <v>85</v>
      </c>
      <c r="AV344" s="13" t="s">
        <v>83</v>
      </c>
      <c r="AW344" s="13" t="s">
        <v>32</v>
      </c>
      <c r="AX344" s="13" t="s">
        <v>76</v>
      </c>
      <c r="AY344" s="267" t="s">
        <v>173</v>
      </c>
    </row>
    <row r="345" spans="1:51" s="13" customFormat="1" ht="12">
      <c r="A345" s="13"/>
      <c r="B345" s="257"/>
      <c r="C345" s="258"/>
      <c r="D345" s="259" t="s">
        <v>189</v>
      </c>
      <c r="E345" s="260" t="s">
        <v>1</v>
      </c>
      <c r="F345" s="261" t="s">
        <v>304</v>
      </c>
      <c r="G345" s="258"/>
      <c r="H345" s="260" t="s">
        <v>1</v>
      </c>
      <c r="I345" s="262"/>
      <c r="J345" s="258"/>
      <c r="K345" s="258"/>
      <c r="L345" s="263"/>
      <c r="M345" s="264"/>
      <c r="N345" s="265"/>
      <c r="O345" s="265"/>
      <c r="P345" s="265"/>
      <c r="Q345" s="265"/>
      <c r="R345" s="265"/>
      <c r="S345" s="265"/>
      <c r="T345" s="266"/>
      <c r="U345" s="13"/>
      <c r="V345" s="13"/>
      <c r="W345" s="13"/>
      <c r="X345" s="13"/>
      <c r="Y345" s="13"/>
      <c r="Z345" s="13"/>
      <c r="AA345" s="13"/>
      <c r="AB345" s="13"/>
      <c r="AC345" s="13"/>
      <c r="AD345" s="13"/>
      <c r="AE345" s="13"/>
      <c r="AT345" s="267" t="s">
        <v>189</v>
      </c>
      <c r="AU345" s="267" t="s">
        <v>85</v>
      </c>
      <c r="AV345" s="13" t="s">
        <v>83</v>
      </c>
      <c r="AW345" s="13" t="s">
        <v>32</v>
      </c>
      <c r="AX345" s="13" t="s">
        <v>76</v>
      </c>
      <c r="AY345" s="267" t="s">
        <v>173</v>
      </c>
    </row>
    <row r="346" spans="1:51" s="14" customFormat="1" ht="12">
      <c r="A346" s="14"/>
      <c r="B346" s="268"/>
      <c r="C346" s="269"/>
      <c r="D346" s="259" t="s">
        <v>189</v>
      </c>
      <c r="E346" s="270" t="s">
        <v>1</v>
      </c>
      <c r="F346" s="271" t="s">
        <v>1734</v>
      </c>
      <c r="G346" s="269"/>
      <c r="H346" s="272">
        <v>22.02</v>
      </c>
      <c r="I346" s="273"/>
      <c r="J346" s="269"/>
      <c r="K346" s="269"/>
      <c r="L346" s="274"/>
      <c r="M346" s="275"/>
      <c r="N346" s="276"/>
      <c r="O346" s="276"/>
      <c r="P346" s="276"/>
      <c r="Q346" s="276"/>
      <c r="R346" s="276"/>
      <c r="S346" s="276"/>
      <c r="T346" s="277"/>
      <c r="U346" s="14"/>
      <c r="V346" s="14"/>
      <c r="W346" s="14"/>
      <c r="X346" s="14"/>
      <c r="Y346" s="14"/>
      <c r="Z346" s="14"/>
      <c r="AA346" s="14"/>
      <c r="AB346" s="14"/>
      <c r="AC346" s="14"/>
      <c r="AD346" s="14"/>
      <c r="AE346" s="14"/>
      <c r="AT346" s="278" t="s">
        <v>189</v>
      </c>
      <c r="AU346" s="278" t="s">
        <v>85</v>
      </c>
      <c r="AV346" s="14" t="s">
        <v>85</v>
      </c>
      <c r="AW346" s="14" t="s">
        <v>32</v>
      </c>
      <c r="AX346" s="14" t="s">
        <v>76</v>
      </c>
      <c r="AY346" s="278" t="s">
        <v>173</v>
      </c>
    </row>
    <row r="347" spans="1:51" s="15" customFormat="1" ht="12">
      <c r="A347" s="15"/>
      <c r="B347" s="279"/>
      <c r="C347" s="280"/>
      <c r="D347" s="259" t="s">
        <v>189</v>
      </c>
      <c r="E347" s="281" t="s">
        <v>1</v>
      </c>
      <c r="F347" s="282" t="s">
        <v>194</v>
      </c>
      <c r="G347" s="280"/>
      <c r="H347" s="283">
        <v>22.02</v>
      </c>
      <c r="I347" s="284"/>
      <c r="J347" s="280"/>
      <c r="K347" s="280"/>
      <c r="L347" s="285"/>
      <c r="M347" s="286"/>
      <c r="N347" s="287"/>
      <c r="O347" s="287"/>
      <c r="P347" s="287"/>
      <c r="Q347" s="287"/>
      <c r="R347" s="287"/>
      <c r="S347" s="287"/>
      <c r="T347" s="288"/>
      <c r="U347" s="15"/>
      <c r="V347" s="15"/>
      <c r="W347" s="15"/>
      <c r="X347" s="15"/>
      <c r="Y347" s="15"/>
      <c r="Z347" s="15"/>
      <c r="AA347" s="15"/>
      <c r="AB347" s="15"/>
      <c r="AC347" s="15"/>
      <c r="AD347" s="15"/>
      <c r="AE347" s="15"/>
      <c r="AT347" s="289" t="s">
        <v>189</v>
      </c>
      <c r="AU347" s="289" t="s">
        <v>85</v>
      </c>
      <c r="AV347" s="15" t="s">
        <v>183</v>
      </c>
      <c r="AW347" s="15" t="s">
        <v>32</v>
      </c>
      <c r="AX347" s="15" t="s">
        <v>83</v>
      </c>
      <c r="AY347" s="289" t="s">
        <v>173</v>
      </c>
    </row>
    <row r="348" spans="1:65" s="2" customFormat="1" ht="24.15" customHeight="1">
      <c r="A348" s="38"/>
      <c r="B348" s="39"/>
      <c r="C348" s="243" t="s">
        <v>468</v>
      </c>
      <c r="D348" s="243" t="s">
        <v>175</v>
      </c>
      <c r="E348" s="244" t="s">
        <v>811</v>
      </c>
      <c r="F348" s="245" t="s">
        <v>812</v>
      </c>
      <c r="G348" s="246" t="s">
        <v>204</v>
      </c>
      <c r="H348" s="247">
        <v>35.65</v>
      </c>
      <c r="I348" s="248"/>
      <c r="J348" s="249">
        <f>ROUND(I348*H348,2)</f>
        <v>0</v>
      </c>
      <c r="K348" s="250"/>
      <c r="L348" s="44"/>
      <c r="M348" s="251" t="s">
        <v>1</v>
      </c>
      <c r="N348" s="252" t="s">
        <v>41</v>
      </c>
      <c r="O348" s="91"/>
      <c r="P348" s="253">
        <f>O348*H348</f>
        <v>0</v>
      </c>
      <c r="Q348" s="253">
        <v>0.0007</v>
      </c>
      <c r="R348" s="253">
        <f>Q348*H348</f>
        <v>0.024954999999999998</v>
      </c>
      <c r="S348" s="253">
        <v>0</v>
      </c>
      <c r="T348" s="254">
        <f>S348*H348</f>
        <v>0</v>
      </c>
      <c r="U348" s="38"/>
      <c r="V348" s="38"/>
      <c r="W348" s="38"/>
      <c r="X348" s="38"/>
      <c r="Y348" s="38"/>
      <c r="Z348" s="38"/>
      <c r="AA348" s="38"/>
      <c r="AB348" s="38"/>
      <c r="AC348" s="38"/>
      <c r="AD348" s="38"/>
      <c r="AE348" s="38"/>
      <c r="AR348" s="255" t="s">
        <v>179</v>
      </c>
      <c r="AT348" s="255" t="s">
        <v>175</v>
      </c>
      <c r="AU348" s="255" t="s">
        <v>85</v>
      </c>
      <c r="AY348" s="17" t="s">
        <v>173</v>
      </c>
      <c r="BE348" s="256">
        <f>IF(N348="základní",J348,0)</f>
        <v>0</v>
      </c>
      <c r="BF348" s="256">
        <f>IF(N348="snížená",J348,0)</f>
        <v>0</v>
      </c>
      <c r="BG348" s="256">
        <f>IF(N348="zákl. přenesená",J348,0)</f>
        <v>0</v>
      </c>
      <c r="BH348" s="256">
        <f>IF(N348="sníž. přenesená",J348,0)</f>
        <v>0</v>
      </c>
      <c r="BI348" s="256">
        <f>IF(N348="nulová",J348,0)</f>
        <v>0</v>
      </c>
      <c r="BJ348" s="17" t="s">
        <v>83</v>
      </c>
      <c r="BK348" s="256">
        <f>ROUND(I348*H348,2)</f>
        <v>0</v>
      </c>
      <c r="BL348" s="17" t="s">
        <v>179</v>
      </c>
      <c r="BM348" s="255" t="s">
        <v>1790</v>
      </c>
    </row>
    <row r="349" spans="1:51" s="13" customFormat="1" ht="12">
      <c r="A349" s="13"/>
      <c r="B349" s="257"/>
      <c r="C349" s="258"/>
      <c r="D349" s="259" t="s">
        <v>189</v>
      </c>
      <c r="E349" s="260" t="s">
        <v>1</v>
      </c>
      <c r="F349" s="261" t="s">
        <v>190</v>
      </c>
      <c r="G349" s="258"/>
      <c r="H349" s="260" t="s">
        <v>1</v>
      </c>
      <c r="I349" s="262"/>
      <c r="J349" s="258"/>
      <c r="K349" s="258"/>
      <c r="L349" s="263"/>
      <c r="M349" s="264"/>
      <c r="N349" s="265"/>
      <c r="O349" s="265"/>
      <c r="P349" s="265"/>
      <c r="Q349" s="265"/>
      <c r="R349" s="265"/>
      <c r="S349" s="265"/>
      <c r="T349" s="266"/>
      <c r="U349" s="13"/>
      <c r="V349" s="13"/>
      <c r="W349" s="13"/>
      <c r="X349" s="13"/>
      <c r="Y349" s="13"/>
      <c r="Z349" s="13"/>
      <c r="AA349" s="13"/>
      <c r="AB349" s="13"/>
      <c r="AC349" s="13"/>
      <c r="AD349" s="13"/>
      <c r="AE349" s="13"/>
      <c r="AT349" s="267" t="s">
        <v>189</v>
      </c>
      <c r="AU349" s="267" t="s">
        <v>85</v>
      </c>
      <c r="AV349" s="13" t="s">
        <v>83</v>
      </c>
      <c r="AW349" s="13" t="s">
        <v>32</v>
      </c>
      <c r="AX349" s="13" t="s">
        <v>76</v>
      </c>
      <c r="AY349" s="267" t="s">
        <v>173</v>
      </c>
    </row>
    <row r="350" spans="1:51" s="13" customFormat="1" ht="12">
      <c r="A350" s="13"/>
      <c r="B350" s="257"/>
      <c r="C350" s="258"/>
      <c r="D350" s="259" t="s">
        <v>189</v>
      </c>
      <c r="E350" s="260" t="s">
        <v>1</v>
      </c>
      <c r="F350" s="261" t="s">
        <v>246</v>
      </c>
      <c r="G350" s="258"/>
      <c r="H350" s="260" t="s">
        <v>1</v>
      </c>
      <c r="I350" s="262"/>
      <c r="J350" s="258"/>
      <c r="K350" s="258"/>
      <c r="L350" s="263"/>
      <c r="M350" s="264"/>
      <c r="N350" s="265"/>
      <c r="O350" s="265"/>
      <c r="P350" s="265"/>
      <c r="Q350" s="265"/>
      <c r="R350" s="265"/>
      <c r="S350" s="265"/>
      <c r="T350" s="266"/>
      <c r="U350" s="13"/>
      <c r="V350" s="13"/>
      <c r="W350" s="13"/>
      <c r="X350" s="13"/>
      <c r="Y350" s="13"/>
      <c r="Z350" s="13"/>
      <c r="AA350" s="13"/>
      <c r="AB350" s="13"/>
      <c r="AC350" s="13"/>
      <c r="AD350" s="13"/>
      <c r="AE350" s="13"/>
      <c r="AT350" s="267" t="s">
        <v>189</v>
      </c>
      <c r="AU350" s="267" t="s">
        <v>85</v>
      </c>
      <c r="AV350" s="13" t="s">
        <v>83</v>
      </c>
      <c r="AW350" s="13" t="s">
        <v>32</v>
      </c>
      <c r="AX350" s="13" t="s">
        <v>76</v>
      </c>
      <c r="AY350" s="267" t="s">
        <v>173</v>
      </c>
    </row>
    <row r="351" spans="1:51" s="14" customFormat="1" ht="12">
      <c r="A351" s="14"/>
      <c r="B351" s="268"/>
      <c r="C351" s="269"/>
      <c r="D351" s="259" t="s">
        <v>189</v>
      </c>
      <c r="E351" s="270" t="s">
        <v>1</v>
      </c>
      <c r="F351" s="271" t="s">
        <v>1700</v>
      </c>
      <c r="G351" s="269"/>
      <c r="H351" s="272">
        <v>35.65</v>
      </c>
      <c r="I351" s="273"/>
      <c r="J351" s="269"/>
      <c r="K351" s="269"/>
      <c r="L351" s="274"/>
      <c r="M351" s="275"/>
      <c r="N351" s="276"/>
      <c r="O351" s="276"/>
      <c r="P351" s="276"/>
      <c r="Q351" s="276"/>
      <c r="R351" s="276"/>
      <c r="S351" s="276"/>
      <c r="T351" s="277"/>
      <c r="U351" s="14"/>
      <c r="V351" s="14"/>
      <c r="W351" s="14"/>
      <c r="X351" s="14"/>
      <c r="Y351" s="14"/>
      <c r="Z351" s="14"/>
      <c r="AA351" s="14"/>
      <c r="AB351" s="14"/>
      <c r="AC351" s="14"/>
      <c r="AD351" s="14"/>
      <c r="AE351" s="14"/>
      <c r="AT351" s="278" t="s">
        <v>189</v>
      </c>
      <c r="AU351" s="278" t="s">
        <v>85</v>
      </c>
      <c r="AV351" s="14" t="s">
        <v>85</v>
      </c>
      <c r="AW351" s="14" t="s">
        <v>32</v>
      </c>
      <c r="AX351" s="14" t="s">
        <v>76</v>
      </c>
      <c r="AY351" s="278" t="s">
        <v>173</v>
      </c>
    </row>
    <row r="352" spans="1:51" s="15" customFormat="1" ht="12">
      <c r="A352" s="15"/>
      <c r="B352" s="279"/>
      <c r="C352" s="280"/>
      <c r="D352" s="259" t="s">
        <v>189</v>
      </c>
      <c r="E352" s="281" t="s">
        <v>1</v>
      </c>
      <c r="F352" s="282" t="s">
        <v>194</v>
      </c>
      <c r="G352" s="280"/>
      <c r="H352" s="283">
        <v>35.65</v>
      </c>
      <c r="I352" s="284"/>
      <c r="J352" s="280"/>
      <c r="K352" s="280"/>
      <c r="L352" s="285"/>
      <c r="M352" s="286"/>
      <c r="N352" s="287"/>
      <c r="O352" s="287"/>
      <c r="P352" s="287"/>
      <c r="Q352" s="287"/>
      <c r="R352" s="287"/>
      <c r="S352" s="287"/>
      <c r="T352" s="288"/>
      <c r="U352" s="15"/>
      <c r="V352" s="15"/>
      <c r="W352" s="15"/>
      <c r="X352" s="15"/>
      <c r="Y352" s="15"/>
      <c r="Z352" s="15"/>
      <c r="AA352" s="15"/>
      <c r="AB352" s="15"/>
      <c r="AC352" s="15"/>
      <c r="AD352" s="15"/>
      <c r="AE352" s="15"/>
      <c r="AT352" s="289" t="s">
        <v>189</v>
      </c>
      <c r="AU352" s="289" t="s">
        <v>85</v>
      </c>
      <c r="AV352" s="15" t="s">
        <v>183</v>
      </c>
      <c r="AW352" s="15" t="s">
        <v>32</v>
      </c>
      <c r="AX352" s="15" t="s">
        <v>83</v>
      </c>
      <c r="AY352" s="289" t="s">
        <v>173</v>
      </c>
    </row>
    <row r="353" spans="1:65" s="2" customFormat="1" ht="21.75" customHeight="1">
      <c r="A353" s="38"/>
      <c r="B353" s="39"/>
      <c r="C353" s="290" t="s">
        <v>473</v>
      </c>
      <c r="D353" s="290" t="s">
        <v>195</v>
      </c>
      <c r="E353" s="291" t="s">
        <v>815</v>
      </c>
      <c r="F353" s="292" t="s">
        <v>816</v>
      </c>
      <c r="G353" s="293" t="s">
        <v>204</v>
      </c>
      <c r="H353" s="294">
        <v>39.215</v>
      </c>
      <c r="I353" s="295"/>
      <c r="J353" s="296">
        <f>ROUND(I353*H353,2)</f>
        <v>0</v>
      </c>
      <c r="K353" s="297"/>
      <c r="L353" s="298"/>
      <c r="M353" s="299" t="s">
        <v>1</v>
      </c>
      <c r="N353" s="300" t="s">
        <v>41</v>
      </c>
      <c r="O353" s="91"/>
      <c r="P353" s="253">
        <f>O353*H353</f>
        <v>0</v>
      </c>
      <c r="Q353" s="253">
        <v>0.0034</v>
      </c>
      <c r="R353" s="253">
        <f>Q353*H353</f>
        <v>0.133331</v>
      </c>
      <c r="S353" s="253">
        <v>0</v>
      </c>
      <c r="T353" s="254">
        <f>S353*H353</f>
        <v>0</v>
      </c>
      <c r="U353" s="38"/>
      <c r="V353" s="38"/>
      <c r="W353" s="38"/>
      <c r="X353" s="38"/>
      <c r="Y353" s="38"/>
      <c r="Z353" s="38"/>
      <c r="AA353" s="38"/>
      <c r="AB353" s="38"/>
      <c r="AC353" s="38"/>
      <c r="AD353" s="38"/>
      <c r="AE353" s="38"/>
      <c r="AR353" s="255" t="s">
        <v>363</v>
      </c>
      <c r="AT353" s="255" t="s">
        <v>195</v>
      </c>
      <c r="AU353" s="255" t="s">
        <v>85</v>
      </c>
      <c r="AY353" s="17" t="s">
        <v>173</v>
      </c>
      <c r="BE353" s="256">
        <f>IF(N353="základní",J353,0)</f>
        <v>0</v>
      </c>
      <c r="BF353" s="256">
        <f>IF(N353="snížená",J353,0)</f>
        <v>0</v>
      </c>
      <c r="BG353" s="256">
        <f>IF(N353="zákl. přenesená",J353,0)</f>
        <v>0</v>
      </c>
      <c r="BH353" s="256">
        <f>IF(N353="sníž. přenesená",J353,0)</f>
        <v>0</v>
      </c>
      <c r="BI353" s="256">
        <f>IF(N353="nulová",J353,0)</f>
        <v>0</v>
      </c>
      <c r="BJ353" s="17" t="s">
        <v>83</v>
      </c>
      <c r="BK353" s="256">
        <f>ROUND(I353*H353,2)</f>
        <v>0</v>
      </c>
      <c r="BL353" s="17" t="s">
        <v>179</v>
      </c>
      <c r="BM353" s="255" t="s">
        <v>1791</v>
      </c>
    </row>
    <row r="354" spans="1:51" s="14" customFormat="1" ht="12">
      <c r="A354" s="14"/>
      <c r="B354" s="268"/>
      <c r="C354" s="269"/>
      <c r="D354" s="259" t="s">
        <v>189</v>
      </c>
      <c r="E354" s="269"/>
      <c r="F354" s="271" t="s">
        <v>1792</v>
      </c>
      <c r="G354" s="269"/>
      <c r="H354" s="272">
        <v>39.215</v>
      </c>
      <c r="I354" s="273"/>
      <c r="J354" s="269"/>
      <c r="K354" s="269"/>
      <c r="L354" s="274"/>
      <c r="M354" s="275"/>
      <c r="N354" s="276"/>
      <c r="O354" s="276"/>
      <c r="P354" s="276"/>
      <c r="Q354" s="276"/>
      <c r="R354" s="276"/>
      <c r="S354" s="276"/>
      <c r="T354" s="277"/>
      <c r="U354" s="14"/>
      <c r="V354" s="14"/>
      <c r="W354" s="14"/>
      <c r="X354" s="14"/>
      <c r="Y354" s="14"/>
      <c r="Z354" s="14"/>
      <c r="AA354" s="14"/>
      <c r="AB354" s="14"/>
      <c r="AC354" s="14"/>
      <c r="AD354" s="14"/>
      <c r="AE354" s="14"/>
      <c r="AT354" s="278" t="s">
        <v>189</v>
      </c>
      <c r="AU354" s="278" t="s">
        <v>85</v>
      </c>
      <c r="AV354" s="14" t="s">
        <v>85</v>
      </c>
      <c r="AW354" s="14" t="s">
        <v>4</v>
      </c>
      <c r="AX354" s="14" t="s">
        <v>83</v>
      </c>
      <c r="AY354" s="278" t="s">
        <v>173</v>
      </c>
    </row>
    <row r="355" spans="1:65" s="2" customFormat="1" ht="21.75" customHeight="1">
      <c r="A355" s="38"/>
      <c r="B355" s="39"/>
      <c r="C355" s="243" t="s">
        <v>478</v>
      </c>
      <c r="D355" s="243" t="s">
        <v>175</v>
      </c>
      <c r="E355" s="244" t="s">
        <v>820</v>
      </c>
      <c r="F355" s="245" t="s">
        <v>821</v>
      </c>
      <c r="G355" s="246" t="s">
        <v>211</v>
      </c>
      <c r="H355" s="247">
        <v>19.34</v>
      </c>
      <c r="I355" s="248"/>
      <c r="J355" s="249">
        <f>ROUND(I355*H355,2)</f>
        <v>0</v>
      </c>
      <c r="K355" s="250"/>
      <c r="L355" s="44"/>
      <c r="M355" s="251" t="s">
        <v>1</v>
      </c>
      <c r="N355" s="252" t="s">
        <v>41</v>
      </c>
      <c r="O355" s="91"/>
      <c r="P355" s="253">
        <f>O355*H355</f>
        <v>0</v>
      </c>
      <c r="Q355" s="253">
        <v>0</v>
      </c>
      <c r="R355" s="253">
        <f>Q355*H355</f>
        <v>0</v>
      </c>
      <c r="S355" s="253">
        <v>0.0003</v>
      </c>
      <c r="T355" s="254">
        <f>S355*H355</f>
        <v>0.005802</v>
      </c>
      <c r="U355" s="38"/>
      <c r="V355" s="38"/>
      <c r="W355" s="38"/>
      <c r="X355" s="38"/>
      <c r="Y355" s="38"/>
      <c r="Z355" s="38"/>
      <c r="AA355" s="38"/>
      <c r="AB355" s="38"/>
      <c r="AC355" s="38"/>
      <c r="AD355" s="38"/>
      <c r="AE355" s="38"/>
      <c r="AR355" s="255" t="s">
        <v>179</v>
      </c>
      <c r="AT355" s="255" t="s">
        <v>175</v>
      </c>
      <c r="AU355" s="255" t="s">
        <v>85</v>
      </c>
      <c r="AY355" s="17" t="s">
        <v>173</v>
      </c>
      <c r="BE355" s="256">
        <f>IF(N355="základní",J355,0)</f>
        <v>0</v>
      </c>
      <c r="BF355" s="256">
        <f>IF(N355="snížená",J355,0)</f>
        <v>0</v>
      </c>
      <c r="BG355" s="256">
        <f>IF(N355="zákl. přenesená",J355,0)</f>
        <v>0</v>
      </c>
      <c r="BH355" s="256">
        <f>IF(N355="sníž. přenesená",J355,0)</f>
        <v>0</v>
      </c>
      <c r="BI355" s="256">
        <f>IF(N355="nulová",J355,0)</f>
        <v>0</v>
      </c>
      <c r="BJ355" s="17" t="s">
        <v>83</v>
      </c>
      <c r="BK355" s="256">
        <f>ROUND(I355*H355,2)</f>
        <v>0</v>
      </c>
      <c r="BL355" s="17" t="s">
        <v>179</v>
      </c>
      <c r="BM355" s="255" t="s">
        <v>1793</v>
      </c>
    </row>
    <row r="356" spans="1:51" s="13" customFormat="1" ht="12">
      <c r="A356" s="13"/>
      <c r="B356" s="257"/>
      <c r="C356" s="258"/>
      <c r="D356" s="259" t="s">
        <v>189</v>
      </c>
      <c r="E356" s="260" t="s">
        <v>1</v>
      </c>
      <c r="F356" s="261" t="s">
        <v>282</v>
      </c>
      <c r="G356" s="258"/>
      <c r="H356" s="260" t="s">
        <v>1</v>
      </c>
      <c r="I356" s="262"/>
      <c r="J356" s="258"/>
      <c r="K356" s="258"/>
      <c r="L356" s="263"/>
      <c r="M356" s="264"/>
      <c r="N356" s="265"/>
      <c r="O356" s="265"/>
      <c r="P356" s="265"/>
      <c r="Q356" s="265"/>
      <c r="R356" s="265"/>
      <c r="S356" s="265"/>
      <c r="T356" s="266"/>
      <c r="U356" s="13"/>
      <c r="V356" s="13"/>
      <c r="W356" s="13"/>
      <c r="X356" s="13"/>
      <c r="Y356" s="13"/>
      <c r="Z356" s="13"/>
      <c r="AA356" s="13"/>
      <c r="AB356" s="13"/>
      <c r="AC356" s="13"/>
      <c r="AD356" s="13"/>
      <c r="AE356" s="13"/>
      <c r="AT356" s="267" t="s">
        <v>189</v>
      </c>
      <c r="AU356" s="267" t="s">
        <v>85</v>
      </c>
      <c r="AV356" s="13" t="s">
        <v>83</v>
      </c>
      <c r="AW356" s="13" t="s">
        <v>32</v>
      </c>
      <c r="AX356" s="13" t="s">
        <v>76</v>
      </c>
      <c r="AY356" s="267" t="s">
        <v>173</v>
      </c>
    </row>
    <row r="357" spans="1:51" s="14" customFormat="1" ht="12">
      <c r="A357" s="14"/>
      <c r="B357" s="268"/>
      <c r="C357" s="269"/>
      <c r="D357" s="259" t="s">
        <v>189</v>
      </c>
      <c r="E357" s="270" t="s">
        <v>1</v>
      </c>
      <c r="F357" s="271" t="s">
        <v>1794</v>
      </c>
      <c r="G357" s="269"/>
      <c r="H357" s="272">
        <v>19.34</v>
      </c>
      <c r="I357" s="273"/>
      <c r="J357" s="269"/>
      <c r="K357" s="269"/>
      <c r="L357" s="274"/>
      <c r="M357" s="275"/>
      <c r="N357" s="276"/>
      <c r="O357" s="276"/>
      <c r="P357" s="276"/>
      <c r="Q357" s="276"/>
      <c r="R357" s="276"/>
      <c r="S357" s="276"/>
      <c r="T357" s="277"/>
      <c r="U357" s="14"/>
      <c r="V357" s="14"/>
      <c r="W357" s="14"/>
      <c r="X357" s="14"/>
      <c r="Y357" s="14"/>
      <c r="Z357" s="14"/>
      <c r="AA357" s="14"/>
      <c r="AB357" s="14"/>
      <c r="AC357" s="14"/>
      <c r="AD357" s="14"/>
      <c r="AE357" s="14"/>
      <c r="AT357" s="278" t="s">
        <v>189</v>
      </c>
      <c r="AU357" s="278" t="s">
        <v>85</v>
      </c>
      <c r="AV357" s="14" t="s">
        <v>85</v>
      </c>
      <c r="AW357" s="14" t="s">
        <v>32</v>
      </c>
      <c r="AX357" s="14" t="s">
        <v>76</v>
      </c>
      <c r="AY357" s="278" t="s">
        <v>173</v>
      </c>
    </row>
    <row r="358" spans="1:51" s="15" customFormat="1" ht="12">
      <c r="A358" s="15"/>
      <c r="B358" s="279"/>
      <c r="C358" s="280"/>
      <c r="D358" s="259" t="s">
        <v>189</v>
      </c>
      <c r="E358" s="281" t="s">
        <v>1</v>
      </c>
      <c r="F358" s="282" t="s">
        <v>194</v>
      </c>
      <c r="G358" s="280"/>
      <c r="H358" s="283">
        <v>19.34</v>
      </c>
      <c r="I358" s="284"/>
      <c r="J358" s="280"/>
      <c r="K358" s="280"/>
      <c r="L358" s="285"/>
      <c r="M358" s="286"/>
      <c r="N358" s="287"/>
      <c r="O358" s="287"/>
      <c r="P358" s="287"/>
      <c r="Q358" s="287"/>
      <c r="R358" s="287"/>
      <c r="S358" s="287"/>
      <c r="T358" s="288"/>
      <c r="U358" s="15"/>
      <c r="V358" s="15"/>
      <c r="W358" s="15"/>
      <c r="X358" s="15"/>
      <c r="Y358" s="15"/>
      <c r="Z358" s="15"/>
      <c r="AA358" s="15"/>
      <c r="AB358" s="15"/>
      <c r="AC358" s="15"/>
      <c r="AD358" s="15"/>
      <c r="AE358" s="15"/>
      <c r="AT358" s="289" t="s">
        <v>189</v>
      </c>
      <c r="AU358" s="289" t="s">
        <v>85</v>
      </c>
      <c r="AV358" s="15" t="s">
        <v>183</v>
      </c>
      <c r="AW358" s="15" t="s">
        <v>32</v>
      </c>
      <c r="AX358" s="15" t="s">
        <v>83</v>
      </c>
      <c r="AY358" s="289" t="s">
        <v>173</v>
      </c>
    </row>
    <row r="359" spans="1:65" s="2" customFormat="1" ht="16.5" customHeight="1">
      <c r="A359" s="38"/>
      <c r="B359" s="39"/>
      <c r="C359" s="243" t="s">
        <v>484</v>
      </c>
      <c r="D359" s="243" t="s">
        <v>175</v>
      </c>
      <c r="E359" s="244" t="s">
        <v>827</v>
      </c>
      <c r="F359" s="245" t="s">
        <v>828</v>
      </c>
      <c r="G359" s="246" t="s">
        <v>211</v>
      </c>
      <c r="H359" s="247">
        <v>27.275</v>
      </c>
      <c r="I359" s="248"/>
      <c r="J359" s="249">
        <f>ROUND(I359*H359,2)</f>
        <v>0</v>
      </c>
      <c r="K359" s="250"/>
      <c r="L359" s="44"/>
      <c r="M359" s="251" t="s">
        <v>1</v>
      </c>
      <c r="N359" s="252" t="s">
        <v>41</v>
      </c>
      <c r="O359" s="91"/>
      <c r="P359" s="253">
        <f>O359*H359</f>
        <v>0</v>
      </c>
      <c r="Q359" s="253">
        <v>3E-05</v>
      </c>
      <c r="R359" s="253">
        <f>Q359*H359</f>
        <v>0.00081825</v>
      </c>
      <c r="S359" s="253">
        <v>0</v>
      </c>
      <c r="T359" s="254">
        <f>S359*H359</f>
        <v>0</v>
      </c>
      <c r="U359" s="38"/>
      <c r="V359" s="38"/>
      <c r="W359" s="38"/>
      <c r="X359" s="38"/>
      <c r="Y359" s="38"/>
      <c r="Z359" s="38"/>
      <c r="AA359" s="38"/>
      <c r="AB359" s="38"/>
      <c r="AC359" s="38"/>
      <c r="AD359" s="38"/>
      <c r="AE359" s="38"/>
      <c r="AR359" s="255" t="s">
        <v>179</v>
      </c>
      <c r="AT359" s="255" t="s">
        <v>175</v>
      </c>
      <c r="AU359" s="255" t="s">
        <v>85</v>
      </c>
      <c r="AY359" s="17" t="s">
        <v>173</v>
      </c>
      <c r="BE359" s="256">
        <f>IF(N359="základní",J359,0)</f>
        <v>0</v>
      </c>
      <c r="BF359" s="256">
        <f>IF(N359="snížená",J359,0)</f>
        <v>0</v>
      </c>
      <c r="BG359" s="256">
        <f>IF(N359="zákl. přenesená",J359,0)</f>
        <v>0</v>
      </c>
      <c r="BH359" s="256">
        <f>IF(N359="sníž. přenesená",J359,0)</f>
        <v>0</v>
      </c>
      <c r="BI359" s="256">
        <f>IF(N359="nulová",J359,0)</f>
        <v>0</v>
      </c>
      <c r="BJ359" s="17" t="s">
        <v>83</v>
      </c>
      <c r="BK359" s="256">
        <f>ROUND(I359*H359,2)</f>
        <v>0</v>
      </c>
      <c r="BL359" s="17" t="s">
        <v>179</v>
      </c>
      <c r="BM359" s="255" t="s">
        <v>1795</v>
      </c>
    </row>
    <row r="360" spans="1:51" s="14" customFormat="1" ht="12">
      <c r="A360" s="14"/>
      <c r="B360" s="268"/>
      <c r="C360" s="269"/>
      <c r="D360" s="259" t="s">
        <v>189</v>
      </c>
      <c r="E360" s="270" t="s">
        <v>1</v>
      </c>
      <c r="F360" s="271" t="s">
        <v>1796</v>
      </c>
      <c r="G360" s="269"/>
      <c r="H360" s="272">
        <v>27.275</v>
      </c>
      <c r="I360" s="273"/>
      <c r="J360" s="269"/>
      <c r="K360" s="269"/>
      <c r="L360" s="274"/>
      <c r="M360" s="275"/>
      <c r="N360" s="276"/>
      <c r="O360" s="276"/>
      <c r="P360" s="276"/>
      <c r="Q360" s="276"/>
      <c r="R360" s="276"/>
      <c r="S360" s="276"/>
      <c r="T360" s="277"/>
      <c r="U360" s="14"/>
      <c r="V360" s="14"/>
      <c r="W360" s="14"/>
      <c r="X360" s="14"/>
      <c r="Y360" s="14"/>
      <c r="Z360" s="14"/>
      <c r="AA360" s="14"/>
      <c r="AB360" s="14"/>
      <c r="AC360" s="14"/>
      <c r="AD360" s="14"/>
      <c r="AE360" s="14"/>
      <c r="AT360" s="278" t="s">
        <v>189</v>
      </c>
      <c r="AU360" s="278" t="s">
        <v>85</v>
      </c>
      <c r="AV360" s="14" t="s">
        <v>85</v>
      </c>
      <c r="AW360" s="14" t="s">
        <v>32</v>
      </c>
      <c r="AX360" s="14" t="s">
        <v>76</v>
      </c>
      <c r="AY360" s="278" t="s">
        <v>173</v>
      </c>
    </row>
    <row r="361" spans="1:51" s="15" customFormat="1" ht="12">
      <c r="A361" s="15"/>
      <c r="B361" s="279"/>
      <c r="C361" s="280"/>
      <c r="D361" s="259" t="s">
        <v>189</v>
      </c>
      <c r="E361" s="281" t="s">
        <v>1</v>
      </c>
      <c r="F361" s="282" t="s">
        <v>194</v>
      </c>
      <c r="G361" s="280"/>
      <c r="H361" s="283">
        <v>27.275</v>
      </c>
      <c r="I361" s="284"/>
      <c r="J361" s="280"/>
      <c r="K361" s="280"/>
      <c r="L361" s="285"/>
      <c r="M361" s="286"/>
      <c r="N361" s="287"/>
      <c r="O361" s="287"/>
      <c r="P361" s="287"/>
      <c r="Q361" s="287"/>
      <c r="R361" s="287"/>
      <c r="S361" s="287"/>
      <c r="T361" s="288"/>
      <c r="U361" s="15"/>
      <c r="V361" s="15"/>
      <c r="W361" s="15"/>
      <c r="X361" s="15"/>
      <c r="Y361" s="15"/>
      <c r="Z361" s="15"/>
      <c r="AA361" s="15"/>
      <c r="AB361" s="15"/>
      <c r="AC361" s="15"/>
      <c r="AD361" s="15"/>
      <c r="AE361" s="15"/>
      <c r="AT361" s="289" t="s">
        <v>189</v>
      </c>
      <c r="AU361" s="289" t="s">
        <v>85</v>
      </c>
      <c r="AV361" s="15" t="s">
        <v>183</v>
      </c>
      <c r="AW361" s="15" t="s">
        <v>32</v>
      </c>
      <c r="AX361" s="15" t="s">
        <v>83</v>
      </c>
      <c r="AY361" s="289" t="s">
        <v>173</v>
      </c>
    </row>
    <row r="362" spans="1:65" s="2" customFormat="1" ht="16.5" customHeight="1">
      <c r="A362" s="38"/>
      <c r="B362" s="39"/>
      <c r="C362" s="290" t="s">
        <v>490</v>
      </c>
      <c r="D362" s="290" t="s">
        <v>195</v>
      </c>
      <c r="E362" s="291" t="s">
        <v>834</v>
      </c>
      <c r="F362" s="292" t="s">
        <v>835</v>
      </c>
      <c r="G362" s="293" t="s">
        <v>211</v>
      </c>
      <c r="H362" s="294">
        <v>27.821</v>
      </c>
      <c r="I362" s="295"/>
      <c r="J362" s="296">
        <f>ROUND(I362*H362,2)</f>
        <v>0</v>
      </c>
      <c r="K362" s="297"/>
      <c r="L362" s="298"/>
      <c r="M362" s="299" t="s">
        <v>1</v>
      </c>
      <c r="N362" s="300" t="s">
        <v>41</v>
      </c>
      <c r="O362" s="91"/>
      <c r="P362" s="253">
        <f>O362*H362</f>
        <v>0</v>
      </c>
      <c r="Q362" s="253">
        <v>0.00038</v>
      </c>
      <c r="R362" s="253">
        <f>Q362*H362</f>
        <v>0.010571980000000002</v>
      </c>
      <c r="S362" s="253">
        <v>0</v>
      </c>
      <c r="T362" s="254">
        <f>S362*H362</f>
        <v>0</v>
      </c>
      <c r="U362" s="38"/>
      <c r="V362" s="38"/>
      <c r="W362" s="38"/>
      <c r="X362" s="38"/>
      <c r="Y362" s="38"/>
      <c r="Z362" s="38"/>
      <c r="AA362" s="38"/>
      <c r="AB362" s="38"/>
      <c r="AC362" s="38"/>
      <c r="AD362" s="38"/>
      <c r="AE362" s="38"/>
      <c r="AR362" s="255" t="s">
        <v>363</v>
      </c>
      <c r="AT362" s="255" t="s">
        <v>195</v>
      </c>
      <c r="AU362" s="255" t="s">
        <v>85</v>
      </c>
      <c r="AY362" s="17" t="s">
        <v>173</v>
      </c>
      <c r="BE362" s="256">
        <f>IF(N362="základní",J362,0)</f>
        <v>0</v>
      </c>
      <c r="BF362" s="256">
        <f>IF(N362="snížená",J362,0)</f>
        <v>0</v>
      </c>
      <c r="BG362" s="256">
        <f>IF(N362="zákl. přenesená",J362,0)</f>
        <v>0</v>
      </c>
      <c r="BH362" s="256">
        <f>IF(N362="sníž. přenesená",J362,0)</f>
        <v>0</v>
      </c>
      <c r="BI362" s="256">
        <f>IF(N362="nulová",J362,0)</f>
        <v>0</v>
      </c>
      <c r="BJ362" s="17" t="s">
        <v>83</v>
      </c>
      <c r="BK362" s="256">
        <f>ROUND(I362*H362,2)</f>
        <v>0</v>
      </c>
      <c r="BL362" s="17" t="s">
        <v>179</v>
      </c>
      <c r="BM362" s="255" t="s">
        <v>1797</v>
      </c>
    </row>
    <row r="363" spans="1:51" s="14" customFormat="1" ht="12">
      <c r="A363" s="14"/>
      <c r="B363" s="268"/>
      <c r="C363" s="269"/>
      <c r="D363" s="259" t="s">
        <v>189</v>
      </c>
      <c r="E363" s="269"/>
      <c r="F363" s="271" t="s">
        <v>1798</v>
      </c>
      <c r="G363" s="269"/>
      <c r="H363" s="272">
        <v>27.821</v>
      </c>
      <c r="I363" s="273"/>
      <c r="J363" s="269"/>
      <c r="K363" s="269"/>
      <c r="L363" s="274"/>
      <c r="M363" s="275"/>
      <c r="N363" s="276"/>
      <c r="O363" s="276"/>
      <c r="P363" s="276"/>
      <c r="Q363" s="276"/>
      <c r="R363" s="276"/>
      <c r="S363" s="276"/>
      <c r="T363" s="277"/>
      <c r="U363" s="14"/>
      <c r="V363" s="14"/>
      <c r="W363" s="14"/>
      <c r="X363" s="14"/>
      <c r="Y363" s="14"/>
      <c r="Z363" s="14"/>
      <c r="AA363" s="14"/>
      <c r="AB363" s="14"/>
      <c r="AC363" s="14"/>
      <c r="AD363" s="14"/>
      <c r="AE363" s="14"/>
      <c r="AT363" s="278" t="s">
        <v>189</v>
      </c>
      <c r="AU363" s="278" t="s">
        <v>85</v>
      </c>
      <c r="AV363" s="14" t="s">
        <v>85</v>
      </c>
      <c r="AW363" s="14" t="s">
        <v>4</v>
      </c>
      <c r="AX363" s="14" t="s">
        <v>83</v>
      </c>
      <c r="AY363" s="278" t="s">
        <v>173</v>
      </c>
    </row>
    <row r="364" spans="1:65" s="2" customFormat="1" ht="24.15" customHeight="1">
      <c r="A364" s="38"/>
      <c r="B364" s="39"/>
      <c r="C364" s="243" t="s">
        <v>495</v>
      </c>
      <c r="D364" s="243" t="s">
        <v>175</v>
      </c>
      <c r="E364" s="244" t="s">
        <v>849</v>
      </c>
      <c r="F364" s="245" t="s">
        <v>850</v>
      </c>
      <c r="G364" s="246" t="s">
        <v>398</v>
      </c>
      <c r="H364" s="301"/>
      <c r="I364" s="248"/>
      <c r="J364" s="249">
        <f>ROUND(I364*H364,2)</f>
        <v>0</v>
      </c>
      <c r="K364" s="250"/>
      <c r="L364" s="44"/>
      <c r="M364" s="251" t="s">
        <v>1</v>
      </c>
      <c r="N364" s="252" t="s">
        <v>41</v>
      </c>
      <c r="O364" s="91"/>
      <c r="P364" s="253">
        <f>O364*H364</f>
        <v>0</v>
      </c>
      <c r="Q364" s="253">
        <v>0</v>
      </c>
      <c r="R364" s="253">
        <f>Q364*H364</f>
        <v>0</v>
      </c>
      <c r="S364" s="253">
        <v>0</v>
      </c>
      <c r="T364" s="254">
        <f>S364*H364</f>
        <v>0</v>
      </c>
      <c r="U364" s="38"/>
      <c r="V364" s="38"/>
      <c r="W364" s="38"/>
      <c r="X364" s="38"/>
      <c r="Y364" s="38"/>
      <c r="Z364" s="38"/>
      <c r="AA364" s="38"/>
      <c r="AB364" s="38"/>
      <c r="AC364" s="38"/>
      <c r="AD364" s="38"/>
      <c r="AE364" s="38"/>
      <c r="AR364" s="255" t="s">
        <v>179</v>
      </c>
      <c r="AT364" s="255" t="s">
        <v>175</v>
      </c>
      <c r="AU364" s="255" t="s">
        <v>85</v>
      </c>
      <c r="AY364" s="17" t="s">
        <v>173</v>
      </c>
      <c r="BE364" s="256">
        <f>IF(N364="základní",J364,0)</f>
        <v>0</v>
      </c>
      <c r="BF364" s="256">
        <f>IF(N364="snížená",J364,0)</f>
        <v>0</v>
      </c>
      <c r="BG364" s="256">
        <f>IF(N364="zákl. přenesená",J364,0)</f>
        <v>0</v>
      </c>
      <c r="BH364" s="256">
        <f>IF(N364="sníž. přenesená",J364,0)</f>
        <v>0</v>
      </c>
      <c r="BI364" s="256">
        <f>IF(N364="nulová",J364,0)</f>
        <v>0</v>
      </c>
      <c r="BJ364" s="17" t="s">
        <v>83</v>
      </c>
      <c r="BK364" s="256">
        <f>ROUND(I364*H364,2)</f>
        <v>0</v>
      </c>
      <c r="BL364" s="17" t="s">
        <v>179</v>
      </c>
      <c r="BM364" s="255" t="s">
        <v>1799</v>
      </c>
    </row>
    <row r="365" spans="1:63" s="12" customFormat="1" ht="22.8" customHeight="1">
      <c r="A365" s="12"/>
      <c r="B365" s="227"/>
      <c r="C365" s="228"/>
      <c r="D365" s="229" t="s">
        <v>75</v>
      </c>
      <c r="E365" s="241" t="s">
        <v>879</v>
      </c>
      <c r="F365" s="241" t="s">
        <v>880</v>
      </c>
      <c r="G365" s="228"/>
      <c r="H365" s="228"/>
      <c r="I365" s="231"/>
      <c r="J365" s="242">
        <f>BK365</f>
        <v>0</v>
      </c>
      <c r="K365" s="228"/>
      <c r="L365" s="233"/>
      <c r="M365" s="234"/>
      <c r="N365" s="235"/>
      <c r="O365" s="235"/>
      <c r="P365" s="236">
        <f>SUM(P366:P376)</f>
        <v>0</v>
      </c>
      <c r="Q365" s="235"/>
      <c r="R365" s="236">
        <f>SUM(R366:R376)</f>
        <v>0.04221685</v>
      </c>
      <c r="S365" s="235"/>
      <c r="T365" s="237">
        <f>SUM(T366:T376)</f>
        <v>0.0032798</v>
      </c>
      <c r="U365" s="12"/>
      <c r="V365" s="12"/>
      <c r="W365" s="12"/>
      <c r="X365" s="12"/>
      <c r="Y365" s="12"/>
      <c r="Z365" s="12"/>
      <c r="AA365" s="12"/>
      <c r="AB365" s="12"/>
      <c r="AC365" s="12"/>
      <c r="AD365" s="12"/>
      <c r="AE365" s="12"/>
      <c r="AR365" s="238" t="s">
        <v>85</v>
      </c>
      <c r="AT365" s="239" t="s">
        <v>75</v>
      </c>
      <c r="AU365" s="239" t="s">
        <v>83</v>
      </c>
      <c r="AY365" s="238" t="s">
        <v>173</v>
      </c>
      <c r="BK365" s="240">
        <f>SUM(BK366:BK376)</f>
        <v>0</v>
      </c>
    </row>
    <row r="366" spans="1:65" s="2" customFormat="1" ht="24.15" customHeight="1">
      <c r="A366" s="38"/>
      <c r="B366" s="39"/>
      <c r="C366" s="243" t="s">
        <v>501</v>
      </c>
      <c r="D366" s="243" t="s">
        <v>175</v>
      </c>
      <c r="E366" s="244" t="s">
        <v>882</v>
      </c>
      <c r="F366" s="245" t="s">
        <v>883</v>
      </c>
      <c r="G366" s="246" t="s">
        <v>204</v>
      </c>
      <c r="H366" s="247">
        <v>64.565</v>
      </c>
      <c r="I366" s="248"/>
      <c r="J366" s="249">
        <f>ROUND(I366*H366,2)</f>
        <v>0</v>
      </c>
      <c r="K366" s="250"/>
      <c r="L366" s="44"/>
      <c r="M366" s="251" t="s">
        <v>1</v>
      </c>
      <c r="N366" s="252" t="s">
        <v>41</v>
      </c>
      <c r="O366" s="91"/>
      <c r="P366" s="253">
        <f>O366*H366</f>
        <v>0</v>
      </c>
      <c r="Q366" s="253">
        <v>0</v>
      </c>
      <c r="R366" s="253">
        <f>Q366*H366</f>
        <v>0</v>
      </c>
      <c r="S366" s="253">
        <v>0</v>
      </c>
      <c r="T366" s="254">
        <f>S366*H366</f>
        <v>0</v>
      </c>
      <c r="U366" s="38"/>
      <c r="V366" s="38"/>
      <c r="W366" s="38"/>
      <c r="X366" s="38"/>
      <c r="Y366" s="38"/>
      <c r="Z366" s="38"/>
      <c r="AA366" s="38"/>
      <c r="AB366" s="38"/>
      <c r="AC366" s="38"/>
      <c r="AD366" s="38"/>
      <c r="AE366" s="38"/>
      <c r="AR366" s="255" t="s">
        <v>179</v>
      </c>
      <c r="AT366" s="255" t="s">
        <v>175</v>
      </c>
      <c r="AU366" s="255" t="s">
        <v>85</v>
      </c>
      <c r="AY366" s="17" t="s">
        <v>173</v>
      </c>
      <c r="BE366" s="256">
        <f>IF(N366="základní",J366,0)</f>
        <v>0</v>
      </c>
      <c r="BF366" s="256">
        <f>IF(N366="snížená",J366,0)</f>
        <v>0</v>
      </c>
      <c r="BG366" s="256">
        <f>IF(N366="zákl. přenesená",J366,0)</f>
        <v>0</v>
      </c>
      <c r="BH366" s="256">
        <f>IF(N366="sníž. přenesená",J366,0)</f>
        <v>0</v>
      </c>
      <c r="BI366" s="256">
        <f>IF(N366="nulová",J366,0)</f>
        <v>0</v>
      </c>
      <c r="BJ366" s="17" t="s">
        <v>83</v>
      </c>
      <c r="BK366" s="256">
        <f>ROUND(I366*H366,2)</f>
        <v>0</v>
      </c>
      <c r="BL366" s="17" t="s">
        <v>179</v>
      </c>
      <c r="BM366" s="255" t="s">
        <v>1800</v>
      </c>
    </row>
    <row r="367" spans="1:65" s="2" customFormat="1" ht="16.5" customHeight="1">
      <c r="A367" s="38"/>
      <c r="B367" s="39"/>
      <c r="C367" s="243" t="s">
        <v>505</v>
      </c>
      <c r="D367" s="243" t="s">
        <v>175</v>
      </c>
      <c r="E367" s="244" t="s">
        <v>886</v>
      </c>
      <c r="F367" s="245" t="s">
        <v>887</v>
      </c>
      <c r="G367" s="246" t="s">
        <v>204</v>
      </c>
      <c r="H367" s="247">
        <v>10.58</v>
      </c>
      <c r="I367" s="248"/>
      <c r="J367" s="249">
        <f>ROUND(I367*H367,2)</f>
        <v>0</v>
      </c>
      <c r="K367" s="250"/>
      <c r="L367" s="44"/>
      <c r="M367" s="251" t="s">
        <v>1</v>
      </c>
      <c r="N367" s="252" t="s">
        <v>41</v>
      </c>
      <c r="O367" s="91"/>
      <c r="P367" s="253">
        <f>O367*H367</f>
        <v>0</v>
      </c>
      <c r="Q367" s="253">
        <v>0.001</v>
      </c>
      <c r="R367" s="253">
        <f>Q367*H367</f>
        <v>0.01058</v>
      </c>
      <c r="S367" s="253">
        <v>0.00031</v>
      </c>
      <c r="T367" s="254">
        <f>S367*H367</f>
        <v>0.0032798</v>
      </c>
      <c r="U367" s="38"/>
      <c r="V367" s="38"/>
      <c r="W367" s="38"/>
      <c r="X367" s="38"/>
      <c r="Y367" s="38"/>
      <c r="Z367" s="38"/>
      <c r="AA367" s="38"/>
      <c r="AB367" s="38"/>
      <c r="AC367" s="38"/>
      <c r="AD367" s="38"/>
      <c r="AE367" s="38"/>
      <c r="AR367" s="255" t="s">
        <v>179</v>
      </c>
      <c r="AT367" s="255" t="s">
        <v>175</v>
      </c>
      <c r="AU367" s="255" t="s">
        <v>85</v>
      </c>
      <c r="AY367" s="17" t="s">
        <v>173</v>
      </c>
      <c r="BE367" s="256">
        <f>IF(N367="základní",J367,0)</f>
        <v>0</v>
      </c>
      <c r="BF367" s="256">
        <f>IF(N367="snížená",J367,0)</f>
        <v>0</v>
      </c>
      <c r="BG367" s="256">
        <f>IF(N367="zákl. přenesená",J367,0)</f>
        <v>0</v>
      </c>
      <c r="BH367" s="256">
        <f>IF(N367="sníž. přenesená",J367,0)</f>
        <v>0</v>
      </c>
      <c r="BI367" s="256">
        <f>IF(N367="nulová",J367,0)</f>
        <v>0</v>
      </c>
      <c r="BJ367" s="17" t="s">
        <v>83</v>
      </c>
      <c r="BK367" s="256">
        <f>ROUND(I367*H367,2)</f>
        <v>0</v>
      </c>
      <c r="BL367" s="17" t="s">
        <v>179</v>
      </c>
      <c r="BM367" s="255" t="s">
        <v>1801</v>
      </c>
    </row>
    <row r="368" spans="1:51" s="13" customFormat="1" ht="12">
      <c r="A368" s="13"/>
      <c r="B368" s="257"/>
      <c r="C368" s="258"/>
      <c r="D368" s="259" t="s">
        <v>189</v>
      </c>
      <c r="E368" s="260" t="s">
        <v>1</v>
      </c>
      <c r="F368" s="261" t="s">
        <v>190</v>
      </c>
      <c r="G368" s="258"/>
      <c r="H368" s="260" t="s">
        <v>1</v>
      </c>
      <c r="I368" s="262"/>
      <c r="J368" s="258"/>
      <c r="K368" s="258"/>
      <c r="L368" s="263"/>
      <c r="M368" s="264"/>
      <c r="N368" s="265"/>
      <c r="O368" s="265"/>
      <c r="P368" s="265"/>
      <c r="Q368" s="265"/>
      <c r="R368" s="265"/>
      <c r="S368" s="265"/>
      <c r="T368" s="266"/>
      <c r="U368" s="13"/>
      <c r="V368" s="13"/>
      <c r="W368" s="13"/>
      <c r="X368" s="13"/>
      <c r="Y368" s="13"/>
      <c r="Z368" s="13"/>
      <c r="AA368" s="13"/>
      <c r="AB368" s="13"/>
      <c r="AC368" s="13"/>
      <c r="AD368" s="13"/>
      <c r="AE368" s="13"/>
      <c r="AT368" s="267" t="s">
        <v>189</v>
      </c>
      <c r="AU368" s="267" t="s">
        <v>85</v>
      </c>
      <c r="AV368" s="13" t="s">
        <v>83</v>
      </c>
      <c r="AW368" s="13" t="s">
        <v>32</v>
      </c>
      <c r="AX368" s="13" t="s">
        <v>76</v>
      </c>
      <c r="AY368" s="267" t="s">
        <v>173</v>
      </c>
    </row>
    <row r="369" spans="1:51" s="14" customFormat="1" ht="12">
      <c r="A369" s="14"/>
      <c r="B369" s="268"/>
      <c r="C369" s="269"/>
      <c r="D369" s="259" t="s">
        <v>189</v>
      </c>
      <c r="E369" s="270" t="s">
        <v>1</v>
      </c>
      <c r="F369" s="271" t="s">
        <v>1691</v>
      </c>
      <c r="G369" s="269"/>
      <c r="H369" s="272">
        <v>10.58</v>
      </c>
      <c r="I369" s="273"/>
      <c r="J369" s="269"/>
      <c r="K369" s="269"/>
      <c r="L369" s="274"/>
      <c r="M369" s="275"/>
      <c r="N369" s="276"/>
      <c r="O369" s="276"/>
      <c r="P369" s="276"/>
      <c r="Q369" s="276"/>
      <c r="R369" s="276"/>
      <c r="S369" s="276"/>
      <c r="T369" s="277"/>
      <c r="U369" s="14"/>
      <c r="V369" s="14"/>
      <c r="W369" s="14"/>
      <c r="X369" s="14"/>
      <c r="Y369" s="14"/>
      <c r="Z369" s="14"/>
      <c r="AA369" s="14"/>
      <c r="AB369" s="14"/>
      <c r="AC369" s="14"/>
      <c r="AD369" s="14"/>
      <c r="AE369" s="14"/>
      <c r="AT369" s="278" t="s">
        <v>189</v>
      </c>
      <c r="AU369" s="278" t="s">
        <v>85</v>
      </c>
      <c r="AV369" s="14" t="s">
        <v>85</v>
      </c>
      <c r="AW369" s="14" t="s">
        <v>32</v>
      </c>
      <c r="AX369" s="14" t="s">
        <v>76</v>
      </c>
      <c r="AY369" s="278" t="s">
        <v>173</v>
      </c>
    </row>
    <row r="370" spans="1:51" s="15" customFormat="1" ht="12">
      <c r="A370" s="15"/>
      <c r="B370" s="279"/>
      <c r="C370" s="280"/>
      <c r="D370" s="259" t="s">
        <v>189</v>
      </c>
      <c r="E370" s="281" t="s">
        <v>1</v>
      </c>
      <c r="F370" s="282" t="s">
        <v>194</v>
      </c>
      <c r="G370" s="280"/>
      <c r="H370" s="283">
        <v>10.58</v>
      </c>
      <c r="I370" s="284"/>
      <c r="J370" s="280"/>
      <c r="K370" s="280"/>
      <c r="L370" s="285"/>
      <c r="M370" s="286"/>
      <c r="N370" s="287"/>
      <c r="O370" s="287"/>
      <c r="P370" s="287"/>
      <c r="Q370" s="287"/>
      <c r="R370" s="287"/>
      <c r="S370" s="287"/>
      <c r="T370" s="288"/>
      <c r="U370" s="15"/>
      <c r="V370" s="15"/>
      <c r="W370" s="15"/>
      <c r="X370" s="15"/>
      <c r="Y370" s="15"/>
      <c r="Z370" s="15"/>
      <c r="AA370" s="15"/>
      <c r="AB370" s="15"/>
      <c r="AC370" s="15"/>
      <c r="AD370" s="15"/>
      <c r="AE370" s="15"/>
      <c r="AT370" s="289" t="s">
        <v>189</v>
      </c>
      <c r="AU370" s="289" t="s">
        <v>85</v>
      </c>
      <c r="AV370" s="15" t="s">
        <v>183</v>
      </c>
      <c r="AW370" s="15" t="s">
        <v>32</v>
      </c>
      <c r="AX370" s="15" t="s">
        <v>83</v>
      </c>
      <c r="AY370" s="289" t="s">
        <v>173</v>
      </c>
    </row>
    <row r="371" spans="1:65" s="2" customFormat="1" ht="24.15" customHeight="1">
      <c r="A371" s="38"/>
      <c r="B371" s="39"/>
      <c r="C371" s="243" t="s">
        <v>513</v>
      </c>
      <c r="D371" s="243" t="s">
        <v>175</v>
      </c>
      <c r="E371" s="244" t="s">
        <v>890</v>
      </c>
      <c r="F371" s="245" t="s">
        <v>891</v>
      </c>
      <c r="G371" s="246" t="s">
        <v>204</v>
      </c>
      <c r="H371" s="247">
        <v>64.565</v>
      </c>
      <c r="I371" s="248"/>
      <c r="J371" s="249">
        <f>ROUND(I371*H371,2)</f>
        <v>0</v>
      </c>
      <c r="K371" s="250"/>
      <c r="L371" s="44"/>
      <c r="M371" s="251" t="s">
        <v>1</v>
      </c>
      <c r="N371" s="252" t="s">
        <v>41</v>
      </c>
      <c r="O371" s="91"/>
      <c r="P371" s="253">
        <f>O371*H371</f>
        <v>0</v>
      </c>
      <c r="Q371" s="253">
        <v>0.0002</v>
      </c>
      <c r="R371" s="253">
        <f>Q371*H371</f>
        <v>0.012913</v>
      </c>
      <c r="S371" s="253">
        <v>0</v>
      </c>
      <c r="T371" s="254">
        <f>S371*H371</f>
        <v>0</v>
      </c>
      <c r="U371" s="38"/>
      <c r="V371" s="38"/>
      <c r="W371" s="38"/>
      <c r="X371" s="38"/>
      <c r="Y371" s="38"/>
      <c r="Z371" s="38"/>
      <c r="AA371" s="38"/>
      <c r="AB371" s="38"/>
      <c r="AC371" s="38"/>
      <c r="AD371" s="38"/>
      <c r="AE371" s="38"/>
      <c r="AR371" s="255" t="s">
        <v>179</v>
      </c>
      <c r="AT371" s="255" t="s">
        <v>175</v>
      </c>
      <c r="AU371" s="255" t="s">
        <v>85</v>
      </c>
      <c r="AY371" s="17" t="s">
        <v>173</v>
      </c>
      <c r="BE371" s="256">
        <f>IF(N371="základní",J371,0)</f>
        <v>0</v>
      </c>
      <c r="BF371" s="256">
        <f>IF(N371="snížená",J371,0)</f>
        <v>0</v>
      </c>
      <c r="BG371" s="256">
        <f>IF(N371="zákl. přenesená",J371,0)</f>
        <v>0</v>
      </c>
      <c r="BH371" s="256">
        <f>IF(N371="sníž. přenesená",J371,0)</f>
        <v>0</v>
      </c>
      <c r="BI371" s="256">
        <f>IF(N371="nulová",J371,0)</f>
        <v>0</v>
      </c>
      <c r="BJ371" s="17" t="s">
        <v>83</v>
      </c>
      <c r="BK371" s="256">
        <f>ROUND(I371*H371,2)</f>
        <v>0</v>
      </c>
      <c r="BL371" s="17" t="s">
        <v>179</v>
      </c>
      <c r="BM371" s="255" t="s">
        <v>1802</v>
      </c>
    </row>
    <row r="372" spans="1:51" s="13" customFormat="1" ht="12">
      <c r="A372" s="13"/>
      <c r="B372" s="257"/>
      <c r="C372" s="258"/>
      <c r="D372" s="259" t="s">
        <v>189</v>
      </c>
      <c r="E372" s="260" t="s">
        <v>1</v>
      </c>
      <c r="F372" s="261" t="s">
        <v>190</v>
      </c>
      <c r="G372" s="258"/>
      <c r="H372" s="260" t="s">
        <v>1</v>
      </c>
      <c r="I372" s="262"/>
      <c r="J372" s="258"/>
      <c r="K372" s="258"/>
      <c r="L372" s="263"/>
      <c r="M372" s="264"/>
      <c r="N372" s="265"/>
      <c r="O372" s="265"/>
      <c r="P372" s="265"/>
      <c r="Q372" s="265"/>
      <c r="R372" s="265"/>
      <c r="S372" s="265"/>
      <c r="T372" s="266"/>
      <c r="U372" s="13"/>
      <c r="V372" s="13"/>
      <c r="W372" s="13"/>
      <c r="X372" s="13"/>
      <c r="Y372" s="13"/>
      <c r="Z372" s="13"/>
      <c r="AA372" s="13"/>
      <c r="AB372" s="13"/>
      <c r="AC372" s="13"/>
      <c r="AD372" s="13"/>
      <c r="AE372" s="13"/>
      <c r="AT372" s="267" t="s">
        <v>189</v>
      </c>
      <c r="AU372" s="267" t="s">
        <v>85</v>
      </c>
      <c r="AV372" s="13" t="s">
        <v>83</v>
      </c>
      <c r="AW372" s="13" t="s">
        <v>32</v>
      </c>
      <c r="AX372" s="13" t="s">
        <v>76</v>
      </c>
      <c r="AY372" s="267" t="s">
        <v>173</v>
      </c>
    </row>
    <row r="373" spans="1:51" s="14" customFormat="1" ht="12">
      <c r="A373" s="14"/>
      <c r="B373" s="268"/>
      <c r="C373" s="269"/>
      <c r="D373" s="259" t="s">
        <v>189</v>
      </c>
      <c r="E373" s="270" t="s">
        <v>1</v>
      </c>
      <c r="F373" s="271" t="s">
        <v>1803</v>
      </c>
      <c r="G373" s="269"/>
      <c r="H373" s="272">
        <v>21.545</v>
      </c>
      <c r="I373" s="273"/>
      <c r="J373" s="269"/>
      <c r="K373" s="269"/>
      <c r="L373" s="274"/>
      <c r="M373" s="275"/>
      <c r="N373" s="276"/>
      <c r="O373" s="276"/>
      <c r="P373" s="276"/>
      <c r="Q373" s="276"/>
      <c r="R373" s="276"/>
      <c r="S373" s="276"/>
      <c r="T373" s="277"/>
      <c r="U373" s="14"/>
      <c r="V373" s="14"/>
      <c r="W373" s="14"/>
      <c r="X373" s="14"/>
      <c r="Y373" s="14"/>
      <c r="Z373" s="14"/>
      <c r="AA373" s="14"/>
      <c r="AB373" s="14"/>
      <c r="AC373" s="14"/>
      <c r="AD373" s="14"/>
      <c r="AE373" s="14"/>
      <c r="AT373" s="278" t="s">
        <v>189</v>
      </c>
      <c r="AU373" s="278" t="s">
        <v>85</v>
      </c>
      <c r="AV373" s="14" t="s">
        <v>85</v>
      </c>
      <c r="AW373" s="14" t="s">
        <v>32</v>
      </c>
      <c r="AX373" s="14" t="s">
        <v>76</v>
      </c>
      <c r="AY373" s="278" t="s">
        <v>173</v>
      </c>
    </row>
    <row r="374" spans="1:51" s="14" customFormat="1" ht="12">
      <c r="A374" s="14"/>
      <c r="B374" s="268"/>
      <c r="C374" s="269"/>
      <c r="D374" s="259" t="s">
        <v>189</v>
      </c>
      <c r="E374" s="270" t="s">
        <v>1</v>
      </c>
      <c r="F374" s="271" t="s">
        <v>1804</v>
      </c>
      <c r="G374" s="269"/>
      <c r="H374" s="272">
        <v>43.02</v>
      </c>
      <c r="I374" s="273"/>
      <c r="J374" s="269"/>
      <c r="K374" s="269"/>
      <c r="L374" s="274"/>
      <c r="M374" s="275"/>
      <c r="N374" s="276"/>
      <c r="O374" s="276"/>
      <c r="P374" s="276"/>
      <c r="Q374" s="276"/>
      <c r="R374" s="276"/>
      <c r="S374" s="276"/>
      <c r="T374" s="277"/>
      <c r="U374" s="14"/>
      <c r="V374" s="14"/>
      <c r="W374" s="14"/>
      <c r="X374" s="14"/>
      <c r="Y374" s="14"/>
      <c r="Z374" s="14"/>
      <c r="AA374" s="14"/>
      <c r="AB374" s="14"/>
      <c r="AC374" s="14"/>
      <c r="AD374" s="14"/>
      <c r="AE374" s="14"/>
      <c r="AT374" s="278" t="s">
        <v>189</v>
      </c>
      <c r="AU374" s="278" t="s">
        <v>85</v>
      </c>
      <c r="AV374" s="14" t="s">
        <v>85</v>
      </c>
      <c r="AW374" s="14" t="s">
        <v>32</v>
      </c>
      <c r="AX374" s="14" t="s">
        <v>76</v>
      </c>
      <c r="AY374" s="278" t="s">
        <v>173</v>
      </c>
    </row>
    <row r="375" spans="1:51" s="15" customFormat="1" ht="12">
      <c r="A375" s="15"/>
      <c r="B375" s="279"/>
      <c r="C375" s="280"/>
      <c r="D375" s="259" t="s">
        <v>189</v>
      </c>
      <c r="E375" s="281" t="s">
        <v>1</v>
      </c>
      <c r="F375" s="282" t="s">
        <v>194</v>
      </c>
      <c r="G375" s="280"/>
      <c r="H375" s="283">
        <v>64.565</v>
      </c>
      <c r="I375" s="284"/>
      <c r="J375" s="280"/>
      <c r="K375" s="280"/>
      <c r="L375" s="285"/>
      <c r="M375" s="286"/>
      <c r="N375" s="287"/>
      <c r="O375" s="287"/>
      <c r="P375" s="287"/>
      <c r="Q375" s="287"/>
      <c r="R375" s="287"/>
      <c r="S375" s="287"/>
      <c r="T375" s="288"/>
      <c r="U375" s="15"/>
      <c r="V375" s="15"/>
      <c r="W375" s="15"/>
      <c r="X375" s="15"/>
      <c r="Y375" s="15"/>
      <c r="Z375" s="15"/>
      <c r="AA375" s="15"/>
      <c r="AB375" s="15"/>
      <c r="AC375" s="15"/>
      <c r="AD375" s="15"/>
      <c r="AE375" s="15"/>
      <c r="AT375" s="289" t="s">
        <v>189</v>
      </c>
      <c r="AU375" s="289" t="s">
        <v>85</v>
      </c>
      <c r="AV375" s="15" t="s">
        <v>183</v>
      </c>
      <c r="AW375" s="15" t="s">
        <v>32</v>
      </c>
      <c r="AX375" s="15" t="s">
        <v>83</v>
      </c>
      <c r="AY375" s="289" t="s">
        <v>173</v>
      </c>
    </row>
    <row r="376" spans="1:65" s="2" customFormat="1" ht="24.15" customHeight="1">
      <c r="A376" s="38"/>
      <c r="B376" s="39"/>
      <c r="C376" s="243" t="s">
        <v>519</v>
      </c>
      <c r="D376" s="243" t="s">
        <v>175</v>
      </c>
      <c r="E376" s="244" t="s">
        <v>898</v>
      </c>
      <c r="F376" s="245" t="s">
        <v>899</v>
      </c>
      <c r="G376" s="246" t="s">
        <v>204</v>
      </c>
      <c r="H376" s="247">
        <v>64.565</v>
      </c>
      <c r="I376" s="248"/>
      <c r="J376" s="249">
        <f>ROUND(I376*H376,2)</f>
        <v>0</v>
      </c>
      <c r="K376" s="250"/>
      <c r="L376" s="44"/>
      <c r="M376" s="305" t="s">
        <v>1</v>
      </c>
      <c r="N376" s="306" t="s">
        <v>41</v>
      </c>
      <c r="O376" s="307"/>
      <c r="P376" s="308">
        <f>O376*H376</f>
        <v>0</v>
      </c>
      <c r="Q376" s="308">
        <v>0.00029</v>
      </c>
      <c r="R376" s="308">
        <f>Q376*H376</f>
        <v>0.01872385</v>
      </c>
      <c r="S376" s="308">
        <v>0</v>
      </c>
      <c r="T376" s="309">
        <f>S376*H376</f>
        <v>0</v>
      </c>
      <c r="U376" s="38"/>
      <c r="V376" s="38"/>
      <c r="W376" s="38"/>
      <c r="X376" s="38"/>
      <c r="Y376" s="38"/>
      <c r="Z376" s="38"/>
      <c r="AA376" s="38"/>
      <c r="AB376" s="38"/>
      <c r="AC376" s="38"/>
      <c r="AD376" s="38"/>
      <c r="AE376" s="38"/>
      <c r="AR376" s="255" t="s">
        <v>179</v>
      </c>
      <c r="AT376" s="255" t="s">
        <v>175</v>
      </c>
      <c r="AU376" s="255" t="s">
        <v>85</v>
      </c>
      <c r="AY376" s="17" t="s">
        <v>173</v>
      </c>
      <c r="BE376" s="256">
        <f>IF(N376="základní",J376,0)</f>
        <v>0</v>
      </c>
      <c r="BF376" s="256">
        <f>IF(N376="snížená",J376,0)</f>
        <v>0</v>
      </c>
      <c r="BG376" s="256">
        <f>IF(N376="zákl. přenesená",J376,0)</f>
        <v>0</v>
      </c>
      <c r="BH376" s="256">
        <f>IF(N376="sníž. přenesená",J376,0)</f>
        <v>0</v>
      </c>
      <c r="BI376" s="256">
        <f>IF(N376="nulová",J376,0)</f>
        <v>0</v>
      </c>
      <c r="BJ376" s="17" t="s">
        <v>83</v>
      </c>
      <c r="BK376" s="256">
        <f>ROUND(I376*H376,2)</f>
        <v>0</v>
      </c>
      <c r="BL376" s="17" t="s">
        <v>179</v>
      </c>
      <c r="BM376" s="255" t="s">
        <v>1805</v>
      </c>
    </row>
    <row r="377" spans="1:31" s="2" customFormat="1" ht="6.95" customHeight="1">
      <c r="A377" s="38"/>
      <c r="B377" s="66"/>
      <c r="C377" s="67"/>
      <c r="D377" s="67"/>
      <c r="E377" s="67"/>
      <c r="F377" s="67"/>
      <c r="G377" s="67"/>
      <c r="H377" s="67"/>
      <c r="I377" s="67"/>
      <c r="J377" s="67"/>
      <c r="K377" s="67"/>
      <c r="L377" s="44"/>
      <c r="M377" s="38"/>
      <c r="O377" s="38"/>
      <c r="P377" s="38"/>
      <c r="Q377" s="38"/>
      <c r="R377" s="38"/>
      <c r="S377" s="38"/>
      <c r="T377" s="38"/>
      <c r="U377" s="38"/>
      <c r="V377" s="38"/>
      <c r="W377" s="38"/>
      <c r="X377" s="38"/>
      <c r="Y377" s="38"/>
      <c r="Z377" s="38"/>
      <c r="AA377" s="38"/>
      <c r="AB377" s="38"/>
      <c r="AC377" s="38"/>
      <c r="AD377" s="38"/>
      <c r="AE377" s="38"/>
    </row>
  </sheetData>
  <sheetProtection password="E061" sheet="1" objects="1" scenarios="1" formatColumns="0" formatRows="0" autoFilter="0"/>
  <autoFilter ref="C143:K376"/>
  <mergeCells count="17">
    <mergeCell ref="E7:H7"/>
    <mergeCell ref="E9:H9"/>
    <mergeCell ref="E11:H11"/>
    <mergeCell ref="E20:H20"/>
    <mergeCell ref="E29:H29"/>
    <mergeCell ref="E85:H85"/>
    <mergeCell ref="E87:H87"/>
    <mergeCell ref="E89:H89"/>
    <mergeCell ref="D116:F116"/>
    <mergeCell ref="D117:F117"/>
    <mergeCell ref="D118:F118"/>
    <mergeCell ref="D119:F119"/>
    <mergeCell ref="D120:F120"/>
    <mergeCell ref="E132:H132"/>
    <mergeCell ref="E134:H134"/>
    <mergeCell ref="E136:H13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112</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903</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ROUND((SUM(BE106:BE113)+SUM(BE137:BE160)),2)</f>
        <v>0</v>
      </c>
      <c r="G39" s="38"/>
      <c r="H39" s="38"/>
      <c r="I39" s="167">
        <v>0.21</v>
      </c>
      <c r="J39" s="166">
        <f>ROUND(((SUM(BE106:BE113)+SUM(BE137:BE160))*I39),2)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ROUND((SUM(BF106:BF113)+SUM(BF137:BF160)),2)</f>
        <v>0</v>
      </c>
      <c r="G40" s="38"/>
      <c r="H40" s="38"/>
      <c r="I40" s="167">
        <v>0.15</v>
      </c>
      <c r="J40" s="166">
        <f>ROUND(((SUM(BF106:BF113)+SUM(BF137:BF160))*I40),2)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ROUND((SUM(BG106:BG113)+SUM(BG137:BG160)),2)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ROUND((SUM(BH106:BH113)+SUM(BH137:BH160)),2)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ROUND((SUM(BI106:BI113)+SUM(BI137:BI160)),2)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D.1.4.2 - Zdravotně technické instalace</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904</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905</v>
      </c>
      <c r="E102" s="194"/>
      <c r="F102" s="194"/>
      <c r="G102" s="194"/>
      <c r="H102" s="194"/>
      <c r="I102" s="194"/>
      <c r="J102" s="195">
        <f>J149</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906</v>
      </c>
      <c r="E103" s="194"/>
      <c r="F103" s="194"/>
      <c r="G103" s="194"/>
      <c r="H103" s="194"/>
      <c r="I103" s="194"/>
      <c r="J103" s="195">
        <f>J155</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1672</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D.1.4.2 - Zdravotně technické instalace</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P138+P149+P155</f>
        <v>0</v>
      </c>
      <c r="Q137" s="104"/>
      <c r="R137" s="224">
        <f>R138+R149+R155</f>
        <v>0</v>
      </c>
      <c r="S137" s="104"/>
      <c r="T137" s="225">
        <f>T138+T149+T155</f>
        <v>0</v>
      </c>
      <c r="U137" s="38"/>
      <c r="V137" s="38"/>
      <c r="W137" s="38"/>
      <c r="X137" s="38"/>
      <c r="Y137" s="38"/>
      <c r="Z137" s="38"/>
      <c r="AA137" s="38"/>
      <c r="AB137" s="38"/>
      <c r="AC137" s="38"/>
      <c r="AD137" s="38"/>
      <c r="AE137" s="38"/>
      <c r="AT137" s="17" t="s">
        <v>75</v>
      </c>
      <c r="AU137" s="17" t="s">
        <v>130</v>
      </c>
      <c r="BK137" s="226">
        <f>BK138+BK149+BK155</f>
        <v>0</v>
      </c>
    </row>
    <row r="138" spans="1:63" s="12" customFormat="1" ht="25.9" customHeight="1">
      <c r="A138" s="12"/>
      <c r="B138" s="227"/>
      <c r="C138" s="228"/>
      <c r="D138" s="229" t="s">
        <v>75</v>
      </c>
      <c r="E138" s="230" t="s">
        <v>907</v>
      </c>
      <c r="F138" s="230" t="s">
        <v>908</v>
      </c>
      <c r="G138" s="228"/>
      <c r="H138" s="228"/>
      <c r="I138" s="231"/>
      <c r="J138" s="232">
        <f>BK138</f>
        <v>0</v>
      </c>
      <c r="K138" s="228"/>
      <c r="L138" s="233"/>
      <c r="M138" s="234"/>
      <c r="N138" s="235"/>
      <c r="O138" s="235"/>
      <c r="P138" s="236">
        <f>SUM(P139:P148)</f>
        <v>0</v>
      </c>
      <c r="Q138" s="235"/>
      <c r="R138" s="236">
        <f>SUM(R139:R148)</f>
        <v>0</v>
      </c>
      <c r="S138" s="235"/>
      <c r="T138" s="237">
        <f>SUM(T139:T148)</f>
        <v>0</v>
      </c>
      <c r="U138" s="12"/>
      <c r="V138" s="12"/>
      <c r="W138" s="12"/>
      <c r="X138" s="12"/>
      <c r="Y138" s="12"/>
      <c r="Z138" s="12"/>
      <c r="AA138" s="12"/>
      <c r="AB138" s="12"/>
      <c r="AC138" s="12"/>
      <c r="AD138" s="12"/>
      <c r="AE138" s="12"/>
      <c r="AR138" s="238" t="s">
        <v>83</v>
      </c>
      <c r="AT138" s="239" t="s">
        <v>75</v>
      </c>
      <c r="AU138" s="239" t="s">
        <v>76</v>
      </c>
      <c r="AY138" s="238" t="s">
        <v>173</v>
      </c>
      <c r="BK138" s="240">
        <f>SUM(BK139:BK148)</f>
        <v>0</v>
      </c>
    </row>
    <row r="139" spans="1:65" s="2" customFormat="1" ht="16.5" customHeight="1">
      <c r="A139" s="38"/>
      <c r="B139" s="39"/>
      <c r="C139" s="243" t="s">
        <v>83</v>
      </c>
      <c r="D139" s="243" t="s">
        <v>175</v>
      </c>
      <c r="E139" s="244" t="s">
        <v>943</v>
      </c>
      <c r="F139" s="245" t="s">
        <v>944</v>
      </c>
      <c r="G139" s="246" t="s">
        <v>211</v>
      </c>
      <c r="H139" s="247">
        <v>8</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1806</v>
      </c>
    </row>
    <row r="140" spans="1:65" s="2" customFormat="1" ht="16.5" customHeight="1">
      <c r="A140" s="38"/>
      <c r="B140" s="39"/>
      <c r="C140" s="243" t="s">
        <v>85</v>
      </c>
      <c r="D140" s="243" t="s">
        <v>175</v>
      </c>
      <c r="E140" s="244" t="s">
        <v>1807</v>
      </c>
      <c r="F140" s="245" t="s">
        <v>1808</v>
      </c>
      <c r="G140" s="246" t="s">
        <v>211</v>
      </c>
      <c r="H140" s="247">
        <v>8</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1809</v>
      </c>
    </row>
    <row r="141" spans="1:65" s="2" customFormat="1" ht="16.5" customHeight="1">
      <c r="A141" s="38"/>
      <c r="B141" s="39"/>
      <c r="C141" s="243" t="s">
        <v>96</v>
      </c>
      <c r="D141" s="243" t="s">
        <v>175</v>
      </c>
      <c r="E141" s="244" t="s">
        <v>1810</v>
      </c>
      <c r="F141" s="245" t="s">
        <v>1811</v>
      </c>
      <c r="G141" s="246" t="s">
        <v>178</v>
      </c>
      <c r="H141" s="247">
        <v>3</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1812</v>
      </c>
    </row>
    <row r="142" spans="1:65" s="2" customFormat="1" ht="16.5" customHeight="1">
      <c r="A142" s="38"/>
      <c r="B142" s="39"/>
      <c r="C142" s="243" t="s">
        <v>183</v>
      </c>
      <c r="D142" s="243" t="s">
        <v>175</v>
      </c>
      <c r="E142" s="244" t="s">
        <v>1813</v>
      </c>
      <c r="F142" s="245" t="s">
        <v>1814</v>
      </c>
      <c r="G142" s="246" t="s">
        <v>178</v>
      </c>
      <c r="H142" s="247">
        <v>3</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1815</v>
      </c>
    </row>
    <row r="143" spans="1:65" s="2" customFormat="1" ht="16.5" customHeight="1">
      <c r="A143" s="38"/>
      <c r="B143" s="39"/>
      <c r="C143" s="243" t="s">
        <v>201</v>
      </c>
      <c r="D143" s="243" t="s">
        <v>175</v>
      </c>
      <c r="E143" s="244" t="s">
        <v>958</v>
      </c>
      <c r="F143" s="245" t="s">
        <v>959</v>
      </c>
      <c r="G143" s="246" t="s">
        <v>178</v>
      </c>
      <c r="H143" s="247">
        <v>2</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1816</v>
      </c>
    </row>
    <row r="144" spans="1:65" s="2" customFormat="1" ht="21.75" customHeight="1">
      <c r="A144" s="38"/>
      <c r="B144" s="39"/>
      <c r="C144" s="243" t="s">
        <v>208</v>
      </c>
      <c r="D144" s="243" t="s">
        <v>175</v>
      </c>
      <c r="E144" s="244" t="s">
        <v>1817</v>
      </c>
      <c r="F144" s="245" t="s">
        <v>1818</v>
      </c>
      <c r="G144" s="246" t="s">
        <v>178</v>
      </c>
      <c r="H144" s="247">
        <v>2</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1819</v>
      </c>
    </row>
    <row r="145" spans="1:65" s="2" customFormat="1" ht="16.5" customHeight="1">
      <c r="A145" s="38"/>
      <c r="B145" s="39"/>
      <c r="C145" s="243" t="s">
        <v>215</v>
      </c>
      <c r="D145" s="243" t="s">
        <v>175</v>
      </c>
      <c r="E145" s="244" t="s">
        <v>961</v>
      </c>
      <c r="F145" s="245" t="s">
        <v>962</v>
      </c>
      <c r="G145" s="246" t="s">
        <v>178</v>
      </c>
      <c r="H145" s="247">
        <v>1</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1820</v>
      </c>
    </row>
    <row r="146" spans="1:65" s="2" customFormat="1" ht="16.5" customHeight="1">
      <c r="A146" s="38"/>
      <c r="B146" s="39"/>
      <c r="C146" s="243" t="s">
        <v>198</v>
      </c>
      <c r="D146" s="243" t="s">
        <v>175</v>
      </c>
      <c r="E146" s="244" t="s">
        <v>1821</v>
      </c>
      <c r="F146" s="245" t="s">
        <v>1822</v>
      </c>
      <c r="G146" s="246" t="s">
        <v>211</v>
      </c>
      <c r="H146" s="247">
        <v>1</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1823</v>
      </c>
    </row>
    <row r="147" spans="1:65" s="2" customFormat="1" ht="16.5" customHeight="1">
      <c r="A147" s="38"/>
      <c r="B147" s="39"/>
      <c r="C147" s="243" t="s">
        <v>222</v>
      </c>
      <c r="D147" s="243" t="s">
        <v>175</v>
      </c>
      <c r="E147" s="244" t="s">
        <v>1824</v>
      </c>
      <c r="F147" s="245" t="s">
        <v>1825</v>
      </c>
      <c r="G147" s="246" t="s">
        <v>917</v>
      </c>
      <c r="H147" s="247">
        <v>1</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1826</v>
      </c>
    </row>
    <row r="148" spans="1:65" s="2" customFormat="1" ht="16.5" customHeight="1">
      <c r="A148" s="38"/>
      <c r="B148" s="39"/>
      <c r="C148" s="243" t="s">
        <v>231</v>
      </c>
      <c r="D148" s="243" t="s">
        <v>175</v>
      </c>
      <c r="E148" s="244" t="s">
        <v>919</v>
      </c>
      <c r="F148" s="245" t="s">
        <v>920</v>
      </c>
      <c r="G148" s="246" t="s">
        <v>917</v>
      </c>
      <c r="H148" s="247">
        <v>1</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1827</v>
      </c>
    </row>
    <row r="149" spans="1:63" s="12" customFormat="1" ht="25.9" customHeight="1">
      <c r="A149" s="12"/>
      <c r="B149" s="227"/>
      <c r="C149" s="228"/>
      <c r="D149" s="229" t="s">
        <v>75</v>
      </c>
      <c r="E149" s="230" t="s">
        <v>922</v>
      </c>
      <c r="F149" s="230" t="s">
        <v>923</v>
      </c>
      <c r="G149" s="228"/>
      <c r="H149" s="228"/>
      <c r="I149" s="231"/>
      <c r="J149" s="232">
        <f>BK149</f>
        <v>0</v>
      </c>
      <c r="K149" s="228"/>
      <c r="L149" s="233"/>
      <c r="M149" s="234"/>
      <c r="N149" s="235"/>
      <c r="O149" s="235"/>
      <c r="P149" s="236">
        <f>SUM(P150:P154)</f>
        <v>0</v>
      </c>
      <c r="Q149" s="235"/>
      <c r="R149" s="236">
        <f>SUM(R150:R154)</f>
        <v>0</v>
      </c>
      <c r="S149" s="235"/>
      <c r="T149" s="237">
        <f>SUM(T150:T154)</f>
        <v>0</v>
      </c>
      <c r="U149" s="12"/>
      <c r="V149" s="12"/>
      <c r="W149" s="12"/>
      <c r="X149" s="12"/>
      <c r="Y149" s="12"/>
      <c r="Z149" s="12"/>
      <c r="AA149" s="12"/>
      <c r="AB149" s="12"/>
      <c r="AC149" s="12"/>
      <c r="AD149" s="12"/>
      <c r="AE149" s="12"/>
      <c r="AR149" s="238" t="s">
        <v>83</v>
      </c>
      <c r="AT149" s="239" t="s">
        <v>75</v>
      </c>
      <c r="AU149" s="239" t="s">
        <v>76</v>
      </c>
      <c r="AY149" s="238" t="s">
        <v>173</v>
      </c>
      <c r="BK149" s="240">
        <f>SUM(BK150:BK154)</f>
        <v>0</v>
      </c>
    </row>
    <row r="150" spans="1:65" s="2" customFormat="1" ht="16.5" customHeight="1">
      <c r="A150" s="38"/>
      <c r="B150" s="39"/>
      <c r="C150" s="243" t="s">
        <v>236</v>
      </c>
      <c r="D150" s="243" t="s">
        <v>175</v>
      </c>
      <c r="E150" s="244" t="s">
        <v>1828</v>
      </c>
      <c r="F150" s="245" t="s">
        <v>1829</v>
      </c>
      <c r="G150" s="246" t="s">
        <v>926</v>
      </c>
      <c r="H150" s="247">
        <v>1</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1830</v>
      </c>
    </row>
    <row r="151" spans="1:65" s="2" customFormat="1" ht="16.5" customHeight="1">
      <c r="A151" s="38"/>
      <c r="B151" s="39"/>
      <c r="C151" s="243" t="s">
        <v>241</v>
      </c>
      <c r="D151" s="243" t="s">
        <v>175</v>
      </c>
      <c r="E151" s="244" t="s">
        <v>1831</v>
      </c>
      <c r="F151" s="245" t="s">
        <v>1832</v>
      </c>
      <c r="G151" s="246" t="s">
        <v>926</v>
      </c>
      <c r="H151" s="247">
        <v>6</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1833</v>
      </c>
    </row>
    <row r="152" spans="1:65" s="2" customFormat="1" ht="16.5" customHeight="1">
      <c r="A152" s="38"/>
      <c r="B152" s="39"/>
      <c r="C152" s="243" t="s">
        <v>252</v>
      </c>
      <c r="D152" s="243" t="s">
        <v>175</v>
      </c>
      <c r="E152" s="244" t="s">
        <v>1834</v>
      </c>
      <c r="F152" s="245" t="s">
        <v>1835</v>
      </c>
      <c r="G152" s="246" t="s">
        <v>926</v>
      </c>
      <c r="H152" s="247">
        <v>1</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1836</v>
      </c>
    </row>
    <row r="153" spans="1:65" s="2" customFormat="1" ht="16.5" customHeight="1">
      <c r="A153" s="38"/>
      <c r="B153" s="39"/>
      <c r="C153" s="243" t="s">
        <v>259</v>
      </c>
      <c r="D153" s="243" t="s">
        <v>175</v>
      </c>
      <c r="E153" s="244" t="s">
        <v>1837</v>
      </c>
      <c r="F153" s="245" t="s">
        <v>1838</v>
      </c>
      <c r="G153" s="246" t="s">
        <v>178</v>
      </c>
      <c r="H153" s="247">
        <v>1</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1839</v>
      </c>
    </row>
    <row r="154" spans="1:65" s="2" customFormat="1" ht="16.5" customHeight="1">
      <c r="A154" s="38"/>
      <c r="B154" s="39"/>
      <c r="C154" s="243" t="s">
        <v>8</v>
      </c>
      <c r="D154" s="243" t="s">
        <v>175</v>
      </c>
      <c r="E154" s="244" t="s">
        <v>937</v>
      </c>
      <c r="F154" s="245" t="s">
        <v>938</v>
      </c>
      <c r="G154" s="246" t="s">
        <v>917</v>
      </c>
      <c r="H154" s="247">
        <v>1</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1840</v>
      </c>
    </row>
    <row r="155" spans="1:63" s="12" customFormat="1" ht="25.9" customHeight="1">
      <c r="A155" s="12"/>
      <c r="B155" s="227"/>
      <c r="C155" s="228"/>
      <c r="D155" s="229" t="s">
        <v>75</v>
      </c>
      <c r="E155" s="230" t="s">
        <v>386</v>
      </c>
      <c r="F155" s="230" t="s">
        <v>940</v>
      </c>
      <c r="G155" s="228"/>
      <c r="H155" s="228"/>
      <c r="I155" s="231"/>
      <c r="J155" s="232">
        <f>BK155</f>
        <v>0</v>
      </c>
      <c r="K155" s="228"/>
      <c r="L155" s="233"/>
      <c r="M155" s="234"/>
      <c r="N155" s="235"/>
      <c r="O155" s="235"/>
      <c r="P155" s="236">
        <f>SUM(P156:P160)</f>
        <v>0</v>
      </c>
      <c r="Q155" s="235"/>
      <c r="R155" s="236">
        <f>SUM(R156:R160)</f>
        <v>0</v>
      </c>
      <c r="S155" s="235"/>
      <c r="T155" s="237">
        <f>SUM(T156:T160)</f>
        <v>0</v>
      </c>
      <c r="U155" s="12"/>
      <c r="V155" s="12"/>
      <c r="W155" s="12"/>
      <c r="X155" s="12"/>
      <c r="Y155" s="12"/>
      <c r="Z155" s="12"/>
      <c r="AA155" s="12"/>
      <c r="AB155" s="12"/>
      <c r="AC155" s="12"/>
      <c r="AD155" s="12"/>
      <c r="AE155" s="12"/>
      <c r="AR155" s="238" t="s">
        <v>85</v>
      </c>
      <c r="AT155" s="239" t="s">
        <v>75</v>
      </c>
      <c r="AU155" s="239" t="s">
        <v>76</v>
      </c>
      <c r="AY155" s="238" t="s">
        <v>173</v>
      </c>
      <c r="BK155" s="240">
        <f>SUM(BK156:BK160)</f>
        <v>0</v>
      </c>
    </row>
    <row r="156" spans="1:65" s="2" customFormat="1" ht="16.5" customHeight="1">
      <c r="A156" s="38"/>
      <c r="B156" s="39"/>
      <c r="C156" s="243" t="s">
        <v>179</v>
      </c>
      <c r="D156" s="243" t="s">
        <v>175</v>
      </c>
      <c r="E156" s="244" t="s">
        <v>1841</v>
      </c>
      <c r="F156" s="245" t="s">
        <v>1842</v>
      </c>
      <c r="G156" s="246" t="s">
        <v>211</v>
      </c>
      <c r="H156" s="247">
        <v>4</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179</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179</v>
      </c>
      <c r="BM156" s="255" t="s">
        <v>1843</v>
      </c>
    </row>
    <row r="157" spans="1:65" s="2" customFormat="1" ht="16.5" customHeight="1">
      <c r="A157" s="38"/>
      <c r="B157" s="39"/>
      <c r="C157" s="243" t="s">
        <v>272</v>
      </c>
      <c r="D157" s="243" t="s">
        <v>175</v>
      </c>
      <c r="E157" s="244" t="s">
        <v>958</v>
      </c>
      <c r="F157" s="245" t="s">
        <v>959</v>
      </c>
      <c r="G157" s="246" t="s">
        <v>178</v>
      </c>
      <c r="H157" s="247">
        <v>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179</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179</v>
      </c>
      <c r="BM157" s="255" t="s">
        <v>1844</v>
      </c>
    </row>
    <row r="158" spans="1:65" s="2" customFormat="1" ht="16.5" customHeight="1">
      <c r="A158" s="38"/>
      <c r="B158" s="39"/>
      <c r="C158" s="243" t="s">
        <v>278</v>
      </c>
      <c r="D158" s="243" t="s">
        <v>175</v>
      </c>
      <c r="E158" s="244" t="s">
        <v>961</v>
      </c>
      <c r="F158" s="245" t="s">
        <v>962</v>
      </c>
      <c r="G158" s="246" t="s">
        <v>178</v>
      </c>
      <c r="H158" s="247">
        <v>1</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179</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179</v>
      </c>
      <c r="BM158" s="255" t="s">
        <v>1845</v>
      </c>
    </row>
    <row r="159" spans="1:65" s="2" customFormat="1" ht="16.5" customHeight="1">
      <c r="A159" s="38"/>
      <c r="B159" s="39"/>
      <c r="C159" s="243" t="s">
        <v>285</v>
      </c>
      <c r="D159" s="243" t="s">
        <v>175</v>
      </c>
      <c r="E159" s="244" t="s">
        <v>915</v>
      </c>
      <c r="F159" s="245" t="s">
        <v>916</v>
      </c>
      <c r="G159" s="246" t="s">
        <v>917</v>
      </c>
      <c r="H159" s="247">
        <v>1</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179</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179</v>
      </c>
      <c r="BM159" s="255" t="s">
        <v>1846</v>
      </c>
    </row>
    <row r="160" spans="1:65" s="2" customFormat="1" ht="16.5" customHeight="1">
      <c r="A160" s="38"/>
      <c r="B160" s="39"/>
      <c r="C160" s="243" t="s">
        <v>290</v>
      </c>
      <c r="D160" s="243" t="s">
        <v>175</v>
      </c>
      <c r="E160" s="244" t="s">
        <v>919</v>
      </c>
      <c r="F160" s="245" t="s">
        <v>920</v>
      </c>
      <c r="G160" s="246" t="s">
        <v>917</v>
      </c>
      <c r="H160" s="247">
        <v>1</v>
      </c>
      <c r="I160" s="248"/>
      <c r="J160" s="249">
        <f>ROUND(I160*H160,2)</f>
        <v>0</v>
      </c>
      <c r="K160" s="250"/>
      <c r="L160" s="44"/>
      <c r="M160" s="305" t="s">
        <v>1</v>
      </c>
      <c r="N160" s="306" t="s">
        <v>41</v>
      </c>
      <c r="O160" s="307"/>
      <c r="P160" s="308">
        <f>O160*H160</f>
        <v>0</v>
      </c>
      <c r="Q160" s="308">
        <v>0</v>
      </c>
      <c r="R160" s="308">
        <f>Q160*H160</f>
        <v>0</v>
      </c>
      <c r="S160" s="308">
        <v>0</v>
      </c>
      <c r="T160" s="309">
        <f>S160*H160</f>
        <v>0</v>
      </c>
      <c r="U160" s="38"/>
      <c r="V160" s="38"/>
      <c r="W160" s="38"/>
      <c r="X160" s="38"/>
      <c r="Y160" s="38"/>
      <c r="Z160" s="38"/>
      <c r="AA160" s="38"/>
      <c r="AB160" s="38"/>
      <c r="AC160" s="38"/>
      <c r="AD160" s="38"/>
      <c r="AE160" s="38"/>
      <c r="AR160" s="255" t="s">
        <v>179</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179</v>
      </c>
      <c r="BM160" s="255" t="s">
        <v>1847</v>
      </c>
    </row>
    <row r="161" spans="1:31" s="2" customFormat="1" ht="6.95" customHeight="1">
      <c r="A161" s="38"/>
      <c r="B161" s="66"/>
      <c r="C161" s="67"/>
      <c r="D161" s="67"/>
      <c r="E161" s="67"/>
      <c r="F161" s="67"/>
      <c r="G161" s="67"/>
      <c r="H161" s="67"/>
      <c r="I161" s="67"/>
      <c r="J161" s="67"/>
      <c r="K161" s="67"/>
      <c r="L161" s="44"/>
      <c r="M161" s="38"/>
      <c r="O161" s="38"/>
      <c r="P161" s="38"/>
      <c r="Q161" s="38"/>
      <c r="R161" s="38"/>
      <c r="S161" s="38"/>
      <c r="T161" s="38"/>
      <c r="U161" s="38"/>
      <c r="V161" s="38"/>
      <c r="W161" s="38"/>
      <c r="X161" s="38"/>
      <c r="Y161" s="38"/>
      <c r="Z161" s="38"/>
      <c r="AA161" s="38"/>
      <c r="AB161" s="38"/>
      <c r="AC161" s="38"/>
      <c r="AD161" s="38"/>
      <c r="AE161" s="38"/>
    </row>
  </sheetData>
  <sheetProtection password="E061" sheet="1" objects="1" scenarios="1" formatColumns="0" formatRows="0" autoFilter="0"/>
  <autoFilter ref="C136:K160"/>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113</v>
      </c>
    </row>
    <row r="3" spans="2:46" s="1" customFormat="1" ht="6.95" customHeight="1">
      <c r="B3" s="147"/>
      <c r="C3" s="148"/>
      <c r="D3" s="148"/>
      <c r="E3" s="148"/>
      <c r="F3" s="148"/>
      <c r="G3" s="148"/>
      <c r="H3" s="148"/>
      <c r="I3" s="148"/>
      <c r="J3" s="148"/>
      <c r="K3" s="148"/>
      <c r="L3" s="20"/>
      <c r="AT3" s="17" t="s">
        <v>85</v>
      </c>
    </row>
    <row r="4" spans="2:46" s="1" customFormat="1" ht="24.95" customHeight="1">
      <c r="B4" s="20"/>
      <c r="D4" s="149" t="s">
        <v>119</v>
      </c>
      <c r="L4" s="20"/>
      <c r="M4" s="150" t="s">
        <v>10</v>
      </c>
      <c r="AT4" s="17" t="s">
        <v>4</v>
      </c>
    </row>
    <row r="5" spans="2:12" s="1" customFormat="1" ht="6.95" customHeight="1">
      <c r="B5" s="20"/>
      <c r="L5" s="20"/>
    </row>
    <row r="6" spans="2:12" s="1" customFormat="1" ht="12" customHeight="1">
      <c r="B6" s="20"/>
      <c r="D6" s="151" t="s">
        <v>16</v>
      </c>
      <c r="L6" s="20"/>
    </row>
    <row r="7" spans="2:12" s="1" customFormat="1" ht="16.5" customHeight="1">
      <c r="B7" s="20"/>
      <c r="E7" s="152" t="str">
        <f>'Rekapitulace stavby'!K6</f>
        <v>Stavební úpravy ve 2.NP budovy ÚK VŠB-TUO</v>
      </c>
      <c r="F7" s="151"/>
      <c r="G7" s="151"/>
      <c r="H7" s="151"/>
      <c r="L7" s="20"/>
    </row>
    <row r="8" spans="2:12" ht="12">
      <c r="B8" s="20"/>
      <c r="D8" s="151" t="s">
        <v>120</v>
      </c>
      <c r="L8" s="20"/>
    </row>
    <row r="9" spans="2:12" s="1" customFormat="1" ht="16.5" customHeight="1">
      <c r="B9" s="20"/>
      <c r="E9" s="152" t="s">
        <v>1672</v>
      </c>
      <c r="F9" s="1"/>
      <c r="G9" s="1"/>
      <c r="H9" s="1"/>
      <c r="L9" s="20"/>
    </row>
    <row r="10" spans="2:12" s="1" customFormat="1" ht="12" customHeight="1">
      <c r="B10" s="20"/>
      <c r="D10" s="151" t="s">
        <v>122</v>
      </c>
      <c r="L10" s="20"/>
    </row>
    <row r="11" spans="1:31" s="2" customFormat="1" ht="16.5" customHeight="1">
      <c r="A11" s="38"/>
      <c r="B11" s="44"/>
      <c r="C11" s="38"/>
      <c r="D11" s="38"/>
      <c r="E11" s="165" t="s">
        <v>901</v>
      </c>
      <c r="F11" s="38"/>
      <c r="G11" s="38"/>
      <c r="H11" s="38"/>
      <c r="I11" s="38"/>
      <c r="J11" s="38"/>
      <c r="K11" s="38"/>
      <c r="L11" s="63"/>
      <c r="S11" s="38"/>
      <c r="T11" s="38"/>
      <c r="U11" s="38"/>
      <c r="V11" s="38"/>
      <c r="W11" s="38"/>
      <c r="X11" s="38"/>
      <c r="Y11" s="38"/>
      <c r="Z11" s="38"/>
      <c r="AA11" s="38"/>
      <c r="AB11" s="38"/>
      <c r="AC11" s="38"/>
      <c r="AD11" s="38"/>
      <c r="AE11" s="38"/>
    </row>
    <row r="12" spans="1:31" s="2" customFormat="1" ht="12" customHeight="1">
      <c r="A12" s="38"/>
      <c r="B12" s="44"/>
      <c r="C12" s="38"/>
      <c r="D12" s="151" t="s">
        <v>902</v>
      </c>
      <c r="E12" s="38"/>
      <c r="F12" s="38"/>
      <c r="G12" s="38"/>
      <c r="H12" s="38"/>
      <c r="I12" s="38"/>
      <c r="J12" s="38"/>
      <c r="K12" s="38"/>
      <c r="L12" s="63"/>
      <c r="S12" s="38"/>
      <c r="T12" s="38"/>
      <c r="U12" s="38"/>
      <c r="V12" s="38"/>
      <c r="W12" s="38"/>
      <c r="X12" s="38"/>
      <c r="Y12" s="38"/>
      <c r="Z12" s="38"/>
      <c r="AA12" s="38"/>
      <c r="AB12" s="38"/>
      <c r="AC12" s="38"/>
      <c r="AD12" s="38"/>
      <c r="AE12" s="38"/>
    </row>
    <row r="13" spans="1:31" s="2" customFormat="1" ht="16.5" customHeight="1">
      <c r="A13" s="38"/>
      <c r="B13" s="44"/>
      <c r="C13" s="38"/>
      <c r="D13" s="38"/>
      <c r="E13" s="153" t="s">
        <v>966</v>
      </c>
      <c r="F13" s="38"/>
      <c r="G13" s="38"/>
      <c r="H13" s="38"/>
      <c r="I13" s="38"/>
      <c r="J13" s="38"/>
      <c r="K13" s="38"/>
      <c r="L13" s="63"/>
      <c r="S13" s="38"/>
      <c r="T13" s="38"/>
      <c r="U13" s="38"/>
      <c r="V13" s="38"/>
      <c r="W13" s="38"/>
      <c r="X13" s="38"/>
      <c r="Y13" s="38"/>
      <c r="Z13" s="38"/>
      <c r="AA13" s="38"/>
      <c r="AB13" s="38"/>
      <c r="AC13" s="38"/>
      <c r="AD13" s="38"/>
      <c r="AE13" s="38"/>
    </row>
    <row r="14" spans="1:31" s="2" customFormat="1" ht="12">
      <c r="A14" s="38"/>
      <c r="B14" s="44"/>
      <c r="C14" s="38"/>
      <c r="D14" s="38"/>
      <c r="E14" s="38"/>
      <c r="F14" s="38"/>
      <c r="G14" s="38"/>
      <c r="H14" s="38"/>
      <c r="I14" s="38"/>
      <c r="J14" s="38"/>
      <c r="K14" s="38"/>
      <c r="L14" s="63"/>
      <c r="S14" s="38"/>
      <c r="T14" s="38"/>
      <c r="U14" s="38"/>
      <c r="V14" s="38"/>
      <c r="W14" s="38"/>
      <c r="X14" s="38"/>
      <c r="Y14" s="38"/>
      <c r="Z14" s="38"/>
      <c r="AA14" s="38"/>
      <c r="AB14" s="38"/>
      <c r="AC14" s="38"/>
      <c r="AD14" s="38"/>
      <c r="AE14" s="38"/>
    </row>
    <row r="15" spans="1:31" s="2" customFormat="1" ht="12" customHeight="1">
      <c r="A15" s="38"/>
      <c r="B15" s="44"/>
      <c r="C15" s="38"/>
      <c r="D15" s="151" t="s">
        <v>18</v>
      </c>
      <c r="E15" s="38"/>
      <c r="F15" s="141" t="s">
        <v>1</v>
      </c>
      <c r="G15" s="38"/>
      <c r="H15" s="38"/>
      <c r="I15" s="151" t="s">
        <v>19</v>
      </c>
      <c r="J15" s="141" t="s">
        <v>1</v>
      </c>
      <c r="K15" s="38"/>
      <c r="L15" s="63"/>
      <c r="S15" s="38"/>
      <c r="T15" s="38"/>
      <c r="U15" s="38"/>
      <c r="V15" s="38"/>
      <c r="W15" s="38"/>
      <c r="X15" s="38"/>
      <c r="Y15" s="38"/>
      <c r="Z15" s="38"/>
      <c r="AA15" s="38"/>
      <c r="AB15" s="38"/>
      <c r="AC15" s="38"/>
      <c r="AD15" s="38"/>
      <c r="AE15" s="38"/>
    </row>
    <row r="16" spans="1:31" s="2" customFormat="1" ht="12" customHeight="1">
      <c r="A16" s="38"/>
      <c r="B16" s="44"/>
      <c r="C16" s="38"/>
      <c r="D16" s="151" t="s">
        <v>20</v>
      </c>
      <c r="E16" s="38"/>
      <c r="F16" s="141" t="s">
        <v>21</v>
      </c>
      <c r="G16" s="38"/>
      <c r="H16" s="38"/>
      <c r="I16" s="151" t="s">
        <v>22</v>
      </c>
      <c r="J16" s="154" t="str">
        <f>'Rekapitulace stavby'!AN8</f>
        <v>6. 3. 2023</v>
      </c>
      <c r="K16" s="38"/>
      <c r="L16" s="63"/>
      <c r="S16" s="38"/>
      <c r="T16" s="38"/>
      <c r="U16" s="38"/>
      <c r="V16" s="38"/>
      <c r="W16" s="38"/>
      <c r="X16" s="38"/>
      <c r="Y16" s="38"/>
      <c r="Z16" s="38"/>
      <c r="AA16" s="38"/>
      <c r="AB16" s="38"/>
      <c r="AC16" s="38"/>
      <c r="AD16" s="38"/>
      <c r="AE16" s="38"/>
    </row>
    <row r="17" spans="1:31" s="2" customFormat="1" ht="10.8" customHeight="1">
      <c r="A17" s="38"/>
      <c r="B17" s="44"/>
      <c r="C17" s="38"/>
      <c r="D17" s="38"/>
      <c r="E17" s="38"/>
      <c r="F17" s="38"/>
      <c r="G17" s="38"/>
      <c r="H17" s="38"/>
      <c r="I17" s="38"/>
      <c r="J17" s="38"/>
      <c r="K17" s="38"/>
      <c r="L17" s="63"/>
      <c r="S17" s="38"/>
      <c r="T17" s="38"/>
      <c r="U17" s="38"/>
      <c r="V17" s="38"/>
      <c r="W17" s="38"/>
      <c r="X17" s="38"/>
      <c r="Y17" s="38"/>
      <c r="Z17" s="38"/>
      <c r="AA17" s="38"/>
      <c r="AB17" s="38"/>
      <c r="AC17" s="38"/>
      <c r="AD17" s="38"/>
      <c r="AE17" s="38"/>
    </row>
    <row r="18" spans="1:31" s="2" customFormat="1" ht="12" customHeight="1">
      <c r="A18" s="38"/>
      <c r="B18" s="44"/>
      <c r="C18" s="38"/>
      <c r="D18" s="151" t="s">
        <v>24</v>
      </c>
      <c r="E18" s="38"/>
      <c r="F18" s="38"/>
      <c r="G18" s="38"/>
      <c r="H18" s="38"/>
      <c r="I18" s="151" t="s">
        <v>25</v>
      </c>
      <c r="J18" s="141" t="s">
        <v>1</v>
      </c>
      <c r="K18" s="38"/>
      <c r="L18" s="63"/>
      <c r="S18" s="38"/>
      <c r="T18" s="38"/>
      <c r="U18" s="38"/>
      <c r="V18" s="38"/>
      <c r="W18" s="38"/>
      <c r="X18" s="38"/>
      <c r="Y18" s="38"/>
      <c r="Z18" s="38"/>
      <c r="AA18" s="38"/>
      <c r="AB18" s="38"/>
      <c r="AC18" s="38"/>
      <c r="AD18" s="38"/>
      <c r="AE18" s="38"/>
    </row>
    <row r="19" spans="1:31" s="2" customFormat="1" ht="18" customHeight="1">
      <c r="A19" s="38"/>
      <c r="B19" s="44"/>
      <c r="C19" s="38"/>
      <c r="D19" s="38"/>
      <c r="E19" s="141" t="s">
        <v>26</v>
      </c>
      <c r="F19" s="38"/>
      <c r="G19" s="38"/>
      <c r="H19" s="38"/>
      <c r="I19" s="151" t="s">
        <v>27</v>
      </c>
      <c r="J19" s="141" t="s">
        <v>1</v>
      </c>
      <c r="K19" s="38"/>
      <c r="L19" s="63"/>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38"/>
      <c r="J20" s="38"/>
      <c r="K20" s="38"/>
      <c r="L20" s="63"/>
      <c r="S20" s="38"/>
      <c r="T20" s="38"/>
      <c r="U20" s="38"/>
      <c r="V20" s="38"/>
      <c r="W20" s="38"/>
      <c r="X20" s="38"/>
      <c r="Y20" s="38"/>
      <c r="Z20" s="38"/>
      <c r="AA20" s="38"/>
      <c r="AB20" s="38"/>
      <c r="AC20" s="38"/>
      <c r="AD20" s="38"/>
      <c r="AE20" s="38"/>
    </row>
    <row r="21" spans="1:31" s="2" customFormat="1" ht="12" customHeight="1">
      <c r="A21" s="38"/>
      <c r="B21" s="44"/>
      <c r="C21" s="38"/>
      <c r="D21" s="151" t="s">
        <v>28</v>
      </c>
      <c r="E21" s="38"/>
      <c r="F21" s="38"/>
      <c r="G21" s="38"/>
      <c r="H21" s="38"/>
      <c r="I21" s="151" t="s">
        <v>25</v>
      </c>
      <c r="J21" s="33" t="str">
        <f>'Rekapitulace stavby'!AN13</f>
        <v>Vyplň údaj</v>
      </c>
      <c r="K21" s="38"/>
      <c r="L21" s="63"/>
      <c r="S21" s="38"/>
      <c r="T21" s="38"/>
      <c r="U21" s="38"/>
      <c r="V21" s="38"/>
      <c r="W21" s="38"/>
      <c r="X21" s="38"/>
      <c r="Y21" s="38"/>
      <c r="Z21" s="38"/>
      <c r="AA21" s="38"/>
      <c r="AB21" s="38"/>
      <c r="AC21" s="38"/>
      <c r="AD21" s="38"/>
      <c r="AE21" s="38"/>
    </row>
    <row r="22" spans="1:31" s="2" customFormat="1" ht="18" customHeight="1">
      <c r="A22" s="38"/>
      <c r="B22" s="44"/>
      <c r="C22" s="38"/>
      <c r="D22" s="38"/>
      <c r="E22" s="33" t="str">
        <f>'Rekapitulace stavby'!E14</f>
        <v>Vyplň údaj</v>
      </c>
      <c r="F22" s="141"/>
      <c r="G22" s="141"/>
      <c r="H22" s="141"/>
      <c r="I22" s="151" t="s">
        <v>27</v>
      </c>
      <c r="J22" s="33" t="str">
        <f>'Rekapitulace stavby'!AN14</f>
        <v>Vyplň údaj</v>
      </c>
      <c r="K22" s="38"/>
      <c r="L22" s="63"/>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38"/>
      <c r="J23" s="38"/>
      <c r="K23" s="38"/>
      <c r="L23" s="63"/>
      <c r="S23" s="38"/>
      <c r="T23" s="38"/>
      <c r="U23" s="38"/>
      <c r="V23" s="38"/>
      <c r="W23" s="38"/>
      <c r="X23" s="38"/>
      <c r="Y23" s="38"/>
      <c r="Z23" s="38"/>
      <c r="AA23" s="38"/>
      <c r="AB23" s="38"/>
      <c r="AC23" s="38"/>
      <c r="AD23" s="38"/>
      <c r="AE23" s="38"/>
    </row>
    <row r="24" spans="1:31" s="2" customFormat="1" ht="12" customHeight="1">
      <c r="A24" s="38"/>
      <c r="B24" s="44"/>
      <c r="C24" s="38"/>
      <c r="D24" s="151" t="s">
        <v>30</v>
      </c>
      <c r="E24" s="38"/>
      <c r="F24" s="38"/>
      <c r="G24" s="38"/>
      <c r="H24" s="38"/>
      <c r="I24" s="151" t="s">
        <v>25</v>
      </c>
      <c r="J24" s="141" t="s">
        <v>1</v>
      </c>
      <c r="K24" s="38"/>
      <c r="L24" s="63"/>
      <c r="S24" s="38"/>
      <c r="T24" s="38"/>
      <c r="U24" s="38"/>
      <c r="V24" s="38"/>
      <c r="W24" s="38"/>
      <c r="X24" s="38"/>
      <c r="Y24" s="38"/>
      <c r="Z24" s="38"/>
      <c r="AA24" s="38"/>
      <c r="AB24" s="38"/>
      <c r="AC24" s="38"/>
      <c r="AD24" s="38"/>
      <c r="AE24" s="38"/>
    </row>
    <row r="25" spans="1:31" s="2" customFormat="1" ht="18" customHeight="1">
      <c r="A25" s="38"/>
      <c r="B25" s="44"/>
      <c r="C25" s="38"/>
      <c r="D25" s="38"/>
      <c r="E25" s="141" t="s">
        <v>31</v>
      </c>
      <c r="F25" s="38"/>
      <c r="G25" s="38"/>
      <c r="H25" s="38"/>
      <c r="I25" s="151" t="s">
        <v>27</v>
      </c>
      <c r="J25" s="141" t="s">
        <v>1</v>
      </c>
      <c r="K25" s="38"/>
      <c r="L25" s="63"/>
      <c r="S25" s="38"/>
      <c r="T25" s="38"/>
      <c r="U25" s="38"/>
      <c r="V25" s="38"/>
      <c r="W25" s="38"/>
      <c r="X25" s="38"/>
      <c r="Y25" s="38"/>
      <c r="Z25" s="38"/>
      <c r="AA25" s="38"/>
      <c r="AB25" s="38"/>
      <c r="AC25" s="38"/>
      <c r="AD25" s="38"/>
      <c r="AE25" s="38"/>
    </row>
    <row r="26" spans="1:31" s="2" customFormat="1" ht="6.95" customHeight="1">
      <c r="A26" s="38"/>
      <c r="B26" s="44"/>
      <c r="C26" s="38"/>
      <c r="D26" s="38"/>
      <c r="E26" s="38"/>
      <c r="F26" s="38"/>
      <c r="G26" s="38"/>
      <c r="H26" s="38"/>
      <c r="I26" s="38"/>
      <c r="J26" s="38"/>
      <c r="K26" s="38"/>
      <c r="L26" s="63"/>
      <c r="S26" s="38"/>
      <c r="T26" s="38"/>
      <c r="U26" s="38"/>
      <c r="V26" s="38"/>
      <c r="W26" s="38"/>
      <c r="X26" s="38"/>
      <c r="Y26" s="38"/>
      <c r="Z26" s="38"/>
      <c r="AA26" s="38"/>
      <c r="AB26" s="38"/>
      <c r="AC26" s="38"/>
      <c r="AD26" s="38"/>
      <c r="AE26" s="38"/>
    </row>
    <row r="27" spans="1:31" s="2" customFormat="1" ht="12" customHeight="1">
      <c r="A27" s="38"/>
      <c r="B27" s="44"/>
      <c r="C27" s="38"/>
      <c r="D27" s="151" t="s">
        <v>33</v>
      </c>
      <c r="E27" s="38"/>
      <c r="F27" s="38"/>
      <c r="G27" s="38"/>
      <c r="H27" s="38"/>
      <c r="I27" s="151" t="s">
        <v>25</v>
      </c>
      <c r="J27" s="141" t="str">
        <f>IF('Rekapitulace stavby'!AN19="","",'Rekapitulace stavby'!AN19)</f>
        <v/>
      </c>
      <c r="K27" s="38"/>
      <c r="L27" s="63"/>
      <c r="S27" s="38"/>
      <c r="T27" s="38"/>
      <c r="U27" s="38"/>
      <c r="V27" s="38"/>
      <c r="W27" s="38"/>
      <c r="X27" s="38"/>
      <c r="Y27" s="38"/>
      <c r="Z27" s="38"/>
      <c r="AA27" s="38"/>
      <c r="AB27" s="38"/>
      <c r="AC27" s="38"/>
      <c r="AD27" s="38"/>
      <c r="AE27" s="38"/>
    </row>
    <row r="28" spans="1:31" s="2" customFormat="1" ht="18" customHeight="1">
      <c r="A28" s="38"/>
      <c r="B28" s="44"/>
      <c r="C28" s="38"/>
      <c r="D28" s="38"/>
      <c r="E28" s="141" t="str">
        <f>IF('Rekapitulace stavby'!E20="","",'Rekapitulace stavby'!E20)</f>
        <v xml:space="preserve"> </v>
      </c>
      <c r="F28" s="38"/>
      <c r="G28" s="38"/>
      <c r="H28" s="38"/>
      <c r="I28" s="151" t="s">
        <v>27</v>
      </c>
      <c r="J28" s="141" t="str">
        <f>IF('Rekapitulace stavby'!AN20="","",'Rekapitulace stavby'!AN20)</f>
        <v/>
      </c>
      <c r="K28" s="38"/>
      <c r="L28" s="63"/>
      <c r="S28" s="38"/>
      <c r="T28" s="38"/>
      <c r="U28" s="38"/>
      <c r="V28" s="38"/>
      <c r="W28" s="38"/>
      <c r="X28" s="38"/>
      <c r="Y28" s="38"/>
      <c r="Z28" s="38"/>
      <c r="AA28" s="38"/>
      <c r="AB28" s="38"/>
      <c r="AC28" s="38"/>
      <c r="AD28" s="38"/>
      <c r="AE28" s="38"/>
    </row>
    <row r="29" spans="1:31" s="2" customFormat="1" ht="6.95" customHeight="1">
      <c r="A29" s="38"/>
      <c r="B29" s="44"/>
      <c r="C29" s="38"/>
      <c r="D29" s="38"/>
      <c r="E29" s="38"/>
      <c r="F29" s="38"/>
      <c r="G29" s="38"/>
      <c r="H29" s="38"/>
      <c r="I29" s="38"/>
      <c r="J29" s="38"/>
      <c r="K29" s="38"/>
      <c r="L29" s="63"/>
      <c r="S29" s="38"/>
      <c r="T29" s="38"/>
      <c r="U29" s="38"/>
      <c r="V29" s="38"/>
      <c r="W29" s="38"/>
      <c r="X29" s="38"/>
      <c r="Y29" s="38"/>
      <c r="Z29" s="38"/>
      <c r="AA29" s="38"/>
      <c r="AB29" s="38"/>
      <c r="AC29" s="38"/>
      <c r="AD29" s="38"/>
      <c r="AE29" s="38"/>
    </row>
    <row r="30" spans="1:31" s="2" customFormat="1" ht="12" customHeight="1">
      <c r="A30" s="38"/>
      <c r="B30" s="44"/>
      <c r="C30" s="38"/>
      <c r="D30" s="151" t="s">
        <v>35</v>
      </c>
      <c r="E30" s="38"/>
      <c r="F30" s="38"/>
      <c r="G30" s="38"/>
      <c r="H30" s="38"/>
      <c r="I30" s="38"/>
      <c r="J30" s="38"/>
      <c r="K30" s="38"/>
      <c r="L30" s="63"/>
      <c r="S30" s="38"/>
      <c r="T30" s="38"/>
      <c r="U30" s="38"/>
      <c r="V30" s="38"/>
      <c r="W30" s="38"/>
      <c r="X30" s="38"/>
      <c r="Y30" s="38"/>
      <c r="Z30" s="38"/>
      <c r="AA30" s="38"/>
      <c r="AB30" s="38"/>
      <c r="AC30" s="38"/>
      <c r="AD30" s="38"/>
      <c r="AE30" s="38"/>
    </row>
    <row r="31" spans="1:31" s="8" customFormat="1" ht="16.5" customHeight="1">
      <c r="A31" s="155"/>
      <c r="B31" s="156"/>
      <c r="C31" s="155"/>
      <c r="D31" s="155"/>
      <c r="E31" s="157" t="s">
        <v>1</v>
      </c>
      <c r="F31" s="157"/>
      <c r="G31" s="157"/>
      <c r="H31" s="157"/>
      <c r="I31" s="155"/>
      <c r="J31" s="155"/>
      <c r="K31" s="155"/>
      <c r="L31" s="158"/>
      <c r="S31" s="155"/>
      <c r="T31" s="155"/>
      <c r="U31" s="155"/>
      <c r="V31" s="155"/>
      <c r="W31" s="155"/>
      <c r="X31" s="155"/>
      <c r="Y31" s="155"/>
      <c r="Z31" s="155"/>
      <c r="AA31" s="155"/>
      <c r="AB31" s="155"/>
      <c r="AC31" s="155"/>
      <c r="AD31" s="155"/>
      <c r="AE31" s="155"/>
    </row>
    <row r="32" spans="1:31" s="2" customFormat="1" ht="6.95" customHeight="1">
      <c r="A32" s="38"/>
      <c r="B32" s="44"/>
      <c r="C32" s="38"/>
      <c r="D32" s="38"/>
      <c r="E32" s="38"/>
      <c r="F32" s="38"/>
      <c r="G32" s="38"/>
      <c r="H32" s="38"/>
      <c r="I32" s="38"/>
      <c r="J32" s="38"/>
      <c r="K32" s="38"/>
      <c r="L32" s="63"/>
      <c r="S32" s="38"/>
      <c r="T32" s="38"/>
      <c r="U32" s="38"/>
      <c r="V32" s="38"/>
      <c r="W32" s="38"/>
      <c r="X32" s="38"/>
      <c r="Y32" s="38"/>
      <c r="Z32" s="38"/>
      <c r="AA32" s="38"/>
      <c r="AB32" s="38"/>
      <c r="AC32" s="38"/>
      <c r="AD32" s="38"/>
      <c r="AE32" s="38"/>
    </row>
    <row r="33" spans="1:31" s="2" customFormat="1" ht="6.95" customHeight="1">
      <c r="A33" s="38"/>
      <c r="B33" s="44"/>
      <c r="C33" s="38"/>
      <c r="D33" s="159"/>
      <c r="E33" s="159"/>
      <c r="F33" s="159"/>
      <c r="G33" s="159"/>
      <c r="H33" s="159"/>
      <c r="I33" s="159"/>
      <c r="J33" s="159"/>
      <c r="K33" s="159"/>
      <c r="L33" s="63"/>
      <c r="S33" s="38"/>
      <c r="T33" s="38"/>
      <c r="U33" s="38"/>
      <c r="V33" s="38"/>
      <c r="W33" s="38"/>
      <c r="X33" s="38"/>
      <c r="Y33" s="38"/>
      <c r="Z33" s="38"/>
      <c r="AA33" s="38"/>
      <c r="AB33" s="38"/>
      <c r="AC33" s="38"/>
      <c r="AD33" s="38"/>
      <c r="AE33" s="38"/>
    </row>
    <row r="34" spans="1:31" s="2" customFormat="1" ht="14.4" customHeight="1">
      <c r="A34" s="38"/>
      <c r="B34" s="44"/>
      <c r="C34" s="38"/>
      <c r="D34" s="141" t="s">
        <v>124</v>
      </c>
      <c r="E34" s="38"/>
      <c r="F34" s="38"/>
      <c r="G34" s="38"/>
      <c r="H34" s="38"/>
      <c r="I34" s="38"/>
      <c r="J34" s="160">
        <f>J100</f>
        <v>0</v>
      </c>
      <c r="K34" s="38"/>
      <c r="L34" s="63"/>
      <c r="S34" s="38"/>
      <c r="T34" s="38"/>
      <c r="U34" s="38"/>
      <c r="V34" s="38"/>
      <c r="W34" s="38"/>
      <c r="X34" s="38"/>
      <c r="Y34" s="38"/>
      <c r="Z34" s="38"/>
      <c r="AA34" s="38"/>
      <c r="AB34" s="38"/>
      <c r="AC34" s="38"/>
      <c r="AD34" s="38"/>
      <c r="AE34" s="38"/>
    </row>
    <row r="35" spans="1:31" s="2" customFormat="1" ht="14.4" customHeight="1">
      <c r="A35" s="38"/>
      <c r="B35" s="44"/>
      <c r="C35" s="38"/>
      <c r="D35" s="161" t="s">
        <v>125</v>
      </c>
      <c r="E35" s="38"/>
      <c r="F35" s="38"/>
      <c r="G35" s="38"/>
      <c r="H35" s="38"/>
      <c r="I35" s="38"/>
      <c r="J35" s="160">
        <f>J106</f>
        <v>0</v>
      </c>
      <c r="K35" s="38"/>
      <c r="L35" s="63"/>
      <c r="S35" s="38"/>
      <c r="T35" s="38"/>
      <c r="U35" s="38"/>
      <c r="V35" s="38"/>
      <c r="W35" s="38"/>
      <c r="X35" s="38"/>
      <c r="Y35" s="38"/>
      <c r="Z35" s="38"/>
      <c r="AA35" s="38"/>
      <c r="AB35" s="38"/>
      <c r="AC35" s="38"/>
      <c r="AD35" s="38"/>
      <c r="AE35" s="38"/>
    </row>
    <row r="36" spans="1:31" s="2" customFormat="1" ht="25.4" customHeight="1">
      <c r="A36" s="38"/>
      <c r="B36" s="44"/>
      <c r="C36" s="38"/>
      <c r="D36" s="162" t="s">
        <v>36</v>
      </c>
      <c r="E36" s="38"/>
      <c r="F36" s="38"/>
      <c r="G36" s="38"/>
      <c r="H36" s="38"/>
      <c r="I36" s="38"/>
      <c r="J36" s="163">
        <f>ROUND(J34+J35,2)</f>
        <v>0</v>
      </c>
      <c r="K36" s="38"/>
      <c r="L36" s="63"/>
      <c r="S36" s="38"/>
      <c r="T36" s="38"/>
      <c r="U36" s="38"/>
      <c r="V36" s="38"/>
      <c r="W36" s="38"/>
      <c r="X36" s="38"/>
      <c r="Y36" s="38"/>
      <c r="Z36" s="38"/>
      <c r="AA36" s="38"/>
      <c r="AB36" s="38"/>
      <c r="AC36" s="38"/>
      <c r="AD36" s="38"/>
      <c r="AE36" s="38"/>
    </row>
    <row r="37" spans="1:31" s="2" customFormat="1" ht="6.95" customHeight="1">
      <c r="A37" s="38"/>
      <c r="B37" s="44"/>
      <c r="C37" s="38"/>
      <c r="D37" s="159"/>
      <c r="E37" s="159"/>
      <c r="F37" s="159"/>
      <c r="G37" s="159"/>
      <c r="H37" s="159"/>
      <c r="I37" s="159"/>
      <c r="J37" s="159"/>
      <c r="K37" s="159"/>
      <c r="L37" s="63"/>
      <c r="S37" s="38"/>
      <c r="T37" s="38"/>
      <c r="U37" s="38"/>
      <c r="V37" s="38"/>
      <c r="W37" s="38"/>
      <c r="X37" s="38"/>
      <c r="Y37" s="38"/>
      <c r="Z37" s="38"/>
      <c r="AA37" s="38"/>
      <c r="AB37" s="38"/>
      <c r="AC37" s="38"/>
      <c r="AD37" s="38"/>
      <c r="AE37" s="38"/>
    </row>
    <row r="38" spans="1:31" s="2" customFormat="1" ht="14.4" customHeight="1">
      <c r="A38" s="38"/>
      <c r="B38" s="44"/>
      <c r="C38" s="38"/>
      <c r="D38" s="38"/>
      <c r="E38" s="38"/>
      <c r="F38" s="164" t="s">
        <v>38</v>
      </c>
      <c r="G38" s="38"/>
      <c r="H38" s="38"/>
      <c r="I38" s="164" t="s">
        <v>37</v>
      </c>
      <c r="J38" s="164" t="s">
        <v>39</v>
      </c>
      <c r="K38" s="38"/>
      <c r="L38" s="63"/>
      <c r="S38" s="38"/>
      <c r="T38" s="38"/>
      <c r="U38" s="38"/>
      <c r="V38" s="38"/>
      <c r="W38" s="38"/>
      <c r="X38" s="38"/>
      <c r="Y38" s="38"/>
      <c r="Z38" s="38"/>
      <c r="AA38" s="38"/>
      <c r="AB38" s="38"/>
      <c r="AC38" s="38"/>
      <c r="AD38" s="38"/>
      <c r="AE38" s="38"/>
    </row>
    <row r="39" spans="1:31" s="2" customFormat="1" ht="14.4" customHeight="1">
      <c r="A39" s="38"/>
      <c r="B39" s="44"/>
      <c r="C39" s="38"/>
      <c r="D39" s="165" t="s">
        <v>40</v>
      </c>
      <c r="E39" s="151" t="s">
        <v>41</v>
      </c>
      <c r="F39" s="166">
        <f>ROUND((SUM(BE106:BE113)+SUM(BE137:BE174)),2)</f>
        <v>0</v>
      </c>
      <c r="G39" s="38"/>
      <c r="H39" s="38"/>
      <c r="I39" s="167">
        <v>0.21</v>
      </c>
      <c r="J39" s="166">
        <f>ROUND(((SUM(BE106:BE113)+SUM(BE137:BE174))*I39),2)</f>
        <v>0</v>
      </c>
      <c r="K39" s="38"/>
      <c r="L39" s="63"/>
      <c r="S39" s="38"/>
      <c r="T39" s="38"/>
      <c r="U39" s="38"/>
      <c r="V39" s="38"/>
      <c r="W39" s="38"/>
      <c r="X39" s="38"/>
      <c r="Y39" s="38"/>
      <c r="Z39" s="38"/>
      <c r="AA39" s="38"/>
      <c r="AB39" s="38"/>
      <c r="AC39" s="38"/>
      <c r="AD39" s="38"/>
      <c r="AE39" s="38"/>
    </row>
    <row r="40" spans="1:31" s="2" customFormat="1" ht="14.4" customHeight="1">
      <c r="A40" s="38"/>
      <c r="B40" s="44"/>
      <c r="C40" s="38"/>
      <c r="D40" s="38"/>
      <c r="E40" s="151" t="s">
        <v>42</v>
      </c>
      <c r="F40" s="166">
        <f>ROUND((SUM(BF106:BF113)+SUM(BF137:BF174)),2)</f>
        <v>0</v>
      </c>
      <c r="G40" s="38"/>
      <c r="H40" s="38"/>
      <c r="I40" s="167">
        <v>0.15</v>
      </c>
      <c r="J40" s="166">
        <f>ROUND(((SUM(BF106:BF113)+SUM(BF137:BF174))*I40),2)</f>
        <v>0</v>
      </c>
      <c r="K40" s="38"/>
      <c r="L40" s="63"/>
      <c r="S40" s="38"/>
      <c r="T40" s="38"/>
      <c r="U40" s="38"/>
      <c r="V40" s="38"/>
      <c r="W40" s="38"/>
      <c r="X40" s="38"/>
      <c r="Y40" s="38"/>
      <c r="Z40" s="38"/>
      <c r="AA40" s="38"/>
      <c r="AB40" s="38"/>
      <c r="AC40" s="38"/>
      <c r="AD40" s="38"/>
      <c r="AE40" s="38"/>
    </row>
    <row r="41" spans="1:31" s="2" customFormat="1" ht="14.4" customHeight="1" hidden="1">
      <c r="A41" s="38"/>
      <c r="B41" s="44"/>
      <c r="C41" s="38"/>
      <c r="D41" s="38"/>
      <c r="E41" s="151" t="s">
        <v>43</v>
      </c>
      <c r="F41" s="166">
        <f>ROUND((SUM(BG106:BG113)+SUM(BG137:BG174)),2)</f>
        <v>0</v>
      </c>
      <c r="G41" s="38"/>
      <c r="H41" s="38"/>
      <c r="I41" s="167">
        <v>0.21</v>
      </c>
      <c r="J41" s="166">
        <f>0</f>
        <v>0</v>
      </c>
      <c r="K41" s="38"/>
      <c r="L41" s="63"/>
      <c r="S41" s="38"/>
      <c r="T41" s="38"/>
      <c r="U41" s="38"/>
      <c r="V41" s="38"/>
      <c r="W41" s="38"/>
      <c r="X41" s="38"/>
      <c r="Y41" s="38"/>
      <c r="Z41" s="38"/>
      <c r="AA41" s="38"/>
      <c r="AB41" s="38"/>
      <c r="AC41" s="38"/>
      <c r="AD41" s="38"/>
      <c r="AE41" s="38"/>
    </row>
    <row r="42" spans="1:31" s="2" customFormat="1" ht="14.4" customHeight="1" hidden="1">
      <c r="A42" s="38"/>
      <c r="B42" s="44"/>
      <c r="C42" s="38"/>
      <c r="D42" s="38"/>
      <c r="E42" s="151" t="s">
        <v>44</v>
      </c>
      <c r="F42" s="166">
        <f>ROUND((SUM(BH106:BH113)+SUM(BH137:BH174)),2)</f>
        <v>0</v>
      </c>
      <c r="G42" s="38"/>
      <c r="H42" s="38"/>
      <c r="I42" s="167">
        <v>0.15</v>
      </c>
      <c r="J42" s="166">
        <f>0</f>
        <v>0</v>
      </c>
      <c r="K42" s="38"/>
      <c r="L42" s="63"/>
      <c r="S42" s="38"/>
      <c r="T42" s="38"/>
      <c r="U42" s="38"/>
      <c r="V42" s="38"/>
      <c r="W42" s="38"/>
      <c r="X42" s="38"/>
      <c r="Y42" s="38"/>
      <c r="Z42" s="38"/>
      <c r="AA42" s="38"/>
      <c r="AB42" s="38"/>
      <c r="AC42" s="38"/>
      <c r="AD42" s="38"/>
      <c r="AE42" s="38"/>
    </row>
    <row r="43" spans="1:31" s="2" customFormat="1" ht="14.4" customHeight="1" hidden="1">
      <c r="A43" s="38"/>
      <c r="B43" s="44"/>
      <c r="C43" s="38"/>
      <c r="D43" s="38"/>
      <c r="E43" s="151" t="s">
        <v>45</v>
      </c>
      <c r="F43" s="166">
        <f>ROUND((SUM(BI106:BI113)+SUM(BI137:BI174)),2)</f>
        <v>0</v>
      </c>
      <c r="G43" s="38"/>
      <c r="H43" s="38"/>
      <c r="I43" s="167">
        <v>0</v>
      </c>
      <c r="J43" s="166">
        <f>0</f>
        <v>0</v>
      </c>
      <c r="K43" s="38"/>
      <c r="L43" s="63"/>
      <c r="S43" s="38"/>
      <c r="T43" s="38"/>
      <c r="U43" s="38"/>
      <c r="V43" s="38"/>
      <c r="W43" s="38"/>
      <c r="X43" s="38"/>
      <c r="Y43" s="38"/>
      <c r="Z43" s="38"/>
      <c r="AA43" s="38"/>
      <c r="AB43" s="38"/>
      <c r="AC43" s="38"/>
      <c r="AD43" s="38"/>
      <c r="AE43" s="38"/>
    </row>
    <row r="44" spans="1:31" s="2" customFormat="1" ht="6.95" customHeight="1">
      <c r="A44" s="38"/>
      <c r="B44" s="44"/>
      <c r="C44" s="38"/>
      <c r="D44" s="38"/>
      <c r="E44" s="38"/>
      <c r="F44" s="38"/>
      <c r="G44" s="38"/>
      <c r="H44" s="38"/>
      <c r="I44" s="38"/>
      <c r="J44" s="38"/>
      <c r="K44" s="38"/>
      <c r="L44" s="63"/>
      <c r="S44" s="38"/>
      <c r="T44" s="38"/>
      <c r="U44" s="38"/>
      <c r="V44" s="38"/>
      <c r="W44" s="38"/>
      <c r="X44" s="38"/>
      <c r="Y44" s="38"/>
      <c r="Z44" s="38"/>
      <c r="AA44" s="38"/>
      <c r="AB44" s="38"/>
      <c r="AC44" s="38"/>
      <c r="AD44" s="38"/>
      <c r="AE44" s="38"/>
    </row>
    <row r="45" spans="1:31" s="2" customFormat="1" ht="25.4" customHeight="1">
      <c r="A45" s="38"/>
      <c r="B45" s="44"/>
      <c r="C45" s="168"/>
      <c r="D45" s="169" t="s">
        <v>46</v>
      </c>
      <c r="E45" s="170"/>
      <c r="F45" s="170"/>
      <c r="G45" s="171" t="s">
        <v>47</v>
      </c>
      <c r="H45" s="172" t="s">
        <v>48</v>
      </c>
      <c r="I45" s="170"/>
      <c r="J45" s="173">
        <f>SUM(J36:J43)</f>
        <v>0</v>
      </c>
      <c r="K45" s="174"/>
      <c r="L45" s="63"/>
      <c r="S45" s="38"/>
      <c r="T45" s="38"/>
      <c r="U45" s="38"/>
      <c r="V45" s="38"/>
      <c r="W45" s="38"/>
      <c r="X45" s="38"/>
      <c r="Y45" s="38"/>
      <c r="Z45" s="38"/>
      <c r="AA45" s="38"/>
      <c r="AB45" s="38"/>
      <c r="AC45" s="38"/>
      <c r="AD45" s="38"/>
      <c r="AE45" s="38"/>
    </row>
    <row r="46" spans="1:31" s="2" customFormat="1" ht="14.4" customHeight="1">
      <c r="A46" s="38"/>
      <c r="B46" s="44"/>
      <c r="C46" s="38"/>
      <c r="D46" s="38"/>
      <c r="E46" s="38"/>
      <c r="F46" s="38"/>
      <c r="G46" s="38"/>
      <c r="H46" s="38"/>
      <c r="I46" s="38"/>
      <c r="J46" s="38"/>
      <c r="K46" s="38"/>
      <c r="L46" s="63"/>
      <c r="S46" s="38"/>
      <c r="T46" s="38"/>
      <c r="U46" s="38"/>
      <c r="V46" s="38"/>
      <c r="W46" s="38"/>
      <c r="X46" s="38"/>
      <c r="Y46" s="38"/>
      <c r="Z46" s="38"/>
      <c r="AA46" s="38"/>
      <c r="AB46" s="38"/>
      <c r="AC46" s="38"/>
      <c r="AD46" s="38"/>
      <c r="AE46" s="38"/>
    </row>
    <row r="47" spans="2:12" s="1" customFormat="1" ht="14.4" customHeight="1">
      <c r="B47" s="20"/>
      <c r="L47" s="20"/>
    </row>
    <row r="48" spans="2:12" s="1" customFormat="1" ht="14.4" customHeight="1">
      <c r="B48" s="20"/>
      <c r="L48" s="20"/>
    </row>
    <row r="49" spans="2:12" s="1" customFormat="1" ht="14.4" customHeight="1">
      <c r="B49" s="20"/>
      <c r="L49" s="20"/>
    </row>
    <row r="50" spans="2:12" s="2" customFormat="1" ht="14.4" customHeight="1">
      <c r="B50" s="63"/>
      <c r="D50" s="175" t="s">
        <v>49</v>
      </c>
      <c r="E50" s="176"/>
      <c r="F50" s="176"/>
      <c r="G50" s="175" t="s">
        <v>50</v>
      </c>
      <c r="H50" s="176"/>
      <c r="I50" s="176"/>
      <c r="J50" s="176"/>
      <c r="K50" s="176"/>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7" t="s">
        <v>51</v>
      </c>
      <c r="E61" s="178"/>
      <c r="F61" s="179" t="s">
        <v>52</v>
      </c>
      <c r="G61" s="177" t="s">
        <v>51</v>
      </c>
      <c r="H61" s="178"/>
      <c r="I61" s="178"/>
      <c r="J61" s="180" t="s">
        <v>52</v>
      </c>
      <c r="K61" s="178"/>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5" t="s">
        <v>53</v>
      </c>
      <c r="E65" s="181"/>
      <c r="F65" s="181"/>
      <c r="G65" s="175" t="s">
        <v>54</v>
      </c>
      <c r="H65" s="181"/>
      <c r="I65" s="181"/>
      <c r="J65" s="181"/>
      <c r="K65" s="181"/>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7" t="s">
        <v>51</v>
      </c>
      <c r="E76" s="178"/>
      <c r="F76" s="179" t="s">
        <v>52</v>
      </c>
      <c r="G76" s="177" t="s">
        <v>51</v>
      </c>
      <c r="H76" s="178"/>
      <c r="I76" s="178"/>
      <c r="J76" s="180" t="s">
        <v>52</v>
      </c>
      <c r="K76" s="178"/>
      <c r="L76" s="63"/>
      <c r="S76" s="38"/>
      <c r="T76" s="38"/>
      <c r="U76" s="38"/>
      <c r="V76" s="38"/>
      <c r="W76" s="38"/>
      <c r="X76" s="38"/>
      <c r="Y76" s="38"/>
      <c r="Z76" s="38"/>
      <c r="AA76" s="38"/>
      <c r="AB76" s="38"/>
      <c r="AC76" s="38"/>
      <c r="AD76" s="38"/>
      <c r="AE76" s="38"/>
    </row>
    <row r="77" spans="1:31" s="2" customFormat="1" ht="14.4" customHeight="1">
      <c r="A77" s="38"/>
      <c r="B77" s="182"/>
      <c r="C77" s="183"/>
      <c r="D77" s="183"/>
      <c r="E77" s="183"/>
      <c r="F77" s="183"/>
      <c r="G77" s="183"/>
      <c r="H77" s="183"/>
      <c r="I77" s="183"/>
      <c r="J77" s="183"/>
      <c r="K77" s="183"/>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5"/>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126</v>
      </c>
      <c r="D82" s="40"/>
      <c r="E82" s="40"/>
      <c r="F82" s="40"/>
      <c r="G82" s="40"/>
      <c r="H82" s="40"/>
      <c r="I82" s="40"/>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40"/>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6" t="str">
        <f>E7</f>
        <v>Stavební úpravy ve 2.NP budovy ÚK VŠB-TUO</v>
      </c>
      <c r="F85" s="32"/>
      <c r="G85" s="32"/>
      <c r="H85" s="32"/>
      <c r="I85" s="40"/>
      <c r="J85" s="40"/>
      <c r="K85" s="40"/>
      <c r="L85" s="63"/>
      <c r="S85" s="38"/>
      <c r="T85" s="38"/>
      <c r="U85" s="38"/>
      <c r="V85" s="38"/>
      <c r="W85" s="38"/>
      <c r="X85" s="38"/>
      <c r="Y85" s="38"/>
      <c r="Z85" s="38"/>
      <c r="AA85" s="38"/>
      <c r="AB85" s="38"/>
      <c r="AC85" s="38"/>
      <c r="AD85" s="38"/>
      <c r="AE85" s="38"/>
    </row>
    <row r="86" spans="2:12" s="1" customFormat="1" ht="12" customHeight="1">
      <c r="B86" s="21"/>
      <c r="C86" s="32" t="s">
        <v>120</v>
      </c>
      <c r="D86" s="22"/>
      <c r="E86" s="22"/>
      <c r="F86" s="22"/>
      <c r="G86" s="22"/>
      <c r="H86" s="22"/>
      <c r="I86" s="22"/>
      <c r="J86" s="22"/>
      <c r="K86" s="22"/>
      <c r="L86" s="20"/>
    </row>
    <row r="87" spans="2:12" s="1" customFormat="1" ht="16.5" customHeight="1">
      <c r="B87" s="21"/>
      <c r="C87" s="22"/>
      <c r="D87" s="22"/>
      <c r="E87" s="186" t="s">
        <v>1672</v>
      </c>
      <c r="F87" s="22"/>
      <c r="G87" s="22"/>
      <c r="H87" s="22"/>
      <c r="I87" s="22"/>
      <c r="J87" s="22"/>
      <c r="K87" s="22"/>
      <c r="L87" s="20"/>
    </row>
    <row r="88" spans="2:12" s="1" customFormat="1" ht="12" customHeight="1">
      <c r="B88" s="21"/>
      <c r="C88" s="32" t="s">
        <v>122</v>
      </c>
      <c r="D88" s="22"/>
      <c r="E88" s="22"/>
      <c r="F88" s="22"/>
      <c r="G88" s="22"/>
      <c r="H88" s="22"/>
      <c r="I88" s="22"/>
      <c r="J88" s="22"/>
      <c r="K88" s="22"/>
      <c r="L88" s="20"/>
    </row>
    <row r="89" spans="1:31" s="2" customFormat="1" ht="16.5" customHeight="1">
      <c r="A89" s="38"/>
      <c r="B89" s="39"/>
      <c r="C89" s="40"/>
      <c r="D89" s="40"/>
      <c r="E89" s="310" t="s">
        <v>901</v>
      </c>
      <c r="F89" s="40"/>
      <c r="G89" s="40"/>
      <c r="H89" s="40"/>
      <c r="I89" s="40"/>
      <c r="J89" s="40"/>
      <c r="K89" s="40"/>
      <c r="L89" s="63"/>
      <c r="S89" s="38"/>
      <c r="T89" s="38"/>
      <c r="U89" s="38"/>
      <c r="V89" s="38"/>
      <c r="W89" s="38"/>
      <c r="X89" s="38"/>
      <c r="Y89" s="38"/>
      <c r="Z89" s="38"/>
      <c r="AA89" s="38"/>
      <c r="AB89" s="38"/>
      <c r="AC89" s="38"/>
      <c r="AD89" s="38"/>
      <c r="AE89" s="38"/>
    </row>
    <row r="90" spans="1:31" s="2" customFormat="1" ht="12" customHeight="1">
      <c r="A90" s="38"/>
      <c r="B90" s="39"/>
      <c r="C90" s="32" t="s">
        <v>902</v>
      </c>
      <c r="D90" s="40"/>
      <c r="E90" s="40"/>
      <c r="F90" s="40"/>
      <c r="G90" s="40"/>
      <c r="H90" s="40"/>
      <c r="I90" s="40"/>
      <c r="J90" s="40"/>
      <c r="K90" s="40"/>
      <c r="L90" s="63"/>
      <c r="S90" s="38"/>
      <c r="T90" s="38"/>
      <c r="U90" s="38"/>
      <c r="V90" s="38"/>
      <c r="W90" s="38"/>
      <c r="X90" s="38"/>
      <c r="Y90" s="38"/>
      <c r="Z90" s="38"/>
      <c r="AA90" s="38"/>
      <c r="AB90" s="38"/>
      <c r="AC90" s="38"/>
      <c r="AD90" s="38"/>
      <c r="AE90" s="38"/>
    </row>
    <row r="91" spans="1:31" s="2" customFormat="1" ht="16.5" customHeight="1">
      <c r="A91" s="38"/>
      <c r="B91" s="39"/>
      <c r="C91" s="40"/>
      <c r="D91" s="40"/>
      <c r="E91" s="76" t="str">
        <f>E13</f>
        <v>D.1.4.3 - Silnoproudá elektrotechnika</v>
      </c>
      <c r="F91" s="40"/>
      <c r="G91" s="40"/>
      <c r="H91" s="40"/>
      <c r="I91" s="40"/>
      <c r="J91" s="40"/>
      <c r="K91" s="40"/>
      <c r="L91" s="63"/>
      <c r="S91" s="38"/>
      <c r="T91" s="38"/>
      <c r="U91" s="38"/>
      <c r="V91" s="38"/>
      <c r="W91" s="38"/>
      <c r="X91" s="38"/>
      <c r="Y91" s="38"/>
      <c r="Z91" s="38"/>
      <c r="AA91" s="38"/>
      <c r="AB91" s="38"/>
      <c r="AC91" s="38"/>
      <c r="AD91" s="38"/>
      <c r="AE91" s="38"/>
    </row>
    <row r="92" spans="1:31" s="2" customFormat="1" ht="6.95" customHeight="1">
      <c r="A92" s="38"/>
      <c r="B92" s="39"/>
      <c r="C92" s="40"/>
      <c r="D92" s="40"/>
      <c r="E92" s="40"/>
      <c r="F92" s="40"/>
      <c r="G92" s="40"/>
      <c r="H92" s="40"/>
      <c r="I92" s="40"/>
      <c r="J92" s="40"/>
      <c r="K92" s="40"/>
      <c r="L92" s="63"/>
      <c r="S92" s="38"/>
      <c r="T92" s="38"/>
      <c r="U92" s="38"/>
      <c r="V92" s="38"/>
      <c r="W92" s="38"/>
      <c r="X92" s="38"/>
      <c r="Y92" s="38"/>
      <c r="Z92" s="38"/>
      <c r="AA92" s="38"/>
      <c r="AB92" s="38"/>
      <c r="AC92" s="38"/>
      <c r="AD92" s="38"/>
      <c r="AE92" s="38"/>
    </row>
    <row r="93" spans="1:31" s="2" customFormat="1" ht="12" customHeight="1">
      <c r="A93" s="38"/>
      <c r="B93" s="39"/>
      <c r="C93" s="32" t="s">
        <v>20</v>
      </c>
      <c r="D93" s="40"/>
      <c r="E93" s="40"/>
      <c r="F93" s="27" t="str">
        <f>F16</f>
        <v>Ostrava</v>
      </c>
      <c r="G93" s="40"/>
      <c r="H93" s="40"/>
      <c r="I93" s="32" t="s">
        <v>22</v>
      </c>
      <c r="J93" s="79" t="str">
        <f>IF(J16="","",J16)</f>
        <v>6. 3. 2023</v>
      </c>
      <c r="K93" s="40"/>
      <c r="L93" s="63"/>
      <c r="S93" s="38"/>
      <c r="T93" s="38"/>
      <c r="U93" s="38"/>
      <c r="V93" s="38"/>
      <c r="W93" s="38"/>
      <c r="X93" s="38"/>
      <c r="Y93" s="38"/>
      <c r="Z93" s="38"/>
      <c r="AA93" s="38"/>
      <c r="AB93" s="38"/>
      <c r="AC93" s="38"/>
      <c r="AD93" s="38"/>
      <c r="AE93" s="38"/>
    </row>
    <row r="94" spans="1:31" s="2" customFormat="1" ht="6.95" customHeight="1">
      <c r="A94" s="38"/>
      <c r="B94" s="39"/>
      <c r="C94" s="40"/>
      <c r="D94" s="40"/>
      <c r="E94" s="40"/>
      <c r="F94" s="40"/>
      <c r="G94" s="40"/>
      <c r="H94" s="40"/>
      <c r="I94" s="40"/>
      <c r="J94" s="40"/>
      <c r="K94" s="40"/>
      <c r="L94" s="63"/>
      <c r="S94" s="38"/>
      <c r="T94" s="38"/>
      <c r="U94" s="38"/>
      <c r="V94" s="38"/>
      <c r="W94" s="38"/>
      <c r="X94" s="38"/>
      <c r="Y94" s="38"/>
      <c r="Z94" s="38"/>
      <c r="AA94" s="38"/>
      <c r="AB94" s="38"/>
      <c r="AC94" s="38"/>
      <c r="AD94" s="38"/>
      <c r="AE94" s="38"/>
    </row>
    <row r="95" spans="1:31" s="2" customFormat="1" ht="15.15" customHeight="1">
      <c r="A95" s="38"/>
      <c r="B95" s="39"/>
      <c r="C95" s="32" t="s">
        <v>24</v>
      </c>
      <c r="D95" s="40"/>
      <c r="E95" s="40"/>
      <c r="F95" s="27" t="str">
        <f>E19</f>
        <v>VŠB-TUO</v>
      </c>
      <c r="G95" s="40"/>
      <c r="H95" s="40"/>
      <c r="I95" s="32" t="s">
        <v>30</v>
      </c>
      <c r="J95" s="36" t="str">
        <f>E25</f>
        <v>Marpo s.r.o.</v>
      </c>
      <c r="K95" s="40"/>
      <c r="L95" s="63"/>
      <c r="S95" s="38"/>
      <c r="T95" s="38"/>
      <c r="U95" s="38"/>
      <c r="V95" s="38"/>
      <c r="W95" s="38"/>
      <c r="X95" s="38"/>
      <c r="Y95" s="38"/>
      <c r="Z95" s="38"/>
      <c r="AA95" s="38"/>
      <c r="AB95" s="38"/>
      <c r="AC95" s="38"/>
      <c r="AD95" s="38"/>
      <c r="AE95" s="38"/>
    </row>
    <row r="96" spans="1:31" s="2" customFormat="1" ht="15.15" customHeight="1">
      <c r="A96" s="38"/>
      <c r="B96" s="39"/>
      <c r="C96" s="32" t="s">
        <v>28</v>
      </c>
      <c r="D96" s="40"/>
      <c r="E96" s="40"/>
      <c r="F96" s="27" t="str">
        <f>IF(E22="","",E22)</f>
        <v>Vyplň údaj</v>
      </c>
      <c r="G96" s="40"/>
      <c r="H96" s="40"/>
      <c r="I96" s="32" t="s">
        <v>33</v>
      </c>
      <c r="J96" s="36" t="str">
        <f>E28</f>
        <v xml:space="preserve"> </v>
      </c>
      <c r="K96" s="40"/>
      <c r="L96" s="63"/>
      <c r="S96" s="38"/>
      <c r="T96" s="38"/>
      <c r="U96" s="38"/>
      <c r="V96" s="38"/>
      <c r="W96" s="38"/>
      <c r="X96" s="38"/>
      <c r="Y96" s="38"/>
      <c r="Z96" s="38"/>
      <c r="AA96" s="38"/>
      <c r="AB96" s="38"/>
      <c r="AC96" s="38"/>
      <c r="AD96" s="38"/>
      <c r="AE96" s="38"/>
    </row>
    <row r="97" spans="1:31" s="2" customFormat="1" ht="10.3" customHeight="1">
      <c r="A97" s="38"/>
      <c r="B97" s="39"/>
      <c r="C97" s="40"/>
      <c r="D97" s="40"/>
      <c r="E97" s="40"/>
      <c r="F97" s="40"/>
      <c r="G97" s="40"/>
      <c r="H97" s="40"/>
      <c r="I97" s="40"/>
      <c r="J97" s="40"/>
      <c r="K97" s="40"/>
      <c r="L97" s="63"/>
      <c r="S97" s="38"/>
      <c r="T97" s="38"/>
      <c r="U97" s="38"/>
      <c r="V97" s="38"/>
      <c r="W97" s="38"/>
      <c r="X97" s="38"/>
      <c r="Y97" s="38"/>
      <c r="Z97" s="38"/>
      <c r="AA97" s="38"/>
      <c r="AB97" s="38"/>
      <c r="AC97" s="38"/>
      <c r="AD97" s="38"/>
      <c r="AE97" s="38"/>
    </row>
    <row r="98" spans="1:31" s="2" customFormat="1" ht="29.25" customHeight="1">
      <c r="A98" s="38"/>
      <c r="B98" s="39"/>
      <c r="C98" s="187" t="s">
        <v>127</v>
      </c>
      <c r="D98" s="188"/>
      <c r="E98" s="188"/>
      <c r="F98" s="188"/>
      <c r="G98" s="188"/>
      <c r="H98" s="188"/>
      <c r="I98" s="188"/>
      <c r="J98" s="189" t="s">
        <v>128</v>
      </c>
      <c r="K98" s="188"/>
      <c r="L98" s="63"/>
      <c r="S98" s="38"/>
      <c r="T98" s="38"/>
      <c r="U98" s="38"/>
      <c r="V98" s="38"/>
      <c r="W98" s="38"/>
      <c r="X98" s="38"/>
      <c r="Y98" s="38"/>
      <c r="Z98" s="38"/>
      <c r="AA98" s="38"/>
      <c r="AB98" s="38"/>
      <c r="AC98" s="38"/>
      <c r="AD98" s="38"/>
      <c r="AE98" s="38"/>
    </row>
    <row r="99" spans="1:31" s="2" customFormat="1" ht="10.3" customHeight="1">
      <c r="A99" s="38"/>
      <c r="B99" s="39"/>
      <c r="C99" s="40"/>
      <c r="D99" s="40"/>
      <c r="E99" s="40"/>
      <c r="F99" s="40"/>
      <c r="G99" s="40"/>
      <c r="H99" s="40"/>
      <c r="I99" s="40"/>
      <c r="J99" s="40"/>
      <c r="K99" s="40"/>
      <c r="L99" s="63"/>
      <c r="S99" s="38"/>
      <c r="T99" s="38"/>
      <c r="U99" s="38"/>
      <c r="V99" s="38"/>
      <c r="W99" s="38"/>
      <c r="X99" s="38"/>
      <c r="Y99" s="38"/>
      <c r="Z99" s="38"/>
      <c r="AA99" s="38"/>
      <c r="AB99" s="38"/>
      <c r="AC99" s="38"/>
      <c r="AD99" s="38"/>
      <c r="AE99" s="38"/>
    </row>
    <row r="100" spans="1:47" s="2" customFormat="1" ht="22.8" customHeight="1">
      <c r="A100" s="38"/>
      <c r="B100" s="39"/>
      <c r="C100" s="190" t="s">
        <v>129</v>
      </c>
      <c r="D100" s="40"/>
      <c r="E100" s="40"/>
      <c r="F100" s="40"/>
      <c r="G100" s="40"/>
      <c r="H100" s="40"/>
      <c r="I100" s="40"/>
      <c r="J100" s="110">
        <f>J137</f>
        <v>0</v>
      </c>
      <c r="K100" s="40"/>
      <c r="L100" s="63"/>
      <c r="S100" s="38"/>
      <c r="T100" s="38"/>
      <c r="U100" s="38"/>
      <c r="V100" s="38"/>
      <c r="W100" s="38"/>
      <c r="X100" s="38"/>
      <c r="Y100" s="38"/>
      <c r="Z100" s="38"/>
      <c r="AA100" s="38"/>
      <c r="AB100" s="38"/>
      <c r="AC100" s="38"/>
      <c r="AD100" s="38"/>
      <c r="AE100" s="38"/>
      <c r="AU100" s="17" t="s">
        <v>130</v>
      </c>
    </row>
    <row r="101" spans="1:31" s="9" customFormat="1" ht="24.95" customHeight="1">
      <c r="A101" s="9"/>
      <c r="B101" s="191"/>
      <c r="C101" s="192"/>
      <c r="D101" s="193" t="s">
        <v>1848</v>
      </c>
      <c r="E101" s="194"/>
      <c r="F101" s="194"/>
      <c r="G101" s="194"/>
      <c r="H101" s="194"/>
      <c r="I101" s="194"/>
      <c r="J101" s="195">
        <f>J138</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1849</v>
      </c>
      <c r="E102" s="194"/>
      <c r="F102" s="194"/>
      <c r="G102" s="194"/>
      <c r="H102" s="194"/>
      <c r="I102" s="194"/>
      <c r="J102" s="195">
        <f>J162</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969</v>
      </c>
      <c r="E103" s="194"/>
      <c r="F103" s="194"/>
      <c r="G103" s="194"/>
      <c r="H103" s="194"/>
      <c r="I103" s="194"/>
      <c r="J103" s="195">
        <f>J173</f>
        <v>0</v>
      </c>
      <c r="K103" s="192"/>
      <c r="L103" s="196"/>
      <c r="S103" s="9"/>
      <c r="T103" s="9"/>
      <c r="U103" s="9"/>
      <c r="V103" s="9"/>
      <c r="W103" s="9"/>
      <c r="X103" s="9"/>
      <c r="Y103" s="9"/>
      <c r="Z103" s="9"/>
      <c r="AA103" s="9"/>
      <c r="AB103" s="9"/>
      <c r="AC103" s="9"/>
      <c r="AD103" s="9"/>
      <c r="AE103" s="9"/>
    </row>
    <row r="104" spans="1:31" s="2" customFormat="1" ht="21.8" customHeight="1">
      <c r="A104" s="38"/>
      <c r="B104" s="39"/>
      <c r="C104" s="40"/>
      <c r="D104" s="40"/>
      <c r="E104" s="40"/>
      <c r="F104" s="40"/>
      <c r="G104" s="40"/>
      <c r="H104" s="40"/>
      <c r="I104" s="40"/>
      <c r="J104" s="40"/>
      <c r="K104" s="40"/>
      <c r="L104" s="63"/>
      <c r="S104" s="38"/>
      <c r="T104" s="38"/>
      <c r="U104" s="38"/>
      <c r="V104" s="38"/>
      <c r="W104" s="38"/>
      <c r="X104" s="38"/>
      <c r="Y104" s="38"/>
      <c r="Z104" s="38"/>
      <c r="AA104" s="38"/>
      <c r="AB104" s="38"/>
      <c r="AC104" s="38"/>
      <c r="AD104" s="38"/>
      <c r="AE104" s="38"/>
    </row>
    <row r="105" spans="1:31" s="2" customFormat="1" ht="6.95" customHeight="1">
      <c r="A105" s="38"/>
      <c r="B105" s="39"/>
      <c r="C105" s="40"/>
      <c r="D105" s="40"/>
      <c r="E105" s="40"/>
      <c r="F105" s="40"/>
      <c r="G105" s="40"/>
      <c r="H105" s="40"/>
      <c r="I105" s="40"/>
      <c r="J105" s="40"/>
      <c r="K105" s="40"/>
      <c r="L105" s="63"/>
      <c r="S105" s="38"/>
      <c r="T105" s="38"/>
      <c r="U105" s="38"/>
      <c r="V105" s="38"/>
      <c r="W105" s="38"/>
      <c r="X105" s="38"/>
      <c r="Y105" s="38"/>
      <c r="Z105" s="38"/>
      <c r="AA105" s="38"/>
      <c r="AB105" s="38"/>
      <c r="AC105" s="38"/>
      <c r="AD105" s="38"/>
      <c r="AE105" s="38"/>
    </row>
    <row r="106" spans="1:31" s="2" customFormat="1" ht="29.25" customHeight="1">
      <c r="A106" s="38"/>
      <c r="B106" s="39"/>
      <c r="C106" s="190" t="s">
        <v>149</v>
      </c>
      <c r="D106" s="40"/>
      <c r="E106" s="40"/>
      <c r="F106" s="40"/>
      <c r="G106" s="40"/>
      <c r="H106" s="40"/>
      <c r="I106" s="40"/>
      <c r="J106" s="202">
        <f>ROUND(J107+J108+J109+J110+J111+J112,2)</f>
        <v>0</v>
      </c>
      <c r="K106" s="40"/>
      <c r="L106" s="63"/>
      <c r="N106" s="203" t="s">
        <v>40</v>
      </c>
      <c r="S106" s="38"/>
      <c r="T106" s="38"/>
      <c r="U106" s="38"/>
      <c r="V106" s="38"/>
      <c r="W106" s="38"/>
      <c r="X106" s="38"/>
      <c r="Y106" s="38"/>
      <c r="Z106" s="38"/>
      <c r="AA106" s="38"/>
      <c r="AB106" s="38"/>
      <c r="AC106" s="38"/>
      <c r="AD106" s="38"/>
      <c r="AE106" s="38"/>
    </row>
    <row r="107" spans="1:65" s="2" customFormat="1" ht="18" customHeight="1">
      <c r="A107" s="38"/>
      <c r="B107" s="39"/>
      <c r="C107" s="40"/>
      <c r="D107" s="204" t="s">
        <v>150</v>
      </c>
      <c r="E107" s="205"/>
      <c r="F107" s="205"/>
      <c r="G107" s="40"/>
      <c r="H107" s="40"/>
      <c r="I107" s="40"/>
      <c r="J107" s="206">
        <v>0</v>
      </c>
      <c r="K107" s="40"/>
      <c r="L107" s="207"/>
      <c r="M107" s="208"/>
      <c r="N107" s="209" t="s">
        <v>41</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116</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8"/>
      <c r="B108" s="39"/>
      <c r="C108" s="40"/>
      <c r="D108" s="204" t="s">
        <v>151</v>
      </c>
      <c r="E108" s="205"/>
      <c r="F108" s="205"/>
      <c r="G108" s="40"/>
      <c r="H108" s="40"/>
      <c r="I108" s="40"/>
      <c r="J108" s="206">
        <v>0</v>
      </c>
      <c r="K108" s="40"/>
      <c r="L108" s="207"/>
      <c r="M108" s="208"/>
      <c r="N108" s="209" t="s">
        <v>41</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116</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8"/>
      <c r="B109" s="39"/>
      <c r="C109" s="40"/>
      <c r="D109" s="204" t="s">
        <v>152</v>
      </c>
      <c r="E109" s="205"/>
      <c r="F109" s="205"/>
      <c r="G109" s="40"/>
      <c r="H109" s="40"/>
      <c r="I109" s="40"/>
      <c r="J109" s="206">
        <v>0</v>
      </c>
      <c r="K109" s="40"/>
      <c r="L109" s="207"/>
      <c r="M109" s="208"/>
      <c r="N109" s="209" t="s">
        <v>41</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116</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8"/>
      <c r="B110" s="39"/>
      <c r="C110" s="40"/>
      <c r="D110" s="204" t="s">
        <v>153</v>
      </c>
      <c r="E110" s="205"/>
      <c r="F110" s="205"/>
      <c r="G110" s="40"/>
      <c r="H110" s="40"/>
      <c r="I110" s="40"/>
      <c r="J110" s="206">
        <v>0</v>
      </c>
      <c r="K110" s="40"/>
      <c r="L110" s="207"/>
      <c r="M110" s="208"/>
      <c r="N110" s="209" t="s">
        <v>41</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116</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8"/>
      <c r="B111" s="39"/>
      <c r="C111" s="40"/>
      <c r="D111" s="204" t="s">
        <v>154</v>
      </c>
      <c r="E111" s="205"/>
      <c r="F111" s="205"/>
      <c r="G111" s="40"/>
      <c r="H111" s="40"/>
      <c r="I111" s="40"/>
      <c r="J111" s="206">
        <v>0</v>
      </c>
      <c r="K111" s="40"/>
      <c r="L111" s="207"/>
      <c r="M111" s="208"/>
      <c r="N111" s="209" t="s">
        <v>41</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116</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8"/>
      <c r="B112" s="39"/>
      <c r="C112" s="40"/>
      <c r="D112" s="205" t="s">
        <v>155</v>
      </c>
      <c r="E112" s="40"/>
      <c r="F112" s="40"/>
      <c r="G112" s="40"/>
      <c r="H112" s="40"/>
      <c r="I112" s="40"/>
      <c r="J112" s="206">
        <f>ROUND(J34*T112,2)</f>
        <v>0</v>
      </c>
      <c r="K112" s="40"/>
      <c r="L112" s="207"/>
      <c r="M112" s="208"/>
      <c r="N112" s="209" t="s">
        <v>41</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156</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8"/>
      <c r="B113" s="39"/>
      <c r="C113" s="40"/>
      <c r="D113" s="40"/>
      <c r="E113" s="40"/>
      <c r="F113" s="40"/>
      <c r="G113" s="40"/>
      <c r="H113" s="40"/>
      <c r="I113" s="40"/>
      <c r="J113" s="40"/>
      <c r="K113" s="40"/>
      <c r="L113" s="63"/>
      <c r="S113" s="38"/>
      <c r="T113" s="38"/>
      <c r="U113" s="38"/>
      <c r="V113" s="38"/>
      <c r="W113" s="38"/>
      <c r="X113" s="38"/>
      <c r="Y113" s="38"/>
      <c r="Z113" s="38"/>
      <c r="AA113" s="38"/>
      <c r="AB113" s="38"/>
      <c r="AC113" s="38"/>
      <c r="AD113" s="38"/>
      <c r="AE113" s="38"/>
    </row>
    <row r="114" spans="1:31" s="2" customFormat="1" ht="29.25" customHeight="1">
      <c r="A114" s="38"/>
      <c r="B114" s="39"/>
      <c r="C114" s="213" t="s">
        <v>157</v>
      </c>
      <c r="D114" s="188"/>
      <c r="E114" s="188"/>
      <c r="F114" s="188"/>
      <c r="G114" s="188"/>
      <c r="H114" s="188"/>
      <c r="I114" s="188"/>
      <c r="J114" s="214">
        <f>ROUND(J100+J106,2)</f>
        <v>0</v>
      </c>
      <c r="K114" s="188"/>
      <c r="L114" s="63"/>
      <c r="S114" s="38"/>
      <c r="T114" s="38"/>
      <c r="U114" s="38"/>
      <c r="V114" s="38"/>
      <c r="W114" s="38"/>
      <c r="X114" s="38"/>
      <c r="Y114" s="38"/>
      <c r="Z114" s="38"/>
      <c r="AA114" s="38"/>
      <c r="AB114" s="38"/>
      <c r="AC114" s="38"/>
      <c r="AD114" s="38"/>
      <c r="AE114" s="38"/>
    </row>
    <row r="115" spans="1:31" s="2" customFormat="1" ht="6.95" customHeight="1">
      <c r="A115" s="38"/>
      <c r="B115" s="66"/>
      <c r="C115" s="67"/>
      <c r="D115" s="67"/>
      <c r="E115" s="67"/>
      <c r="F115" s="67"/>
      <c r="G115" s="67"/>
      <c r="H115" s="67"/>
      <c r="I115" s="67"/>
      <c r="J115" s="67"/>
      <c r="K115" s="67"/>
      <c r="L115" s="63"/>
      <c r="S115" s="38"/>
      <c r="T115" s="38"/>
      <c r="U115" s="38"/>
      <c r="V115" s="38"/>
      <c r="W115" s="38"/>
      <c r="X115" s="38"/>
      <c r="Y115" s="38"/>
      <c r="Z115" s="38"/>
      <c r="AA115" s="38"/>
      <c r="AB115" s="38"/>
      <c r="AC115" s="38"/>
      <c r="AD115" s="38"/>
      <c r="AE115" s="38"/>
    </row>
    <row r="119" spans="1:31" s="2" customFormat="1" ht="6.95" customHeight="1">
      <c r="A119" s="38"/>
      <c r="B119" s="68"/>
      <c r="C119" s="69"/>
      <c r="D119" s="69"/>
      <c r="E119" s="69"/>
      <c r="F119" s="69"/>
      <c r="G119" s="69"/>
      <c r="H119" s="69"/>
      <c r="I119" s="69"/>
      <c r="J119" s="69"/>
      <c r="K119" s="69"/>
      <c r="L119" s="63"/>
      <c r="S119" s="38"/>
      <c r="T119" s="38"/>
      <c r="U119" s="38"/>
      <c r="V119" s="38"/>
      <c r="W119" s="38"/>
      <c r="X119" s="38"/>
      <c r="Y119" s="38"/>
      <c r="Z119" s="38"/>
      <c r="AA119" s="38"/>
      <c r="AB119" s="38"/>
      <c r="AC119" s="38"/>
      <c r="AD119" s="38"/>
      <c r="AE119" s="38"/>
    </row>
    <row r="120" spans="1:31" s="2" customFormat="1" ht="24.95" customHeight="1">
      <c r="A120" s="38"/>
      <c r="B120" s="39"/>
      <c r="C120" s="23" t="s">
        <v>158</v>
      </c>
      <c r="D120" s="40"/>
      <c r="E120" s="40"/>
      <c r="F120" s="40"/>
      <c r="G120" s="40"/>
      <c r="H120" s="40"/>
      <c r="I120" s="40"/>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40"/>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16</v>
      </c>
      <c r="D122" s="40"/>
      <c r="E122" s="40"/>
      <c r="F122" s="40"/>
      <c r="G122" s="40"/>
      <c r="H122" s="40"/>
      <c r="I122" s="40"/>
      <c r="J122" s="40"/>
      <c r="K122" s="40"/>
      <c r="L122" s="63"/>
      <c r="S122" s="38"/>
      <c r="T122" s="38"/>
      <c r="U122" s="38"/>
      <c r="V122" s="38"/>
      <c r="W122" s="38"/>
      <c r="X122" s="38"/>
      <c r="Y122" s="38"/>
      <c r="Z122" s="38"/>
      <c r="AA122" s="38"/>
      <c r="AB122" s="38"/>
      <c r="AC122" s="38"/>
      <c r="AD122" s="38"/>
      <c r="AE122" s="38"/>
    </row>
    <row r="123" spans="1:31" s="2" customFormat="1" ht="16.5" customHeight="1">
      <c r="A123" s="38"/>
      <c r="B123" s="39"/>
      <c r="C123" s="40"/>
      <c r="D123" s="40"/>
      <c r="E123" s="186" t="str">
        <f>E7</f>
        <v>Stavební úpravy ve 2.NP budovy ÚK VŠB-TUO</v>
      </c>
      <c r="F123" s="32"/>
      <c r="G123" s="32"/>
      <c r="H123" s="32"/>
      <c r="I123" s="40"/>
      <c r="J123" s="40"/>
      <c r="K123" s="40"/>
      <c r="L123" s="63"/>
      <c r="S123" s="38"/>
      <c r="T123" s="38"/>
      <c r="U123" s="38"/>
      <c r="V123" s="38"/>
      <c r="W123" s="38"/>
      <c r="X123" s="38"/>
      <c r="Y123" s="38"/>
      <c r="Z123" s="38"/>
      <c r="AA123" s="38"/>
      <c r="AB123" s="38"/>
      <c r="AC123" s="38"/>
      <c r="AD123" s="38"/>
      <c r="AE123" s="38"/>
    </row>
    <row r="124" spans="2:12" s="1" customFormat="1" ht="12" customHeight="1">
      <c r="B124" s="21"/>
      <c r="C124" s="32" t="s">
        <v>120</v>
      </c>
      <c r="D124" s="22"/>
      <c r="E124" s="22"/>
      <c r="F124" s="22"/>
      <c r="G124" s="22"/>
      <c r="H124" s="22"/>
      <c r="I124" s="22"/>
      <c r="J124" s="22"/>
      <c r="K124" s="22"/>
      <c r="L124" s="20"/>
    </row>
    <row r="125" spans="2:12" s="1" customFormat="1" ht="16.5" customHeight="1">
      <c r="B125" s="21"/>
      <c r="C125" s="22"/>
      <c r="D125" s="22"/>
      <c r="E125" s="186" t="s">
        <v>1672</v>
      </c>
      <c r="F125" s="22"/>
      <c r="G125" s="22"/>
      <c r="H125" s="22"/>
      <c r="I125" s="22"/>
      <c r="J125" s="22"/>
      <c r="K125" s="22"/>
      <c r="L125" s="20"/>
    </row>
    <row r="126" spans="2:12" s="1" customFormat="1" ht="12" customHeight="1">
      <c r="B126" s="21"/>
      <c r="C126" s="32" t="s">
        <v>122</v>
      </c>
      <c r="D126" s="22"/>
      <c r="E126" s="22"/>
      <c r="F126" s="22"/>
      <c r="G126" s="22"/>
      <c r="H126" s="22"/>
      <c r="I126" s="22"/>
      <c r="J126" s="22"/>
      <c r="K126" s="22"/>
      <c r="L126" s="20"/>
    </row>
    <row r="127" spans="1:31" s="2" customFormat="1" ht="16.5" customHeight="1">
      <c r="A127" s="38"/>
      <c r="B127" s="39"/>
      <c r="C127" s="40"/>
      <c r="D127" s="40"/>
      <c r="E127" s="310" t="s">
        <v>901</v>
      </c>
      <c r="F127" s="40"/>
      <c r="G127" s="40"/>
      <c r="H127" s="40"/>
      <c r="I127" s="40"/>
      <c r="J127" s="40"/>
      <c r="K127" s="40"/>
      <c r="L127" s="63"/>
      <c r="S127" s="38"/>
      <c r="T127" s="38"/>
      <c r="U127" s="38"/>
      <c r="V127" s="38"/>
      <c r="W127" s="38"/>
      <c r="X127" s="38"/>
      <c r="Y127" s="38"/>
      <c r="Z127" s="38"/>
      <c r="AA127" s="38"/>
      <c r="AB127" s="38"/>
      <c r="AC127" s="38"/>
      <c r="AD127" s="38"/>
      <c r="AE127" s="38"/>
    </row>
    <row r="128" spans="1:31" s="2" customFormat="1" ht="12" customHeight="1">
      <c r="A128" s="38"/>
      <c r="B128" s="39"/>
      <c r="C128" s="32" t="s">
        <v>902</v>
      </c>
      <c r="D128" s="40"/>
      <c r="E128" s="40"/>
      <c r="F128" s="40"/>
      <c r="G128" s="40"/>
      <c r="H128" s="40"/>
      <c r="I128" s="40"/>
      <c r="J128" s="40"/>
      <c r="K128" s="40"/>
      <c r="L128" s="63"/>
      <c r="S128" s="38"/>
      <c r="T128" s="38"/>
      <c r="U128" s="38"/>
      <c r="V128" s="38"/>
      <c r="W128" s="38"/>
      <c r="X128" s="38"/>
      <c r="Y128" s="38"/>
      <c r="Z128" s="38"/>
      <c r="AA128" s="38"/>
      <c r="AB128" s="38"/>
      <c r="AC128" s="38"/>
      <c r="AD128" s="38"/>
      <c r="AE128" s="38"/>
    </row>
    <row r="129" spans="1:31" s="2" customFormat="1" ht="16.5" customHeight="1">
      <c r="A129" s="38"/>
      <c r="B129" s="39"/>
      <c r="C129" s="40"/>
      <c r="D129" s="40"/>
      <c r="E129" s="76" t="str">
        <f>E13</f>
        <v>D.1.4.3 - Silnoproudá elektrotechnika</v>
      </c>
      <c r="F129" s="40"/>
      <c r="G129" s="40"/>
      <c r="H129" s="40"/>
      <c r="I129" s="40"/>
      <c r="J129" s="40"/>
      <c r="K129" s="40"/>
      <c r="L129" s="63"/>
      <c r="S129" s="38"/>
      <c r="T129" s="38"/>
      <c r="U129" s="38"/>
      <c r="V129" s="38"/>
      <c r="W129" s="38"/>
      <c r="X129" s="38"/>
      <c r="Y129" s="38"/>
      <c r="Z129" s="38"/>
      <c r="AA129" s="38"/>
      <c r="AB129" s="38"/>
      <c r="AC129" s="38"/>
      <c r="AD129" s="38"/>
      <c r="AE129" s="38"/>
    </row>
    <row r="130" spans="1:31" s="2" customFormat="1" ht="6.95" customHeight="1">
      <c r="A130" s="38"/>
      <c r="B130" s="39"/>
      <c r="C130" s="40"/>
      <c r="D130" s="40"/>
      <c r="E130" s="40"/>
      <c r="F130" s="40"/>
      <c r="G130" s="40"/>
      <c r="H130" s="40"/>
      <c r="I130" s="40"/>
      <c r="J130" s="40"/>
      <c r="K130" s="40"/>
      <c r="L130" s="63"/>
      <c r="S130" s="38"/>
      <c r="T130" s="38"/>
      <c r="U130" s="38"/>
      <c r="V130" s="38"/>
      <c r="W130" s="38"/>
      <c r="X130" s="38"/>
      <c r="Y130" s="38"/>
      <c r="Z130" s="38"/>
      <c r="AA130" s="38"/>
      <c r="AB130" s="38"/>
      <c r="AC130" s="38"/>
      <c r="AD130" s="38"/>
      <c r="AE130" s="38"/>
    </row>
    <row r="131" spans="1:31" s="2" customFormat="1" ht="12" customHeight="1">
      <c r="A131" s="38"/>
      <c r="B131" s="39"/>
      <c r="C131" s="32" t="s">
        <v>20</v>
      </c>
      <c r="D131" s="40"/>
      <c r="E131" s="40"/>
      <c r="F131" s="27" t="str">
        <f>F16</f>
        <v>Ostrava</v>
      </c>
      <c r="G131" s="40"/>
      <c r="H131" s="40"/>
      <c r="I131" s="32" t="s">
        <v>22</v>
      </c>
      <c r="J131" s="79" t="str">
        <f>IF(J16="","",J16)</f>
        <v>6. 3. 2023</v>
      </c>
      <c r="K131" s="40"/>
      <c r="L131" s="63"/>
      <c r="S131" s="38"/>
      <c r="T131" s="38"/>
      <c r="U131" s="38"/>
      <c r="V131" s="38"/>
      <c r="W131" s="38"/>
      <c r="X131" s="38"/>
      <c r="Y131" s="38"/>
      <c r="Z131" s="38"/>
      <c r="AA131" s="38"/>
      <c r="AB131" s="38"/>
      <c r="AC131" s="38"/>
      <c r="AD131" s="38"/>
      <c r="AE131" s="38"/>
    </row>
    <row r="132" spans="1:31" s="2" customFormat="1" ht="6.95" customHeight="1">
      <c r="A132" s="38"/>
      <c r="B132" s="39"/>
      <c r="C132" s="40"/>
      <c r="D132" s="40"/>
      <c r="E132" s="40"/>
      <c r="F132" s="40"/>
      <c r="G132" s="40"/>
      <c r="H132" s="40"/>
      <c r="I132" s="40"/>
      <c r="J132" s="40"/>
      <c r="K132" s="40"/>
      <c r="L132" s="63"/>
      <c r="S132" s="38"/>
      <c r="T132" s="38"/>
      <c r="U132" s="38"/>
      <c r="V132" s="38"/>
      <c r="W132" s="38"/>
      <c r="X132" s="38"/>
      <c r="Y132" s="38"/>
      <c r="Z132" s="38"/>
      <c r="AA132" s="38"/>
      <c r="AB132" s="38"/>
      <c r="AC132" s="38"/>
      <c r="AD132" s="38"/>
      <c r="AE132" s="38"/>
    </row>
    <row r="133" spans="1:31" s="2" customFormat="1" ht="15.15" customHeight="1">
      <c r="A133" s="38"/>
      <c r="B133" s="39"/>
      <c r="C133" s="32" t="s">
        <v>24</v>
      </c>
      <c r="D133" s="40"/>
      <c r="E133" s="40"/>
      <c r="F133" s="27" t="str">
        <f>E19</f>
        <v>VŠB-TUO</v>
      </c>
      <c r="G133" s="40"/>
      <c r="H133" s="40"/>
      <c r="I133" s="32" t="s">
        <v>30</v>
      </c>
      <c r="J133" s="36" t="str">
        <f>E25</f>
        <v>Marpo s.r.o.</v>
      </c>
      <c r="K133" s="40"/>
      <c r="L133" s="63"/>
      <c r="S133" s="38"/>
      <c r="T133" s="38"/>
      <c r="U133" s="38"/>
      <c r="V133" s="38"/>
      <c r="W133" s="38"/>
      <c r="X133" s="38"/>
      <c r="Y133" s="38"/>
      <c r="Z133" s="38"/>
      <c r="AA133" s="38"/>
      <c r="AB133" s="38"/>
      <c r="AC133" s="38"/>
      <c r="AD133" s="38"/>
      <c r="AE133" s="38"/>
    </row>
    <row r="134" spans="1:31" s="2" customFormat="1" ht="15.15" customHeight="1">
      <c r="A134" s="38"/>
      <c r="B134" s="39"/>
      <c r="C134" s="32" t="s">
        <v>28</v>
      </c>
      <c r="D134" s="40"/>
      <c r="E134" s="40"/>
      <c r="F134" s="27" t="str">
        <f>IF(E22="","",E22)</f>
        <v>Vyplň údaj</v>
      </c>
      <c r="G134" s="40"/>
      <c r="H134" s="40"/>
      <c r="I134" s="32" t="s">
        <v>33</v>
      </c>
      <c r="J134" s="36" t="str">
        <f>E28</f>
        <v xml:space="preserve"> </v>
      </c>
      <c r="K134" s="40"/>
      <c r="L134" s="63"/>
      <c r="S134" s="38"/>
      <c r="T134" s="38"/>
      <c r="U134" s="38"/>
      <c r="V134" s="38"/>
      <c r="W134" s="38"/>
      <c r="X134" s="38"/>
      <c r="Y134" s="38"/>
      <c r="Z134" s="38"/>
      <c r="AA134" s="38"/>
      <c r="AB134" s="38"/>
      <c r="AC134" s="38"/>
      <c r="AD134" s="38"/>
      <c r="AE134" s="38"/>
    </row>
    <row r="135" spans="1:31" s="2" customFormat="1" ht="10.3" customHeight="1">
      <c r="A135" s="38"/>
      <c r="B135" s="39"/>
      <c r="C135" s="40"/>
      <c r="D135" s="40"/>
      <c r="E135" s="40"/>
      <c r="F135" s="40"/>
      <c r="G135" s="40"/>
      <c r="H135" s="40"/>
      <c r="I135" s="40"/>
      <c r="J135" s="40"/>
      <c r="K135" s="40"/>
      <c r="L135" s="63"/>
      <c r="S135" s="38"/>
      <c r="T135" s="38"/>
      <c r="U135" s="38"/>
      <c r="V135" s="38"/>
      <c r="W135" s="38"/>
      <c r="X135" s="38"/>
      <c r="Y135" s="38"/>
      <c r="Z135" s="38"/>
      <c r="AA135" s="38"/>
      <c r="AB135" s="38"/>
      <c r="AC135" s="38"/>
      <c r="AD135" s="38"/>
      <c r="AE135" s="38"/>
    </row>
    <row r="136" spans="1:31" s="11" customFormat="1" ht="29.25" customHeight="1">
      <c r="A136" s="215"/>
      <c r="B136" s="216"/>
      <c r="C136" s="217" t="s">
        <v>159</v>
      </c>
      <c r="D136" s="218" t="s">
        <v>61</v>
      </c>
      <c r="E136" s="218" t="s">
        <v>57</v>
      </c>
      <c r="F136" s="218" t="s">
        <v>58</v>
      </c>
      <c r="G136" s="218" t="s">
        <v>160</v>
      </c>
      <c r="H136" s="218" t="s">
        <v>161</v>
      </c>
      <c r="I136" s="218" t="s">
        <v>162</v>
      </c>
      <c r="J136" s="219" t="s">
        <v>128</v>
      </c>
      <c r="K136" s="220" t="s">
        <v>163</v>
      </c>
      <c r="L136" s="221"/>
      <c r="M136" s="100" t="s">
        <v>1</v>
      </c>
      <c r="N136" s="101" t="s">
        <v>40</v>
      </c>
      <c r="O136" s="101" t="s">
        <v>164</v>
      </c>
      <c r="P136" s="101" t="s">
        <v>165</v>
      </c>
      <c r="Q136" s="101" t="s">
        <v>166</v>
      </c>
      <c r="R136" s="101" t="s">
        <v>167</v>
      </c>
      <c r="S136" s="101" t="s">
        <v>168</v>
      </c>
      <c r="T136" s="102" t="s">
        <v>169</v>
      </c>
      <c r="U136" s="215"/>
      <c r="V136" s="215"/>
      <c r="W136" s="215"/>
      <c r="X136" s="215"/>
      <c r="Y136" s="215"/>
      <c r="Z136" s="215"/>
      <c r="AA136" s="215"/>
      <c r="AB136" s="215"/>
      <c r="AC136" s="215"/>
      <c r="AD136" s="215"/>
      <c r="AE136" s="215"/>
    </row>
    <row r="137" spans="1:63" s="2" customFormat="1" ht="22.8" customHeight="1">
      <c r="A137" s="38"/>
      <c r="B137" s="39"/>
      <c r="C137" s="107" t="s">
        <v>170</v>
      </c>
      <c r="D137" s="40"/>
      <c r="E137" s="40"/>
      <c r="F137" s="40"/>
      <c r="G137" s="40"/>
      <c r="H137" s="40"/>
      <c r="I137" s="40"/>
      <c r="J137" s="222">
        <f>BK137</f>
        <v>0</v>
      </c>
      <c r="K137" s="40"/>
      <c r="L137" s="44"/>
      <c r="M137" s="103"/>
      <c r="N137" s="223"/>
      <c r="O137" s="104"/>
      <c r="P137" s="224">
        <f>P138+P162+P173</f>
        <v>0</v>
      </c>
      <c r="Q137" s="104"/>
      <c r="R137" s="224">
        <f>R138+R162+R173</f>
        <v>0</v>
      </c>
      <c r="S137" s="104"/>
      <c r="T137" s="225">
        <f>T138+T162+T173</f>
        <v>0</v>
      </c>
      <c r="U137" s="38"/>
      <c r="V137" s="38"/>
      <c r="W137" s="38"/>
      <c r="X137" s="38"/>
      <c r="Y137" s="38"/>
      <c r="Z137" s="38"/>
      <c r="AA137" s="38"/>
      <c r="AB137" s="38"/>
      <c r="AC137" s="38"/>
      <c r="AD137" s="38"/>
      <c r="AE137" s="38"/>
      <c r="AT137" s="17" t="s">
        <v>75</v>
      </c>
      <c r="AU137" s="17" t="s">
        <v>130</v>
      </c>
      <c r="BK137" s="226">
        <f>BK138+BK162+BK173</f>
        <v>0</v>
      </c>
    </row>
    <row r="138" spans="1:63" s="12" customFormat="1" ht="25.9" customHeight="1">
      <c r="A138" s="12"/>
      <c r="B138" s="227"/>
      <c r="C138" s="228"/>
      <c r="D138" s="229" t="s">
        <v>75</v>
      </c>
      <c r="E138" s="230" t="s">
        <v>1850</v>
      </c>
      <c r="F138" s="230" t="s">
        <v>1851</v>
      </c>
      <c r="G138" s="228"/>
      <c r="H138" s="228"/>
      <c r="I138" s="231"/>
      <c r="J138" s="232">
        <f>BK138</f>
        <v>0</v>
      </c>
      <c r="K138" s="228"/>
      <c r="L138" s="233"/>
      <c r="M138" s="234"/>
      <c r="N138" s="235"/>
      <c r="O138" s="235"/>
      <c r="P138" s="236">
        <f>SUM(P139:P161)</f>
        <v>0</v>
      </c>
      <c r="Q138" s="235"/>
      <c r="R138" s="236">
        <f>SUM(R139:R161)</f>
        <v>0</v>
      </c>
      <c r="S138" s="235"/>
      <c r="T138" s="237">
        <f>SUM(T139:T161)</f>
        <v>0</v>
      </c>
      <c r="U138" s="12"/>
      <c r="V138" s="12"/>
      <c r="W138" s="12"/>
      <c r="X138" s="12"/>
      <c r="Y138" s="12"/>
      <c r="Z138" s="12"/>
      <c r="AA138" s="12"/>
      <c r="AB138" s="12"/>
      <c r="AC138" s="12"/>
      <c r="AD138" s="12"/>
      <c r="AE138" s="12"/>
      <c r="AR138" s="238" t="s">
        <v>83</v>
      </c>
      <c r="AT138" s="239" t="s">
        <v>75</v>
      </c>
      <c r="AU138" s="239" t="s">
        <v>76</v>
      </c>
      <c r="AY138" s="238" t="s">
        <v>173</v>
      </c>
      <c r="BK138" s="240">
        <f>SUM(BK139:BK161)</f>
        <v>0</v>
      </c>
    </row>
    <row r="139" spans="1:65" s="2" customFormat="1" ht="16.5" customHeight="1">
      <c r="A139" s="38"/>
      <c r="B139" s="39"/>
      <c r="C139" s="243" t="s">
        <v>83</v>
      </c>
      <c r="D139" s="243" t="s">
        <v>175</v>
      </c>
      <c r="E139" s="244" t="s">
        <v>1852</v>
      </c>
      <c r="F139" s="245" t="s">
        <v>987</v>
      </c>
      <c r="G139" s="246" t="s">
        <v>211</v>
      </c>
      <c r="H139" s="247">
        <v>300</v>
      </c>
      <c r="I139" s="248"/>
      <c r="J139" s="249">
        <f>ROUND(I139*H139,2)</f>
        <v>0</v>
      </c>
      <c r="K139" s="250"/>
      <c r="L139" s="44"/>
      <c r="M139" s="251" t="s">
        <v>1</v>
      </c>
      <c r="N139" s="252" t="s">
        <v>41</v>
      </c>
      <c r="O139" s="91"/>
      <c r="P139" s="253">
        <f>O139*H139</f>
        <v>0</v>
      </c>
      <c r="Q139" s="253">
        <v>0</v>
      </c>
      <c r="R139" s="253">
        <f>Q139*H139</f>
        <v>0</v>
      </c>
      <c r="S139" s="253">
        <v>0</v>
      </c>
      <c r="T139" s="254">
        <f>S139*H139</f>
        <v>0</v>
      </c>
      <c r="U139" s="38"/>
      <c r="V139" s="38"/>
      <c r="W139" s="38"/>
      <c r="X139" s="38"/>
      <c r="Y139" s="38"/>
      <c r="Z139" s="38"/>
      <c r="AA139" s="38"/>
      <c r="AB139" s="38"/>
      <c r="AC139" s="38"/>
      <c r="AD139" s="38"/>
      <c r="AE139" s="38"/>
      <c r="AR139" s="255" t="s">
        <v>183</v>
      </c>
      <c r="AT139" s="255" t="s">
        <v>175</v>
      </c>
      <c r="AU139" s="255" t="s">
        <v>83</v>
      </c>
      <c r="AY139" s="17" t="s">
        <v>173</v>
      </c>
      <c r="BE139" s="256">
        <f>IF(N139="základní",J139,0)</f>
        <v>0</v>
      </c>
      <c r="BF139" s="256">
        <f>IF(N139="snížená",J139,0)</f>
        <v>0</v>
      </c>
      <c r="BG139" s="256">
        <f>IF(N139="zákl. přenesená",J139,0)</f>
        <v>0</v>
      </c>
      <c r="BH139" s="256">
        <f>IF(N139="sníž. přenesená",J139,0)</f>
        <v>0</v>
      </c>
      <c r="BI139" s="256">
        <f>IF(N139="nulová",J139,0)</f>
        <v>0</v>
      </c>
      <c r="BJ139" s="17" t="s">
        <v>83</v>
      </c>
      <c r="BK139" s="256">
        <f>ROUND(I139*H139,2)</f>
        <v>0</v>
      </c>
      <c r="BL139" s="17" t="s">
        <v>183</v>
      </c>
      <c r="BM139" s="255" t="s">
        <v>1853</v>
      </c>
    </row>
    <row r="140" spans="1:65" s="2" customFormat="1" ht="16.5" customHeight="1">
      <c r="A140" s="38"/>
      <c r="B140" s="39"/>
      <c r="C140" s="243" t="s">
        <v>85</v>
      </c>
      <c r="D140" s="243" t="s">
        <v>175</v>
      </c>
      <c r="E140" s="244" t="s">
        <v>1854</v>
      </c>
      <c r="F140" s="245" t="s">
        <v>989</v>
      </c>
      <c r="G140" s="246" t="s">
        <v>211</v>
      </c>
      <c r="H140" s="247">
        <v>70</v>
      </c>
      <c r="I140" s="248"/>
      <c r="J140" s="249">
        <f>ROUND(I140*H140,2)</f>
        <v>0</v>
      </c>
      <c r="K140" s="250"/>
      <c r="L140" s="44"/>
      <c r="M140" s="251" t="s">
        <v>1</v>
      </c>
      <c r="N140" s="252" t="s">
        <v>41</v>
      </c>
      <c r="O140" s="91"/>
      <c r="P140" s="253">
        <f>O140*H140</f>
        <v>0</v>
      </c>
      <c r="Q140" s="253">
        <v>0</v>
      </c>
      <c r="R140" s="253">
        <f>Q140*H140</f>
        <v>0</v>
      </c>
      <c r="S140" s="253">
        <v>0</v>
      </c>
      <c r="T140" s="254">
        <f>S140*H140</f>
        <v>0</v>
      </c>
      <c r="U140" s="38"/>
      <c r="V140" s="38"/>
      <c r="W140" s="38"/>
      <c r="X140" s="38"/>
      <c r="Y140" s="38"/>
      <c r="Z140" s="38"/>
      <c r="AA140" s="38"/>
      <c r="AB140" s="38"/>
      <c r="AC140" s="38"/>
      <c r="AD140" s="38"/>
      <c r="AE140" s="38"/>
      <c r="AR140" s="255" t="s">
        <v>183</v>
      </c>
      <c r="AT140" s="255" t="s">
        <v>175</v>
      </c>
      <c r="AU140" s="255" t="s">
        <v>83</v>
      </c>
      <c r="AY140" s="17" t="s">
        <v>173</v>
      </c>
      <c r="BE140" s="256">
        <f>IF(N140="základní",J140,0)</f>
        <v>0</v>
      </c>
      <c r="BF140" s="256">
        <f>IF(N140="snížená",J140,0)</f>
        <v>0</v>
      </c>
      <c r="BG140" s="256">
        <f>IF(N140="zákl. přenesená",J140,0)</f>
        <v>0</v>
      </c>
      <c r="BH140" s="256">
        <f>IF(N140="sníž. přenesená",J140,0)</f>
        <v>0</v>
      </c>
      <c r="BI140" s="256">
        <f>IF(N140="nulová",J140,0)</f>
        <v>0</v>
      </c>
      <c r="BJ140" s="17" t="s">
        <v>83</v>
      </c>
      <c r="BK140" s="256">
        <f>ROUND(I140*H140,2)</f>
        <v>0</v>
      </c>
      <c r="BL140" s="17" t="s">
        <v>183</v>
      </c>
      <c r="BM140" s="255" t="s">
        <v>1855</v>
      </c>
    </row>
    <row r="141" spans="1:65" s="2" customFormat="1" ht="16.5" customHeight="1">
      <c r="A141" s="38"/>
      <c r="B141" s="39"/>
      <c r="C141" s="243" t="s">
        <v>96</v>
      </c>
      <c r="D141" s="243" t="s">
        <v>175</v>
      </c>
      <c r="E141" s="244" t="s">
        <v>1856</v>
      </c>
      <c r="F141" s="245" t="s">
        <v>991</v>
      </c>
      <c r="G141" s="246" t="s">
        <v>211</v>
      </c>
      <c r="H141" s="247">
        <v>60</v>
      </c>
      <c r="I141" s="248"/>
      <c r="J141" s="249">
        <f>ROUND(I141*H141,2)</f>
        <v>0</v>
      </c>
      <c r="K141" s="250"/>
      <c r="L141" s="44"/>
      <c r="M141" s="251" t="s">
        <v>1</v>
      </c>
      <c r="N141" s="252" t="s">
        <v>41</v>
      </c>
      <c r="O141" s="91"/>
      <c r="P141" s="253">
        <f>O141*H141</f>
        <v>0</v>
      </c>
      <c r="Q141" s="253">
        <v>0</v>
      </c>
      <c r="R141" s="253">
        <f>Q141*H141</f>
        <v>0</v>
      </c>
      <c r="S141" s="253">
        <v>0</v>
      </c>
      <c r="T141" s="254">
        <f>S141*H141</f>
        <v>0</v>
      </c>
      <c r="U141" s="38"/>
      <c r="V141" s="38"/>
      <c r="W141" s="38"/>
      <c r="X141" s="38"/>
      <c r="Y141" s="38"/>
      <c r="Z141" s="38"/>
      <c r="AA141" s="38"/>
      <c r="AB141" s="38"/>
      <c r="AC141" s="38"/>
      <c r="AD141" s="38"/>
      <c r="AE141" s="38"/>
      <c r="AR141" s="255" t="s">
        <v>183</v>
      </c>
      <c r="AT141" s="255" t="s">
        <v>175</v>
      </c>
      <c r="AU141" s="255" t="s">
        <v>83</v>
      </c>
      <c r="AY141" s="17" t="s">
        <v>173</v>
      </c>
      <c r="BE141" s="256">
        <f>IF(N141="základní",J141,0)</f>
        <v>0</v>
      </c>
      <c r="BF141" s="256">
        <f>IF(N141="snížená",J141,0)</f>
        <v>0</v>
      </c>
      <c r="BG141" s="256">
        <f>IF(N141="zákl. přenesená",J141,0)</f>
        <v>0</v>
      </c>
      <c r="BH141" s="256">
        <f>IF(N141="sníž. přenesená",J141,0)</f>
        <v>0</v>
      </c>
      <c r="BI141" s="256">
        <f>IF(N141="nulová",J141,0)</f>
        <v>0</v>
      </c>
      <c r="BJ141" s="17" t="s">
        <v>83</v>
      </c>
      <c r="BK141" s="256">
        <f>ROUND(I141*H141,2)</f>
        <v>0</v>
      </c>
      <c r="BL141" s="17" t="s">
        <v>183</v>
      </c>
      <c r="BM141" s="255" t="s">
        <v>1857</v>
      </c>
    </row>
    <row r="142" spans="1:65" s="2" customFormat="1" ht="16.5" customHeight="1">
      <c r="A142" s="38"/>
      <c r="B142" s="39"/>
      <c r="C142" s="243" t="s">
        <v>183</v>
      </c>
      <c r="D142" s="243" t="s">
        <v>175</v>
      </c>
      <c r="E142" s="244" t="s">
        <v>1858</v>
      </c>
      <c r="F142" s="245" t="s">
        <v>995</v>
      </c>
      <c r="G142" s="246" t="s">
        <v>211</v>
      </c>
      <c r="H142" s="247">
        <v>55</v>
      </c>
      <c r="I142" s="248"/>
      <c r="J142" s="249">
        <f>ROUND(I142*H142,2)</f>
        <v>0</v>
      </c>
      <c r="K142" s="250"/>
      <c r="L142" s="44"/>
      <c r="M142" s="251" t="s">
        <v>1</v>
      </c>
      <c r="N142" s="252" t="s">
        <v>41</v>
      </c>
      <c r="O142" s="91"/>
      <c r="P142" s="253">
        <f>O142*H142</f>
        <v>0</v>
      </c>
      <c r="Q142" s="253">
        <v>0</v>
      </c>
      <c r="R142" s="253">
        <f>Q142*H142</f>
        <v>0</v>
      </c>
      <c r="S142" s="253">
        <v>0</v>
      </c>
      <c r="T142" s="254">
        <f>S142*H142</f>
        <v>0</v>
      </c>
      <c r="U142" s="38"/>
      <c r="V142" s="38"/>
      <c r="W142" s="38"/>
      <c r="X142" s="38"/>
      <c r="Y142" s="38"/>
      <c r="Z142" s="38"/>
      <c r="AA142" s="38"/>
      <c r="AB142" s="38"/>
      <c r="AC142" s="38"/>
      <c r="AD142" s="38"/>
      <c r="AE142" s="38"/>
      <c r="AR142" s="255" t="s">
        <v>183</v>
      </c>
      <c r="AT142" s="255" t="s">
        <v>175</v>
      </c>
      <c r="AU142" s="255" t="s">
        <v>83</v>
      </c>
      <c r="AY142" s="17" t="s">
        <v>173</v>
      </c>
      <c r="BE142" s="256">
        <f>IF(N142="základní",J142,0)</f>
        <v>0</v>
      </c>
      <c r="BF142" s="256">
        <f>IF(N142="snížená",J142,0)</f>
        <v>0</v>
      </c>
      <c r="BG142" s="256">
        <f>IF(N142="zákl. přenesená",J142,0)</f>
        <v>0</v>
      </c>
      <c r="BH142" s="256">
        <f>IF(N142="sníž. přenesená",J142,0)</f>
        <v>0</v>
      </c>
      <c r="BI142" s="256">
        <f>IF(N142="nulová",J142,0)</f>
        <v>0</v>
      </c>
      <c r="BJ142" s="17" t="s">
        <v>83</v>
      </c>
      <c r="BK142" s="256">
        <f>ROUND(I142*H142,2)</f>
        <v>0</v>
      </c>
      <c r="BL142" s="17" t="s">
        <v>183</v>
      </c>
      <c r="BM142" s="255" t="s">
        <v>1859</v>
      </c>
    </row>
    <row r="143" spans="1:65" s="2" customFormat="1" ht="16.5" customHeight="1">
      <c r="A143" s="38"/>
      <c r="B143" s="39"/>
      <c r="C143" s="243" t="s">
        <v>201</v>
      </c>
      <c r="D143" s="243" t="s">
        <v>175</v>
      </c>
      <c r="E143" s="244" t="s">
        <v>1860</v>
      </c>
      <c r="F143" s="245" t="s">
        <v>999</v>
      </c>
      <c r="G143" s="246" t="s">
        <v>956</v>
      </c>
      <c r="H143" s="247">
        <v>1</v>
      </c>
      <c r="I143" s="248"/>
      <c r="J143" s="249">
        <f>ROUND(I143*H143,2)</f>
        <v>0</v>
      </c>
      <c r="K143" s="250"/>
      <c r="L143" s="44"/>
      <c r="M143" s="251" t="s">
        <v>1</v>
      </c>
      <c r="N143" s="252" t="s">
        <v>41</v>
      </c>
      <c r="O143" s="91"/>
      <c r="P143" s="253">
        <f>O143*H143</f>
        <v>0</v>
      </c>
      <c r="Q143" s="253">
        <v>0</v>
      </c>
      <c r="R143" s="253">
        <f>Q143*H143</f>
        <v>0</v>
      </c>
      <c r="S143" s="253">
        <v>0</v>
      </c>
      <c r="T143" s="254">
        <f>S143*H143</f>
        <v>0</v>
      </c>
      <c r="U143" s="38"/>
      <c r="V143" s="38"/>
      <c r="W143" s="38"/>
      <c r="X143" s="38"/>
      <c r="Y143" s="38"/>
      <c r="Z143" s="38"/>
      <c r="AA143" s="38"/>
      <c r="AB143" s="38"/>
      <c r="AC143" s="38"/>
      <c r="AD143" s="38"/>
      <c r="AE143" s="38"/>
      <c r="AR143" s="255" t="s">
        <v>183</v>
      </c>
      <c r="AT143" s="255" t="s">
        <v>175</v>
      </c>
      <c r="AU143" s="255" t="s">
        <v>83</v>
      </c>
      <c r="AY143" s="17" t="s">
        <v>173</v>
      </c>
      <c r="BE143" s="256">
        <f>IF(N143="základní",J143,0)</f>
        <v>0</v>
      </c>
      <c r="BF143" s="256">
        <f>IF(N143="snížená",J143,0)</f>
        <v>0</v>
      </c>
      <c r="BG143" s="256">
        <f>IF(N143="zákl. přenesená",J143,0)</f>
        <v>0</v>
      </c>
      <c r="BH143" s="256">
        <f>IF(N143="sníž. přenesená",J143,0)</f>
        <v>0</v>
      </c>
      <c r="BI143" s="256">
        <f>IF(N143="nulová",J143,0)</f>
        <v>0</v>
      </c>
      <c r="BJ143" s="17" t="s">
        <v>83</v>
      </c>
      <c r="BK143" s="256">
        <f>ROUND(I143*H143,2)</f>
        <v>0</v>
      </c>
      <c r="BL143" s="17" t="s">
        <v>183</v>
      </c>
      <c r="BM143" s="255" t="s">
        <v>1861</v>
      </c>
    </row>
    <row r="144" spans="1:65" s="2" customFormat="1" ht="21.75" customHeight="1">
      <c r="A144" s="38"/>
      <c r="B144" s="39"/>
      <c r="C144" s="243" t="s">
        <v>208</v>
      </c>
      <c r="D144" s="243" t="s">
        <v>175</v>
      </c>
      <c r="E144" s="244" t="s">
        <v>1862</v>
      </c>
      <c r="F144" s="245" t="s">
        <v>1001</v>
      </c>
      <c r="G144" s="246" t="s">
        <v>211</v>
      </c>
      <c r="H144" s="247">
        <v>75</v>
      </c>
      <c r="I144" s="248"/>
      <c r="J144" s="249">
        <f>ROUND(I144*H144,2)</f>
        <v>0</v>
      </c>
      <c r="K144" s="250"/>
      <c r="L144" s="44"/>
      <c r="M144" s="251" t="s">
        <v>1</v>
      </c>
      <c r="N144" s="252" t="s">
        <v>41</v>
      </c>
      <c r="O144" s="91"/>
      <c r="P144" s="253">
        <f>O144*H144</f>
        <v>0</v>
      </c>
      <c r="Q144" s="253">
        <v>0</v>
      </c>
      <c r="R144" s="253">
        <f>Q144*H144</f>
        <v>0</v>
      </c>
      <c r="S144" s="253">
        <v>0</v>
      </c>
      <c r="T144" s="254">
        <f>S144*H144</f>
        <v>0</v>
      </c>
      <c r="U144" s="38"/>
      <c r="V144" s="38"/>
      <c r="W144" s="38"/>
      <c r="X144" s="38"/>
      <c r="Y144" s="38"/>
      <c r="Z144" s="38"/>
      <c r="AA144" s="38"/>
      <c r="AB144" s="38"/>
      <c r="AC144" s="38"/>
      <c r="AD144" s="38"/>
      <c r="AE144" s="38"/>
      <c r="AR144" s="255" t="s">
        <v>183</v>
      </c>
      <c r="AT144" s="255" t="s">
        <v>175</v>
      </c>
      <c r="AU144" s="255" t="s">
        <v>83</v>
      </c>
      <c r="AY144" s="17" t="s">
        <v>173</v>
      </c>
      <c r="BE144" s="256">
        <f>IF(N144="základní",J144,0)</f>
        <v>0</v>
      </c>
      <c r="BF144" s="256">
        <f>IF(N144="snížená",J144,0)</f>
        <v>0</v>
      </c>
      <c r="BG144" s="256">
        <f>IF(N144="zákl. přenesená",J144,0)</f>
        <v>0</v>
      </c>
      <c r="BH144" s="256">
        <f>IF(N144="sníž. přenesená",J144,0)</f>
        <v>0</v>
      </c>
      <c r="BI144" s="256">
        <f>IF(N144="nulová",J144,0)</f>
        <v>0</v>
      </c>
      <c r="BJ144" s="17" t="s">
        <v>83</v>
      </c>
      <c r="BK144" s="256">
        <f>ROUND(I144*H144,2)</f>
        <v>0</v>
      </c>
      <c r="BL144" s="17" t="s">
        <v>183</v>
      </c>
      <c r="BM144" s="255" t="s">
        <v>1863</v>
      </c>
    </row>
    <row r="145" spans="1:65" s="2" customFormat="1" ht="16.5" customHeight="1">
      <c r="A145" s="38"/>
      <c r="B145" s="39"/>
      <c r="C145" s="243" t="s">
        <v>215</v>
      </c>
      <c r="D145" s="243" t="s">
        <v>175</v>
      </c>
      <c r="E145" s="244" t="s">
        <v>1864</v>
      </c>
      <c r="F145" s="245" t="s">
        <v>1003</v>
      </c>
      <c r="G145" s="246" t="s">
        <v>956</v>
      </c>
      <c r="H145" s="247">
        <v>45</v>
      </c>
      <c r="I145" s="248"/>
      <c r="J145" s="249">
        <f>ROUND(I145*H145,2)</f>
        <v>0</v>
      </c>
      <c r="K145" s="250"/>
      <c r="L145" s="44"/>
      <c r="M145" s="251" t="s">
        <v>1</v>
      </c>
      <c r="N145" s="252" t="s">
        <v>41</v>
      </c>
      <c r="O145" s="91"/>
      <c r="P145" s="253">
        <f>O145*H145</f>
        <v>0</v>
      </c>
      <c r="Q145" s="253">
        <v>0</v>
      </c>
      <c r="R145" s="253">
        <f>Q145*H145</f>
        <v>0</v>
      </c>
      <c r="S145" s="253">
        <v>0</v>
      </c>
      <c r="T145" s="254">
        <f>S145*H145</f>
        <v>0</v>
      </c>
      <c r="U145" s="38"/>
      <c r="V145" s="38"/>
      <c r="W145" s="38"/>
      <c r="X145" s="38"/>
      <c r="Y145" s="38"/>
      <c r="Z145" s="38"/>
      <c r="AA145" s="38"/>
      <c r="AB145" s="38"/>
      <c r="AC145" s="38"/>
      <c r="AD145" s="38"/>
      <c r="AE145" s="38"/>
      <c r="AR145" s="255" t="s">
        <v>183</v>
      </c>
      <c r="AT145" s="255" t="s">
        <v>175</v>
      </c>
      <c r="AU145" s="255" t="s">
        <v>83</v>
      </c>
      <c r="AY145" s="17" t="s">
        <v>173</v>
      </c>
      <c r="BE145" s="256">
        <f>IF(N145="základní",J145,0)</f>
        <v>0</v>
      </c>
      <c r="BF145" s="256">
        <f>IF(N145="snížená",J145,0)</f>
        <v>0</v>
      </c>
      <c r="BG145" s="256">
        <f>IF(N145="zákl. přenesená",J145,0)</f>
        <v>0</v>
      </c>
      <c r="BH145" s="256">
        <f>IF(N145="sníž. přenesená",J145,0)</f>
        <v>0</v>
      </c>
      <c r="BI145" s="256">
        <f>IF(N145="nulová",J145,0)</f>
        <v>0</v>
      </c>
      <c r="BJ145" s="17" t="s">
        <v>83</v>
      </c>
      <c r="BK145" s="256">
        <f>ROUND(I145*H145,2)</f>
        <v>0</v>
      </c>
      <c r="BL145" s="17" t="s">
        <v>183</v>
      </c>
      <c r="BM145" s="255" t="s">
        <v>1865</v>
      </c>
    </row>
    <row r="146" spans="1:65" s="2" customFormat="1" ht="16.5" customHeight="1">
      <c r="A146" s="38"/>
      <c r="B146" s="39"/>
      <c r="C146" s="243" t="s">
        <v>198</v>
      </c>
      <c r="D146" s="243" t="s">
        <v>175</v>
      </c>
      <c r="E146" s="244" t="s">
        <v>1866</v>
      </c>
      <c r="F146" s="245" t="s">
        <v>1009</v>
      </c>
      <c r="G146" s="246" t="s">
        <v>956</v>
      </c>
      <c r="H146" s="247">
        <v>50</v>
      </c>
      <c r="I146" s="248"/>
      <c r="J146" s="249">
        <f>ROUND(I146*H146,2)</f>
        <v>0</v>
      </c>
      <c r="K146" s="250"/>
      <c r="L146" s="44"/>
      <c r="M146" s="251" t="s">
        <v>1</v>
      </c>
      <c r="N146" s="252" t="s">
        <v>41</v>
      </c>
      <c r="O146" s="91"/>
      <c r="P146" s="253">
        <f>O146*H146</f>
        <v>0</v>
      </c>
      <c r="Q146" s="253">
        <v>0</v>
      </c>
      <c r="R146" s="253">
        <f>Q146*H146</f>
        <v>0</v>
      </c>
      <c r="S146" s="253">
        <v>0</v>
      </c>
      <c r="T146" s="254">
        <f>S146*H146</f>
        <v>0</v>
      </c>
      <c r="U146" s="38"/>
      <c r="V146" s="38"/>
      <c r="W146" s="38"/>
      <c r="X146" s="38"/>
      <c r="Y146" s="38"/>
      <c r="Z146" s="38"/>
      <c r="AA146" s="38"/>
      <c r="AB146" s="38"/>
      <c r="AC146" s="38"/>
      <c r="AD146" s="38"/>
      <c r="AE146" s="38"/>
      <c r="AR146" s="255" t="s">
        <v>183</v>
      </c>
      <c r="AT146" s="255" t="s">
        <v>175</v>
      </c>
      <c r="AU146" s="255" t="s">
        <v>83</v>
      </c>
      <c r="AY146" s="17" t="s">
        <v>173</v>
      </c>
      <c r="BE146" s="256">
        <f>IF(N146="základní",J146,0)</f>
        <v>0</v>
      </c>
      <c r="BF146" s="256">
        <f>IF(N146="snížená",J146,0)</f>
        <v>0</v>
      </c>
      <c r="BG146" s="256">
        <f>IF(N146="zákl. přenesená",J146,0)</f>
        <v>0</v>
      </c>
      <c r="BH146" s="256">
        <f>IF(N146="sníž. přenesená",J146,0)</f>
        <v>0</v>
      </c>
      <c r="BI146" s="256">
        <f>IF(N146="nulová",J146,0)</f>
        <v>0</v>
      </c>
      <c r="BJ146" s="17" t="s">
        <v>83</v>
      </c>
      <c r="BK146" s="256">
        <f>ROUND(I146*H146,2)</f>
        <v>0</v>
      </c>
      <c r="BL146" s="17" t="s">
        <v>183</v>
      </c>
      <c r="BM146" s="255" t="s">
        <v>1867</v>
      </c>
    </row>
    <row r="147" spans="1:65" s="2" customFormat="1" ht="49.05" customHeight="1">
      <c r="A147" s="38"/>
      <c r="B147" s="39"/>
      <c r="C147" s="243" t="s">
        <v>222</v>
      </c>
      <c r="D147" s="243" t="s">
        <v>175</v>
      </c>
      <c r="E147" s="244" t="s">
        <v>1868</v>
      </c>
      <c r="F147" s="245" t="s">
        <v>1019</v>
      </c>
      <c r="G147" s="246" t="s">
        <v>956</v>
      </c>
      <c r="H147" s="247">
        <v>5</v>
      </c>
      <c r="I147" s="248"/>
      <c r="J147" s="249">
        <f>ROUND(I147*H147,2)</f>
        <v>0</v>
      </c>
      <c r="K147" s="250"/>
      <c r="L147" s="44"/>
      <c r="M147" s="251" t="s">
        <v>1</v>
      </c>
      <c r="N147" s="252" t="s">
        <v>41</v>
      </c>
      <c r="O147" s="91"/>
      <c r="P147" s="253">
        <f>O147*H147</f>
        <v>0</v>
      </c>
      <c r="Q147" s="253">
        <v>0</v>
      </c>
      <c r="R147" s="253">
        <f>Q147*H147</f>
        <v>0</v>
      </c>
      <c r="S147" s="253">
        <v>0</v>
      </c>
      <c r="T147" s="254">
        <f>S147*H147</f>
        <v>0</v>
      </c>
      <c r="U147" s="38"/>
      <c r="V147" s="38"/>
      <c r="W147" s="38"/>
      <c r="X147" s="38"/>
      <c r="Y147" s="38"/>
      <c r="Z147" s="38"/>
      <c r="AA147" s="38"/>
      <c r="AB147" s="38"/>
      <c r="AC147" s="38"/>
      <c r="AD147" s="38"/>
      <c r="AE147" s="38"/>
      <c r="AR147" s="255" t="s">
        <v>183</v>
      </c>
      <c r="AT147" s="255" t="s">
        <v>175</v>
      </c>
      <c r="AU147" s="255" t="s">
        <v>83</v>
      </c>
      <c r="AY147" s="17" t="s">
        <v>173</v>
      </c>
      <c r="BE147" s="256">
        <f>IF(N147="základní",J147,0)</f>
        <v>0</v>
      </c>
      <c r="BF147" s="256">
        <f>IF(N147="snížená",J147,0)</f>
        <v>0</v>
      </c>
      <c r="BG147" s="256">
        <f>IF(N147="zákl. přenesená",J147,0)</f>
        <v>0</v>
      </c>
      <c r="BH147" s="256">
        <f>IF(N147="sníž. přenesená",J147,0)</f>
        <v>0</v>
      </c>
      <c r="BI147" s="256">
        <f>IF(N147="nulová",J147,0)</f>
        <v>0</v>
      </c>
      <c r="BJ147" s="17" t="s">
        <v>83</v>
      </c>
      <c r="BK147" s="256">
        <f>ROUND(I147*H147,2)</f>
        <v>0</v>
      </c>
      <c r="BL147" s="17" t="s">
        <v>183</v>
      </c>
      <c r="BM147" s="255" t="s">
        <v>1869</v>
      </c>
    </row>
    <row r="148" spans="1:65" s="2" customFormat="1" ht="44.25" customHeight="1">
      <c r="A148" s="38"/>
      <c r="B148" s="39"/>
      <c r="C148" s="243" t="s">
        <v>231</v>
      </c>
      <c r="D148" s="243" t="s">
        <v>175</v>
      </c>
      <c r="E148" s="244" t="s">
        <v>1870</v>
      </c>
      <c r="F148" s="245" t="s">
        <v>1027</v>
      </c>
      <c r="G148" s="246" t="s">
        <v>561</v>
      </c>
      <c r="H148" s="247">
        <v>1</v>
      </c>
      <c r="I148" s="248"/>
      <c r="J148" s="249">
        <f>ROUND(I148*H148,2)</f>
        <v>0</v>
      </c>
      <c r="K148" s="250"/>
      <c r="L148" s="44"/>
      <c r="M148" s="251" t="s">
        <v>1</v>
      </c>
      <c r="N148" s="252" t="s">
        <v>41</v>
      </c>
      <c r="O148" s="91"/>
      <c r="P148" s="253">
        <f>O148*H148</f>
        <v>0</v>
      </c>
      <c r="Q148" s="253">
        <v>0</v>
      </c>
      <c r="R148" s="253">
        <f>Q148*H148</f>
        <v>0</v>
      </c>
      <c r="S148" s="253">
        <v>0</v>
      </c>
      <c r="T148" s="254">
        <f>S148*H148</f>
        <v>0</v>
      </c>
      <c r="U148" s="38"/>
      <c r="V148" s="38"/>
      <c r="W148" s="38"/>
      <c r="X148" s="38"/>
      <c r="Y148" s="38"/>
      <c r="Z148" s="38"/>
      <c r="AA148" s="38"/>
      <c r="AB148" s="38"/>
      <c r="AC148" s="38"/>
      <c r="AD148" s="38"/>
      <c r="AE148" s="38"/>
      <c r="AR148" s="255" t="s">
        <v>183</v>
      </c>
      <c r="AT148" s="255" t="s">
        <v>175</v>
      </c>
      <c r="AU148" s="255" t="s">
        <v>83</v>
      </c>
      <c r="AY148" s="17" t="s">
        <v>173</v>
      </c>
      <c r="BE148" s="256">
        <f>IF(N148="základní",J148,0)</f>
        <v>0</v>
      </c>
      <c r="BF148" s="256">
        <f>IF(N148="snížená",J148,0)</f>
        <v>0</v>
      </c>
      <c r="BG148" s="256">
        <f>IF(N148="zákl. přenesená",J148,0)</f>
        <v>0</v>
      </c>
      <c r="BH148" s="256">
        <f>IF(N148="sníž. přenesená",J148,0)</f>
        <v>0</v>
      </c>
      <c r="BI148" s="256">
        <f>IF(N148="nulová",J148,0)</f>
        <v>0</v>
      </c>
      <c r="BJ148" s="17" t="s">
        <v>83</v>
      </c>
      <c r="BK148" s="256">
        <f>ROUND(I148*H148,2)</f>
        <v>0</v>
      </c>
      <c r="BL148" s="17" t="s">
        <v>183</v>
      </c>
      <c r="BM148" s="255" t="s">
        <v>1871</v>
      </c>
    </row>
    <row r="149" spans="1:65" s="2" customFormat="1" ht="16.5" customHeight="1">
      <c r="A149" s="38"/>
      <c r="B149" s="39"/>
      <c r="C149" s="243" t="s">
        <v>236</v>
      </c>
      <c r="D149" s="243" t="s">
        <v>175</v>
      </c>
      <c r="E149" s="244" t="s">
        <v>1872</v>
      </c>
      <c r="F149" s="245" t="s">
        <v>971</v>
      </c>
      <c r="G149" s="246" t="s">
        <v>956</v>
      </c>
      <c r="H149" s="247">
        <v>12</v>
      </c>
      <c r="I149" s="248"/>
      <c r="J149" s="249">
        <f>ROUND(I149*H149,2)</f>
        <v>0</v>
      </c>
      <c r="K149" s="250"/>
      <c r="L149" s="44"/>
      <c r="M149" s="251" t="s">
        <v>1</v>
      </c>
      <c r="N149" s="252" t="s">
        <v>41</v>
      </c>
      <c r="O149" s="91"/>
      <c r="P149" s="253">
        <f>O149*H149</f>
        <v>0</v>
      </c>
      <c r="Q149" s="253">
        <v>0</v>
      </c>
      <c r="R149" s="253">
        <f>Q149*H149</f>
        <v>0</v>
      </c>
      <c r="S149" s="253">
        <v>0</v>
      </c>
      <c r="T149" s="254">
        <f>S149*H149</f>
        <v>0</v>
      </c>
      <c r="U149" s="38"/>
      <c r="V149" s="38"/>
      <c r="W149" s="38"/>
      <c r="X149" s="38"/>
      <c r="Y149" s="38"/>
      <c r="Z149" s="38"/>
      <c r="AA149" s="38"/>
      <c r="AB149" s="38"/>
      <c r="AC149" s="38"/>
      <c r="AD149" s="38"/>
      <c r="AE149" s="38"/>
      <c r="AR149" s="255" t="s">
        <v>183</v>
      </c>
      <c r="AT149" s="255" t="s">
        <v>175</v>
      </c>
      <c r="AU149" s="255" t="s">
        <v>83</v>
      </c>
      <c r="AY149" s="17" t="s">
        <v>173</v>
      </c>
      <c r="BE149" s="256">
        <f>IF(N149="základní",J149,0)</f>
        <v>0</v>
      </c>
      <c r="BF149" s="256">
        <f>IF(N149="snížená",J149,0)</f>
        <v>0</v>
      </c>
      <c r="BG149" s="256">
        <f>IF(N149="zákl. přenesená",J149,0)</f>
        <v>0</v>
      </c>
      <c r="BH149" s="256">
        <f>IF(N149="sníž. přenesená",J149,0)</f>
        <v>0</v>
      </c>
      <c r="BI149" s="256">
        <f>IF(N149="nulová",J149,0)</f>
        <v>0</v>
      </c>
      <c r="BJ149" s="17" t="s">
        <v>83</v>
      </c>
      <c r="BK149" s="256">
        <f>ROUND(I149*H149,2)</f>
        <v>0</v>
      </c>
      <c r="BL149" s="17" t="s">
        <v>183</v>
      </c>
      <c r="BM149" s="255" t="s">
        <v>1873</v>
      </c>
    </row>
    <row r="150" spans="1:65" s="2" customFormat="1" ht="16.5" customHeight="1">
      <c r="A150" s="38"/>
      <c r="B150" s="39"/>
      <c r="C150" s="243" t="s">
        <v>241</v>
      </c>
      <c r="D150" s="243" t="s">
        <v>175</v>
      </c>
      <c r="E150" s="244" t="s">
        <v>1874</v>
      </c>
      <c r="F150" s="245" t="s">
        <v>1029</v>
      </c>
      <c r="G150" s="246" t="s">
        <v>561</v>
      </c>
      <c r="H150" s="247">
        <v>1</v>
      </c>
      <c r="I150" s="248"/>
      <c r="J150" s="249">
        <f>ROUND(I150*H150,2)</f>
        <v>0</v>
      </c>
      <c r="K150" s="250"/>
      <c r="L150" s="44"/>
      <c r="M150" s="251" t="s">
        <v>1</v>
      </c>
      <c r="N150" s="252" t="s">
        <v>41</v>
      </c>
      <c r="O150" s="91"/>
      <c r="P150" s="253">
        <f>O150*H150</f>
        <v>0</v>
      </c>
      <c r="Q150" s="253">
        <v>0</v>
      </c>
      <c r="R150" s="253">
        <f>Q150*H150</f>
        <v>0</v>
      </c>
      <c r="S150" s="253">
        <v>0</v>
      </c>
      <c r="T150" s="254">
        <f>S150*H150</f>
        <v>0</v>
      </c>
      <c r="U150" s="38"/>
      <c r="V150" s="38"/>
      <c r="W150" s="38"/>
      <c r="X150" s="38"/>
      <c r="Y150" s="38"/>
      <c r="Z150" s="38"/>
      <c r="AA150" s="38"/>
      <c r="AB150" s="38"/>
      <c r="AC150" s="38"/>
      <c r="AD150" s="38"/>
      <c r="AE150" s="38"/>
      <c r="AR150" s="255" t="s">
        <v>183</v>
      </c>
      <c r="AT150" s="255" t="s">
        <v>175</v>
      </c>
      <c r="AU150" s="255" t="s">
        <v>83</v>
      </c>
      <c r="AY150" s="17" t="s">
        <v>173</v>
      </c>
      <c r="BE150" s="256">
        <f>IF(N150="základní",J150,0)</f>
        <v>0</v>
      </c>
      <c r="BF150" s="256">
        <f>IF(N150="snížená",J150,0)</f>
        <v>0</v>
      </c>
      <c r="BG150" s="256">
        <f>IF(N150="zákl. přenesená",J150,0)</f>
        <v>0</v>
      </c>
      <c r="BH150" s="256">
        <f>IF(N150="sníž. přenesená",J150,0)</f>
        <v>0</v>
      </c>
      <c r="BI150" s="256">
        <f>IF(N150="nulová",J150,0)</f>
        <v>0</v>
      </c>
      <c r="BJ150" s="17" t="s">
        <v>83</v>
      </c>
      <c r="BK150" s="256">
        <f>ROUND(I150*H150,2)</f>
        <v>0</v>
      </c>
      <c r="BL150" s="17" t="s">
        <v>183</v>
      </c>
      <c r="BM150" s="255" t="s">
        <v>1875</v>
      </c>
    </row>
    <row r="151" spans="1:65" s="2" customFormat="1" ht="16.5" customHeight="1">
      <c r="A151" s="38"/>
      <c r="B151" s="39"/>
      <c r="C151" s="243" t="s">
        <v>252</v>
      </c>
      <c r="D151" s="243" t="s">
        <v>175</v>
      </c>
      <c r="E151" s="244" t="s">
        <v>1876</v>
      </c>
      <c r="F151" s="245" t="s">
        <v>1031</v>
      </c>
      <c r="G151" s="246" t="s">
        <v>561</v>
      </c>
      <c r="H151" s="247">
        <v>1</v>
      </c>
      <c r="I151" s="248"/>
      <c r="J151" s="249">
        <f>ROUND(I151*H151,2)</f>
        <v>0</v>
      </c>
      <c r="K151" s="250"/>
      <c r="L151" s="44"/>
      <c r="M151" s="251" t="s">
        <v>1</v>
      </c>
      <c r="N151" s="252" t="s">
        <v>41</v>
      </c>
      <c r="O151" s="91"/>
      <c r="P151" s="253">
        <f>O151*H151</f>
        <v>0</v>
      </c>
      <c r="Q151" s="253">
        <v>0</v>
      </c>
      <c r="R151" s="253">
        <f>Q151*H151</f>
        <v>0</v>
      </c>
      <c r="S151" s="253">
        <v>0</v>
      </c>
      <c r="T151" s="254">
        <f>S151*H151</f>
        <v>0</v>
      </c>
      <c r="U151" s="38"/>
      <c r="V151" s="38"/>
      <c r="W151" s="38"/>
      <c r="X151" s="38"/>
      <c r="Y151" s="38"/>
      <c r="Z151" s="38"/>
      <c r="AA151" s="38"/>
      <c r="AB151" s="38"/>
      <c r="AC151" s="38"/>
      <c r="AD151" s="38"/>
      <c r="AE151" s="38"/>
      <c r="AR151" s="255" t="s">
        <v>183</v>
      </c>
      <c r="AT151" s="255" t="s">
        <v>175</v>
      </c>
      <c r="AU151" s="255" t="s">
        <v>83</v>
      </c>
      <c r="AY151" s="17" t="s">
        <v>173</v>
      </c>
      <c r="BE151" s="256">
        <f>IF(N151="základní",J151,0)</f>
        <v>0</v>
      </c>
      <c r="BF151" s="256">
        <f>IF(N151="snížená",J151,0)</f>
        <v>0</v>
      </c>
      <c r="BG151" s="256">
        <f>IF(N151="zákl. přenesená",J151,0)</f>
        <v>0</v>
      </c>
      <c r="BH151" s="256">
        <f>IF(N151="sníž. přenesená",J151,0)</f>
        <v>0</v>
      </c>
      <c r="BI151" s="256">
        <f>IF(N151="nulová",J151,0)</f>
        <v>0</v>
      </c>
      <c r="BJ151" s="17" t="s">
        <v>83</v>
      </c>
      <c r="BK151" s="256">
        <f>ROUND(I151*H151,2)</f>
        <v>0</v>
      </c>
      <c r="BL151" s="17" t="s">
        <v>183</v>
      </c>
      <c r="BM151" s="255" t="s">
        <v>1877</v>
      </c>
    </row>
    <row r="152" spans="1:65" s="2" customFormat="1" ht="16.5" customHeight="1">
      <c r="A152" s="38"/>
      <c r="B152" s="39"/>
      <c r="C152" s="243" t="s">
        <v>259</v>
      </c>
      <c r="D152" s="243" t="s">
        <v>175</v>
      </c>
      <c r="E152" s="244" t="s">
        <v>1878</v>
      </c>
      <c r="F152" s="245" t="s">
        <v>1033</v>
      </c>
      <c r="G152" s="246" t="s">
        <v>561</v>
      </c>
      <c r="H152" s="247">
        <v>1</v>
      </c>
      <c r="I152" s="248"/>
      <c r="J152" s="249">
        <f>ROUND(I152*H152,2)</f>
        <v>0</v>
      </c>
      <c r="K152" s="250"/>
      <c r="L152" s="44"/>
      <c r="M152" s="251" t="s">
        <v>1</v>
      </c>
      <c r="N152" s="252" t="s">
        <v>41</v>
      </c>
      <c r="O152" s="91"/>
      <c r="P152" s="253">
        <f>O152*H152</f>
        <v>0</v>
      </c>
      <c r="Q152" s="253">
        <v>0</v>
      </c>
      <c r="R152" s="253">
        <f>Q152*H152</f>
        <v>0</v>
      </c>
      <c r="S152" s="253">
        <v>0</v>
      </c>
      <c r="T152" s="254">
        <f>S152*H152</f>
        <v>0</v>
      </c>
      <c r="U152" s="38"/>
      <c r="V152" s="38"/>
      <c r="W152" s="38"/>
      <c r="X152" s="38"/>
      <c r="Y152" s="38"/>
      <c r="Z152" s="38"/>
      <c r="AA152" s="38"/>
      <c r="AB152" s="38"/>
      <c r="AC152" s="38"/>
      <c r="AD152" s="38"/>
      <c r="AE152" s="38"/>
      <c r="AR152" s="255" t="s">
        <v>183</v>
      </c>
      <c r="AT152" s="255" t="s">
        <v>175</v>
      </c>
      <c r="AU152" s="255" t="s">
        <v>83</v>
      </c>
      <c r="AY152" s="17" t="s">
        <v>173</v>
      </c>
      <c r="BE152" s="256">
        <f>IF(N152="základní",J152,0)</f>
        <v>0</v>
      </c>
      <c r="BF152" s="256">
        <f>IF(N152="snížená",J152,0)</f>
        <v>0</v>
      </c>
      <c r="BG152" s="256">
        <f>IF(N152="zákl. přenesená",J152,0)</f>
        <v>0</v>
      </c>
      <c r="BH152" s="256">
        <f>IF(N152="sníž. přenesená",J152,0)</f>
        <v>0</v>
      </c>
      <c r="BI152" s="256">
        <f>IF(N152="nulová",J152,0)</f>
        <v>0</v>
      </c>
      <c r="BJ152" s="17" t="s">
        <v>83</v>
      </c>
      <c r="BK152" s="256">
        <f>ROUND(I152*H152,2)</f>
        <v>0</v>
      </c>
      <c r="BL152" s="17" t="s">
        <v>183</v>
      </c>
      <c r="BM152" s="255" t="s">
        <v>1879</v>
      </c>
    </row>
    <row r="153" spans="1:65" s="2" customFormat="1" ht="16.5" customHeight="1">
      <c r="A153" s="38"/>
      <c r="B153" s="39"/>
      <c r="C153" s="243" t="s">
        <v>8</v>
      </c>
      <c r="D153" s="243" t="s">
        <v>175</v>
      </c>
      <c r="E153" s="244" t="s">
        <v>1880</v>
      </c>
      <c r="F153" s="245" t="s">
        <v>1035</v>
      </c>
      <c r="G153" s="246" t="s">
        <v>561</v>
      </c>
      <c r="H153" s="247">
        <v>1</v>
      </c>
      <c r="I153" s="248"/>
      <c r="J153" s="249">
        <f>ROUND(I153*H153,2)</f>
        <v>0</v>
      </c>
      <c r="K153" s="250"/>
      <c r="L153" s="44"/>
      <c r="M153" s="251" t="s">
        <v>1</v>
      </c>
      <c r="N153" s="252" t="s">
        <v>41</v>
      </c>
      <c r="O153" s="91"/>
      <c r="P153" s="253">
        <f>O153*H153</f>
        <v>0</v>
      </c>
      <c r="Q153" s="253">
        <v>0</v>
      </c>
      <c r="R153" s="253">
        <f>Q153*H153</f>
        <v>0</v>
      </c>
      <c r="S153" s="253">
        <v>0</v>
      </c>
      <c r="T153" s="254">
        <f>S153*H153</f>
        <v>0</v>
      </c>
      <c r="U153" s="38"/>
      <c r="V153" s="38"/>
      <c r="W153" s="38"/>
      <c r="X153" s="38"/>
      <c r="Y153" s="38"/>
      <c r="Z153" s="38"/>
      <c r="AA153" s="38"/>
      <c r="AB153" s="38"/>
      <c r="AC153" s="38"/>
      <c r="AD153" s="38"/>
      <c r="AE153" s="38"/>
      <c r="AR153" s="255" t="s">
        <v>183</v>
      </c>
      <c r="AT153" s="255" t="s">
        <v>175</v>
      </c>
      <c r="AU153" s="255" t="s">
        <v>83</v>
      </c>
      <c r="AY153" s="17" t="s">
        <v>173</v>
      </c>
      <c r="BE153" s="256">
        <f>IF(N153="základní",J153,0)</f>
        <v>0</v>
      </c>
      <c r="BF153" s="256">
        <f>IF(N153="snížená",J153,0)</f>
        <v>0</v>
      </c>
      <c r="BG153" s="256">
        <f>IF(N153="zákl. přenesená",J153,0)</f>
        <v>0</v>
      </c>
      <c r="BH153" s="256">
        <f>IF(N153="sníž. přenesená",J153,0)</f>
        <v>0</v>
      </c>
      <c r="BI153" s="256">
        <f>IF(N153="nulová",J153,0)</f>
        <v>0</v>
      </c>
      <c r="BJ153" s="17" t="s">
        <v>83</v>
      </c>
      <c r="BK153" s="256">
        <f>ROUND(I153*H153,2)</f>
        <v>0</v>
      </c>
      <c r="BL153" s="17" t="s">
        <v>183</v>
      </c>
      <c r="BM153" s="255" t="s">
        <v>1881</v>
      </c>
    </row>
    <row r="154" spans="1:65" s="2" customFormat="1" ht="16.5" customHeight="1">
      <c r="A154" s="38"/>
      <c r="B154" s="39"/>
      <c r="C154" s="243" t="s">
        <v>179</v>
      </c>
      <c r="D154" s="243" t="s">
        <v>175</v>
      </c>
      <c r="E154" s="244" t="s">
        <v>1882</v>
      </c>
      <c r="F154" s="245" t="s">
        <v>1015</v>
      </c>
      <c r="G154" s="246" t="s">
        <v>956</v>
      </c>
      <c r="H154" s="247">
        <v>5</v>
      </c>
      <c r="I154" s="248"/>
      <c r="J154" s="249">
        <f>ROUND(I154*H154,2)</f>
        <v>0</v>
      </c>
      <c r="K154" s="250"/>
      <c r="L154" s="44"/>
      <c r="M154" s="251" t="s">
        <v>1</v>
      </c>
      <c r="N154" s="252" t="s">
        <v>41</v>
      </c>
      <c r="O154" s="91"/>
      <c r="P154" s="253">
        <f>O154*H154</f>
        <v>0</v>
      </c>
      <c r="Q154" s="253">
        <v>0</v>
      </c>
      <c r="R154" s="253">
        <f>Q154*H154</f>
        <v>0</v>
      </c>
      <c r="S154" s="253">
        <v>0</v>
      </c>
      <c r="T154" s="254">
        <f>S154*H154</f>
        <v>0</v>
      </c>
      <c r="U154" s="38"/>
      <c r="V154" s="38"/>
      <c r="W154" s="38"/>
      <c r="X154" s="38"/>
      <c r="Y154" s="38"/>
      <c r="Z154" s="38"/>
      <c r="AA154" s="38"/>
      <c r="AB154" s="38"/>
      <c r="AC154" s="38"/>
      <c r="AD154" s="38"/>
      <c r="AE154" s="38"/>
      <c r="AR154" s="255" t="s">
        <v>183</v>
      </c>
      <c r="AT154" s="255" t="s">
        <v>175</v>
      </c>
      <c r="AU154" s="255" t="s">
        <v>83</v>
      </c>
      <c r="AY154" s="17" t="s">
        <v>173</v>
      </c>
      <c r="BE154" s="256">
        <f>IF(N154="základní",J154,0)</f>
        <v>0</v>
      </c>
      <c r="BF154" s="256">
        <f>IF(N154="snížená",J154,0)</f>
        <v>0</v>
      </c>
      <c r="BG154" s="256">
        <f>IF(N154="zákl. přenesená",J154,0)</f>
        <v>0</v>
      </c>
      <c r="BH154" s="256">
        <f>IF(N154="sníž. přenesená",J154,0)</f>
        <v>0</v>
      </c>
      <c r="BI154" s="256">
        <f>IF(N154="nulová",J154,0)</f>
        <v>0</v>
      </c>
      <c r="BJ154" s="17" t="s">
        <v>83</v>
      </c>
      <c r="BK154" s="256">
        <f>ROUND(I154*H154,2)</f>
        <v>0</v>
      </c>
      <c r="BL154" s="17" t="s">
        <v>183</v>
      </c>
      <c r="BM154" s="255" t="s">
        <v>1883</v>
      </c>
    </row>
    <row r="155" spans="1:65" s="2" customFormat="1" ht="16.5" customHeight="1">
      <c r="A155" s="38"/>
      <c r="B155" s="39"/>
      <c r="C155" s="243" t="s">
        <v>272</v>
      </c>
      <c r="D155" s="243" t="s">
        <v>175</v>
      </c>
      <c r="E155" s="244" t="s">
        <v>1884</v>
      </c>
      <c r="F155" s="245" t="s">
        <v>1885</v>
      </c>
      <c r="G155" s="246" t="s">
        <v>956</v>
      </c>
      <c r="H155" s="247">
        <v>2</v>
      </c>
      <c r="I155" s="248"/>
      <c r="J155" s="249">
        <f>ROUND(I155*H155,2)</f>
        <v>0</v>
      </c>
      <c r="K155" s="250"/>
      <c r="L155" s="44"/>
      <c r="M155" s="251" t="s">
        <v>1</v>
      </c>
      <c r="N155" s="252" t="s">
        <v>41</v>
      </c>
      <c r="O155" s="91"/>
      <c r="P155" s="253">
        <f>O155*H155</f>
        <v>0</v>
      </c>
      <c r="Q155" s="253">
        <v>0</v>
      </c>
      <c r="R155" s="253">
        <f>Q155*H155</f>
        <v>0</v>
      </c>
      <c r="S155" s="253">
        <v>0</v>
      </c>
      <c r="T155" s="254">
        <f>S155*H155</f>
        <v>0</v>
      </c>
      <c r="U155" s="38"/>
      <c r="V155" s="38"/>
      <c r="W155" s="38"/>
      <c r="X155" s="38"/>
      <c r="Y155" s="38"/>
      <c r="Z155" s="38"/>
      <c r="AA155" s="38"/>
      <c r="AB155" s="38"/>
      <c r="AC155" s="38"/>
      <c r="AD155" s="38"/>
      <c r="AE155" s="38"/>
      <c r="AR155" s="255" t="s">
        <v>183</v>
      </c>
      <c r="AT155" s="255" t="s">
        <v>175</v>
      </c>
      <c r="AU155" s="255" t="s">
        <v>83</v>
      </c>
      <c r="AY155" s="17" t="s">
        <v>173</v>
      </c>
      <c r="BE155" s="256">
        <f>IF(N155="základní",J155,0)</f>
        <v>0</v>
      </c>
      <c r="BF155" s="256">
        <f>IF(N155="snížená",J155,0)</f>
        <v>0</v>
      </c>
      <c r="BG155" s="256">
        <f>IF(N155="zákl. přenesená",J155,0)</f>
        <v>0</v>
      </c>
      <c r="BH155" s="256">
        <f>IF(N155="sníž. přenesená",J155,0)</f>
        <v>0</v>
      </c>
      <c r="BI155" s="256">
        <f>IF(N155="nulová",J155,0)</f>
        <v>0</v>
      </c>
      <c r="BJ155" s="17" t="s">
        <v>83</v>
      </c>
      <c r="BK155" s="256">
        <f>ROUND(I155*H155,2)</f>
        <v>0</v>
      </c>
      <c r="BL155" s="17" t="s">
        <v>183</v>
      </c>
      <c r="BM155" s="255" t="s">
        <v>1886</v>
      </c>
    </row>
    <row r="156" spans="1:65" s="2" customFormat="1" ht="16.5" customHeight="1">
      <c r="A156" s="38"/>
      <c r="B156" s="39"/>
      <c r="C156" s="243" t="s">
        <v>278</v>
      </c>
      <c r="D156" s="243" t="s">
        <v>175</v>
      </c>
      <c r="E156" s="244" t="s">
        <v>1887</v>
      </c>
      <c r="F156" s="245" t="s">
        <v>1037</v>
      </c>
      <c r="G156" s="246" t="s">
        <v>956</v>
      </c>
      <c r="H156" s="247">
        <v>2</v>
      </c>
      <c r="I156" s="248"/>
      <c r="J156" s="249">
        <f>ROUND(I156*H156,2)</f>
        <v>0</v>
      </c>
      <c r="K156" s="250"/>
      <c r="L156" s="44"/>
      <c r="M156" s="251" t="s">
        <v>1</v>
      </c>
      <c r="N156" s="252" t="s">
        <v>41</v>
      </c>
      <c r="O156" s="91"/>
      <c r="P156" s="253">
        <f>O156*H156</f>
        <v>0</v>
      </c>
      <c r="Q156" s="253">
        <v>0</v>
      </c>
      <c r="R156" s="253">
        <f>Q156*H156</f>
        <v>0</v>
      </c>
      <c r="S156" s="253">
        <v>0</v>
      </c>
      <c r="T156" s="254">
        <f>S156*H156</f>
        <v>0</v>
      </c>
      <c r="U156" s="38"/>
      <c r="V156" s="38"/>
      <c r="W156" s="38"/>
      <c r="X156" s="38"/>
      <c r="Y156" s="38"/>
      <c r="Z156" s="38"/>
      <c r="AA156" s="38"/>
      <c r="AB156" s="38"/>
      <c r="AC156" s="38"/>
      <c r="AD156" s="38"/>
      <c r="AE156" s="38"/>
      <c r="AR156" s="255" t="s">
        <v>183</v>
      </c>
      <c r="AT156" s="255" t="s">
        <v>175</v>
      </c>
      <c r="AU156" s="255" t="s">
        <v>83</v>
      </c>
      <c r="AY156" s="17" t="s">
        <v>173</v>
      </c>
      <c r="BE156" s="256">
        <f>IF(N156="základní",J156,0)</f>
        <v>0</v>
      </c>
      <c r="BF156" s="256">
        <f>IF(N156="snížená",J156,0)</f>
        <v>0</v>
      </c>
      <c r="BG156" s="256">
        <f>IF(N156="zákl. přenesená",J156,0)</f>
        <v>0</v>
      </c>
      <c r="BH156" s="256">
        <f>IF(N156="sníž. přenesená",J156,0)</f>
        <v>0</v>
      </c>
      <c r="BI156" s="256">
        <f>IF(N156="nulová",J156,0)</f>
        <v>0</v>
      </c>
      <c r="BJ156" s="17" t="s">
        <v>83</v>
      </c>
      <c r="BK156" s="256">
        <f>ROUND(I156*H156,2)</f>
        <v>0</v>
      </c>
      <c r="BL156" s="17" t="s">
        <v>183</v>
      </c>
      <c r="BM156" s="255" t="s">
        <v>1888</v>
      </c>
    </row>
    <row r="157" spans="1:65" s="2" customFormat="1" ht="16.5" customHeight="1">
      <c r="A157" s="38"/>
      <c r="B157" s="39"/>
      <c r="C157" s="243" t="s">
        <v>285</v>
      </c>
      <c r="D157" s="243" t="s">
        <v>175</v>
      </c>
      <c r="E157" s="244" t="s">
        <v>1889</v>
      </c>
      <c r="F157" s="245" t="s">
        <v>1041</v>
      </c>
      <c r="G157" s="246" t="s">
        <v>956</v>
      </c>
      <c r="H157" s="247">
        <v>21</v>
      </c>
      <c r="I157" s="248"/>
      <c r="J157" s="249">
        <f>ROUND(I157*H157,2)</f>
        <v>0</v>
      </c>
      <c r="K157" s="250"/>
      <c r="L157" s="44"/>
      <c r="M157" s="251" t="s">
        <v>1</v>
      </c>
      <c r="N157" s="252" t="s">
        <v>41</v>
      </c>
      <c r="O157" s="91"/>
      <c r="P157" s="253">
        <f>O157*H157</f>
        <v>0</v>
      </c>
      <c r="Q157" s="253">
        <v>0</v>
      </c>
      <c r="R157" s="253">
        <f>Q157*H157</f>
        <v>0</v>
      </c>
      <c r="S157" s="253">
        <v>0</v>
      </c>
      <c r="T157" s="254">
        <f>S157*H157</f>
        <v>0</v>
      </c>
      <c r="U157" s="38"/>
      <c r="V157" s="38"/>
      <c r="W157" s="38"/>
      <c r="X157" s="38"/>
      <c r="Y157" s="38"/>
      <c r="Z157" s="38"/>
      <c r="AA157" s="38"/>
      <c r="AB157" s="38"/>
      <c r="AC157" s="38"/>
      <c r="AD157" s="38"/>
      <c r="AE157" s="38"/>
      <c r="AR157" s="255" t="s">
        <v>183</v>
      </c>
      <c r="AT157" s="255" t="s">
        <v>175</v>
      </c>
      <c r="AU157" s="255" t="s">
        <v>83</v>
      </c>
      <c r="AY157" s="17" t="s">
        <v>173</v>
      </c>
      <c r="BE157" s="256">
        <f>IF(N157="základní",J157,0)</f>
        <v>0</v>
      </c>
      <c r="BF157" s="256">
        <f>IF(N157="snížená",J157,0)</f>
        <v>0</v>
      </c>
      <c r="BG157" s="256">
        <f>IF(N157="zákl. přenesená",J157,0)</f>
        <v>0</v>
      </c>
      <c r="BH157" s="256">
        <f>IF(N157="sníž. přenesená",J157,0)</f>
        <v>0</v>
      </c>
      <c r="BI157" s="256">
        <f>IF(N157="nulová",J157,0)</f>
        <v>0</v>
      </c>
      <c r="BJ157" s="17" t="s">
        <v>83</v>
      </c>
      <c r="BK157" s="256">
        <f>ROUND(I157*H157,2)</f>
        <v>0</v>
      </c>
      <c r="BL157" s="17" t="s">
        <v>183</v>
      </c>
      <c r="BM157" s="255" t="s">
        <v>1890</v>
      </c>
    </row>
    <row r="158" spans="1:65" s="2" customFormat="1" ht="16.5" customHeight="1">
      <c r="A158" s="38"/>
      <c r="B158" s="39"/>
      <c r="C158" s="243" t="s">
        <v>290</v>
      </c>
      <c r="D158" s="243" t="s">
        <v>175</v>
      </c>
      <c r="E158" s="244" t="s">
        <v>1891</v>
      </c>
      <c r="F158" s="245" t="s">
        <v>1043</v>
      </c>
      <c r="G158" s="246" t="s">
        <v>956</v>
      </c>
      <c r="H158" s="247">
        <v>19</v>
      </c>
      <c r="I158" s="248"/>
      <c r="J158" s="249">
        <f>ROUND(I158*H158,2)</f>
        <v>0</v>
      </c>
      <c r="K158" s="250"/>
      <c r="L158" s="44"/>
      <c r="M158" s="251" t="s">
        <v>1</v>
      </c>
      <c r="N158" s="252" t="s">
        <v>41</v>
      </c>
      <c r="O158" s="91"/>
      <c r="P158" s="253">
        <f>O158*H158</f>
        <v>0</v>
      </c>
      <c r="Q158" s="253">
        <v>0</v>
      </c>
      <c r="R158" s="253">
        <f>Q158*H158</f>
        <v>0</v>
      </c>
      <c r="S158" s="253">
        <v>0</v>
      </c>
      <c r="T158" s="254">
        <f>S158*H158</f>
        <v>0</v>
      </c>
      <c r="U158" s="38"/>
      <c r="V158" s="38"/>
      <c r="W158" s="38"/>
      <c r="X158" s="38"/>
      <c r="Y158" s="38"/>
      <c r="Z158" s="38"/>
      <c r="AA158" s="38"/>
      <c r="AB158" s="38"/>
      <c r="AC158" s="38"/>
      <c r="AD158" s="38"/>
      <c r="AE158" s="38"/>
      <c r="AR158" s="255" t="s">
        <v>183</v>
      </c>
      <c r="AT158" s="255" t="s">
        <v>175</v>
      </c>
      <c r="AU158" s="255" t="s">
        <v>83</v>
      </c>
      <c r="AY158" s="17" t="s">
        <v>173</v>
      </c>
      <c r="BE158" s="256">
        <f>IF(N158="základní",J158,0)</f>
        <v>0</v>
      </c>
      <c r="BF158" s="256">
        <f>IF(N158="snížená",J158,0)</f>
        <v>0</v>
      </c>
      <c r="BG158" s="256">
        <f>IF(N158="zákl. přenesená",J158,0)</f>
        <v>0</v>
      </c>
      <c r="BH158" s="256">
        <f>IF(N158="sníž. přenesená",J158,0)</f>
        <v>0</v>
      </c>
      <c r="BI158" s="256">
        <f>IF(N158="nulová",J158,0)</f>
        <v>0</v>
      </c>
      <c r="BJ158" s="17" t="s">
        <v>83</v>
      </c>
      <c r="BK158" s="256">
        <f>ROUND(I158*H158,2)</f>
        <v>0</v>
      </c>
      <c r="BL158" s="17" t="s">
        <v>183</v>
      </c>
      <c r="BM158" s="255" t="s">
        <v>1892</v>
      </c>
    </row>
    <row r="159" spans="1:65" s="2" customFormat="1" ht="16.5" customHeight="1">
      <c r="A159" s="38"/>
      <c r="B159" s="39"/>
      <c r="C159" s="243" t="s">
        <v>7</v>
      </c>
      <c r="D159" s="243" t="s">
        <v>175</v>
      </c>
      <c r="E159" s="244" t="s">
        <v>1893</v>
      </c>
      <c r="F159" s="245" t="s">
        <v>979</v>
      </c>
      <c r="G159" s="246" t="s">
        <v>211</v>
      </c>
      <c r="H159" s="247">
        <v>15</v>
      </c>
      <c r="I159" s="248"/>
      <c r="J159" s="249">
        <f>ROUND(I159*H159,2)</f>
        <v>0</v>
      </c>
      <c r="K159" s="250"/>
      <c r="L159" s="44"/>
      <c r="M159" s="251" t="s">
        <v>1</v>
      </c>
      <c r="N159" s="252" t="s">
        <v>41</v>
      </c>
      <c r="O159" s="91"/>
      <c r="P159" s="253">
        <f>O159*H159</f>
        <v>0</v>
      </c>
      <c r="Q159" s="253">
        <v>0</v>
      </c>
      <c r="R159" s="253">
        <f>Q159*H159</f>
        <v>0</v>
      </c>
      <c r="S159" s="253">
        <v>0</v>
      </c>
      <c r="T159" s="254">
        <f>S159*H159</f>
        <v>0</v>
      </c>
      <c r="U159" s="38"/>
      <c r="V159" s="38"/>
      <c r="W159" s="38"/>
      <c r="X159" s="38"/>
      <c r="Y159" s="38"/>
      <c r="Z159" s="38"/>
      <c r="AA159" s="38"/>
      <c r="AB159" s="38"/>
      <c r="AC159" s="38"/>
      <c r="AD159" s="38"/>
      <c r="AE159" s="38"/>
      <c r="AR159" s="255" t="s">
        <v>183</v>
      </c>
      <c r="AT159" s="255" t="s">
        <v>175</v>
      </c>
      <c r="AU159" s="255" t="s">
        <v>83</v>
      </c>
      <c r="AY159" s="17" t="s">
        <v>173</v>
      </c>
      <c r="BE159" s="256">
        <f>IF(N159="základní",J159,0)</f>
        <v>0</v>
      </c>
      <c r="BF159" s="256">
        <f>IF(N159="snížená",J159,0)</f>
        <v>0</v>
      </c>
      <c r="BG159" s="256">
        <f>IF(N159="zákl. přenesená",J159,0)</f>
        <v>0</v>
      </c>
      <c r="BH159" s="256">
        <f>IF(N159="sníž. přenesená",J159,0)</f>
        <v>0</v>
      </c>
      <c r="BI159" s="256">
        <f>IF(N159="nulová",J159,0)</f>
        <v>0</v>
      </c>
      <c r="BJ159" s="17" t="s">
        <v>83</v>
      </c>
      <c r="BK159" s="256">
        <f>ROUND(I159*H159,2)</f>
        <v>0</v>
      </c>
      <c r="BL159" s="17" t="s">
        <v>183</v>
      </c>
      <c r="BM159" s="255" t="s">
        <v>1894</v>
      </c>
    </row>
    <row r="160" spans="1:65" s="2" customFormat="1" ht="16.5" customHeight="1">
      <c r="A160" s="38"/>
      <c r="B160" s="39"/>
      <c r="C160" s="243" t="s">
        <v>300</v>
      </c>
      <c r="D160" s="243" t="s">
        <v>175</v>
      </c>
      <c r="E160" s="244" t="s">
        <v>1895</v>
      </c>
      <c r="F160" s="245" t="s">
        <v>981</v>
      </c>
      <c r="G160" s="246" t="s">
        <v>211</v>
      </c>
      <c r="H160" s="247">
        <v>50</v>
      </c>
      <c r="I160" s="248"/>
      <c r="J160" s="249">
        <f>ROUND(I160*H160,2)</f>
        <v>0</v>
      </c>
      <c r="K160" s="250"/>
      <c r="L160" s="44"/>
      <c r="M160" s="251" t="s">
        <v>1</v>
      </c>
      <c r="N160" s="252" t="s">
        <v>41</v>
      </c>
      <c r="O160" s="91"/>
      <c r="P160" s="253">
        <f>O160*H160</f>
        <v>0</v>
      </c>
      <c r="Q160" s="253">
        <v>0</v>
      </c>
      <c r="R160" s="253">
        <f>Q160*H160</f>
        <v>0</v>
      </c>
      <c r="S160" s="253">
        <v>0</v>
      </c>
      <c r="T160" s="254">
        <f>S160*H160</f>
        <v>0</v>
      </c>
      <c r="U160" s="38"/>
      <c r="V160" s="38"/>
      <c r="W160" s="38"/>
      <c r="X160" s="38"/>
      <c r="Y160" s="38"/>
      <c r="Z160" s="38"/>
      <c r="AA160" s="38"/>
      <c r="AB160" s="38"/>
      <c r="AC160" s="38"/>
      <c r="AD160" s="38"/>
      <c r="AE160" s="38"/>
      <c r="AR160" s="255" t="s">
        <v>183</v>
      </c>
      <c r="AT160" s="255" t="s">
        <v>175</v>
      </c>
      <c r="AU160" s="255" t="s">
        <v>83</v>
      </c>
      <c r="AY160" s="17" t="s">
        <v>173</v>
      </c>
      <c r="BE160" s="256">
        <f>IF(N160="základní",J160,0)</f>
        <v>0</v>
      </c>
      <c r="BF160" s="256">
        <f>IF(N160="snížená",J160,0)</f>
        <v>0</v>
      </c>
      <c r="BG160" s="256">
        <f>IF(N160="zákl. přenesená",J160,0)</f>
        <v>0</v>
      </c>
      <c r="BH160" s="256">
        <f>IF(N160="sníž. přenesená",J160,0)</f>
        <v>0</v>
      </c>
      <c r="BI160" s="256">
        <f>IF(N160="nulová",J160,0)</f>
        <v>0</v>
      </c>
      <c r="BJ160" s="17" t="s">
        <v>83</v>
      </c>
      <c r="BK160" s="256">
        <f>ROUND(I160*H160,2)</f>
        <v>0</v>
      </c>
      <c r="BL160" s="17" t="s">
        <v>183</v>
      </c>
      <c r="BM160" s="255" t="s">
        <v>1896</v>
      </c>
    </row>
    <row r="161" spans="1:65" s="2" customFormat="1" ht="16.5" customHeight="1">
      <c r="A161" s="38"/>
      <c r="B161" s="39"/>
      <c r="C161" s="243" t="s">
        <v>308</v>
      </c>
      <c r="D161" s="243" t="s">
        <v>175</v>
      </c>
      <c r="E161" s="244" t="s">
        <v>1897</v>
      </c>
      <c r="F161" s="245" t="s">
        <v>983</v>
      </c>
      <c r="G161" s="246" t="s">
        <v>211</v>
      </c>
      <c r="H161" s="247">
        <v>10</v>
      </c>
      <c r="I161" s="248"/>
      <c r="J161" s="249">
        <f>ROUND(I161*H161,2)</f>
        <v>0</v>
      </c>
      <c r="K161" s="250"/>
      <c r="L161" s="44"/>
      <c r="M161" s="251" t="s">
        <v>1</v>
      </c>
      <c r="N161" s="252" t="s">
        <v>41</v>
      </c>
      <c r="O161" s="91"/>
      <c r="P161" s="253">
        <f>O161*H161</f>
        <v>0</v>
      </c>
      <c r="Q161" s="253">
        <v>0</v>
      </c>
      <c r="R161" s="253">
        <f>Q161*H161</f>
        <v>0</v>
      </c>
      <c r="S161" s="253">
        <v>0</v>
      </c>
      <c r="T161" s="254">
        <f>S161*H161</f>
        <v>0</v>
      </c>
      <c r="U161" s="38"/>
      <c r="V161" s="38"/>
      <c r="W161" s="38"/>
      <c r="X161" s="38"/>
      <c r="Y161" s="38"/>
      <c r="Z161" s="38"/>
      <c r="AA161" s="38"/>
      <c r="AB161" s="38"/>
      <c r="AC161" s="38"/>
      <c r="AD161" s="38"/>
      <c r="AE161" s="38"/>
      <c r="AR161" s="255" t="s">
        <v>183</v>
      </c>
      <c r="AT161" s="255" t="s">
        <v>175</v>
      </c>
      <c r="AU161" s="255" t="s">
        <v>83</v>
      </c>
      <c r="AY161" s="17" t="s">
        <v>173</v>
      </c>
      <c r="BE161" s="256">
        <f>IF(N161="základní",J161,0)</f>
        <v>0</v>
      </c>
      <c r="BF161" s="256">
        <f>IF(N161="snížená",J161,0)</f>
        <v>0</v>
      </c>
      <c r="BG161" s="256">
        <f>IF(N161="zákl. přenesená",J161,0)</f>
        <v>0</v>
      </c>
      <c r="BH161" s="256">
        <f>IF(N161="sníž. přenesená",J161,0)</f>
        <v>0</v>
      </c>
      <c r="BI161" s="256">
        <f>IF(N161="nulová",J161,0)</f>
        <v>0</v>
      </c>
      <c r="BJ161" s="17" t="s">
        <v>83</v>
      </c>
      <c r="BK161" s="256">
        <f>ROUND(I161*H161,2)</f>
        <v>0</v>
      </c>
      <c r="BL161" s="17" t="s">
        <v>183</v>
      </c>
      <c r="BM161" s="255" t="s">
        <v>1898</v>
      </c>
    </row>
    <row r="162" spans="1:63" s="12" customFormat="1" ht="25.9" customHeight="1">
      <c r="A162" s="12"/>
      <c r="B162" s="227"/>
      <c r="C162" s="228"/>
      <c r="D162" s="229" t="s">
        <v>75</v>
      </c>
      <c r="E162" s="230" t="s">
        <v>1899</v>
      </c>
      <c r="F162" s="230" t="s">
        <v>1900</v>
      </c>
      <c r="G162" s="228"/>
      <c r="H162" s="228"/>
      <c r="I162" s="231"/>
      <c r="J162" s="232">
        <f>BK162</f>
        <v>0</v>
      </c>
      <c r="K162" s="228"/>
      <c r="L162" s="233"/>
      <c r="M162" s="234"/>
      <c r="N162" s="235"/>
      <c r="O162" s="235"/>
      <c r="P162" s="236">
        <f>SUM(P163:P172)</f>
        <v>0</v>
      </c>
      <c r="Q162" s="235"/>
      <c r="R162" s="236">
        <f>SUM(R163:R172)</f>
        <v>0</v>
      </c>
      <c r="S162" s="235"/>
      <c r="T162" s="237">
        <f>SUM(T163:T172)</f>
        <v>0</v>
      </c>
      <c r="U162" s="12"/>
      <c r="V162" s="12"/>
      <c r="W162" s="12"/>
      <c r="X162" s="12"/>
      <c r="Y162" s="12"/>
      <c r="Z162" s="12"/>
      <c r="AA162" s="12"/>
      <c r="AB162" s="12"/>
      <c r="AC162" s="12"/>
      <c r="AD162" s="12"/>
      <c r="AE162" s="12"/>
      <c r="AR162" s="238" t="s">
        <v>83</v>
      </c>
      <c r="AT162" s="239" t="s">
        <v>75</v>
      </c>
      <c r="AU162" s="239" t="s">
        <v>76</v>
      </c>
      <c r="AY162" s="238" t="s">
        <v>173</v>
      </c>
      <c r="BK162" s="240">
        <f>SUM(BK163:BK172)</f>
        <v>0</v>
      </c>
    </row>
    <row r="163" spans="1:65" s="2" customFormat="1" ht="16.5" customHeight="1">
      <c r="A163" s="38"/>
      <c r="B163" s="39"/>
      <c r="C163" s="243" t="s">
        <v>312</v>
      </c>
      <c r="D163" s="243" t="s">
        <v>175</v>
      </c>
      <c r="E163" s="244" t="s">
        <v>1901</v>
      </c>
      <c r="F163" s="245" t="s">
        <v>1902</v>
      </c>
      <c r="G163" s="246" t="s">
        <v>355</v>
      </c>
      <c r="H163" s="247">
        <v>8</v>
      </c>
      <c r="I163" s="248"/>
      <c r="J163" s="249">
        <f>ROUND(I163*H163,2)</f>
        <v>0</v>
      </c>
      <c r="K163" s="250"/>
      <c r="L163" s="44"/>
      <c r="M163" s="251" t="s">
        <v>1</v>
      </c>
      <c r="N163" s="252" t="s">
        <v>41</v>
      </c>
      <c r="O163" s="91"/>
      <c r="P163" s="253">
        <f>O163*H163</f>
        <v>0</v>
      </c>
      <c r="Q163" s="253">
        <v>0</v>
      </c>
      <c r="R163" s="253">
        <f>Q163*H163</f>
        <v>0</v>
      </c>
      <c r="S163" s="253">
        <v>0</v>
      </c>
      <c r="T163" s="254">
        <f>S163*H163</f>
        <v>0</v>
      </c>
      <c r="U163" s="38"/>
      <c r="V163" s="38"/>
      <c r="W163" s="38"/>
      <c r="X163" s="38"/>
      <c r="Y163" s="38"/>
      <c r="Z163" s="38"/>
      <c r="AA163" s="38"/>
      <c r="AB163" s="38"/>
      <c r="AC163" s="38"/>
      <c r="AD163" s="38"/>
      <c r="AE163" s="38"/>
      <c r="AR163" s="255" t="s">
        <v>183</v>
      </c>
      <c r="AT163" s="255" t="s">
        <v>175</v>
      </c>
      <c r="AU163" s="255" t="s">
        <v>83</v>
      </c>
      <c r="AY163" s="17" t="s">
        <v>173</v>
      </c>
      <c r="BE163" s="256">
        <f>IF(N163="základní",J163,0)</f>
        <v>0</v>
      </c>
      <c r="BF163" s="256">
        <f>IF(N163="snížená",J163,0)</f>
        <v>0</v>
      </c>
      <c r="BG163" s="256">
        <f>IF(N163="zákl. přenesená",J163,0)</f>
        <v>0</v>
      </c>
      <c r="BH163" s="256">
        <f>IF(N163="sníž. přenesená",J163,0)</f>
        <v>0</v>
      </c>
      <c r="BI163" s="256">
        <f>IF(N163="nulová",J163,0)</f>
        <v>0</v>
      </c>
      <c r="BJ163" s="17" t="s">
        <v>83</v>
      </c>
      <c r="BK163" s="256">
        <f>ROUND(I163*H163,2)</f>
        <v>0</v>
      </c>
      <c r="BL163" s="17" t="s">
        <v>183</v>
      </c>
      <c r="BM163" s="255" t="s">
        <v>1903</v>
      </c>
    </row>
    <row r="164" spans="1:65" s="2" customFormat="1" ht="16.5" customHeight="1">
      <c r="A164" s="38"/>
      <c r="B164" s="39"/>
      <c r="C164" s="243" t="s">
        <v>317</v>
      </c>
      <c r="D164" s="243" t="s">
        <v>175</v>
      </c>
      <c r="E164" s="244" t="s">
        <v>1904</v>
      </c>
      <c r="F164" s="245" t="s">
        <v>1056</v>
      </c>
      <c r="G164" s="246" t="s">
        <v>956</v>
      </c>
      <c r="H164" s="247">
        <v>1</v>
      </c>
      <c r="I164" s="248"/>
      <c r="J164" s="249">
        <f>ROUND(I164*H164,2)</f>
        <v>0</v>
      </c>
      <c r="K164" s="250"/>
      <c r="L164" s="44"/>
      <c r="M164" s="251" t="s">
        <v>1</v>
      </c>
      <c r="N164" s="252" t="s">
        <v>41</v>
      </c>
      <c r="O164" s="91"/>
      <c r="P164" s="253">
        <f>O164*H164</f>
        <v>0</v>
      </c>
      <c r="Q164" s="253">
        <v>0</v>
      </c>
      <c r="R164" s="253">
        <f>Q164*H164</f>
        <v>0</v>
      </c>
      <c r="S164" s="253">
        <v>0</v>
      </c>
      <c r="T164" s="254">
        <f>S164*H164</f>
        <v>0</v>
      </c>
      <c r="U164" s="38"/>
      <c r="V164" s="38"/>
      <c r="W164" s="38"/>
      <c r="X164" s="38"/>
      <c r="Y164" s="38"/>
      <c r="Z164" s="38"/>
      <c r="AA164" s="38"/>
      <c r="AB164" s="38"/>
      <c r="AC164" s="38"/>
      <c r="AD164" s="38"/>
      <c r="AE164" s="38"/>
      <c r="AR164" s="255" t="s">
        <v>183</v>
      </c>
      <c r="AT164" s="255" t="s">
        <v>175</v>
      </c>
      <c r="AU164" s="255" t="s">
        <v>83</v>
      </c>
      <c r="AY164" s="17" t="s">
        <v>173</v>
      </c>
      <c r="BE164" s="256">
        <f>IF(N164="základní",J164,0)</f>
        <v>0</v>
      </c>
      <c r="BF164" s="256">
        <f>IF(N164="snížená",J164,0)</f>
        <v>0</v>
      </c>
      <c r="BG164" s="256">
        <f>IF(N164="zákl. přenesená",J164,0)</f>
        <v>0</v>
      </c>
      <c r="BH164" s="256">
        <f>IF(N164="sníž. přenesená",J164,0)</f>
        <v>0</v>
      </c>
      <c r="BI164" s="256">
        <f>IF(N164="nulová",J164,0)</f>
        <v>0</v>
      </c>
      <c r="BJ164" s="17" t="s">
        <v>83</v>
      </c>
      <c r="BK164" s="256">
        <f>ROUND(I164*H164,2)</f>
        <v>0</v>
      </c>
      <c r="BL164" s="17" t="s">
        <v>183</v>
      </c>
      <c r="BM164" s="255" t="s">
        <v>1905</v>
      </c>
    </row>
    <row r="165" spans="1:65" s="2" customFormat="1" ht="16.5" customHeight="1">
      <c r="A165" s="38"/>
      <c r="B165" s="39"/>
      <c r="C165" s="243" t="s">
        <v>322</v>
      </c>
      <c r="D165" s="243" t="s">
        <v>175</v>
      </c>
      <c r="E165" s="244" t="s">
        <v>1906</v>
      </c>
      <c r="F165" s="245" t="s">
        <v>1058</v>
      </c>
      <c r="G165" s="246" t="s">
        <v>956</v>
      </c>
      <c r="H165" s="247">
        <v>1</v>
      </c>
      <c r="I165" s="248"/>
      <c r="J165" s="249">
        <f>ROUND(I165*H165,2)</f>
        <v>0</v>
      </c>
      <c r="K165" s="250"/>
      <c r="L165" s="44"/>
      <c r="M165" s="251" t="s">
        <v>1</v>
      </c>
      <c r="N165" s="252" t="s">
        <v>41</v>
      </c>
      <c r="O165" s="91"/>
      <c r="P165" s="253">
        <f>O165*H165</f>
        <v>0</v>
      </c>
      <c r="Q165" s="253">
        <v>0</v>
      </c>
      <c r="R165" s="253">
        <f>Q165*H165</f>
        <v>0</v>
      </c>
      <c r="S165" s="253">
        <v>0</v>
      </c>
      <c r="T165" s="254">
        <f>S165*H165</f>
        <v>0</v>
      </c>
      <c r="U165" s="38"/>
      <c r="V165" s="38"/>
      <c r="W165" s="38"/>
      <c r="X165" s="38"/>
      <c r="Y165" s="38"/>
      <c r="Z165" s="38"/>
      <c r="AA165" s="38"/>
      <c r="AB165" s="38"/>
      <c r="AC165" s="38"/>
      <c r="AD165" s="38"/>
      <c r="AE165" s="38"/>
      <c r="AR165" s="255" t="s">
        <v>183</v>
      </c>
      <c r="AT165" s="255" t="s">
        <v>175</v>
      </c>
      <c r="AU165" s="255" t="s">
        <v>83</v>
      </c>
      <c r="AY165" s="17" t="s">
        <v>173</v>
      </c>
      <c r="BE165" s="256">
        <f>IF(N165="základní",J165,0)</f>
        <v>0</v>
      </c>
      <c r="BF165" s="256">
        <f>IF(N165="snížená",J165,0)</f>
        <v>0</v>
      </c>
      <c r="BG165" s="256">
        <f>IF(N165="zákl. přenesená",J165,0)</f>
        <v>0</v>
      </c>
      <c r="BH165" s="256">
        <f>IF(N165="sníž. přenesená",J165,0)</f>
        <v>0</v>
      </c>
      <c r="BI165" s="256">
        <f>IF(N165="nulová",J165,0)</f>
        <v>0</v>
      </c>
      <c r="BJ165" s="17" t="s">
        <v>83</v>
      </c>
      <c r="BK165" s="256">
        <f>ROUND(I165*H165,2)</f>
        <v>0</v>
      </c>
      <c r="BL165" s="17" t="s">
        <v>183</v>
      </c>
      <c r="BM165" s="255" t="s">
        <v>1907</v>
      </c>
    </row>
    <row r="166" spans="1:65" s="2" customFormat="1" ht="16.5" customHeight="1">
      <c r="A166" s="38"/>
      <c r="B166" s="39"/>
      <c r="C166" s="243" t="s">
        <v>327</v>
      </c>
      <c r="D166" s="243" t="s">
        <v>175</v>
      </c>
      <c r="E166" s="244" t="s">
        <v>1908</v>
      </c>
      <c r="F166" s="245" t="s">
        <v>1060</v>
      </c>
      <c r="G166" s="246" t="s">
        <v>956</v>
      </c>
      <c r="H166" s="247">
        <v>5</v>
      </c>
      <c r="I166" s="248"/>
      <c r="J166" s="249">
        <f>ROUND(I166*H166,2)</f>
        <v>0</v>
      </c>
      <c r="K166" s="250"/>
      <c r="L166" s="44"/>
      <c r="M166" s="251" t="s">
        <v>1</v>
      </c>
      <c r="N166" s="252" t="s">
        <v>41</v>
      </c>
      <c r="O166" s="91"/>
      <c r="P166" s="253">
        <f>O166*H166</f>
        <v>0</v>
      </c>
      <c r="Q166" s="253">
        <v>0</v>
      </c>
      <c r="R166" s="253">
        <f>Q166*H166</f>
        <v>0</v>
      </c>
      <c r="S166" s="253">
        <v>0</v>
      </c>
      <c r="T166" s="254">
        <f>S166*H166</f>
        <v>0</v>
      </c>
      <c r="U166" s="38"/>
      <c r="V166" s="38"/>
      <c r="W166" s="38"/>
      <c r="X166" s="38"/>
      <c r="Y166" s="38"/>
      <c r="Z166" s="38"/>
      <c r="AA166" s="38"/>
      <c r="AB166" s="38"/>
      <c r="AC166" s="38"/>
      <c r="AD166" s="38"/>
      <c r="AE166" s="38"/>
      <c r="AR166" s="255" t="s">
        <v>183</v>
      </c>
      <c r="AT166" s="255" t="s">
        <v>175</v>
      </c>
      <c r="AU166" s="255" t="s">
        <v>83</v>
      </c>
      <c r="AY166" s="17" t="s">
        <v>173</v>
      </c>
      <c r="BE166" s="256">
        <f>IF(N166="základní",J166,0)</f>
        <v>0</v>
      </c>
      <c r="BF166" s="256">
        <f>IF(N166="snížená",J166,0)</f>
        <v>0</v>
      </c>
      <c r="BG166" s="256">
        <f>IF(N166="zákl. přenesená",J166,0)</f>
        <v>0</v>
      </c>
      <c r="BH166" s="256">
        <f>IF(N166="sníž. přenesená",J166,0)</f>
        <v>0</v>
      </c>
      <c r="BI166" s="256">
        <f>IF(N166="nulová",J166,0)</f>
        <v>0</v>
      </c>
      <c r="BJ166" s="17" t="s">
        <v>83</v>
      </c>
      <c r="BK166" s="256">
        <f>ROUND(I166*H166,2)</f>
        <v>0</v>
      </c>
      <c r="BL166" s="17" t="s">
        <v>183</v>
      </c>
      <c r="BM166" s="255" t="s">
        <v>1909</v>
      </c>
    </row>
    <row r="167" spans="1:65" s="2" customFormat="1" ht="16.5" customHeight="1">
      <c r="A167" s="38"/>
      <c r="B167" s="39"/>
      <c r="C167" s="243" t="s">
        <v>332</v>
      </c>
      <c r="D167" s="243" t="s">
        <v>175</v>
      </c>
      <c r="E167" s="244" t="s">
        <v>1910</v>
      </c>
      <c r="F167" s="245" t="s">
        <v>1062</v>
      </c>
      <c r="G167" s="246" t="s">
        <v>956</v>
      </c>
      <c r="H167" s="247">
        <v>1</v>
      </c>
      <c r="I167" s="248"/>
      <c r="J167" s="249">
        <f>ROUND(I167*H167,2)</f>
        <v>0</v>
      </c>
      <c r="K167" s="250"/>
      <c r="L167" s="44"/>
      <c r="M167" s="251" t="s">
        <v>1</v>
      </c>
      <c r="N167" s="252" t="s">
        <v>41</v>
      </c>
      <c r="O167" s="91"/>
      <c r="P167" s="253">
        <f>O167*H167</f>
        <v>0</v>
      </c>
      <c r="Q167" s="253">
        <v>0</v>
      </c>
      <c r="R167" s="253">
        <f>Q167*H167</f>
        <v>0</v>
      </c>
      <c r="S167" s="253">
        <v>0</v>
      </c>
      <c r="T167" s="254">
        <f>S167*H167</f>
        <v>0</v>
      </c>
      <c r="U167" s="38"/>
      <c r="V167" s="38"/>
      <c r="W167" s="38"/>
      <c r="X167" s="38"/>
      <c r="Y167" s="38"/>
      <c r="Z167" s="38"/>
      <c r="AA167" s="38"/>
      <c r="AB167" s="38"/>
      <c r="AC167" s="38"/>
      <c r="AD167" s="38"/>
      <c r="AE167" s="38"/>
      <c r="AR167" s="255" t="s">
        <v>183</v>
      </c>
      <c r="AT167" s="255" t="s">
        <v>175</v>
      </c>
      <c r="AU167" s="255" t="s">
        <v>83</v>
      </c>
      <c r="AY167" s="17" t="s">
        <v>173</v>
      </c>
      <c r="BE167" s="256">
        <f>IF(N167="základní",J167,0)</f>
        <v>0</v>
      </c>
      <c r="BF167" s="256">
        <f>IF(N167="snížená",J167,0)</f>
        <v>0</v>
      </c>
      <c r="BG167" s="256">
        <f>IF(N167="zákl. přenesená",J167,0)</f>
        <v>0</v>
      </c>
      <c r="BH167" s="256">
        <f>IF(N167="sníž. přenesená",J167,0)</f>
        <v>0</v>
      </c>
      <c r="BI167" s="256">
        <f>IF(N167="nulová",J167,0)</f>
        <v>0</v>
      </c>
      <c r="BJ167" s="17" t="s">
        <v>83</v>
      </c>
      <c r="BK167" s="256">
        <f>ROUND(I167*H167,2)</f>
        <v>0</v>
      </c>
      <c r="BL167" s="17" t="s">
        <v>183</v>
      </c>
      <c r="BM167" s="255" t="s">
        <v>1911</v>
      </c>
    </row>
    <row r="168" spans="1:65" s="2" customFormat="1" ht="16.5" customHeight="1">
      <c r="A168" s="38"/>
      <c r="B168" s="39"/>
      <c r="C168" s="243" t="s">
        <v>341</v>
      </c>
      <c r="D168" s="243" t="s">
        <v>175</v>
      </c>
      <c r="E168" s="244" t="s">
        <v>1912</v>
      </c>
      <c r="F168" s="245" t="s">
        <v>1913</v>
      </c>
      <c r="G168" s="246" t="s">
        <v>956</v>
      </c>
      <c r="H168" s="247">
        <v>1</v>
      </c>
      <c r="I168" s="248"/>
      <c r="J168" s="249">
        <f>ROUND(I168*H168,2)</f>
        <v>0</v>
      </c>
      <c r="K168" s="250"/>
      <c r="L168" s="44"/>
      <c r="M168" s="251" t="s">
        <v>1</v>
      </c>
      <c r="N168" s="252" t="s">
        <v>41</v>
      </c>
      <c r="O168" s="91"/>
      <c r="P168" s="253">
        <f>O168*H168</f>
        <v>0</v>
      </c>
      <c r="Q168" s="253">
        <v>0</v>
      </c>
      <c r="R168" s="253">
        <f>Q168*H168</f>
        <v>0</v>
      </c>
      <c r="S168" s="253">
        <v>0</v>
      </c>
      <c r="T168" s="254">
        <f>S168*H168</f>
        <v>0</v>
      </c>
      <c r="U168" s="38"/>
      <c r="V168" s="38"/>
      <c r="W168" s="38"/>
      <c r="X168" s="38"/>
      <c r="Y168" s="38"/>
      <c r="Z168" s="38"/>
      <c r="AA168" s="38"/>
      <c r="AB168" s="38"/>
      <c r="AC168" s="38"/>
      <c r="AD168" s="38"/>
      <c r="AE168" s="38"/>
      <c r="AR168" s="255" t="s">
        <v>183</v>
      </c>
      <c r="AT168" s="255" t="s">
        <v>175</v>
      </c>
      <c r="AU168" s="255" t="s">
        <v>83</v>
      </c>
      <c r="AY168" s="17" t="s">
        <v>173</v>
      </c>
      <c r="BE168" s="256">
        <f>IF(N168="základní",J168,0)</f>
        <v>0</v>
      </c>
      <c r="BF168" s="256">
        <f>IF(N168="snížená",J168,0)</f>
        <v>0</v>
      </c>
      <c r="BG168" s="256">
        <f>IF(N168="zákl. přenesená",J168,0)</f>
        <v>0</v>
      </c>
      <c r="BH168" s="256">
        <f>IF(N168="sníž. přenesená",J168,0)</f>
        <v>0</v>
      </c>
      <c r="BI168" s="256">
        <f>IF(N168="nulová",J168,0)</f>
        <v>0</v>
      </c>
      <c r="BJ168" s="17" t="s">
        <v>83</v>
      </c>
      <c r="BK168" s="256">
        <f>ROUND(I168*H168,2)</f>
        <v>0</v>
      </c>
      <c r="BL168" s="17" t="s">
        <v>183</v>
      </c>
      <c r="BM168" s="255" t="s">
        <v>1914</v>
      </c>
    </row>
    <row r="169" spans="1:65" s="2" customFormat="1" ht="16.5" customHeight="1">
      <c r="A169" s="38"/>
      <c r="B169" s="39"/>
      <c r="C169" s="243" t="s">
        <v>345</v>
      </c>
      <c r="D169" s="243" t="s">
        <v>175</v>
      </c>
      <c r="E169" s="244" t="s">
        <v>1915</v>
      </c>
      <c r="F169" s="245" t="s">
        <v>1029</v>
      </c>
      <c r="G169" s="246" t="s">
        <v>561</v>
      </c>
      <c r="H169" s="247">
        <v>1</v>
      </c>
      <c r="I169" s="248"/>
      <c r="J169" s="249">
        <f>ROUND(I169*H169,2)</f>
        <v>0</v>
      </c>
      <c r="K169" s="250"/>
      <c r="L169" s="44"/>
      <c r="M169" s="251" t="s">
        <v>1</v>
      </c>
      <c r="N169" s="252" t="s">
        <v>41</v>
      </c>
      <c r="O169" s="91"/>
      <c r="P169" s="253">
        <f>O169*H169</f>
        <v>0</v>
      </c>
      <c r="Q169" s="253">
        <v>0</v>
      </c>
      <c r="R169" s="253">
        <f>Q169*H169</f>
        <v>0</v>
      </c>
      <c r="S169" s="253">
        <v>0</v>
      </c>
      <c r="T169" s="254">
        <f>S169*H169</f>
        <v>0</v>
      </c>
      <c r="U169" s="38"/>
      <c r="V169" s="38"/>
      <c r="W169" s="38"/>
      <c r="X169" s="38"/>
      <c r="Y169" s="38"/>
      <c r="Z169" s="38"/>
      <c r="AA169" s="38"/>
      <c r="AB169" s="38"/>
      <c r="AC169" s="38"/>
      <c r="AD169" s="38"/>
      <c r="AE169" s="38"/>
      <c r="AR169" s="255" t="s">
        <v>183</v>
      </c>
      <c r="AT169" s="255" t="s">
        <v>175</v>
      </c>
      <c r="AU169" s="255" t="s">
        <v>83</v>
      </c>
      <c r="AY169" s="17" t="s">
        <v>173</v>
      </c>
      <c r="BE169" s="256">
        <f>IF(N169="základní",J169,0)</f>
        <v>0</v>
      </c>
      <c r="BF169" s="256">
        <f>IF(N169="snížená",J169,0)</f>
        <v>0</v>
      </c>
      <c r="BG169" s="256">
        <f>IF(N169="zákl. přenesená",J169,0)</f>
        <v>0</v>
      </c>
      <c r="BH169" s="256">
        <f>IF(N169="sníž. přenesená",J169,0)</f>
        <v>0</v>
      </c>
      <c r="BI169" s="256">
        <f>IF(N169="nulová",J169,0)</f>
        <v>0</v>
      </c>
      <c r="BJ169" s="17" t="s">
        <v>83</v>
      </c>
      <c r="BK169" s="256">
        <f>ROUND(I169*H169,2)</f>
        <v>0</v>
      </c>
      <c r="BL169" s="17" t="s">
        <v>183</v>
      </c>
      <c r="BM169" s="255" t="s">
        <v>1916</v>
      </c>
    </row>
    <row r="170" spans="1:65" s="2" customFormat="1" ht="16.5" customHeight="1">
      <c r="A170" s="38"/>
      <c r="B170" s="39"/>
      <c r="C170" s="243" t="s">
        <v>352</v>
      </c>
      <c r="D170" s="243" t="s">
        <v>175</v>
      </c>
      <c r="E170" s="244" t="s">
        <v>1917</v>
      </c>
      <c r="F170" s="245" t="s">
        <v>1031</v>
      </c>
      <c r="G170" s="246" t="s">
        <v>561</v>
      </c>
      <c r="H170" s="247">
        <v>1</v>
      </c>
      <c r="I170" s="248"/>
      <c r="J170" s="249">
        <f>ROUND(I170*H170,2)</f>
        <v>0</v>
      </c>
      <c r="K170" s="250"/>
      <c r="L170" s="44"/>
      <c r="M170" s="251" t="s">
        <v>1</v>
      </c>
      <c r="N170" s="252" t="s">
        <v>41</v>
      </c>
      <c r="O170" s="91"/>
      <c r="P170" s="253">
        <f>O170*H170</f>
        <v>0</v>
      </c>
      <c r="Q170" s="253">
        <v>0</v>
      </c>
      <c r="R170" s="253">
        <f>Q170*H170</f>
        <v>0</v>
      </c>
      <c r="S170" s="253">
        <v>0</v>
      </c>
      <c r="T170" s="254">
        <f>S170*H170</f>
        <v>0</v>
      </c>
      <c r="U170" s="38"/>
      <c r="V170" s="38"/>
      <c r="W170" s="38"/>
      <c r="X170" s="38"/>
      <c r="Y170" s="38"/>
      <c r="Z170" s="38"/>
      <c r="AA170" s="38"/>
      <c r="AB170" s="38"/>
      <c r="AC170" s="38"/>
      <c r="AD170" s="38"/>
      <c r="AE170" s="38"/>
      <c r="AR170" s="255" t="s">
        <v>183</v>
      </c>
      <c r="AT170" s="255" t="s">
        <v>175</v>
      </c>
      <c r="AU170" s="255" t="s">
        <v>83</v>
      </c>
      <c r="AY170" s="17" t="s">
        <v>173</v>
      </c>
      <c r="BE170" s="256">
        <f>IF(N170="základní",J170,0)</f>
        <v>0</v>
      </c>
      <c r="BF170" s="256">
        <f>IF(N170="snížená",J170,0)</f>
        <v>0</v>
      </c>
      <c r="BG170" s="256">
        <f>IF(N170="zákl. přenesená",J170,0)</f>
        <v>0</v>
      </c>
      <c r="BH170" s="256">
        <f>IF(N170="sníž. přenesená",J170,0)</f>
        <v>0</v>
      </c>
      <c r="BI170" s="256">
        <f>IF(N170="nulová",J170,0)</f>
        <v>0</v>
      </c>
      <c r="BJ170" s="17" t="s">
        <v>83</v>
      </c>
      <c r="BK170" s="256">
        <f>ROUND(I170*H170,2)</f>
        <v>0</v>
      </c>
      <c r="BL170" s="17" t="s">
        <v>183</v>
      </c>
      <c r="BM170" s="255" t="s">
        <v>1918</v>
      </c>
    </row>
    <row r="171" spans="1:65" s="2" customFormat="1" ht="16.5" customHeight="1">
      <c r="A171" s="38"/>
      <c r="B171" s="39"/>
      <c r="C171" s="243" t="s">
        <v>363</v>
      </c>
      <c r="D171" s="243" t="s">
        <v>175</v>
      </c>
      <c r="E171" s="244" t="s">
        <v>1919</v>
      </c>
      <c r="F171" s="245" t="s">
        <v>1033</v>
      </c>
      <c r="G171" s="246" t="s">
        <v>561</v>
      </c>
      <c r="H171" s="247">
        <v>1</v>
      </c>
      <c r="I171" s="248"/>
      <c r="J171" s="249">
        <f>ROUND(I171*H171,2)</f>
        <v>0</v>
      </c>
      <c r="K171" s="250"/>
      <c r="L171" s="44"/>
      <c r="M171" s="251" t="s">
        <v>1</v>
      </c>
      <c r="N171" s="252" t="s">
        <v>41</v>
      </c>
      <c r="O171" s="91"/>
      <c r="P171" s="253">
        <f>O171*H171</f>
        <v>0</v>
      </c>
      <c r="Q171" s="253">
        <v>0</v>
      </c>
      <c r="R171" s="253">
        <f>Q171*H171</f>
        <v>0</v>
      </c>
      <c r="S171" s="253">
        <v>0</v>
      </c>
      <c r="T171" s="254">
        <f>S171*H171</f>
        <v>0</v>
      </c>
      <c r="U171" s="38"/>
      <c r="V171" s="38"/>
      <c r="W171" s="38"/>
      <c r="X171" s="38"/>
      <c r="Y171" s="38"/>
      <c r="Z171" s="38"/>
      <c r="AA171" s="38"/>
      <c r="AB171" s="38"/>
      <c r="AC171" s="38"/>
      <c r="AD171" s="38"/>
      <c r="AE171" s="38"/>
      <c r="AR171" s="255" t="s">
        <v>183</v>
      </c>
      <c r="AT171" s="255" t="s">
        <v>175</v>
      </c>
      <c r="AU171" s="255" t="s">
        <v>83</v>
      </c>
      <c r="AY171" s="17" t="s">
        <v>173</v>
      </c>
      <c r="BE171" s="256">
        <f>IF(N171="základní",J171,0)</f>
        <v>0</v>
      </c>
      <c r="BF171" s="256">
        <f>IF(N171="snížená",J171,0)</f>
        <v>0</v>
      </c>
      <c r="BG171" s="256">
        <f>IF(N171="zákl. přenesená",J171,0)</f>
        <v>0</v>
      </c>
      <c r="BH171" s="256">
        <f>IF(N171="sníž. přenesená",J171,0)</f>
        <v>0</v>
      </c>
      <c r="BI171" s="256">
        <f>IF(N171="nulová",J171,0)</f>
        <v>0</v>
      </c>
      <c r="BJ171" s="17" t="s">
        <v>83</v>
      </c>
      <c r="BK171" s="256">
        <f>ROUND(I171*H171,2)</f>
        <v>0</v>
      </c>
      <c r="BL171" s="17" t="s">
        <v>183</v>
      </c>
      <c r="BM171" s="255" t="s">
        <v>1920</v>
      </c>
    </row>
    <row r="172" spans="1:65" s="2" customFormat="1" ht="16.5" customHeight="1">
      <c r="A172" s="38"/>
      <c r="B172" s="39"/>
      <c r="C172" s="243" t="s">
        <v>367</v>
      </c>
      <c r="D172" s="243" t="s">
        <v>175</v>
      </c>
      <c r="E172" s="244" t="s">
        <v>1921</v>
      </c>
      <c r="F172" s="245" t="s">
        <v>1035</v>
      </c>
      <c r="G172" s="246" t="s">
        <v>561</v>
      </c>
      <c r="H172" s="247">
        <v>1</v>
      </c>
      <c r="I172" s="248"/>
      <c r="J172" s="249">
        <f>ROUND(I172*H172,2)</f>
        <v>0</v>
      </c>
      <c r="K172" s="250"/>
      <c r="L172" s="44"/>
      <c r="M172" s="251" t="s">
        <v>1</v>
      </c>
      <c r="N172" s="252" t="s">
        <v>41</v>
      </c>
      <c r="O172" s="91"/>
      <c r="P172" s="253">
        <f>O172*H172</f>
        <v>0</v>
      </c>
      <c r="Q172" s="253">
        <v>0</v>
      </c>
      <c r="R172" s="253">
        <f>Q172*H172</f>
        <v>0</v>
      </c>
      <c r="S172" s="253">
        <v>0</v>
      </c>
      <c r="T172" s="254">
        <f>S172*H172</f>
        <v>0</v>
      </c>
      <c r="U172" s="38"/>
      <c r="V172" s="38"/>
      <c r="W172" s="38"/>
      <c r="X172" s="38"/>
      <c r="Y172" s="38"/>
      <c r="Z172" s="38"/>
      <c r="AA172" s="38"/>
      <c r="AB172" s="38"/>
      <c r="AC172" s="38"/>
      <c r="AD172" s="38"/>
      <c r="AE172" s="38"/>
      <c r="AR172" s="255" t="s">
        <v>183</v>
      </c>
      <c r="AT172" s="255" t="s">
        <v>175</v>
      </c>
      <c r="AU172" s="255" t="s">
        <v>83</v>
      </c>
      <c r="AY172" s="17" t="s">
        <v>173</v>
      </c>
      <c r="BE172" s="256">
        <f>IF(N172="základní",J172,0)</f>
        <v>0</v>
      </c>
      <c r="BF172" s="256">
        <f>IF(N172="snížená",J172,0)</f>
        <v>0</v>
      </c>
      <c r="BG172" s="256">
        <f>IF(N172="zákl. přenesená",J172,0)</f>
        <v>0</v>
      </c>
      <c r="BH172" s="256">
        <f>IF(N172="sníž. přenesená",J172,0)</f>
        <v>0</v>
      </c>
      <c r="BI172" s="256">
        <f>IF(N172="nulová",J172,0)</f>
        <v>0</v>
      </c>
      <c r="BJ172" s="17" t="s">
        <v>83</v>
      </c>
      <c r="BK172" s="256">
        <f>ROUND(I172*H172,2)</f>
        <v>0</v>
      </c>
      <c r="BL172" s="17" t="s">
        <v>183</v>
      </c>
      <c r="BM172" s="255" t="s">
        <v>1922</v>
      </c>
    </row>
    <row r="173" spans="1:63" s="12" customFormat="1" ht="25.9" customHeight="1">
      <c r="A173" s="12"/>
      <c r="B173" s="227"/>
      <c r="C173" s="228"/>
      <c r="D173" s="229" t="s">
        <v>75</v>
      </c>
      <c r="E173" s="230" t="s">
        <v>1079</v>
      </c>
      <c r="F173" s="230" t="s">
        <v>1080</v>
      </c>
      <c r="G173" s="228"/>
      <c r="H173" s="228"/>
      <c r="I173" s="231"/>
      <c r="J173" s="232">
        <f>BK173</f>
        <v>0</v>
      </c>
      <c r="K173" s="228"/>
      <c r="L173" s="233"/>
      <c r="M173" s="234"/>
      <c r="N173" s="235"/>
      <c r="O173" s="235"/>
      <c r="P173" s="236">
        <f>P174</f>
        <v>0</v>
      </c>
      <c r="Q173" s="235"/>
      <c r="R173" s="236">
        <f>R174</f>
        <v>0</v>
      </c>
      <c r="S173" s="235"/>
      <c r="T173" s="237">
        <f>T174</f>
        <v>0</v>
      </c>
      <c r="U173" s="12"/>
      <c r="V173" s="12"/>
      <c r="W173" s="12"/>
      <c r="X173" s="12"/>
      <c r="Y173" s="12"/>
      <c r="Z173" s="12"/>
      <c r="AA173" s="12"/>
      <c r="AB173" s="12"/>
      <c r="AC173" s="12"/>
      <c r="AD173" s="12"/>
      <c r="AE173" s="12"/>
      <c r="AR173" s="238" t="s">
        <v>183</v>
      </c>
      <c r="AT173" s="239" t="s">
        <v>75</v>
      </c>
      <c r="AU173" s="239" t="s">
        <v>76</v>
      </c>
      <c r="AY173" s="238" t="s">
        <v>173</v>
      </c>
      <c r="BK173" s="240">
        <f>BK174</f>
        <v>0</v>
      </c>
    </row>
    <row r="174" spans="1:65" s="2" customFormat="1" ht="16.5" customHeight="1">
      <c r="A174" s="38"/>
      <c r="B174" s="39"/>
      <c r="C174" s="243" t="s">
        <v>371</v>
      </c>
      <c r="D174" s="243" t="s">
        <v>175</v>
      </c>
      <c r="E174" s="244" t="s">
        <v>1081</v>
      </c>
      <c r="F174" s="245" t="s">
        <v>1082</v>
      </c>
      <c r="G174" s="246" t="s">
        <v>561</v>
      </c>
      <c r="H174" s="247">
        <v>1</v>
      </c>
      <c r="I174" s="248"/>
      <c r="J174" s="249">
        <f>ROUND(I174*H174,2)</f>
        <v>0</v>
      </c>
      <c r="K174" s="250"/>
      <c r="L174" s="44"/>
      <c r="M174" s="305" t="s">
        <v>1</v>
      </c>
      <c r="N174" s="306" t="s">
        <v>41</v>
      </c>
      <c r="O174" s="307"/>
      <c r="P174" s="308">
        <f>O174*H174</f>
        <v>0</v>
      </c>
      <c r="Q174" s="308">
        <v>0</v>
      </c>
      <c r="R174" s="308">
        <f>Q174*H174</f>
        <v>0</v>
      </c>
      <c r="S174" s="308">
        <v>0</v>
      </c>
      <c r="T174" s="309">
        <f>S174*H174</f>
        <v>0</v>
      </c>
      <c r="U174" s="38"/>
      <c r="V174" s="38"/>
      <c r="W174" s="38"/>
      <c r="X174" s="38"/>
      <c r="Y174" s="38"/>
      <c r="Z174" s="38"/>
      <c r="AA174" s="38"/>
      <c r="AB174" s="38"/>
      <c r="AC174" s="38"/>
      <c r="AD174" s="38"/>
      <c r="AE174" s="38"/>
      <c r="AR174" s="255" t="s">
        <v>1083</v>
      </c>
      <c r="AT174" s="255" t="s">
        <v>175</v>
      </c>
      <c r="AU174" s="255" t="s">
        <v>83</v>
      </c>
      <c r="AY174" s="17" t="s">
        <v>173</v>
      </c>
      <c r="BE174" s="256">
        <f>IF(N174="základní",J174,0)</f>
        <v>0</v>
      </c>
      <c r="BF174" s="256">
        <f>IF(N174="snížená",J174,0)</f>
        <v>0</v>
      </c>
      <c r="BG174" s="256">
        <f>IF(N174="zákl. přenesená",J174,0)</f>
        <v>0</v>
      </c>
      <c r="BH174" s="256">
        <f>IF(N174="sníž. přenesená",J174,0)</f>
        <v>0</v>
      </c>
      <c r="BI174" s="256">
        <f>IF(N174="nulová",J174,0)</f>
        <v>0</v>
      </c>
      <c r="BJ174" s="17" t="s">
        <v>83</v>
      </c>
      <c r="BK174" s="256">
        <f>ROUND(I174*H174,2)</f>
        <v>0</v>
      </c>
      <c r="BL174" s="17" t="s">
        <v>1083</v>
      </c>
      <c r="BM174" s="255" t="s">
        <v>1923</v>
      </c>
    </row>
    <row r="175" spans="1:31" s="2" customFormat="1" ht="6.95" customHeight="1">
      <c r="A175" s="38"/>
      <c r="B175" s="66"/>
      <c r="C175" s="67"/>
      <c r="D175" s="67"/>
      <c r="E175" s="67"/>
      <c r="F175" s="67"/>
      <c r="G175" s="67"/>
      <c r="H175" s="67"/>
      <c r="I175" s="67"/>
      <c r="J175" s="67"/>
      <c r="K175" s="67"/>
      <c r="L175" s="44"/>
      <c r="M175" s="38"/>
      <c r="O175" s="38"/>
      <c r="P175" s="38"/>
      <c r="Q175" s="38"/>
      <c r="R175" s="38"/>
      <c r="S175" s="38"/>
      <c r="T175" s="38"/>
      <c r="U175" s="38"/>
      <c r="V175" s="38"/>
      <c r="W175" s="38"/>
      <c r="X175" s="38"/>
      <c r="Y175" s="38"/>
      <c r="Z175" s="38"/>
      <c r="AA175" s="38"/>
      <c r="AB175" s="38"/>
      <c r="AC175" s="38"/>
      <c r="AD175" s="38"/>
      <c r="AE175" s="38"/>
    </row>
  </sheetData>
  <sheetProtection password="E061" sheet="1" objects="1" scenarios="1" formatColumns="0" formatRows="0" autoFilter="0"/>
  <autoFilter ref="C136:K174"/>
  <mergeCells count="20">
    <mergeCell ref="E7:H7"/>
    <mergeCell ref="E11:H11"/>
    <mergeCell ref="E9:H9"/>
    <mergeCell ref="E13:H13"/>
    <mergeCell ref="E22:H22"/>
    <mergeCell ref="E31:H31"/>
    <mergeCell ref="E85:H85"/>
    <mergeCell ref="E89:H89"/>
    <mergeCell ref="E87:H87"/>
    <mergeCell ref="E91:H91"/>
    <mergeCell ref="D107:F107"/>
    <mergeCell ref="D108:F108"/>
    <mergeCell ref="D109:F109"/>
    <mergeCell ref="D110:F110"/>
    <mergeCell ref="D111:F111"/>
    <mergeCell ref="E123:H123"/>
    <mergeCell ref="E127:H127"/>
    <mergeCell ref="E125:H125"/>
    <mergeCell ref="E129:H12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DESKTOP-O9OFJBS\Honova</dc:creator>
  <cp:keywords/>
  <dc:description/>
  <cp:lastModifiedBy>DESKTOP-O9OFJBS\Honova</cp:lastModifiedBy>
  <dcterms:created xsi:type="dcterms:W3CDTF">2023-06-08T10:48:55Z</dcterms:created>
  <dcterms:modified xsi:type="dcterms:W3CDTF">2023-06-08T10:49:14Z</dcterms:modified>
  <cp:category/>
  <cp:version/>
  <cp:contentType/>
  <cp:contentStatus/>
</cp:coreProperties>
</file>