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.voznica\Desktop\"/>
    </mc:Choice>
  </mc:AlternateContent>
  <bookViews>
    <workbookView xWindow="0" yWindow="0" windowWidth="0" windowHeight="0"/>
  </bookViews>
  <sheets>
    <sheet name="Rekapitulace stavby" sheetId="1" r:id="rId1"/>
    <sheet name="PS-05 - Rekonstrukce roz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'PS-05 - Rekonstrukce rozv...'!$C$132:$K$205</definedName>
    <definedName name="_xlnm.Print_Area" localSheetId="1">'PS-05 - Rekonstrukce rozv...'!$C$4:$J$76,'PS-05 - Rekonstrukce rozv...'!$C$82:$J$114,'PS-05 - Rekonstrukce rozv...'!$C$120:$J$205</definedName>
    <definedName name="_xlnm.Print_Titles" localSheetId="1">'PS-05 - Rekonstrukce rozv...'!$132:$132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F127"/>
  <c r="E125"/>
  <c r="F89"/>
  <c r="E87"/>
  <c r="J24"/>
  <c r="E24"/>
  <c r="J92"/>
  <c r="J23"/>
  <c r="J21"/>
  <c r="E21"/>
  <c r="J91"/>
  <c r="J20"/>
  <c r="J18"/>
  <c r="E18"/>
  <c r="F130"/>
  <c r="J17"/>
  <c r="J15"/>
  <c r="E15"/>
  <c r="F129"/>
  <c r="J14"/>
  <c r="J12"/>
  <c r="J127"/>
  <c r="E7"/>
  <c r="E123"/>
  <c i="1" r="L90"/>
  <c r="AM90"/>
  <c r="AM89"/>
  <c r="L89"/>
  <c r="AM87"/>
  <c r="L87"/>
  <c r="L85"/>
  <c r="L84"/>
  <c i="2" r="J205"/>
  <c r="BK195"/>
  <c r="BK179"/>
  <c r="J173"/>
  <c r="BK164"/>
  <c r="J156"/>
  <c r="BK140"/>
  <c r="J202"/>
  <c r="J197"/>
  <c r="J193"/>
  <c r="J186"/>
  <c r="J179"/>
  <c r="J164"/>
  <c r="J151"/>
  <c r="J141"/>
  <c r="J180"/>
  <c r="BK170"/>
  <c r="BK160"/>
  <c r="BK146"/>
  <c r="BK139"/>
  <c r="BK197"/>
  <c r="BK189"/>
  <c r="BK175"/>
  <c r="BK169"/>
  <c r="J159"/>
  <c r="BK150"/>
  <c r="J140"/>
  <c r="BK204"/>
  <c r="J198"/>
  <c r="J188"/>
  <c r="BK177"/>
  <c r="J171"/>
  <c r="BK163"/>
  <c r="J146"/>
  <c r="J204"/>
  <c r="BK198"/>
  <c r="J195"/>
  <c r="BK188"/>
  <c r="J181"/>
  <c r="J177"/>
  <c r="J163"/>
  <c r="BK144"/>
  <c r="J137"/>
  <c r="J175"/>
  <c r="J167"/>
  <c r="BK151"/>
  <c r="BK143"/>
  <c r="BK138"/>
  <c r="BK193"/>
  <c r="J185"/>
  <c r="J170"/>
  <c r="J166"/>
  <c r="BK156"/>
  <c r="J147"/>
  <c r="J139"/>
  <c r="BK201"/>
  <c r="J196"/>
  <c r="BK185"/>
  <c r="J174"/>
  <c r="J169"/>
  <c r="BK159"/>
  <c r="BK149"/>
  <c r="BK205"/>
  <c r="J200"/>
  <c r="J192"/>
  <c r="BK182"/>
  <c r="J178"/>
  <c r="BK152"/>
  <c r="J143"/>
  <c r="J182"/>
  <c r="BK171"/>
  <c r="J165"/>
  <c r="J149"/>
  <c r="BK137"/>
  <c r="BK192"/>
  <c r="BK186"/>
  <c r="BK173"/>
  <c r="BK168"/>
  <c r="BK165"/>
  <c r="BK153"/>
  <c r="BK145"/>
  <c r="J138"/>
  <c r="BK202"/>
  <c r="BK200"/>
  <c r="BK190"/>
  <c r="BK178"/>
  <c r="BK172"/>
  <c r="BK166"/>
  <c r="J160"/>
  <c r="J150"/>
  <c r="BK136"/>
  <c r="J201"/>
  <c r="BK196"/>
  <c r="J189"/>
  <c r="BK180"/>
  <c r="BK174"/>
  <c r="J157"/>
  <c r="J145"/>
  <c r="J136"/>
  <c r="J168"/>
  <c r="J153"/>
  <c r="BK147"/>
  <c r="BK141"/>
  <c i="1" r="AS94"/>
  <c i="2" r="J190"/>
  <c r="BK181"/>
  <c r="J172"/>
  <c r="BK167"/>
  <c r="BK157"/>
  <c r="J152"/>
  <c r="J144"/>
  <c l="1" r="BK135"/>
  <c r="BK142"/>
  <c r="J142"/>
  <c r="J99"/>
  <c r="BK148"/>
  <c r="J148"/>
  <c r="J100"/>
  <c r="P155"/>
  <c r="P158"/>
  <c r="P162"/>
  <c r="R176"/>
  <c r="P184"/>
  <c r="BK191"/>
  <c r="J191"/>
  <c r="J110"/>
  <c r="R191"/>
  <c r="R199"/>
  <c r="P135"/>
  <c r="P142"/>
  <c r="R148"/>
  <c r="BK158"/>
  <c r="J158"/>
  <c r="J103"/>
  <c r="BK162"/>
  <c r="BK176"/>
  <c r="J176"/>
  <c r="J106"/>
  <c r="BK187"/>
  <c r="J187"/>
  <c r="J109"/>
  <c r="T187"/>
  <c r="P191"/>
  <c r="P194"/>
  <c r="P199"/>
  <c r="P203"/>
  <c r="T135"/>
  <c r="T134"/>
  <c r="T142"/>
  <c r="T148"/>
  <c r="BK155"/>
  <c r="J155"/>
  <c r="J102"/>
  <c r="R155"/>
  <c r="R158"/>
  <c r="R162"/>
  <c r="R161"/>
  <c r="P176"/>
  <c r="BK184"/>
  <c r="J184"/>
  <c r="J108"/>
  <c r="T184"/>
  <c r="R187"/>
  <c r="BK194"/>
  <c r="J194"/>
  <c r="J111"/>
  <c r="T194"/>
  <c r="BK203"/>
  <c r="J203"/>
  <c r="J113"/>
  <c r="R203"/>
  <c r="R135"/>
  <c r="R134"/>
  <c r="R142"/>
  <c r="P148"/>
  <c r="T155"/>
  <c r="T158"/>
  <c r="T162"/>
  <c r="T176"/>
  <c r="R184"/>
  <c r="P187"/>
  <c r="T191"/>
  <c r="R194"/>
  <c r="BK199"/>
  <c r="J199"/>
  <c r="J112"/>
  <c r="T199"/>
  <c r="T203"/>
  <c r="E85"/>
  <c r="F92"/>
  <c r="J129"/>
  <c r="BE136"/>
  <c r="BE140"/>
  <c r="BE151"/>
  <c r="BE152"/>
  <c r="BE160"/>
  <c r="BE170"/>
  <c r="BE177"/>
  <c r="BE179"/>
  <c r="BE185"/>
  <c r="BE190"/>
  <c r="BE192"/>
  <c r="BE198"/>
  <c r="F91"/>
  <c r="J130"/>
  <c r="BE145"/>
  <c r="BE149"/>
  <c r="BE156"/>
  <c r="BE157"/>
  <c r="BE174"/>
  <c r="BE178"/>
  <c r="BE181"/>
  <c r="BE182"/>
  <c r="BE186"/>
  <c r="BE137"/>
  <c r="BE139"/>
  <c r="BE146"/>
  <c r="BE147"/>
  <c r="BE150"/>
  <c r="BE153"/>
  <c r="BE159"/>
  <c r="BE163"/>
  <c r="BE164"/>
  <c r="BE166"/>
  <c r="BE168"/>
  <c r="BE169"/>
  <c r="BE172"/>
  <c r="BE195"/>
  <c r="BE197"/>
  <c r="BE200"/>
  <c r="J89"/>
  <c r="BE138"/>
  <c r="BE141"/>
  <c r="BE143"/>
  <c r="BE144"/>
  <c r="BE165"/>
  <c r="BE167"/>
  <c r="BE171"/>
  <c r="BE173"/>
  <c r="BE175"/>
  <c r="BE180"/>
  <c r="BE188"/>
  <c r="BE189"/>
  <c r="BE193"/>
  <c r="BE196"/>
  <c r="BE201"/>
  <c r="BE202"/>
  <c r="BE204"/>
  <c r="BE205"/>
  <c r="F35"/>
  <c i="1" r="BB95"/>
  <c r="BB94"/>
  <c r="W31"/>
  <c i="2" r="F36"/>
  <c i="1" r="BC95"/>
  <c r="BC94"/>
  <c r="W32"/>
  <c i="2" r="J34"/>
  <c i="1" r="AW95"/>
  <c i="2" r="F37"/>
  <c i="1" r="BD95"/>
  <c r="BD94"/>
  <c r="W33"/>
  <c i="2" r="F34"/>
  <c i="1" r="BA95"/>
  <c r="BA94"/>
  <c r="W30"/>
  <c i="2" l="1" r="R183"/>
  <c r="T154"/>
  <c r="T183"/>
  <c r="P134"/>
  <c r="T161"/>
  <c r="R154"/>
  <c r="R133"/>
  <c r="BK161"/>
  <c r="J161"/>
  <c r="J104"/>
  <c r="P161"/>
  <c r="T133"/>
  <c r="P183"/>
  <c r="P154"/>
  <c r="BK134"/>
  <c r="J134"/>
  <c r="J97"/>
  <c r="J135"/>
  <c r="J98"/>
  <c r="BK154"/>
  <c r="J154"/>
  <c r="J101"/>
  <c r="BK183"/>
  <c r="J183"/>
  <c r="J107"/>
  <c r="J162"/>
  <c r="J105"/>
  <c i="1" r="AX94"/>
  <c r="AY94"/>
  <c i="2" r="F33"/>
  <c i="1" r="AZ95"/>
  <c r="AZ94"/>
  <c r="W29"/>
  <c r="AW94"/>
  <c r="AK30"/>
  <c i="2" r="J33"/>
  <c i="1" r="AV95"/>
  <c r="AT95"/>
  <c i="2" l="1" r="P133"/>
  <c i="1" r="AU95"/>
  <c i="2" r="BK133"/>
  <c r="J133"/>
  <c r="J96"/>
  <c i="1" r="AU94"/>
  <c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<sst xmlns="http://schemas.openxmlformats.org/spreadsheetml/2006/main">
  <si>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</si>
  <si>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</si>
  <si>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</si>
  <si>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</si>
  <si>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</si>
  <si>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{992fcd30-9ade-4168-b011-6dca6bd8bc4b}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</si>
  <si>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</si>
  <si>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</si>
  <si>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</si>
  <si>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</si>
  <si>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</si>
  <si>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</si>
  <si>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</si>
  <si>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</si>
  <si>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</si>
  <si>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</si>
  <si>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</si>
  <si>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Ostrava VŠB-TU, reko UK, GP, N</t>
  </si>
  <si>
    <t>KSO:</t>
  </si>
  <si>
    <t>CC-CZ:</t>
  </si>
  <si>
    <t>Místo:</t>
  </si>
  <si>
    <t xml:space="preserve"> </t>
  </si>
  <si>
    <t>Datum:</t>
  </si>
  <si>
    <t>27. 3. 2023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</si>
  <si>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</si>
  <si>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</si>
  <si>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</si>
  <si>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</si>
  <si>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</si>
  <si>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</si>
  <si>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</si>
  <si>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</si>
  <si>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</si>
  <si>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</si>
  <si>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</si>
  <si>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</si>
  <si>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</si>
  <si>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</si>
  <si>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</si>
  <si>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</si>
  <si>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</si>
  <si>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</si>
  <si>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</si>
  <si>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</si>
  <si>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</si>
  <si>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</si>
  <si>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</si>
  <si>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</si>
  <si>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</si>
  <si>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</si>
  <si>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</si>
  <si>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</si>
  <si>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</si>
  <si>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</si>
  <si>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</si>
  <si>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</si>
  <si>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</si>
  <si>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</si>
  <si>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</si>
  <si>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</si>
  <si>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</si>
  <si>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</si>
  <si>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</si>
  <si>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</si>
  <si>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</si>
  <si>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</si>
  <si>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</si>
  <si>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</si>
  <si>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</si>
  <si>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</si>
  <si>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</si>
  <si>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</si>
  <si>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</si>
  <si>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</si>
  <si>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</si>
  <si>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</si>
  <si>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</si>
  <si>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</si>
  <si>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PS-05</t>
  </si>
  <si>
    <t>Rekonstrukce rozvodny GP</t>
  </si>
  <si>
    <t>STA</t>
  </si>
  <si>
    <t>1</t>
  </si>
  <si>
    <t>{34e1fb70-bb6e-4f34-8c41-355972e93b7e}</t>
  </si>
  <si>
    <t>2</t>
  </si>
  <si>
    <t>KRYCÍ LIST SOUPISU PRACÍ</t>
  </si>
  <si>
    <t>Objekt:</t>
  </si>
  <si>
    <t>PS-05 - Rekonstrukce rozvodny GP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</si>
  <si>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</si>
  <si>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</si>
  <si>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</si>
  <si>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</si>
  <si>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</si>
  <si>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</si>
  <si>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</si>
  <si>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</si>
  <si>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</si>
  <si>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</si>
  <si>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740 - Elektromontáže - zkoušky a revize</t>
  </si>
  <si>
    <t xml:space="preserve">    749 - Elektromontáže - ostatní práce a konstrukce</t>
  </si>
  <si>
    <t>M - Práce a dodávky M</t>
  </si>
  <si>
    <t xml:space="preserve">    21-M - Elektromontáže</t>
  </si>
  <si>
    <t xml:space="preserve">    22-M - Montáže technologických zařízení pro dopravní stavby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</si>
  <si>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</si>
  <si>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</si>
  <si>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</si>
  <si>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</si>
  <si>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</si>
  <si>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</si>
  <si>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</si>
  <si>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</si>
  <si>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</si>
  <si>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</si>
  <si>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</si>
  <si>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</si>
  <si>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</si>
  <si>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</si>
  <si>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</si>
  <si>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</si>
  <si>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</si>
  <si>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</si>
  <si>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</si>
  <si>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</si>
  <si>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</si>
  <si>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</si>
  <si>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</si>
  <si>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</si>
  <si>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</si>
  <si>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119003121.R</t>
  </si>
  <si>
    <t>Pomocné konstrukce při zabezpečení pracoviště mobilní plotovou zábranou výšky do 2 m zřízení</t>
  </si>
  <si>
    <t>m</t>
  </si>
  <si>
    <t>4</t>
  </si>
  <si>
    <t>-1618939764</t>
  </si>
  <si>
    <t>119003122.R</t>
  </si>
  <si>
    <t>Pomocné konstrukce při zabezpečení pracoviště mobilní plotovou zábranou výšky do 2 m odstranění</t>
  </si>
  <si>
    <t>1585336259</t>
  </si>
  <si>
    <t>3</t>
  </si>
  <si>
    <t>119003131.R</t>
  </si>
  <si>
    <t>Pomocné konstrukce při zabezpečení pracoviště výstražnou páskou zřízení, včetně dodávky výstražné pásky</t>
  </si>
  <si>
    <t>448723323</t>
  </si>
  <si>
    <t>119003132.R</t>
  </si>
  <si>
    <t>Pomocné konstrukce při zabezpečení pracoviště výstražnou páskou odstranění</t>
  </si>
  <si>
    <t>-313023478</t>
  </si>
  <si>
    <t>5</t>
  </si>
  <si>
    <t>119003141</t>
  </si>
  <si>
    <t>Pomocné konstrukce při zabezpečení plastovým oplocením výšky do 1 m zřízení</t>
  </si>
  <si>
    <t>-1361431086</t>
  </si>
  <si>
    <t>6</t>
  </si>
  <si>
    <t>119003142</t>
  </si>
  <si>
    <t>Pomocné konstrukce při zabezpečení plastovým oplocením výšky do 1 m odstranění</t>
  </si>
  <si>
    <t>-627335467</t>
  </si>
  <si>
    <t>9</t>
  </si>
  <si>
    <t>Ostatní konstrukce a práce, bourání</t>
  </si>
  <si>
    <t>7</t>
  </si>
  <si>
    <t>952902021</t>
  </si>
  <si>
    <t>Čištění budov zametení hladkých podlah</t>
  </si>
  <si>
    <t>m2</t>
  </si>
  <si>
    <t>1601530014</t>
  </si>
  <si>
    <t>8</t>
  </si>
  <si>
    <t>952902031</t>
  </si>
  <si>
    <t>Čištění budov omytí hladkých podlah</t>
  </si>
  <si>
    <t>174715691</t>
  </si>
  <si>
    <t>952902121</t>
  </si>
  <si>
    <t>Čištění budov zametení drsných podlah</t>
  </si>
  <si>
    <t>-485602077</t>
  </si>
  <si>
    <t>10</t>
  </si>
  <si>
    <t>952902221</t>
  </si>
  <si>
    <t>Čištění budov zametení schodišť</t>
  </si>
  <si>
    <t>566277342</t>
  </si>
  <si>
    <t>11</t>
  </si>
  <si>
    <t>952902231</t>
  </si>
  <si>
    <t>Čištění budov omytí schodišť</t>
  </si>
  <si>
    <t>-369764172</t>
  </si>
  <si>
    <t>997</t>
  </si>
  <si>
    <t>Přesun sutě</t>
  </si>
  <si>
    <t>12</t>
  </si>
  <si>
    <t>997013212</t>
  </si>
  <si>
    <t>Vnitrostaveništní doprava suti a vybouraných hmot pro budovy v do 9 m ručně</t>
  </si>
  <si>
    <t>t</t>
  </si>
  <si>
    <t>-1215791934</t>
  </si>
  <si>
    <t>13</t>
  </si>
  <si>
    <t>997013219</t>
  </si>
  <si>
    <t>Příplatek k vnitrostaveništní dopravě suti a vybouraných hmot za zvětšenou dopravu suti ZKD 10 m</t>
  </si>
  <si>
    <t>-224532155</t>
  </si>
  <si>
    <t>14</t>
  </si>
  <si>
    <t>997013501</t>
  </si>
  <si>
    <t>Odvoz suti a vybouraných hmot na skládku nebo meziskládku do 1 km se složením</t>
  </si>
  <si>
    <t>458312673</t>
  </si>
  <si>
    <t>997013509</t>
  </si>
  <si>
    <t>Příplatek k odvozu suti a vybouraných hmot na skládku ZKD 1 km přes 1 km</t>
  </si>
  <si>
    <t>-2026969461</t>
  </si>
  <si>
    <t>16</t>
  </si>
  <si>
    <t>997013831</t>
  </si>
  <si>
    <t>Poplatek za uložení stavebního směsného odpadu na skládce (skládkovné)</t>
  </si>
  <si>
    <t>1458612396</t>
  </si>
  <si>
    <t>PSV</t>
  </si>
  <si>
    <t>Práce a dodávky PSV</t>
  </si>
  <si>
    <t>740</t>
  </si>
  <si>
    <t>Elektromontáže - zkoušky a revize</t>
  </si>
  <si>
    <t>17</t>
  </si>
  <si>
    <t>740991300</t>
  </si>
  <si>
    <t>Celková prohlídka elektrického rozvodu a zařízení do 1 milionu Kč</t>
  </si>
  <si>
    <t>kus</t>
  </si>
  <si>
    <t>657381169</t>
  </si>
  <si>
    <t>18</t>
  </si>
  <si>
    <t>740991910</t>
  </si>
  <si>
    <t>Příplatek k celkové prohlídce za každých dalších 500 000,- Kč</t>
  </si>
  <si>
    <t>-964396431</t>
  </si>
  <si>
    <t>749</t>
  </si>
  <si>
    <t>Elektromontáže - ostatní práce a konstrukce</t>
  </si>
  <si>
    <t>749212222.R</t>
  </si>
  <si>
    <t>Montáž se zhotovením přepážka z desek nebo omítek do 300 mm ve stěně (protipožárně)</t>
  </si>
  <si>
    <t>-263385737</t>
  </si>
  <si>
    <t>22</t>
  </si>
  <si>
    <t>749212232.R</t>
  </si>
  <si>
    <t>Montáž se zhotovením přepážka z desek nebo omítek do 500 mm ve stropu (protipožárně)</t>
  </si>
  <si>
    <t>-730211563</t>
  </si>
  <si>
    <t>M</t>
  </si>
  <si>
    <t>Práce a dodávky M</t>
  </si>
  <si>
    <t>21-M</t>
  </si>
  <si>
    <t>Elektromontáže</t>
  </si>
  <si>
    <t>23</t>
  </si>
  <si>
    <t>210100002</t>
  </si>
  <si>
    <t>Ukončení vodičů v rozváděči nebo na přístroji včetně zapojení průřezu žíly do 6 mm2</t>
  </si>
  <si>
    <t>64</t>
  </si>
  <si>
    <t>175976128</t>
  </si>
  <si>
    <t>24</t>
  </si>
  <si>
    <t>210100004</t>
  </si>
  <si>
    <t>Ukončení vodičů v rozváděči nebo na přístroji včetně zapojení průřezu žíly do 25 mm2</t>
  </si>
  <si>
    <t>1955865518</t>
  </si>
  <si>
    <t>25</t>
  </si>
  <si>
    <t>210100007</t>
  </si>
  <si>
    <t>Ukončení vodičů v rozváděči nebo na přístroji včetně zapojení průřezu žíly do 70 mm2</t>
  </si>
  <si>
    <t>-1201270894</t>
  </si>
  <si>
    <t>26</t>
  </si>
  <si>
    <t>210100009</t>
  </si>
  <si>
    <t>Ukončení vodičů v rozváděči nebo na přístroji včetně zapojení průřezu žíly do 120 mm2</t>
  </si>
  <si>
    <t>-1066502225</t>
  </si>
  <si>
    <t>27</t>
  </si>
  <si>
    <t>210100012</t>
  </si>
  <si>
    <t>Ukončení vodičů v rozváděči nebo na přístroji včetně zapojení průřezu žíly do 240 mm2</t>
  </si>
  <si>
    <t>-120087377</t>
  </si>
  <si>
    <t>28</t>
  </si>
  <si>
    <t>210190021.M</t>
  </si>
  <si>
    <t>Montáž rozvodnice MET (HOP)</t>
  </si>
  <si>
    <t>906520597</t>
  </si>
  <si>
    <t>29</t>
  </si>
  <si>
    <t>357131010.M</t>
  </si>
  <si>
    <t>rozvodnice nástěnná MET (HOP)</t>
  </si>
  <si>
    <t>128</t>
  </si>
  <si>
    <t>1925359121</t>
  </si>
  <si>
    <t>30</t>
  </si>
  <si>
    <t>210190022.1</t>
  </si>
  <si>
    <t>Montáž rozvaděčů řídících a ovládacích pro rozvodny vnitřní i venkovní, rozv. RH, dle PD</t>
  </si>
  <si>
    <t>-1020821522</t>
  </si>
  <si>
    <t>31</t>
  </si>
  <si>
    <t>357116460.1</t>
  </si>
  <si>
    <t>Rozvaděč NN - HR-S1, dle PD</t>
  </si>
  <si>
    <t>-1672817138</t>
  </si>
  <si>
    <t>42</t>
  </si>
  <si>
    <t>210800646</t>
  </si>
  <si>
    <t>Montáž měděných vodičů CYA 6 mm2 uložených pevně</t>
  </si>
  <si>
    <t>1399712568</t>
  </si>
  <si>
    <t>43</t>
  </si>
  <si>
    <t>341421570</t>
  </si>
  <si>
    <t>vodič silový s Cu jádrem CYA H07 V-K 6 mm2</t>
  </si>
  <si>
    <t>-1853188969</t>
  </si>
  <si>
    <t>44</t>
  </si>
  <si>
    <t>210800650</t>
  </si>
  <si>
    <t>Montáž měděných vodičů CYA 35 mm2 uložených pevně</t>
  </si>
  <si>
    <t>-1436157721</t>
  </si>
  <si>
    <t>45</t>
  </si>
  <si>
    <t>341421610</t>
  </si>
  <si>
    <t>vodič silový s Cu jádrem CYA H07 V-K 35 mm2</t>
  </si>
  <si>
    <t>1162420727</t>
  </si>
  <si>
    <t>22-M</t>
  </si>
  <si>
    <t>Montáže technologických zařízení pro dopravní stavby</t>
  </si>
  <si>
    <t>46</t>
  </si>
  <si>
    <t>220261102</t>
  </si>
  <si>
    <t>Konstrukce ocelová pro přístroje a zařízení do 10 kg</t>
  </si>
  <si>
    <t>-487834599</t>
  </si>
  <si>
    <t>47</t>
  </si>
  <si>
    <t>220261102-D</t>
  </si>
  <si>
    <t>Demontáž - Konstrukce ocelová pro přístroje a zařízení do 10 kg</t>
  </si>
  <si>
    <t>526758902</t>
  </si>
  <si>
    <t>48</t>
  </si>
  <si>
    <t>220261103</t>
  </si>
  <si>
    <t>Konstrukce ocelová pro přístroje a zařízení do 50 kg</t>
  </si>
  <si>
    <t>-1516203814</t>
  </si>
  <si>
    <t>49</t>
  </si>
  <si>
    <t>220261103-D</t>
  </si>
  <si>
    <t>Demontáž - Konstrukce ocelová pro přístroje a zařízení do 50 kg</t>
  </si>
  <si>
    <t>2123656652</t>
  </si>
  <si>
    <t>56</t>
  </si>
  <si>
    <t>220301601</t>
  </si>
  <si>
    <t>Položení koberce dielektrického</t>
  </si>
  <si>
    <t>-994171131</t>
  </si>
  <si>
    <t>57</t>
  </si>
  <si>
    <t>272511100</t>
  </si>
  <si>
    <t>koberec dielektrický A601 do 50 kV šířka 1000 mm síla 4,5 mm</t>
  </si>
  <si>
    <t>-93692754</t>
  </si>
  <si>
    <t>VRN</t>
  </si>
  <si>
    <t>Vedlejší rozpočtové náklady</t>
  </si>
  <si>
    <t>VRN1</t>
  </si>
  <si>
    <t>Průzkumné, geodetické a projektové práce</t>
  </si>
  <si>
    <t>58</t>
  </si>
  <si>
    <t>013244000.R</t>
  </si>
  <si>
    <t>Dokumentace výrobní</t>
  </si>
  <si>
    <t>kpl</t>
  </si>
  <si>
    <t>1024</t>
  </si>
  <si>
    <t>1333947026</t>
  </si>
  <si>
    <t>59</t>
  </si>
  <si>
    <t>013254000</t>
  </si>
  <si>
    <t>Dokumentace skutečného provedení stavby</t>
  </si>
  <si>
    <t>1858305623</t>
  </si>
  <si>
    <t>VRN2</t>
  </si>
  <si>
    <t>Příprava staveniště</t>
  </si>
  <si>
    <t>60</t>
  </si>
  <si>
    <t>020001000</t>
  </si>
  <si>
    <t>hod</t>
  </si>
  <si>
    <t>-450459086</t>
  </si>
  <si>
    <t>61</t>
  </si>
  <si>
    <t>022002000</t>
  </si>
  <si>
    <t>Přeložení konstrukcí</t>
  </si>
  <si>
    <t>-1331301850</t>
  </si>
  <si>
    <t>62</t>
  </si>
  <si>
    <t>023002000</t>
  </si>
  <si>
    <t>Odstranění materiálů a konstrukcí</t>
  </si>
  <si>
    <t>438226589</t>
  </si>
  <si>
    <t>VRN3</t>
  </si>
  <si>
    <t>Zařízení staveniště</t>
  </si>
  <si>
    <t>63</t>
  </si>
  <si>
    <t>030001000</t>
  </si>
  <si>
    <t>%</t>
  </si>
  <si>
    <t>-433528303</t>
  </si>
  <si>
    <t>034103000.R</t>
  </si>
  <si>
    <t>Energie pro zařízení staveniště - externí elektrocentrála 5,5 kW</t>
  </si>
  <si>
    <t>-1517847384</t>
  </si>
  <si>
    <t>VRN4</t>
  </si>
  <si>
    <t>Inženýrská činnost</t>
  </si>
  <si>
    <t>65</t>
  </si>
  <si>
    <t>041103000</t>
  </si>
  <si>
    <t>Autorský dozor projektanta</t>
  </si>
  <si>
    <t>-1715757244</t>
  </si>
  <si>
    <t>66</t>
  </si>
  <si>
    <t>043002000.R</t>
  </si>
  <si>
    <t>Zkoušky a ostatní měření, průběžné revize</t>
  </si>
  <si>
    <t>88278610</t>
  </si>
  <si>
    <t>67</t>
  </si>
  <si>
    <t>044002000.R</t>
  </si>
  <si>
    <t>Revize výchozí</t>
  </si>
  <si>
    <t>-730781065</t>
  </si>
  <si>
    <t>68</t>
  </si>
  <si>
    <t>045002000</t>
  </si>
  <si>
    <t>Kompletační a koordinační činnost</t>
  </si>
  <si>
    <t>-710578168</t>
  </si>
  <si>
    <t>VRN6</t>
  </si>
  <si>
    <t>Územní vlivy</t>
  </si>
  <si>
    <t>69</t>
  </si>
  <si>
    <t>063503000</t>
  </si>
  <si>
    <t>Práce ve stísněném prostoru</t>
  </si>
  <si>
    <t>-1592541619</t>
  </si>
  <si>
    <t>70</t>
  </si>
  <si>
    <t>065002000</t>
  </si>
  <si>
    <t>Mimostaveništní doprava materiálů</t>
  </si>
  <si>
    <t>-701461902</t>
  </si>
  <si>
    <t>71</t>
  </si>
  <si>
    <t>065002000.R</t>
  </si>
  <si>
    <t>Mimostaveništní a vnitrostaveništní doprava materiálů</t>
  </si>
  <si>
    <t>541071211</t>
  </si>
  <si>
    <t>VRN9</t>
  </si>
  <si>
    <t>Ostatní náklady</t>
  </si>
  <si>
    <t>72</t>
  </si>
  <si>
    <t>092103001</t>
  </si>
  <si>
    <t>Náklady na zkušební provoz</t>
  </si>
  <si>
    <t>-392165408</t>
  </si>
  <si>
    <t>73</t>
  </si>
  <si>
    <t>092203000</t>
  </si>
  <si>
    <t>Náklady na zaškolení</t>
  </si>
  <si>
    <t>-901939506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</si>
</sst>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83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Ostrava VŠB-TU, reko UK, GP, 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27. 3. 2023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'PS-05 - Rekonstrukce rozv...'!J30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'PS-05 - Rekonstrukce rozv...'!P133</f>
        <v>0</v>
      </c>
      <c r="AV95" s="125">
        <f>'PS-05 - Rekonstrukce rozv...'!J33</f>
        <v>0</v>
      </c>
      <c r="AW95" s="125">
        <f>'PS-05 - Rekonstrukce rozv...'!J34</f>
        <v>0</v>
      </c>
      <c r="AX95" s="125">
        <f>'PS-05 - Rekonstrukce rozv...'!J35</f>
        <v>0</v>
      </c>
      <c r="AY95" s="125">
        <f>'PS-05 - Rekonstrukce rozv...'!J36</f>
        <v>0</v>
      </c>
      <c r="AZ95" s="125">
        <f>'PS-05 - Rekonstrukce rozv...'!F33</f>
        <v>0</v>
      </c>
      <c r="BA95" s="125">
        <f>'PS-05 - Rekonstrukce rozv...'!F34</f>
        <v>0</v>
      </c>
      <c r="BB95" s="125">
        <f>'PS-05 - Rekonstrukce rozv...'!F35</f>
        <v>0</v>
      </c>
      <c r="BC95" s="125">
        <f>'PS-05 - Rekonstrukce rozv...'!F36</f>
        <v>0</v>
      </c>
      <c r="BD95" s="127">
        <f>'PS-05 - Rekonstrukce rozv...'!F37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ynzgu4Rht6hfgn5IEPnzK1GFyh7tRJtEovVqWBZb6txGGcjqM+8hkzdRNT3JIW3oM1A8z4e371aqCJJXKasIFQ==" hashValue="/EecslZXbvxX7ba6S/3reY98c3ZlyJucNFEV5mexjAGux1zdzde/kZYxlqxDQkssM/uMI9gHIzYAKm+UrLNyi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S-05 - Rekonstrukce roz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Ostrava VŠB-TU, reko UK, GP, N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27. 3. 2023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ROUND(J133,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ROUND((SUM(BE133:BE205)),  2)</f>
        <v>0</v>
      </c>
      <c r="G33" s="35"/>
      <c r="H33" s="35"/>
      <c r="I33" s="148">
        <v>0.20999999999999999</v>
      </c>
      <c r="J33" s="147">
        <f>ROUND(((SUM(BE133:BE205))*I33),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ROUND((SUM(BF133:BF205)),  2)</f>
        <v>0</v>
      </c>
      <c r="G34" s="35"/>
      <c r="H34" s="35"/>
      <c r="I34" s="148">
        <v>0.14999999999999999</v>
      </c>
      <c r="J34" s="147">
        <f>ROUND(((SUM(BF133:BF205))*I34),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ROUND((SUM(BG133:BG205)),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ROUND((SUM(BH133:BH205)),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ROUND((SUM(BI133:BI205)),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Ostrava VŠB-TU, reko UK, GP, 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PS-05 - Rekonstrukce rozvodny GP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27. 3. 2023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J133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J134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J135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J142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J148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96</v>
      </c>
      <c r="E101" s="175"/>
      <c r="F101" s="175"/>
      <c r="G101" s="175"/>
      <c r="H101" s="175"/>
      <c r="I101" s="175"/>
      <c r="J101" s="176">
        <f>J154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J155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J158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99</v>
      </c>
      <c r="E104" s="175"/>
      <c r="F104" s="175"/>
      <c r="G104" s="175"/>
      <c r="H104" s="175"/>
      <c r="I104" s="175"/>
      <c r="J104" s="176">
        <f>J161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J162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J176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2"/>
      <c r="C107" s="173"/>
      <c r="D107" s="174" t="s">
        <v>102</v>
      </c>
      <c r="E107" s="175"/>
      <c r="F107" s="175"/>
      <c r="G107" s="175"/>
      <c r="H107" s="175"/>
      <c r="I107" s="175"/>
      <c r="J107" s="176">
        <f>J183</f>
        <v>0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8"/>
      <c r="C108" s="179"/>
      <c r="D108" s="180" t="s">
        <v>103</v>
      </c>
      <c r="E108" s="181"/>
      <c r="F108" s="181"/>
      <c r="G108" s="181"/>
      <c r="H108" s="181"/>
      <c r="I108" s="181"/>
      <c r="J108" s="182">
        <f>J184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104</v>
      </c>
      <c r="E109" s="181"/>
      <c r="F109" s="181"/>
      <c r="G109" s="181"/>
      <c r="H109" s="181"/>
      <c r="I109" s="181"/>
      <c r="J109" s="182">
        <f>J187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105</v>
      </c>
      <c r="E110" s="181"/>
      <c r="F110" s="181"/>
      <c r="G110" s="181"/>
      <c r="H110" s="181"/>
      <c r="I110" s="181"/>
      <c r="J110" s="182">
        <f>J191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106</v>
      </c>
      <c r="E111" s="181"/>
      <c r="F111" s="181"/>
      <c r="G111" s="181"/>
      <c r="H111" s="181"/>
      <c r="I111" s="181"/>
      <c r="J111" s="182">
        <f>J194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107</v>
      </c>
      <c r="E112" s="181"/>
      <c r="F112" s="181"/>
      <c r="G112" s="181"/>
      <c r="H112" s="181"/>
      <c r="I112" s="181"/>
      <c r="J112" s="182">
        <f>J199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108</v>
      </c>
      <c r="E113" s="181"/>
      <c r="F113" s="181"/>
      <c r="G113" s="181"/>
      <c r="H113" s="181"/>
      <c r="I113" s="181"/>
      <c r="J113" s="182">
        <f>J203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="2" customFormat="1" ht="6.96" customHeight="1">
      <c r="A119" s="35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4.96" customHeight="1">
      <c r="A120" s="35"/>
      <c r="B120" s="36"/>
      <c r="C120" s="20" t="s">
        <v>109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16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167" t="str">
        <f>E7</f>
        <v>Ostrava VŠB-TU, reko UK, GP, N</v>
      </c>
      <c r="F123" s="29"/>
      <c r="G123" s="29"/>
      <c r="H123" s="29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85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E9</f>
        <v>PS-05 - Rekonstrukce rozvodny GP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F12</f>
        <v xml:space="preserve"> </v>
      </c>
      <c r="G127" s="37"/>
      <c r="H127" s="37"/>
      <c r="I127" s="29" t="s">
        <v>22</v>
      </c>
      <c r="J127" s="76" t="str">
        <f>IF(J12="","",J12)</f>
        <v>27. 3. 2023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7"/>
      <c r="E129" s="37"/>
      <c r="F129" s="24" t="str">
        <f>E15</f>
        <v xml:space="preserve"> </v>
      </c>
      <c r="G129" s="37"/>
      <c r="H129" s="37"/>
      <c r="I129" s="29" t="s">
        <v>29</v>
      </c>
      <c r="J129" s="33" t="str">
        <f>E21</f>
        <v xml:space="preserve"> 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27</v>
      </c>
      <c r="D130" s="37"/>
      <c r="E130" s="37"/>
      <c r="F130" s="24" t="str">
        <f>IF(E18="","",E18)</f>
        <v>Vyplň údaj</v>
      </c>
      <c r="G130" s="37"/>
      <c r="H130" s="37"/>
      <c r="I130" s="29" t="s">
        <v>31</v>
      </c>
      <c r="J130" s="33" t="str">
        <f>E24</f>
        <v xml:space="preserve"> 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84"/>
      <c r="B132" s="185"/>
      <c r="C132" s="186" t="s">
        <v>110</v>
      </c>
      <c r="D132" s="187" t="s">
        <v>58</v>
      </c>
      <c r="E132" s="187" t="s">
        <v>54</v>
      </c>
      <c r="F132" s="187" t="s">
        <v>55</v>
      </c>
      <c r="G132" s="187" t="s">
        <v>111</v>
      </c>
      <c r="H132" s="187" t="s">
        <v>112</v>
      </c>
      <c r="I132" s="187" t="s">
        <v>113</v>
      </c>
      <c r="J132" s="188" t="s">
        <v>89</v>
      </c>
      <c r="K132" s="189" t="s">
        <v>114</v>
      </c>
      <c r="L132" s="190"/>
      <c r="M132" s="97" t="s">
        <v>1</v>
      </c>
      <c r="N132" s="98" t="s">
        <v>37</v>
      </c>
      <c r="O132" s="98" t="s">
        <v>115</v>
      </c>
      <c r="P132" s="98" t="s">
        <v>116</v>
      </c>
      <c r="Q132" s="98" t="s">
        <v>117</v>
      </c>
      <c r="R132" s="98" t="s">
        <v>118</v>
      </c>
      <c r="S132" s="98" t="s">
        <v>119</v>
      </c>
      <c r="T132" s="99" t="s">
        <v>120</v>
      </c>
      <c r="U132" s="184"/>
      <c r="V132" s="184"/>
      <c r="W132" s="184"/>
      <c r="X132" s="184"/>
      <c r="Y132" s="184"/>
      <c r="Z132" s="184"/>
      <c r="AA132" s="184"/>
      <c r="AB132" s="184"/>
      <c r="AC132" s="184"/>
      <c r="AD132" s="184"/>
      <c r="AE132" s="184"/>
    </row>
    <row r="133" s="2" customFormat="1" ht="22.8" customHeight="1">
      <c r="A133" s="35"/>
      <c r="B133" s="36"/>
      <c r="C133" s="104" t="s">
        <v>121</v>
      </c>
      <c r="D133" s="37"/>
      <c r="E133" s="37"/>
      <c r="F133" s="37"/>
      <c r="G133" s="37"/>
      <c r="H133" s="37"/>
      <c r="I133" s="37"/>
      <c r="J133" s="191">
        <f>BK133</f>
        <v>0</v>
      </c>
      <c r="K133" s="37"/>
      <c r="L133" s="41"/>
      <c r="M133" s="100"/>
      <c r="N133" s="192"/>
      <c r="O133" s="101"/>
      <c r="P133" s="193">
        <f>P134+P154+P161+P183</f>
        <v>0</v>
      </c>
      <c r="Q133" s="101"/>
      <c r="R133" s="193">
        <f>R134+R154+R161+R183</f>
        <v>0.43955</v>
      </c>
      <c r="S133" s="101"/>
      <c r="T133" s="194">
        <f>T134+T154+T161+T183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72</v>
      </c>
      <c r="AU133" s="14" t="s">
        <v>91</v>
      </c>
      <c r="BK133" s="195">
        <f>BK134+BK154+BK161+BK183</f>
        <v>0</v>
      </c>
    </row>
    <row r="134" s="12" customFormat="1" ht="25.92" customHeight="1">
      <c r="A134" s="12"/>
      <c r="B134" s="196"/>
      <c r="C134" s="197"/>
      <c r="D134" s="198" t="s">
        <v>72</v>
      </c>
      <c r="E134" s="199" t="s">
        <v>122</v>
      </c>
      <c r="F134" s="199" t="s">
        <v>123</v>
      </c>
      <c r="G134" s="197"/>
      <c r="H134" s="197"/>
      <c r="I134" s="200"/>
      <c r="J134" s="201">
        <f>BK134</f>
        <v>0</v>
      </c>
      <c r="K134" s="197"/>
      <c r="L134" s="202"/>
      <c r="M134" s="203"/>
      <c r="N134" s="204"/>
      <c r="O134" s="204"/>
      <c r="P134" s="205">
        <f>P135+P142+P148</f>
        <v>0</v>
      </c>
      <c r="Q134" s="204"/>
      <c r="R134" s="205">
        <f>R135+R142+R148</f>
        <v>0.069599999999999995</v>
      </c>
      <c r="S134" s="204"/>
      <c r="T134" s="206">
        <f>T135+T142+T148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7" t="s">
        <v>81</v>
      </c>
      <c r="AT134" s="208" t="s">
        <v>72</v>
      </c>
      <c r="AU134" s="208" t="s">
        <v>73</v>
      </c>
      <c r="AY134" s="207" t="s">
        <v>124</v>
      </c>
      <c r="BK134" s="209">
        <f>BK135+BK142+BK148</f>
        <v>0</v>
      </c>
    </row>
    <row r="135" s="12" customFormat="1" ht="22.8" customHeight="1">
      <c r="A135" s="12"/>
      <c r="B135" s="196"/>
      <c r="C135" s="197"/>
      <c r="D135" s="198" t="s">
        <v>72</v>
      </c>
      <c r="E135" s="210" t="s">
        <v>81</v>
      </c>
      <c r="F135" s="210" t="s">
        <v>125</v>
      </c>
      <c r="G135" s="197"/>
      <c r="H135" s="197"/>
      <c r="I135" s="200"/>
      <c r="J135" s="211">
        <f>BK135</f>
        <v>0</v>
      </c>
      <c r="K135" s="197"/>
      <c r="L135" s="202"/>
      <c r="M135" s="203"/>
      <c r="N135" s="204"/>
      <c r="O135" s="204"/>
      <c r="P135" s="205">
        <f>SUM(P136:P141)</f>
        <v>0</v>
      </c>
      <c r="Q135" s="204"/>
      <c r="R135" s="205">
        <f>SUM(R136:R141)</f>
        <v>0.066599999999999993</v>
      </c>
      <c r="S135" s="204"/>
      <c r="T135" s="206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7" t="s">
        <v>81</v>
      </c>
      <c r="AT135" s="208" t="s">
        <v>72</v>
      </c>
      <c r="AU135" s="208" t="s">
        <v>81</v>
      </c>
      <c r="AY135" s="207" t="s">
        <v>124</v>
      </c>
      <c r="BK135" s="209">
        <f>SUM(BK136:BK141)</f>
        <v>0</v>
      </c>
    </row>
    <row r="136" s="2" customFormat="1" ht="24.15" customHeight="1">
      <c r="A136" s="35"/>
      <c r="B136" s="36"/>
      <c r="C136" s="212" t="s">
        <v>81</v>
      </c>
      <c r="D136" s="212" t="s">
        <v>126</v>
      </c>
      <c r="E136" s="213" t="s">
        <v>127</v>
      </c>
      <c r="F136" s="214" t="s">
        <v>128</v>
      </c>
      <c r="G136" s="215" t="s">
        <v>129</v>
      </c>
      <c r="H136" s="216">
        <v>30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38</v>
      </c>
      <c r="O136" s="88"/>
      <c r="P136" s="222">
        <f>O136*H136</f>
        <v>0</v>
      </c>
      <c r="Q136" s="222">
        <v>0.00012</v>
      </c>
      <c r="R136" s="222">
        <f>Q136*H136</f>
        <v>0.0035999999999999999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130</v>
      </c>
      <c r="AT136" s="224" t="s">
        <v>126</v>
      </c>
      <c r="AU136" s="224" t="s">
        <v>83</v>
      </c>
      <c r="AY136" s="14" t="s">
        <v>124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81</v>
      </c>
      <c r="BK136" s="225">
        <f>ROUND(I136*H136,2)</f>
        <v>0</v>
      </c>
      <c r="BL136" s="14" t="s">
        <v>130</v>
      </c>
      <c r="BM136" s="224" t="s">
        <v>131</v>
      </c>
    </row>
    <row r="137" s="2" customFormat="1" ht="33" customHeight="1">
      <c r="A137" s="35"/>
      <c r="B137" s="36"/>
      <c r="C137" s="212" t="s">
        <v>83</v>
      </c>
      <c r="D137" s="212" t="s">
        <v>126</v>
      </c>
      <c r="E137" s="213" t="s">
        <v>132</v>
      </c>
      <c r="F137" s="214" t="s">
        <v>133</v>
      </c>
      <c r="G137" s="215" t="s">
        <v>129</v>
      </c>
      <c r="H137" s="216">
        <v>30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38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130</v>
      </c>
      <c r="AT137" s="224" t="s">
        <v>126</v>
      </c>
      <c r="AU137" s="224" t="s">
        <v>83</v>
      </c>
      <c r="AY137" s="14" t="s">
        <v>124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81</v>
      </c>
      <c r="BK137" s="225">
        <f>ROUND(I137*H137,2)</f>
        <v>0</v>
      </c>
      <c r="BL137" s="14" t="s">
        <v>130</v>
      </c>
      <c r="BM137" s="224" t="s">
        <v>134</v>
      </c>
    </row>
    <row r="138" s="2" customFormat="1" ht="37.8" customHeight="1">
      <c r="A138" s="35"/>
      <c r="B138" s="36"/>
      <c r="C138" s="212" t="s">
        <v>135</v>
      </c>
      <c r="D138" s="212" t="s">
        <v>126</v>
      </c>
      <c r="E138" s="213" t="s">
        <v>136</v>
      </c>
      <c r="F138" s="214" t="s">
        <v>137</v>
      </c>
      <c r="G138" s="215" t="s">
        <v>129</v>
      </c>
      <c r="H138" s="216">
        <v>100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38</v>
      </c>
      <c r="O138" s="88"/>
      <c r="P138" s="222">
        <f>O138*H138</f>
        <v>0</v>
      </c>
      <c r="Q138" s="222">
        <v>0.00055000000000000003</v>
      </c>
      <c r="R138" s="222">
        <f>Q138*H138</f>
        <v>0.055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130</v>
      </c>
      <c r="AT138" s="224" t="s">
        <v>126</v>
      </c>
      <c r="AU138" s="224" t="s">
        <v>83</v>
      </c>
      <c r="AY138" s="14" t="s">
        <v>124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130</v>
      </c>
      <c r="BM138" s="224" t="s">
        <v>138</v>
      </c>
    </row>
    <row r="139" s="2" customFormat="1" ht="24.15" customHeight="1">
      <c r="A139" s="35"/>
      <c r="B139" s="36"/>
      <c r="C139" s="212" t="s">
        <v>130</v>
      </c>
      <c r="D139" s="212" t="s">
        <v>126</v>
      </c>
      <c r="E139" s="213" t="s">
        <v>139</v>
      </c>
      <c r="F139" s="214" t="s">
        <v>140</v>
      </c>
      <c r="G139" s="215" t="s">
        <v>129</v>
      </c>
      <c r="H139" s="216">
        <v>100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38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130</v>
      </c>
      <c r="AT139" s="224" t="s">
        <v>126</v>
      </c>
      <c r="AU139" s="224" t="s">
        <v>83</v>
      </c>
      <c r="AY139" s="14" t="s">
        <v>124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81</v>
      </c>
      <c r="BK139" s="225">
        <f>ROUND(I139*H139,2)</f>
        <v>0</v>
      </c>
      <c r="BL139" s="14" t="s">
        <v>130</v>
      </c>
      <c r="BM139" s="224" t="s">
        <v>141</v>
      </c>
    </row>
    <row r="140" s="2" customFormat="1" ht="24.15" customHeight="1">
      <c r="A140" s="35"/>
      <c r="B140" s="36"/>
      <c r="C140" s="212" t="s">
        <v>142</v>
      </c>
      <c r="D140" s="212" t="s">
        <v>126</v>
      </c>
      <c r="E140" s="213" t="s">
        <v>143</v>
      </c>
      <c r="F140" s="214" t="s">
        <v>144</v>
      </c>
      <c r="G140" s="215" t="s">
        <v>129</v>
      </c>
      <c r="H140" s="216">
        <v>20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38</v>
      </c>
      <c r="O140" s="88"/>
      <c r="P140" s="222">
        <f>O140*H140</f>
        <v>0</v>
      </c>
      <c r="Q140" s="222">
        <v>0.00040000000000000002</v>
      </c>
      <c r="R140" s="222">
        <f>Q140*H140</f>
        <v>0.0080000000000000002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130</v>
      </c>
      <c r="AT140" s="224" t="s">
        <v>126</v>
      </c>
      <c r="AU140" s="224" t="s">
        <v>83</v>
      </c>
      <c r="AY140" s="14" t="s">
        <v>124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130</v>
      </c>
      <c r="BM140" s="224" t="s">
        <v>145</v>
      </c>
    </row>
    <row r="141" s="2" customFormat="1" ht="24.15" customHeight="1">
      <c r="A141" s="35"/>
      <c r="B141" s="36"/>
      <c r="C141" s="212" t="s">
        <v>146</v>
      </c>
      <c r="D141" s="212" t="s">
        <v>126</v>
      </c>
      <c r="E141" s="213" t="s">
        <v>147</v>
      </c>
      <c r="F141" s="214" t="s">
        <v>148</v>
      </c>
      <c r="G141" s="215" t="s">
        <v>129</v>
      </c>
      <c r="H141" s="216">
        <v>20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38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130</v>
      </c>
      <c r="AT141" s="224" t="s">
        <v>126</v>
      </c>
      <c r="AU141" s="224" t="s">
        <v>83</v>
      </c>
      <c r="AY141" s="14" t="s">
        <v>124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130</v>
      </c>
      <c r="BM141" s="224" t="s">
        <v>149</v>
      </c>
    </row>
    <row r="142" s="12" customFormat="1" ht="22.8" customHeight="1">
      <c r="A142" s="12"/>
      <c r="B142" s="196"/>
      <c r="C142" s="197"/>
      <c r="D142" s="198" t="s">
        <v>72</v>
      </c>
      <c r="E142" s="210" t="s">
        <v>150</v>
      </c>
      <c r="F142" s="210" t="s">
        <v>151</v>
      </c>
      <c r="G142" s="197"/>
      <c r="H142" s="197"/>
      <c r="I142" s="200"/>
      <c r="J142" s="211">
        <f>BK142</f>
        <v>0</v>
      </c>
      <c r="K142" s="197"/>
      <c r="L142" s="202"/>
      <c r="M142" s="203"/>
      <c r="N142" s="204"/>
      <c r="O142" s="204"/>
      <c r="P142" s="205">
        <f>SUM(P143:P147)</f>
        <v>0</v>
      </c>
      <c r="Q142" s="204"/>
      <c r="R142" s="205">
        <f>SUM(R143:R147)</f>
        <v>0.0030000000000000001</v>
      </c>
      <c r="S142" s="204"/>
      <c r="T142" s="206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7" t="s">
        <v>81</v>
      </c>
      <c r="AT142" s="208" t="s">
        <v>72</v>
      </c>
      <c r="AU142" s="208" t="s">
        <v>81</v>
      </c>
      <c r="AY142" s="207" t="s">
        <v>124</v>
      </c>
      <c r="BK142" s="209">
        <f>SUM(BK143:BK147)</f>
        <v>0</v>
      </c>
    </row>
    <row r="143" s="2" customFormat="1" ht="16.5" customHeight="1">
      <c r="A143" s="35"/>
      <c r="B143" s="36"/>
      <c r="C143" s="212" t="s">
        <v>152</v>
      </c>
      <c r="D143" s="212" t="s">
        <v>126</v>
      </c>
      <c r="E143" s="213" t="s">
        <v>153</v>
      </c>
      <c r="F143" s="214" t="s">
        <v>154</v>
      </c>
      <c r="G143" s="215" t="s">
        <v>155</v>
      </c>
      <c r="H143" s="216">
        <v>200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38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130</v>
      </c>
      <c r="AT143" s="224" t="s">
        <v>126</v>
      </c>
      <c r="AU143" s="224" t="s">
        <v>83</v>
      </c>
      <c r="AY143" s="14" t="s">
        <v>124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81</v>
      </c>
      <c r="BK143" s="225">
        <f>ROUND(I143*H143,2)</f>
        <v>0</v>
      </c>
      <c r="BL143" s="14" t="s">
        <v>130</v>
      </c>
      <c r="BM143" s="224" t="s">
        <v>156</v>
      </c>
    </row>
    <row r="144" s="2" customFormat="1" ht="16.5" customHeight="1">
      <c r="A144" s="35"/>
      <c r="B144" s="36"/>
      <c r="C144" s="212" t="s">
        <v>157</v>
      </c>
      <c r="D144" s="212" t="s">
        <v>126</v>
      </c>
      <c r="E144" s="213" t="s">
        <v>158</v>
      </c>
      <c r="F144" s="214" t="s">
        <v>159</v>
      </c>
      <c r="G144" s="215" t="s">
        <v>155</v>
      </c>
      <c r="H144" s="216">
        <v>200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38</v>
      </c>
      <c r="O144" s="88"/>
      <c r="P144" s="222">
        <f>O144*H144</f>
        <v>0</v>
      </c>
      <c r="Q144" s="222">
        <v>1.0000000000000001E-05</v>
      </c>
      <c r="R144" s="222">
        <f>Q144*H144</f>
        <v>0.002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130</v>
      </c>
      <c r="AT144" s="224" t="s">
        <v>126</v>
      </c>
      <c r="AU144" s="224" t="s">
        <v>83</v>
      </c>
      <c r="AY144" s="14" t="s">
        <v>124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81</v>
      </c>
      <c r="BK144" s="225">
        <f>ROUND(I144*H144,2)</f>
        <v>0</v>
      </c>
      <c r="BL144" s="14" t="s">
        <v>130</v>
      </c>
      <c r="BM144" s="224" t="s">
        <v>160</v>
      </c>
    </row>
    <row r="145" s="2" customFormat="1" ht="16.5" customHeight="1">
      <c r="A145" s="35"/>
      <c r="B145" s="36"/>
      <c r="C145" s="212" t="s">
        <v>150</v>
      </c>
      <c r="D145" s="212" t="s">
        <v>126</v>
      </c>
      <c r="E145" s="213" t="s">
        <v>161</v>
      </c>
      <c r="F145" s="214" t="s">
        <v>162</v>
      </c>
      <c r="G145" s="215" t="s">
        <v>155</v>
      </c>
      <c r="H145" s="216">
        <v>100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38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130</v>
      </c>
      <c r="AT145" s="224" t="s">
        <v>126</v>
      </c>
      <c r="AU145" s="224" t="s">
        <v>83</v>
      </c>
      <c r="AY145" s="14" t="s">
        <v>124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81</v>
      </c>
      <c r="BK145" s="225">
        <f>ROUND(I145*H145,2)</f>
        <v>0</v>
      </c>
      <c r="BL145" s="14" t="s">
        <v>130</v>
      </c>
      <c r="BM145" s="224" t="s">
        <v>163</v>
      </c>
    </row>
    <row r="146" s="2" customFormat="1" ht="16.5" customHeight="1">
      <c r="A146" s="35"/>
      <c r="B146" s="36"/>
      <c r="C146" s="212" t="s">
        <v>164</v>
      </c>
      <c r="D146" s="212" t="s">
        <v>126</v>
      </c>
      <c r="E146" s="213" t="s">
        <v>165</v>
      </c>
      <c r="F146" s="214" t="s">
        <v>166</v>
      </c>
      <c r="G146" s="215" t="s">
        <v>155</v>
      </c>
      <c r="H146" s="216">
        <v>100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38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130</v>
      </c>
      <c r="AT146" s="224" t="s">
        <v>126</v>
      </c>
      <c r="AU146" s="224" t="s">
        <v>83</v>
      </c>
      <c r="AY146" s="14" t="s">
        <v>124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81</v>
      </c>
      <c r="BK146" s="225">
        <f>ROUND(I146*H146,2)</f>
        <v>0</v>
      </c>
      <c r="BL146" s="14" t="s">
        <v>130</v>
      </c>
      <c r="BM146" s="224" t="s">
        <v>167</v>
      </c>
    </row>
    <row r="147" s="2" customFormat="1" ht="16.5" customHeight="1">
      <c r="A147" s="35"/>
      <c r="B147" s="36"/>
      <c r="C147" s="212" t="s">
        <v>168</v>
      </c>
      <c r="D147" s="212" t="s">
        <v>126</v>
      </c>
      <c r="E147" s="213" t="s">
        <v>169</v>
      </c>
      <c r="F147" s="214" t="s">
        <v>170</v>
      </c>
      <c r="G147" s="215" t="s">
        <v>155</v>
      </c>
      <c r="H147" s="216">
        <v>100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38</v>
      </c>
      <c r="O147" s="88"/>
      <c r="P147" s="222">
        <f>O147*H147</f>
        <v>0</v>
      </c>
      <c r="Q147" s="222">
        <v>1.0000000000000001E-05</v>
      </c>
      <c r="R147" s="222">
        <f>Q147*H147</f>
        <v>0.001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130</v>
      </c>
      <c r="AT147" s="224" t="s">
        <v>126</v>
      </c>
      <c r="AU147" s="224" t="s">
        <v>83</v>
      </c>
      <c r="AY147" s="14" t="s">
        <v>124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130</v>
      </c>
      <c r="BM147" s="224" t="s">
        <v>171</v>
      </c>
    </row>
    <row r="148" s="12" customFormat="1" ht="22.8" customHeight="1">
      <c r="A148" s="12"/>
      <c r="B148" s="196"/>
      <c r="C148" s="197"/>
      <c r="D148" s="198" t="s">
        <v>72</v>
      </c>
      <c r="E148" s="210" t="s">
        <v>172</v>
      </c>
      <c r="F148" s="210" t="s">
        <v>173</v>
      </c>
      <c r="G148" s="197"/>
      <c r="H148" s="197"/>
      <c r="I148" s="200"/>
      <c r="J148" s="211">
        <f>BK148</f>
        <v>0</v>
      </c>
      <c r="K148" s="197"/>
      <c r="L148" s="202"/>
      <c r="M148" s="203"/>
      <c r="N148" s="204"/>
      <c r="O148" s="204"/>
      <c r="P148" s="205">
        <f>SUM(P149:P153)</f>
        <v>0</v>
      </c>
      <c r="Q148" s="204"/>
      <c r="R148" s="205">
        <f>SUM(R149:R153)</f>
        <v>0</v>
      </c>
      <c r="S148" s="204"/>
      <c r="T148" s="206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7" t="s">
        <v>81</v>
      </c>
      <c r="AT148" s="208" t="s">
        <v>72</v>
      </c>
      <c r="AU148" s="208" t="s">
        <v>81</v>
      </c>
      <c r="AY148" s="207" t="s">
        <v>124</v>
      </c>
      <c r="BK148" s="209">
        <f>SUM(BK149:BK153)</f>
        <v>0</v>
      </c>
    </row>
    <row r="149" s="2" customFormat="1" ht="24.15" customHeight="1">
      <c r="A149" s="35"/>
      <c r="B149" s="36"/>
      <c r="C149" s="212" t="s">
        <v>174</v>
      </c>
      <c r="D149" s="212" t="s">
        <v>126</v>
      </c>
      <c r="E149" s="213" t="s">
        <v>175</v>
      </c>
      <c r="F149" s="214" t="s">
        <v>176</v>
      </c>
      <c r="G149" s="215" t="s">
        <v>177</v>
      </c>
      <c r="H149" s="216">
        <v>0.59999999999999998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38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130</v>
      </c>
      <c r="AT149" s="224" t="s">
        <v>126</v>
      </c>
      <c r="AU149" s="224" t="s">
        <v>83</v>
      </c>
      <c r="AY149" s="14" t="s">
        <v>124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81</v>
      </c>
      <c r="BK149" s="225">
        <f>ROUND(I149*H149,2)</f>
        <v>0</v>
      </c>
      <c r="BL149" s="14" t="s">
        <v>130</v>
      </c>
      <c r="BM149" s="224" t="s">
        <v>178</v>
      </c>
    </row>
    <row r="150" s="2" customFormat="1" ht="33" customHeight="1">
      <c r="A150" s="35"/>
      <c r="B150" s="36"/>
      <c r="C150" s="212" t="s">
        <v>179</v>
      </c>
      <c r="D150" s="212" t="s">
        <v>126</v>
      </c>
      <c r="E150" s="213" t="s">
        <v>180</v>
      </c>
      <c r="F150" s="214" t="s">
        <v>181</v>
      </c>
      <c r="G150" s="215" t="s">
        <v>177</v>
      </c>
      <c r="H150" s="216">
        <v>0.59999999999999998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38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130</v>
      </c>
      <c r="AT150" s="224" t="s">
        <v>126</v>
      </c>
      <c r="AU150" s="224" t="s">
        <v>83</v>
      </c>
      <c r="AY150" s="14" t="s">
        <v>124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130</v>
      </c>
      <c r="BM150" s="224" t="s">
        <v>182</v>
      </c>
    </row>
    <row r="151" s="2" customFormat="1" ht="24.15" customHeight="1">
      <c r="A151" s="35"/>
      <c r="B151" s="36"/>
      <c r="C151" s="212" t="s">
        <v>183</v>
      </c>
      <c r="D151" s="212" t="s">
        <v>126</v>
      </c>
      <c r="E151" s="213" t="s">
        <v>184</v>
      </c>
      <c r="F151" s="214" t="s">
        <v>185</v>
      </c>
      <c r="G151" s="215" t="s">
        <v>177</v>
      </c>
      <c r="H151" s="216">
        <v>0.59999999999999998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38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130</v>
      </c>
      <c r="AT151" s="224" t="s">
        <v>126</v>
      </c>
      <c r="AU151" s="224" t="s">
        <v>83</v>
      </c>
      <c r="AY151" s="14" t="s">
        <v>124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81</v>
      </c>
      <c r="BK151" s="225">
        <f>ROUND(I151*H151,2)</f>
        <v>0</v>
      </c>
      <c r="BL151" s="14" t="s">
        <v>130</v>
      </c>
      <c r="BM151" s="224" t="s">
        <v>186</v>
      </c>
    </row>
    <row r="152" s="2" customFormat="1" ht="24.15" customHeight="1">
      <c r="A152" s="35"/>
      <c r="B152" s="36"/>
      <c r="C152" s="212" t="s">
        <v>8</v>
      </c>
      <c r="D152" s="212" t="s">
        <v>126</v>
      </c>
      <c r="E152" s="213" t="s">
        <v>187</v>
      </c>
      <c r="F152" s="214" t="s">
        <v>188</v>
      </c>
      <c r="G152" s="215" t="s">
        <v>177</v>
      </c>
      <c r="H152" s="216">
        <v>0.59999999999999998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38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130</v>
      </c>
      <c r="AT152" s="224" t="s">
        <v>126</v>
      </c>
      <c r="AU152" s="224" t="s">
        <v>83</v>
      </c>
      <c r="AY152" s="14" t="s">
        <v>124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81</v>
      </c>
      <c r="BK152" s="225">
        <f>ROUND(I152*H152,2)</f>
        <v>0</v>
      </c>
      <c r="BL152" s="14" t="s">
        <v>130</v>
      </c>
      <c r="BM152" s="224" t="s">
        <v>189</v>
      </c>
    </row>
    <row r="153" s="2" customFormat="1" ht="24.15" customHeight="1">
      <c r="A153" s="35"/>
      <c r="B153" s="36"/>
      <c r="C153" s="212" t="s">
        <v>190</v>
      </c>
      <c r="D153" s="212" t="s">
        <v>126</v>
      </c>
      <c r="E153" s="213" t="s">
        <v>191</v>
      </c>
      <c r="F153" s="214" t="s">
        <v>192</v>
      </c>
      <c r="G153" s="215" t="s">
        <v>177</v>
      </c>
      <c r="H153" s="216">
        <v>0.59999999999999998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38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130</v>
      </c>
      <c r="AT153" s="224" t="s">
        <v>126</v>
      </c>
      <c r="AU153" s="224" t="s">
        <v>83</v>
      </c>
      <c r="AY153" s="14" t="s">
        <v>124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81</v>
      </c>
      <c r="BK153" s="225">
        <f>ROUND(I153*H153,2)</f>
        <v>0</v>
      </c>
      <c r="BL153" s="14" t="s">
        <v>130</v>
      </c>
      <c r="BM153" s="224" t="s">
        <v>193</v>
      </c>
    </row>
    <row r="154" s="12" customFormat="1" ht="25.92" customHeight="1">
      <c r="A154" s="12"/>
      <c r="B154" s="196"/>
      <c r="C154" s="197"/>
      <c r="D154" s="198" t="s">
        <v>72</v>
      </c>
      <c r="E154" s="199" t="s">
        <v>194</v>
      </c>
      <c r="F154" s="199" t="s">
        <v>195</v>
      </c>
      <c r="G154" s="197"/>
      <c r="H154" s="197"/>
      <c r="I154" s="200"/>
      <c r="J154" s="201">
        <f>BK154</f>
        <v>0</v>
      </c>
      <c r="K154" s="197"/>
      <c r="L154" s="202"/>
      <c r="M154" s="203"/>
      <c r="N154" s="204"/>
      <c r="O154" s="204"/>
      <c r="P154" s="205">
        <f>P155+P158</f>
        <v>0</v>
      </c>
      <c r="Q154" s="204"/>
      <c r="R154" s="205">
        <f>R155+R158</f>
        <v>0</v>
      </c>
      <c r="S154" s="204"/>
      <c r="T154" s="206">
        <f>T155+T158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83</v>
      </c>
      <c r="AT154" s="208" t="s">
        <v>72</v>
      </c>
      <c r="AU154" s="208" t="s">
        <v>73</v>
      </c>
      <c r="AY154" s="207" t="s">
        <v>124</v>
      </c>
      <c r="BK154" s="209">
        <f>BK155+BK158</f>
        <v>0</v>
      </c>
    </row>
    <row r="155" s="12" customFormat="1" ht="22.8" customHeight="1">
      <c r="A155" s="12"/>
      <c r="B155" s="196"/>
      <c r="C155" s="197"/>
      <c r="D155" s="198" t="s">
        <v>72</v>
      </c>
      <c r="E155" s="210" t="s">
        <v>196</v>
      </c>
      <c r="F155" s="210" t="s">
        <v>197</v>
      </c>
      <c r="G155" s="197"/>
      <c r="H155" s="197"/>
      <c r="I155" s="200"/>
      <c r="J155" s="211">
        <f>BK155</f>
        <v>0</v>
      </c>
      <c r="K155" s="197"/>
      <c r="L155" s="202"/>
      <c r="M155" s="203"/>
      <c r="N155" s="204"/>
      <c r="O155" s="204"/>
      <c r="P155" s="205">
        <f>SUM(P156:P157)</f>
        <v>0</v>
      </c>
      <c r="Q155" s="204"/>
      <c r="R155" s="205">
        <f>SUM(R156:R157)</f>
        <v>0</v>
      </c>
      <c r="S155" s="204"/>
      <c r="T155" s="206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7" t="s">
        <v>83</v>
      </c>
      <c r="AT155" s="208" t="s">
        <v>72</v>
      </c>
      <c r="AU155" s="208" t="s">
        <v>81</v>
      </c>
      <c r="AY155" s="207" t="s">
        <v>124</v>
      </c>
      <c r="BK155" s="209">
        <f>SUM(BK156:BK157)</f>
        <v>0</v>
      </c>
    </row>
    <row r="156" s="2" customFormat="1" ht="24.15" customHeight="1">
      <c r="A156" s="35"/>
      <c r="B156" s="36"/>
      <c r="C156" s="212" t="s">
        <v>198</v>
      </c>
      <c r="D156" s="212" t="s">
        <v>126</v>
      </c>
      <c r="E156" s="213" t="s">
        <v>199</v>
      </c>
      <c r="F156" s="214" t="s">
        <v>200</v>
      </c>
      <c r="G156" s="215" t="s">
        <v>201</v>
      </c>
      <c r="H156" s="216">
        <v>1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38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190</v>
      </c>
      <c r="AT156" s="224" t="s">
        <v>126</v>
      </c>
      <c r="AU156" s="224" t="s">
        <v>83</v>
      </c>
      <c r="AY156" s="14" t="s">
        <v>124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81</v>
      </c>
      <c r="BK156" s="225">
        <f>ROUND(I156*H156,2)</f>
        <v>0</v>
      </c>
      <c r="BL156" s="14" t="s">
        <v>190</v>
      </c>
      <c r="BM156" s="224" t="s">
        <v>202</v>
      </c>
    </row>
    <row r="157" s="2" customFormat="1" ht="24.15" customHeight="1">
      <c r="A157" s="35"/>
      <c r="B157" s="36"/>
      <c r="C157" s="212" t="s">
        <v>203</v>
      </c>
      <c r="D157" s="212" t="s">
        <v>126</v>
      </c>
      <c r="E157" s="213" t="s">
        <v>204</v>
      </c>
      <c r="F157" s="214" t="s">
        <v>205</v>
      </c>
      <c r="G157" s="215" t="s">
        <v>201</v>
      </c>
      <c r="H157" s="216">
        <v>2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38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190</v>
      </c>
      <c r="AT157" s="224" t="s">
        <v>126</v>
      </c>
      <c r="AU157" s="224" t="s">
        <v>83</v>
      </c>
      <c r="AY157" s="14" t="s">
        <v>124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190</v>
      </c>
      <c r="BM157" s="224" t="s">
        <v>206</v>
      </c>
    </row>
    <row r="158" s="12" customFormat="1" ht="22.8" customHeight="1">
      <c r="A158" s="12"/>
      <c r="B158" s="196"/>
      <c r="C158" s="197"/>
      <c r="D158" s="198" t="s">
        <v>72</v>
      </c>
      <c r="E158" s="210" t="s">
        <v>207</v>
      </c>
      <c r="F158" s="210" t="s">
        <v>208</v>
      </c>
      <c r="G158" s="197"/>
      <c r="H158" s="197"/>
      <c r="I158" s="200"/>
      <c r="J158" s="211">
        <f>BK158</f>
        <v>0</v>
      </c>
      <c r="K158" s="197"/>
      <c r="L158" s="202"/>
      <c r="M158" s="203"/>
      <c r="N158" s="204"/>
      <c r="O158" s="204"/>
      <c r="P158" s="205">
        <f>SUM(P159:P160)</f>
        <v>0</v>
      </c>
      <c r="Q158" s="204"/>
      <c r="R158" s="205">
        <f>SUM(R159:R160)</f>
        <v>0</v>
      </c>
      <c r="S158" s="204"/>
      <c r="T158" s="206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7" t="s">
        <v>83</v>
      </c>
      <c r="AT158" s="208" t="s">
        <v>72</v>
      </c>
      <c r="AU158" s="208" t="s">
        <v>81</v>
      </c>
      <c r="AY158" s="207" t="s">
        <v>124</v>
      </c>
      <c r="BK158" s="209">
        <f>SUM(BK159:BK160)</f>
        <v>0</v>
      </c>
    </row>
    <row r="159" s="2" customFormat="1" ht="24.15" customHeight="1">
      <c r="A159" s="35"/>
      <c r="B159" s="36"/>
      <c r="C159" s="212" t="s">
        <v>7</v>
      </c>
      <c r="D159" s="212" t="s">
        <v>126</v>
      </c>
      <c r="E159" s="213" t="s">
        <v>209</v>
      </c>
      <c r="F159" s="214" t="s">
        <v>210</v>
      </c>
      <c r="G159" s="215" t="s">
        <v>155</v>
      </c>
      <c r="H159" s="216">
        <v>0.80000000000000004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190</v>
      </c>
      <c r="AT159" s="224" t="s">
        <v>126</v>
      </c>
      <c r="AU159" s="224" t="s">
        <v>83</v>
      </c>
      <c r="AY159" s="14" t="s">
        <v>124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190</v>
      </c>
      <c r="BM159" s="224" t="s">
        <v>211</v>
      </c>
    </row>
    <row r="160" s="2" customFormat="1" ht="24.15" customHeight="1">
      <c r="A160" s="35"/>
      <c r="B160" s="36"/>
      <c r="C160" s="212" t="s">
        <v>212</v>
      </c>
      <c r="D160" s="212" t="s">
        <v>126</v>
      </c>
      <c r="E160" s="213" t="s">
        <v>213</v>
      </c>
      <c r="F160" s="214" t="s">
        <v>214</v>
      </c>
      <c r="G160" s="215" t="s">
        <v>155</v>
      </c>
      <c r="H160" s="216">
        <v>1.2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38</v>
      </c>
      <c r="O160" s="88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190</v>
      </c>
      <c r="AT160" s="224" t="s">
        <v>126</v>
      </c>
      <c r="AU160" s="224" t="s">
        <v>83</v>
      </c>
      <c r="AY160" s="14" t="s">
        <v>124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190</v>
      </c>
      <c r="BM160" s="224" t="s">
        <v>215</v>
      </c>
    </row>
    <row r="161" s="12" customFormat="1" ht="25.92" customHeight="1">
      <c r="A161" s="12"/>
      <c r="B161" s="196"/>
      <c r="C161" s="197"/>
      <c r="D161" s="198" t="s">
        <v>72</v>
      </c>
      <c r="E161" s="199" t="s">
        <v>216</v>
      </c>
      <c r="F161" s="199" t="s">
        <v>217</v>
      </c>
      <c r="G161" s="197"/>
      <c r="H161" s="197"/>
      <c r="I161" s="200"/>
      <c r="J161" s="201">
        <f>BK161</f>
        <v>0</v>
      </c>
      <c r="K161" s="197"/>
      <c r="L161" s="202"/>
      <c r="M161" s="203"/>
      <c r="N161" s="204"/>
      <c r="O161" s="204"/>
      <c r="P161" s="205">
        <f>P162+P176</f>
        <v>0</v>
      </c>
      <c r="Q161" s="204"/>
      <c r="R161" s="205">
        <f>R162+R176</f>
        <v>0.36995</v>
      </c>
      <c r="S161" s="204"/>
      <c r="T161" s="206">
        <f>T162+T176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7" t="s">
        <v>135</v>
      </c>
      <c r="AT161" s="208" t="s">
        <v>72</v>
      </c>
      <c r="AU161" s="208" t="s">
        <v>73</v>
      </c>
      <c r="AY161" s="207" t="s">
        <v>124</v>
      </c>
      <c r="BK161" s="209">
        <f>BK162+BK176</f>
        <v>0</v>
      </c>
    </row>
    <row r="162" s="12" customFormat="1" ht="22.8" customHeight="1">
      <c r="A162" s="12"/>
      <c r="B162" s="196"/>
      <c r="C162" s="197"/>
      <c r="D162" s="198" t="s">
        <v>72</v>
      </c>
      <c r="E162" s="210" t="s">
        <v>218</v>
      </c>
      <c r="F162" s="210" t="s">
        <v>219</v>
      </c>
      <c r="G162" s="197"/>
      <c r="H162" s="197"/>
      <c r="I162" s="200"/>
      <c r="J162" s="211">
        <f>BK162</f>
        <v>0</v>
      </c>
      <c r="K162" s="197"/>
      <c r="L162" s="202"/>
      <c r="M162" s="203"/>
      <c r="N162" s="204"/>
      <c r="O162" s="204"/>
      <c r="P162" s="205">
        <f>SUM(P163:P175)</f>
        <v>0</v>
      </c>
      <c r="Q162" s="204"/>
      <c r="R162" s="205">
        <f>SUM(R163:R175)</f>
        <v>0.01985</v>
      </c>
      <c r="S162" s="204"/>
      <c r="T162" s="206">
        <f>SUM(T163:T175)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7" t="s">
        <v>135</v>
      </c>
      <c r="AT162" s="208" t="s">
        <v>72</v>
      </c>
      <c r="AU162" s="208" t="s">
        <v>81</v>
      </c>
      <c r="AY162" s="207" t="s">
        <v>124</v>
      </c>
      <c r="BK162" s="209">
        <f>SUM(BK163:BK175)</f>
        <v>0</v>
      </c>
    </row>
    <row r="163" s="2" customFormat="1" ht="24.15" customHeight="1">
      <c r="A163" s="35"/>
      <c r="B163" s="36"/>
      <c r="C163" s="212" t="s">
        <v>220</v>
      </c>
      <c r="D163" s="212" t="s">
        <v>126</v>
      </c>
      <c r="E163" s="213" t="s">
        <v>221</v>
      </c>
      <c r="F163" s="214" t="s">
        <v>222</v>
      </c>
      <c r="G163" s="215" t="s">
        <v>201</v>
      </c>
      <c r="H163" s="216">
        <v>90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38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223</v>
      </c>
      <c r="AT163" s="224" t="s">
        <v>126</v>
      </c>
      <c r="AU163" s="224" t="s">
        <v>83</v>
      </c>
      <c r="AY163" s="14" t="s">
        <v>124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81</v>
      </c>
      <c r="BK163" s="225">
        <f>ROUND(I163*H163,2)</f>
        <v>0</v>
      </c>
      <c r="BL163" s="14" t="s">
        <v>223</v>
      </c>
      <c r="BM163" s="224" t="s">
        <v>224</v>
      </c>
    </row>
    <row r="164" s="2" customFormat="1" ht="24.15" customHeight="1">
      <c r="A164" s="35"/>
      <c r="B164" s="36"/>
      <c r="C164" s="212" t="s">
        <v>225</v>
      </c>
      <c r="D164" s="212" t="s">
        <v>126</v>
      </c>
      <c r="E164" s="213" t="s">
        <v>226</v>
      </c>
      <c r="F164" s="214" t="s">
        <v>227</v>
      </c>
      <c r="G164" s="215" t="s">
        <v>201</v>
      </c>
      <c r="H164" s="216">
        <v>60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38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223</v>
      </c>
      <c r="AT164" s="224" t="s">
        <v>126</v>
      </c>
      <c r="AU164" s="224" t="s">
        <v>83</v>
      </c>
      <c r="AY164" s="14" t="s">
        <v>124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223</v>
      </c>
      <c r="BM164" s="224" t="s">
        <v>228</v>
      </c>
    </row>
    <row r="165" s="2" customFormat="1" ht="24.15" customHeight="1">
      <c r="A165" s="35"/>
      <c r="B165" s="36"/>
      <c r="C165" s="212" t="s">
        <v>229</v>
      </c>
      <c r="D165" s="212" t="s">
        <v>126</v>
      </c>
      <c r="E165" s="213" t="s">
        <v>230</v>
      </c>
      <c r="F165" s="214" t="s">
        <v>231</v>
      </c>
      <c r="G165" s="215" t="s">
        <v>201</v>
      </c>
      <c r="H165" s="216">
        <v>60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38</v>
      </c>
      <c r="O165" s="88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223</v>
      </c>
      <c r="AT165" s="224" t="s">
        <v>126</v>
      </c>
      <c r="AU165" s="224" t="s">
        <v>83</v>
      </c>
      <c r="AY165" s="14" t="s">
        <v>124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81</v>
      </c>
      <c r="BK165" s="225">
        <f>ROUND(I165*H165,2)</f>
        <v>0</v>
      </c>
      <c r="BL165" s="14" t="s">
        <v>223</v>
      </c>
      <c r="BM165" s="224" t="s">
        <v>232</v>
      </c>
    </row>
    <row r="166" s="2" customFormat="1" ht="24.15" customHeight="1">
      <c r="A166" s="35"/>
      <c r="B166" s="36"/>
      <c r="C166" s="212" t="s">
        <v>233</v>
      </c>
      <c r="D166" s="212" t="s">
        <v>126</v>
      </c>
      <c r="E166" s="213" t="s">
        <v>234</v>
      </c>
      <c r="F166" s="214" t="s">
        <v>235</v>
      </c>
      <c r="G166" s="215" t="s">
        <v>201</v>
      </c>
      <c r="H166" s="216">
        <v>90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38</v>
      </c>
      <c r="O166" s="88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223</v>
      </c>
      <c r="AT166" s="224" t="s">
        <v>126</v>
      </c>
      <c r="AU166" s="224" t="s">
        <v>83</v>
      </c>
      <c r="AY166" s="14" t="s">
        <v>124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81</v>
      </c>
      <c r="BK166" s="225">
        <f>ROUND(I166*H166,2)</f>
        <v>0</v>
      </c>
      <c r="BL166" s="14" t="s">
        <v>223</v>
      </c>
      <c r="BM166" s="224" t="s">
        <v>236</v>
      </c>
    </row>
    <row r="167" s="2" customFormat="1" ht="24.15" customHeight="1">
      <c r="A167" s="35"/>
      <c r="B167" s="36"/>
      <c r="C167" s="212" t="s">
        <v>237</v>
      </c>
      <c r="D167" s="212" t="s">
        <v>126</v>
      </c>
      <c r="E167" s="213" t="s">
        <v>238</v>
      </c>
      <c r="F167" s="214" t="s">
        <v>239</v>
      </c>
      <c r="G167" s="215" t="s">
        <v>201</v>
      </c>
      <c r="H167" s="216">
        <v>30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38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223</v>
      </c>
      <c r="AT167" s="224" t="s">
        <v>126</v>
      </c>
      <c r="AU167" s="224" t="s">
        <v>83</v>
      </c>
      <c r="AY167" s="14" t="s">
        <v>124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223</v>
      </c>
      <c r="BM167" s="224" t="s">
        <v>240</v>
      </c>
    </row>
    <row r="168" s="2" customFormat="1" ht="16.5" customHeight="1">
      <c r="A168" s="35"/>
      <c r="B168" s="36"/>
      <c r="C168" s="212" t="s">
        <v>241</v>
      </c>
      <c r="D168" s="212" t="s">
        <v>126</v>
      </c>
      <c r="E168" s="213" t="s">
        <v>242</v>
      </c>
      <c r="F168" s="214" t="s">
        <v>243</v>
      </c>
      <c r="G168" s="215" t="s">
        <v>201</v>
      </c>
      <c r="H168" s="216">
        <v>1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38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223</v>
      </c>
      <c r="AT168" s="224" t="s">
        <v>126</v>
      </c>
      <c r="AU168" s="224" t="s">
        <v>83</v>
      </c>
      <c r="AY168" s="14" t="s">
        <v>124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81</v>
      </c>
      <c r="BK168" s="225">
        <f>ROUND(I168*H168,2)</f>
        <v>0</v>
      </c>
      <c r="BL168" s="14" t="s">
        <v>223</v>
      </c>
      <c r="BM168" s="224" t="s">
        <v>244</v>
      </c>
    </row>
    <row r="169" s="2" customFormat="1" ht="16.5" customHeight="1">
      <c r="A169" s="35"/>
      <c r="B169" s="36"/>
      <c r="C169" s="226" t="s">
        <v>245</v>
      </c>
      <c r="D169" s="226" t="s">
        <v>216</v>
      </c>
      <c r="E169" s="227" t="s">
        <v>246</v>
      </c>
      <c r="F169" s="228" t="s">
        <v>247</v>
      </c>
      <c r="G169" s="229" t="s">
        <v>201</v>
      </c>
      <c r="H169" s="230">
        <v>1</v>
      </c>
      <c r="I169" s="231"/>
      <c r="J169" s="232">
        <f>ROUND(I169*H169,2)</f>
        <v>0</v>
      </c>
      <c r="K169" s="233"/>
      <c r="L169" s="234"/>
      <c r="M169" s="235" t="s">
        <v>1</v>
      </c>
      <c r="N169" s="236" t="s">
        <v>38</v>
      </c>
      <c r="O169" s="88"/>
      <c r="P169" s="222">
        <f>O169*H169</f>
        <v>0</v>
      </c>
      <c r="Q169" s="222">
        <v>0.00095</v>
      </c>
      <c r="R169" s="222">
        <f>Q169*H169</f>
        <v>0.00095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248</v>
      </c>
      <c r="AT169" s="224" t="s">
        <v>216</v>
      </c>
      <c r="AU169" s="224" t="s">
        <v>83</v>
      </c>
      <c r="AY169" s="14" t="s">
        <v>124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81</v>
      </c>
      <c r="BK169" s="225">
        <f>ROUND(I169*H169,2)</f>
        <v>0</v>
      </c>
      <c r="BL169" s="14" t="s">
        <v>248</v>
      </c>
      <c r="BM169" s="224" t="s">
        <v>249</v>
      </c>
    </row>
    <row r="170" s="2" customFormat="1" ht="24.15" customHeight="1">
      <c r="A170" s="35"/>
      <c r="B170" s="36"/>
      <c r="C170" s="212" t="s">
        <v>250</v>
      </c>
      <c r="D170" s="212" t="s">
        <v>126</v>
      </c>
      <c r="E170" s="213" t="s">
        <v>251</v>
      </c>
      <c r="F170" s="214" t="s">
        <v>252</v>
      </c>
      <c r="G170" s="215" t="s">
        <v>201</v>
      </c>
      <c r="H170" s="216">
        <v>1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38</v>
      </c>
      <c r="O170" s="88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223</v>
      </c>
      <c r="AT170" s="224" t="s">
        <v>126</v>
      </c>
      <c r="AU170" s="224" t="s">
        <v>83</v>
      </c>
      <c r="AY170" s="14" t="s">
        <v>124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81</v>
      </c>
      <c r="BK170" s="225">
        <f>ROUND(I170*H170,2)</f>
        <v>0</v>
      </c>
      <c r="BL170" s="14" t="s">
        <v>223</v>
      </c>
      <c r="BM170" s="224" t="s">
        <v>253</v>
      </c>
    </row>
    <row r="171" s="2" customFormat="1" ht="16.5" customHeight="1">
      <c r="A171" s="35"/>
      <c r="B171" s="36"/>
      <c r="C171" s="226" t="s">
        <v>254</v>
      </c>
      <c r="D171" s="226" t="s">
        <v>216</v>
      </c>
      <c r="E171" s="227" t="s">
        <v>255</v>
      </c>
      <c r="F171" s="228" t="s">
        <v>256</v>
      </c>
      <c r="G171" s="229" t="s">
        <v>201</v>
      </c>
      <c r="H171" s="230">
        <v>1</v>
      </c>
      <c r="I171" s="231"/>
      <c r="J171" s="232">
        <f>ROUND(I171*H171,2)</f>
        <v>0</v>
      </c>
      <c r="K171" s="233"/>
      <c r="L171" s="234"/>
      <c r="M171" s="235" t="s">
        <v>1</v>
      </c>
      <c r="N171" s="236" t="s">
        <v>38</v>
      </c>
      <c r="O171" s="88"/>
      <c r="P171" s="222">
        <f>O171*H171</f>
        <v>0</v>
      </c>
      <c r="Q171" s="222">
        <v>0.01</v>
      </c>
      <c r="R171" s="222">
        <f>Q171*H171</f>
        <v>0.01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248</v>
      </c>
      <c r="AT171" s="224" t="s">
        <v>216</v>
      </c>
      <c r="AU171" s="224" t="s">
        <v>83</v>
      </c>
      <c r="AY171" s="14" t="s">
        <v>124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81</v>
      </c>
      <c r="BK171" s="225">
        <f>ROUND(I171*H171,2)</f>
        <v>0</v>
      </c>
      <c r="BL171" s="14" t="s">
        <v>248</v>
      </c>
      <c r="BM171" s="224" t="s">
        <v>257</v>
      </c>
    </row>
    <row r="172" s="2" customFormat="1" ht="21.75" customHeight="1">
      <c r="A172" s="35"/>
      <c r="B172" s="36"/>
      <c r="C172" s="212" t="s">
        <v>258</v>
      </c>
      <c r="D172" s="212" t="s">
        <v>126</v>
      </c>
      <c r="E172" s="213" t="s">
        <v>259</v>
      </c>
      <c r="F172" s="214" t="s">
        <v>260</v>
      </c>
      <c r="G172" s="215" t="s">
        <v>129</v>
      </c>
      <c r="H172" s="216">
        <v>20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38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223</v>
      </c>
      <c r="AT172" s="224" t="s">
        <v>126</v>
      </c>
      <c r="AU172" s="224" t="s">
        <v>83</v>
      </c>
      <c r="AY172" s="14" t="s">
        <v>124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81</v>
      </c>
      <c r="BK172" s="225">
        <f>ROUND(I172*H172,2)</f>
        <v>0</v>
      </c>
      <c r="BL172" s="14" t="s">
        <v>223</v>
      </c>
      <c r="BM172" s="224" t="s">
        <v>261</v>
      </c>
    </row>
    <row r="173" s="2" customFormat="1" ht="21.75" customHeight="1">
      <c r="A173" s="35"/>
      <c r="B173" s="36"/>
      <c r="C173" s="226" t="s">
        <v>262</v>
      </c>
      <c r="D173" s="226" t="s">
        <v>216</v>
      </c>
      <c r="E173" s="227" t="s">
        <v>263</v>
      </c>
      <c r="F173" s="228" t="s">
        <v>264</v>
      </c>
      <c r="G173" s="229" t="s">
        <v>129</v>
      </c>
      <c r="H173" s="230">
        <v>20</v>
      </c>
      <c r="I173" s="231"/>
      <c r="J173" s="232">
        <f>ROUND(I173*H173,2)</f>
        <v>0</v>
      </c>
      <c r="K173" s="233"/>
      <c r="L173" s="234"/>
      <c r="M173" s="235" t="s">
        <v>1</v>
      </c>
      <c r="N173" s="236" t="s">
        <v>38</v>
      </c>
      <c r="O173" s="88"/>
      <c r="P173" s="222">
        <f>O173*H173</f>
        <v>0</v>
      </c>
      <c r="Q173" s="222">
        <v>6.3999999999999997E-05</v>
      </c>
      <c r="R173" s="222">
        <f>Q173*H173</f>
        <v>0.0012799999999999999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248</v>
      </c>
      <c r="AT173" s="224" t="s">
        <v>216</v>
      </c>
      <c r="AU173" s="224" t="s">
        <v>83</v>
      </c>
      <c r="AY173" s="14" t="s">
        <v>124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81</v>
      </c>
      <c r="BK173" s="225">
        <f>ROUND(I173*H173,2)</f>
        <v>0</v>
      </c>
      <c r="BL173" s="14" t="s">
        <v>248</v>
      </c>
      <c r="BM173" s="224" t="s">
        <v>265</v>
      </c>
    </row>
    <row r="174" s="2" customFormat="1" ht="24.15" customHeight="1">
      <c r="A174" s="35"/>
      <c r="B174" s="36"/>
      <c r="C174" s="212" t="s">
        <v>266</v>
      </c>
      <c r="D174" s="212" t="s">
        <v>126</v>
      </c>
      <c r="E174" s="213" t="s">
        <v>267</v>
      </c>
      <c r="F174" s="214" t="s">
        <v>268</v>
      </c>
      <c r="G174" s="215" t="s">
        <v>129</v>
      </c>
      <c r="H174" s="216">
        <v>20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38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223</v>
      </c>
      <c r="AT174" s="224" t="s">
        <v>126</v>
      </c>
      <c r="AU174" s="224" t="s">
        <v>83</v>
      </c>
      <c r="AY174" s="14" t="s">
        <v>124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81</v>
      </c>
      <c r="BK174" s="225">
        <f>ROUND(I174*H174,2)</f>
        <v>0</v>
      </c>
      <c r="BL174" s="14" t="s">
        <v>223</v>
      </c>
      <c r="BM174" s="224" t="s">
        <v>269</v>
      </c>
    </row>
    <row r="175" s="2" customFormat="1" ht="21.75" customHeight="1">
      <c r="A175" s="35"/>
      <c r="B175" s="36"/>
      <c r="C175" s="226" t="s">
        <v>270</v>
      </c>
      <c r="D175" s="226" t="s">
        <v>216</v>
      </c>
      <c r="E175" s="227" t="s">
        <v>271</v>
      </c>
      <c r="F175" s="228" t="s">
        <v>272</v>
      </c>
      <c r="G175" s="229" t="s">
        <v>129</v>
      </c>
      <c r="H175" s="230">
        <v>20</v>
      </c>
      <c r="I175" s="231"/>
      <c r="J175" s="232">
        <f>ROUND(I175*H175,2)</f>
        <v>0</v>
      </c>
      <c r="K175" s="233"/>
      <c r="L175" s="234"/>
      <c r="M175" s="235" t="s">
        <v>1</v>
      </c>
      <c r="N175" s="236" t="s">
        <v>38</v>
      </c>
      <c r="O175" s="88"/>
      <c r="P175" s="222">
        <f>O175*H175</f>
        <v>0</v>
      </c>
      <c r="Q175" s="222">
        <v>0.00038099999999999999</v>
      </c>
      <c r="R175" s="222">
        <f>Q175*H175</f>
        <v>0.00762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248</v>
      </c>
      <c r="AT175" s="224" t="s">
        <v>216</v>
      </c>
      <c r="AU175" s="224" t="s">
        <v>83</v>
      </c>
      <c r="AY175" s="14" t="s">
        <v>124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81</v>
      </c>
      <c r="BK175" s="225">
        <f>ROUND(I175*H175,2)</f>
        <v>0</v>
      </c>
      <c r="BL175" s="14" t="s">
        <v>248</v>
      </c>
      <c r="BM175" s="224" t="s">
        <v>273</v>
      </c>
    </row>
    <row r="176" s="12" customFormat="1" ht="22.8" customHeight="1">
      <c r="A176" s="12"/>
      <c r="B176" s="196"/>
      <c r="C176" s="197"/>
      <c r="D176" s="198" t="s">
        <v>72</v>
      </c>
      <c r="E176" s="210" t="s">
        <v>274</v>
      </c>
      <c r="F176" s="210" t="s">
        <v>275</v>
      </c>
      <c r="G176" s="197"/>
      <c r="H176" s="197"/>
      <c r="I176" s="200"/>
      <c r="J176" s="211">
        <f>BK176</f>
        <v>0</v>
      </c>
      <c r="K176" s="197"/>
      <c r="L176" s="202"/>
      <c r="M176" s="203"/>
      <c r="N176" s="204"/>
      <c r="O176" s="204"/>
      <c r="P176" s="205">
        <f>SUM(P177:P182)</f>
        <v>0</v>
      </c>
      <c r="Q176" s="204"/>
      <c r="R176" s="205">
        <f>SUM(R177:R182)</f>
        <v>0.35010000000000002</v>
      </c>
      <c r="S176" s="204"/>
      <c r="T176" s="206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7" t="s">
        <v>135</v>
      </c>
      <c r="AT176" s="208" t="s">
        <v>72</v>
      </c>
      <c r="AU176" s="208" t="s">
        <v>81</v>
      </c>
      <c r="AY176" s="207" t="s">
        <v>124</v>
      </c>
      <c r="BK176" s="209">
        <f>SUM(BK177:BK182)</f>
        <v>0</v>
      </c>
    </row>
    <row r="177" s="2" customFormat="1" ht="21.75" customHeight="1">
      <c r="A177" s="35"/>
      <c r="B177" s="36"/>
      <c r="C177" s="212" t="s">
        <v>276</v>
      </c>
      <c r="D177" s="212" t="s">
        <v>126</v>
      </c>
      <c r="E177" s="213" t="s">
        <v>277</v>
      </c>
      <c r="F177" s="214" t="s">
        <v>278</v>
      </c>
      <c r="G177" s="215" t="s">
        <v>201</v>
      </c>
      <c r="H177" s="216">
        <v>5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38</v>
      </c>
      <c r="O177" s="88"/>
      <c r="P177" s="222">
        <f>O177*H177</f>
        <v>0</v>
      </c>
      <c r="Q177" s="222">
        <v>0.0094500000000000001</v>
      </c>
      <c r="R177" s="222">
        <f>Q177*H177</f>
        <v>0.04725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223</v>
      </c>
      <c r="AT177" s="224" t="s">
        <v>126</v>
      </c>
      <c r="AU177" s="224" t="s">
        <v>83</v>
      </c>
      <c r="AY177" s="14" t="s">
        <v>124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81</v>
      </c>
      <c r="BK177" s="225">
        <f>ROUND(I177*H177,2)</f>
        <v>0</v>
      </c>
      <c r="BL177" s="14" t="s">
        <v>223</v>
      </c>
      <c r="BM177" s="224" t="s">
        <v>279</v>
      </c>
    </row>
    <row r="178" s="2" customFormat="1" ht="24.15" customHeight="1">
      <c r="A178" s="35"/>
      <c r="B178" s="36"/>
      <c r="C178" s="212" t="s">
        <v>280</v>
      </c>
      <c r="D178" s="212" t="s">
        <v>126</v>
      </c>
      <c r="E178" s="213" t="s">
        <v>281</v>
      </c>
      <c r="F178" s="214" t="s">
        <v>282</v>
      </c>
      <c r="G178" s="215" t="s">
        <v>201</v>
      </c>
      <c r="H178" s="216">
        <v>5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38</v>
      </c>
      <c r="O178" s="88"/>
      <c r="P178" s="222">
        <f>O178*H178</f>
        <v>0</v>
      </c>
      <c r="Q178" s="222">
        <v>0.0094500000000000001</v>
      </c>
      <c r="R178" s="222">
        <f>Q178*H178</f>
        <v>0.04725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223</v>
      </c>
      <c r="AT178" s="224" t="s">
        <v>126</v>
      </c>
      <c r="AU178" s="224" t="s">
        <v>83</v>
      </c>
      <c r="AY178" s="14" t="s">
        <v>124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81</v>
      </c>
      <c r="BK178" s="225">
        <f>ROUND(I178*H178,2)</f>
        <v>0</v>
      </c>
      <c r="BL178" s="14" t="s">
        <v>223</v>
      </c>
      <c r="BM178" s="224" t="s">
        <v>283</v>
      </c>
    </row>
    <row r="179" s="2" customFormat="1" ht="21.75" customHeight="1">
      <c r="A179" s="35"/>
      <c r="B179" s="36"/>
      <c r="C179" s="212" t="s">
        <v>284</v>
      </c>
      <c r="D179" s="212" t="s">
        <v>126</v>
      </c>
      <c r="E179" s="213" t="s">
        <v>285</v>
      </c>
      <c r="F179" s="214" t="s">
        <v>286</v>
      </c>
      <c r="G179" s="215" t="s">
        <v>201</v>
      </c>
      <c r="H179" s="216">
        <v>2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38</v>
      </c>
      <c r="O179" s="88"/>
      <c r="P179" s="222">
        <f>O179*H179</f>
        <v>0</v>
      </c>
      <c r="Q179" s="222">
        <v>0.045900000000000003</v>
      </c>
      <c r="R179" s="222">
        <f>Q179*H179</f>
        <v>0.091800000000000007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223</v>
      </c>
      <c r="AT179" s="224" t="s">
        <v>126</v>
      </c>
      <c r="AU179" s="224" t="s">
        <v>83</v>
      </c>
      <c r="AY179" s="14" t="s">
        <v>124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81</v>
      </c>
      <c r="BK179" s="225">
        <f>ROUND(I179*H179,2)</f>
        <v>0</v>
      </c>
      <c r="BL179" s="14" t="s">
        <v>223</v>
      </c>
      <c r="BM179" s="224" t="s">
        <v>287</v>
      </c>
    </row>
    <row r="180" s="2" customFormat="1" ht="24.15" customHeight="1">
      <c r="A180" s="35"/>
      <c r="B180" s="36"/>
      <c r="C180" s="212" t="s">
        <v>288</v>
      </c>
      <c r="D180" s="212" t="s">
        <v>126</v>
      </c>
      <c r="E180" s="213" t="s">
        <v>289</v>
      </c>
      <c r="F180" s="214" t="s">
        <v>290</v>
      </c>
      <c r="G180" s="215" t="s">
        <v>201</v>
      </c>
      <c r="H180" s="216">
        <v>2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38</v>
      </c>
      <c r="O180" s="88"/>
      <c r="P180" s="222">
        <f>O180*H180</f>
        <v>0</v>
      </c>
      <c r="Q180" s="222">
        <v>0.045900000000000003</v>
      </c>
      <c r="R180" s="222">
        <f>Q180*H180</f>
        <v>0.091800000000000007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223</v>
      </c>
      <c r="AT180" s="224" t="s">
        <v>126</v>
      </c>
      <c r="AU180" s="224" t="s">
        <v>83</v>
      </c>
      <c r="AY180" s="14" t="s">
        <v>124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81</v>
      </c>
      <c r="BK180" s="225">
        <f>ROUND(I180*H180,2)</f>
        <v>0</v>
      </c>
      <c r="BL180" s="14" t="s">
        <v>223</v>
      </c>
      <c r="BM180" s="224" t="s">
        <v>291</v>
      </c>
    </row>
    <row r="181" s="2" customFormat="1" ht="16.5" customHeight="1">
      <c r="A181" s="35"/>
      <c r="B181" s="36"/>
      <c r="C181" s="212" t="s">
        <v>292</v>
      </c>
      <c r="D181" s="212" t="s">
        <v>126</v>
      </c>
      <c r="E181" s="213" t="s">
        <v>293</v>
      </c>
      <c r="F181" s="214" t="s">
        <v>294</v>
      </c>
      <c r="G181" s="215" t="s">
        <v>155</v>
      </c>
      <c r="H181" s="216">
        <v>10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38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223</v>
      </c>
      <c r="AT181" s="224" t="s">
        <v>126</v>
      </c>
      <c r="AU181" s="224" t="s">
        <v>83</v>
      </c>
      <c r="AY181" s="14" t="s">
        <v>124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81</v>
      </c>
      <c r="BK181" s="225">
        <f>ROUND(I181*H181,2)</f>
        <v>0</v>
      </c>
      <c r="BL181" s="14" t="s">
        <v>223</v>
      </c>
      <c r="BM181" s="224" t="s">
        <v>295</v>
      </c>
    </row>
    <row r="182" s="2" customFormat="1" ht="24.15" customHeight="1">
      <c r="A182" s="35"/>
      <c r="B182" s="36"/>
      <c r="C182" s="226" t="s">
        <v>296</v>
      </c>
      <c r="D182" s="226" t="s">
        <v>216</v>
      </c>
      <c r="E182" s="227" t="s">
        <v>297</v>
      </c>
      <c r="F182" s="228" t="s">
        <v>298</v>
      </c>
      <c r="G182" s="229" t="s">
        <v>155</v>
      </c>
      <c r="H182" s="230">
        <v>10</v>
      </c>
      <c r="I182" s="231"/>
      <c r="J182" s="232">
        <f>ROUND(I182*H182,2)</f>
        <v>0</v>
      </c>
      <c r="K182" s="233"/>
      <c r="L182" s="234"/>
      <c r="M182" s="235" t="s">
        <v>1</v>
      </c>
      <c r="N182" s="236" t="s">
        <v>38</v>
      </c>
      <c r="O182" s="88"/>
      <c r="P182" s="222">
        <f>O182*H182</f>
        <v>0</v>
      </c>
      <c r="Q182" s="222">
        <v>0.0071999999999999998</v>
      </c>
      <c r="R182" s="222">
        <f>Q182*H182</f>
        <v>0.071999999999999995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248</v>
      </c>
      <c r="AT182" s="224" t="s">
        <v>216</v>
      </c>
      <c r="AU182" s="224" t="s">
        <v>83</v>
      </c>
      <c r="AY182" s="14" t="s">
        <v>124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81</v>
      </c>
      <c r="BK182" s="225">
        <f>ROUND(I182*H182,2)</f>
        <v>0</v>
      </c>
      <c r="BL182" s="14" t="s">
        <v>248</v>
      </c>
      <c r="BM182" s="224" t="s">
        <v>299</v>
      </c>
    </row>
    <row r="183" s="12" customFormat="1" ht="25.92" customHeight="1">
      <c r="A183" s="12"/>
      <c r="B183" s="196"/>
      <c r="C183" s="197"/>
      <c r="D183" s="198" t="s">
        <v>72</v>
      </c>
      <c r="E183" s="199" t="s">
        <v>300</v>
      </c>
      <c r="F183" s="199" t="s">
        <v>301</v>
      </c>
      <c r="G183" s="197"/>
      <c r="H183" s="197"/>
      <c r="I183" s="200"/>
      <c r="J183" s="201">
        <f>BK183</f>
        <v>0</v>
      </c>
      <c r="K183" s="197"/>
      <c r="L183" s="202"/>
      <c r="M183" s="203"/>
      <c r="N183" s="204"/>
      <c r="O183" s="204"/>
      <c r="P183" s="205">
        <f>P184+P187+P191+P194+P199+P203</f>
        <v>0</v>
      </c>
      <c r="Q183" s="204"/>
      <c r="R183" s="205">
        <f>R184+R187+R191+R194+R199+R203</f>
        <v>0</v>
      </c>
      <c r="S183" s="204"/>
      <c r="T183" s="206">
        <f>T184+T187+T191+T194+T199+T203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7" t="s">
        <v>142</v>
      </c>
      <c r="AT183" s="208" t="s">
        <v>72</v>
      </c>
      <c r="AU183" s="208" t="s">
        <v>73</v>
      </c>
      <c r="AY183" s="207" t="s">
        <v>124</v>
      </c>
      <c r="BK183" s="209">
        <f>BK184+BK187+BK191+BK194+BK199+BK203</f>
        <v>0</v>
      </c>
    </row>
    <row r="184" s="12" customFormat="1" ht="22.8" customHeight="1">
      <c r="A184" s="12"/>
      <c r="B184" s="196"/>
      <c r="C184" s="197"/>
      <c r="D184" s="198" t="s">
        <v>72</v>
      </c>
      <c r="E184" s="210" t="s">
        <v>302</v>
      </c>
      <c r="F184" s="210" t="s">
        <v>303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SUM(P185:P186)</f>
        <v>0</v>
      </c>
      <c r="Q184" s="204"/>
      <c r="R184" s="205">
        <f>SUM(R185:R186)</f>
        <v>0</v>
      </c>
      <c r="S184" s="204"/>
      <c r="T184" s="206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7" t="s">
        <v>142</v>
      </c>
      <c r="AT184" s="208" t="s">
        <v>72</v>
      </c>
      <c r="AU184" s="208" t="s">
        <v>81</v>
      </c>
      <c r="AY184" s="207" t="s">
        <v>124</v>
      </c>
      <c r="BK184" s="209">
        <f>SUM(BK185:BK186)</f>
        <v>0</v>
      </c>
    </row>
    <row r="185" s="2" customFormat="1" ht="16.5" customHeight="1">
      <c r="A185" s="35"/>
      <c r="B185" s="36"/>
      <c r="C185" s="212" t="s">
        <v>304</v>
      </c>
      <c r="D185" s="212" t="s">
        <v>126</v>
      </c>
      <c r="E185" s="213" t="s">
        <v>305</v>
      </c>
      <c r="F185" s="214" t="s">
        <v>306</v>
      </c>
      <c r="G185" s="215" t="s">
        <v>307</v>
      </c>
      <c r="H185" s="216">
        <v>1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38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308</v>
      </c>
      <c r="AT185" s="224" t="s">
        <v>126</v>
      </c>
      <c r="AU185" s="224" t="s">
        <v>83</v>
      </c>
      <c r="AY185" s="14" t="s">
        <v>124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81</v>
      </c>
      <c r="BK185" s="225">
        <f>ROUND(I185*H185,2)</f>
        <v>0</v>
      </c>
      <c r="BL185" s="14" t="s">
        <v>308</v>
      </c>
      <c r="BM185" s="224" t="s">
        <v>309</v>
      </c>
    </row>
    <row r="186" s="2" customFormat="1" ht="16.5" customHeight="1">
      <c r="A186" s="35"/>
      <c r="B186" s="36"/>
      <c r="C186" s="212" t="s">
        <v>310</v>
      </c>
      <c r="D186" s="212" t="s">
        <v>126</v>
      </c>
      <c r="E186" s="213" t="s">
        <v>311</v>
      </c>
      <c r="F186" s="214" t="s">
        <v>312</v>
      </c>
      <c r="G186" s="215" t="s">
        <v>307</v>
      </c>
      <c r="H186" s="216">
        <v>1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38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308</v>
      </c>
      <c r="AT186" s="224" t="s">
        <v>126</v>
      </c>
      <c r="AU186" s="224" t="s">
        <v>83</v>
      </c>
      <c r="AY186" s="14" t="s">
        <v>124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81</v>
      </c>
      <c r="BK186" s="225">
        <f>ROUND(I186*H186,2)</f>
        <v>0</v>
      </c>
      <c r="BL186" s="14" t="s">
        <v>308</v>
      </c>
      <c r="BM186" s="224" t="s">
        <v>313</v>
      </c>
    </row>
    <row r="187" s="12" customFormat="1" ht="22.8" customHeight="1">
      <c r="A187" s="12"/>
      <c r="B187" s="196"/>
      <c r="C187" s="197"/>
      <c r="D187" s="198" t="s">
        <v>72</v>
      </c>
      <c r="E187" s="210" t="s">
        <v>314</v>
      </c>
      <c r="F187" s="210" t="s">
        <v>315</v>
      </c>
      <c r="G187" s="197"/>
      <c r="H187" s="197"/>
      <c r="I187" s="200"/>
      <c r="J187" s="211">
        <f>BK187</f>
        <v>0</v>
      </c>
      <c r="K187" s="197"/>
      <c r="L187" s="202"/>
      <c r="M187" s="203"/>
      <c r="N187" s="204"/>
      <c r="O187" s="204"/>
      <c r="P187" s="205">
        <f>SUM(P188:P190)</f>
        <v>0</v>
      </c>
      <c r="Q187" s="204"/>
      <c r="R187" s="205">
        <f>SUM(R188:R190)</f>
        <v>0</v>
      </c>
      <c r="S187" s="204"/>
      <c r="T187" s="206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7" t="s">
        <v>142</v>
      </c>
      <c r="AT187" s="208" t="s">
        <v>72</v>
      </c>
      <c r="AU187" s="208" t="s">
        <v>81</v>
      </c>
      <c r="AY187" s="207" t="s">
        <v>124</v>
      </c>
      <c r="BK187" s="209">
        <f>SUM(BK188:BK190)</f>
        <v>0</v>
      </c>
    </row>
    <row r="188" s="2" customFormat="1" ht="16.5" customHeight="1">
      <c r="A188" s="35"/>
      <c r="B188" s="36"/>
      <c r="C188" s="212" t="s">
        <v>316</v>
      </c>
      <c r="D188" s="212" t="s">
        <v>126</v>
      </c>
      <c r="E188" s="213" t="s">
        <v>317</v>
      </c>
      <c r="F188" s="214" t="s">
        <v>315</v>
      </c>
      <c r="G188" s="215" t="s">
        <v>318</v>
      </c>
      <c r="H188" s="216">
        <v>20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38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308</v>
      </c>
      <c r="AT188" s="224" t="s">
        <v>126</v>
      </c>
      <c r="AU188" s="224" t="s">
        <v>83</v>
      </c>
      <c r="AY188" s="14" t="s">
        <v>124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81</v>
      </c>
      <c r="BK188" s="225">
        <f>ROUND(I188*H188,2)</f>
        <v>0</v>
      </c>
      <c r="BL188" s="14" t="s">
        <v>308</v>
      </c>
      <c r="BM188" s="224" t="s">
        <v>319</v>
      </c>
    </row>
    <row r="189" s="2" customFormat="1" ht="16.5" customHeight="1">
      <c r="A189" s="35"/>
      <c r="B189" s="36"/>
      <c r="C189" s="212" t="s">
        <v>320</v>
      </c>
      <c r="D189" s="212" t="s">
        <v>126</v>
      </c>
      <c r="E189" s="213" t="s">
        <v>321</v>
      </c>
      <c r="F189" s="214" t="s">
        <v>322</v>
      </c>
      <c r="G189" s="215" t="s">
        <v>318</v>
      </c>
      <c r="H189" s="216">
        <v>20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38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308</v>
      </c>
      <c r="AT189" s="224" t="s">
        <v>126</v>
      </c>
      <c r="AU189" s="224" t="s">
        <v>83</v>
      </c>
      <c r="AY189" s="14" t="s">
        <v>124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81</v>
      </c>
      <c r="BK189" s="225">
        <f>ROUND(I189*H189,2)</f>
        <v>0</v>
      </c>
      <c r="BL189" s="14" t="s">
        <v>308</v>
      </c>
      <c r="BM189" s="224" t="s">
        <v>323</v>
      </c>
    </row>
    <row r="190" s="2" customFormat="1" ht="16.5" customHeight="1">
      <c r="A190" s="35"/>
      <c r="B190" s="36"/>
      <c r="C190" s="212" t="s">
        <v>324</v>
      </c>
      <c r="D190" s="212" t="s">
        <v>126</v>
      </c>
      <c r="E190" s="213" t="s">
        <v>325</v>
      </c>
      <c r="F190" s="214" t="s">
        <v>326</v>
      </c>
      <c r="G190" s="215" t="s">
        <v>318</v>
      </c>
      <c r="H190" s="216">
        <v>20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38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308</v>
      </c>
      <c r="AT190" s="224" t="s">
        <v>126</v>
      </c>
      <c r="AU190" s="224" t="s">
        <v>83</v>
      </c>
      <c r="AY190" s="14" t="s">
        <v>124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81</v>
      </c>
      <c r="BK190" s="225">
        <f>ROUND(I190*H190,2)</f>
        <v>0</v>
      </c>
      <c r="BL190" s="14" t="s">
        <v>308</v>
      </c>
      <c r="BM190" s="224" t="s">
        <v>327</v>
      </c>
    </row>
    <row r="191" s="12" customFormat="1" ht="22.8" customHeight="1">
      <c r="A191" s="12"/>
      <c r="B191" s="196"/>
      <c r="C191" s="197"/>
      <c r="D191" s="198" t="s">
        <v>72</v>
      </c>
      <c r="E191" s="210" t="s">
        <v>328</v>
      </c>
      <c r="F191" s="210" t="s">
        <v>329</v>
      </c>
      <c r="G191" s="197"/>
      <c r="H191" s="197"/>
      <c r="I191" s="200"/>
      <c r="J191" s="211">
        <f>BK191</f>
        <v>0</v>
      </c>
      <c r="K191" s="197"/>
      <c r="L191" s="202"/>
      <c r="M191" s="203"/>
      <c r="N191" s="204"/>
      <c r="O191" s="204"/>
      <c r="P191" s="205">
        <f>SUM(P192:P193)</f>
        <v>0</v>
      </c>
      <c r="Q191" s="204"/>
      <c r="R191" s="205">
        <f>SUM(R192:R193)</f>
        <v>0</v>
      </c>
      <c r="S191" s="204"/>
      <c r="T191" s="206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7" t="s">
        <v>142</v>
      </c>
      <c r="AT191" s="208" t="s">
        <v>72</v>
      </c>
      <c r="AU191" s="208" t="s">
        <v>81</v>
      </c>
      <c r="AY191" s="207" t="s">
        <v>124</v>
      </c>
      <c r="BK191" s="209">
        <f>SUM(BK192:BK193)</f>
        <v>0</v>
      </c>
    </row>
    <row r="192" s="2" customFormat="1" ht="16.5" customHeight="1">
      <c r="A192" s="35"/>
      <c r="B192" s="36"/>
      <c r="C192" s="212" t="s">
        <v>330</v>
      </c>
      <c r="D192" s="212" t="s">
        <v>126</v>
      </c>
      <c r="E192" s="213" t="s">
        <v>331</v>
      </c>
      <c r="F192" s="214" t="s">
        <v>329</v>
      </c>
      <c r="G192" s="215" t="s">
        <v>332</v>
      </c>
      <c r="H192" s="237"/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308</v>
      </c>
      <c r="AT192" s="224" t="s">
        <v>126</v>
      </c>
      <c r="AU192" s="224" t="s">
        <v>83</v>
      </c>
      <c r="AY192" s="14" t="s">
        <v>124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81</v>
      </c>
      <c r="BK192" s="225">
        <f>ROUND(I192*H192,2)</f>
        <v>0</v>
      </c>
      <c r="BL192" s="14" t="s">
        <v>308</v>
      </c>
      <c r="BM192" s="224" t="s">
        <v>333</v>
      </c>
    </row>
    <row r="193" s="2" customFormat="1" ht="24.15" customHeight="1">
      <c r="A193" s="35"/>
      <c r="B193" s="36"/>
      <c r="C193" s="212" t="s">
        <v>223</v>
      </c>
      <c r="D193" s="212" t="s">
        <v>126</v>
      </c>
      <c r="E193" s="213" t="s">
        <v>334</v>
      </c>
      <c r="F193" s="214" t="s">
        <v>335</v>
      </c>
      <c r="G193" s="215" t="s">
        <v>307</v>
      </c>
      <c r="H193" s="216">
        <v>1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38</v>
      </c>
      <c r="O193" s="88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308</v>
      </c>
      <c r="AT193" s="224" t="s">
        <v>126</v>
      </c>
      <c r="AU193" s="224" t="s">
        <v>83</v>
      </c>
      <c r="AY193" s="14" t="s">
        <v>124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81</v>
      </c>
      <c r="BK193" s="225">
        <f>ROUND(I193*H193,2)</f>
        <v>0</v>
      </c>
      <c r="BL193" s="14" t="s">
        <v>308</v>
      </c>
      <c r="BM193" s="224" t="s">
        <v>336</v>
      </c>
    </row>
    <row r="194" s="12" customFormat="1" ht="22.8" customHeight="1">
      <c r="A194" s="12"/>
      <c r="B194" s="196"/>
      <c r="C194" s="197"/>
      <c r="D194" s="198" t="s">
        <v>72</v>
      </c>
      <c r="E194" s="210" t="s">
        <v>337</v>
      </c>
      <c r="F194" s="210" t="s">
        <v>338</v>
      </c>
      <c r="G194" s="197"/>
      <c r="H194" s="197"/>
      <c r="I194" s="200"/>
      <c r="J194" s="211">
        <f>BK194</f>
        <v>0</v>
      </c>
      <c r="K194" s="197"/>
      <c r="L194" s="202"/>
      <c r="M194" s="203"/>
      <c r="N194" s="204"/>
      <c r="O194" s="204"/>
      <c r="P194" s="205">
        <f>SUM(P195:P198)</f>
        <v>0</v>
      </c>
      <c r="Q194" s="204"/>
      <c r="R194" s="205">
        <f>SUM(R195:R198)</f>
        <v>0</v>
      </c>
      <c r="S194" s="204"/>
      <c r="T194" s="206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7" t="s">
        <v>142</v>
      </c>
      <c r="AT194" s="208" t="s">
        <v>72</v>
      </c>
      <c r="AU194" s="208" t="s">
        <v>81</v>
      </c>
      <c r="AY194" s="207" t="s">
        <v>124</v>
      </c>
      <c r="BK194" s="209">
        <f>SUM(BK195:BK198)</f>
        <v>0</v>
      </c>
    </row>
    <row r="195" s="2" customFormat="1" ht="16.5" customHeight="1">
      <c r="A195" s="35"/>
      <c r="B195" s="36"/>
      <c r="C195" s="212" t="s">
        <v>339</v>
      </c>
      <c r="D195" s="212" t="s">
        <v>126</v>
      </c>
      <c r="E195" s="213" t="s">
        <v>340</v>
      </c>
      <c r="F195" s="214" t="s">
        <v>341</v>
      </c>
      <c r="G195" s="215" t="s">
        <v>332</v>
      </c>
      <c r="H195" s="237"/>
      <c r="I195" s="217"/>
      <c r="J195" s="218">
        <f>ROUND(I195*H195,2)</f>
        <v>0</v>
      </c>
      <c r="K195" s="219"/>
      <c r="L195" s="41"/>
      <c r="M195" s="220" t="s">
        <v>1</v>
      </c>
      <c r="N195" s="221" t="s">
        <v>38</v>
      </c>
      <c r="O195" s="88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308</v>
      </c>
      <c r="AT195" s="224" t="s">
        <v>126</v>
      </c>
      <c r="AU195" s="224" t="s">
        <v>83</v>
      </c>
      <c r="AY195" s="14" t="s">
        <v>124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81</v>
      </c>
      <c r="BK195" s="225">
        <f>ROUND(I195*H195,2)</f>
        <v>0</v>
      </c>
      <c r="BL195" s="14" t="s">
        <v>308</v>
      </c>
      <c r="BM195" s="224" t="s">
        <v>342</v>
      </c>
    </row>
    <row r="196" s="2" customFormat="1" ht="16.5" customHeight="1">
      <c r="A196" s="35"/>
      <c r="B196" s="36"/>
      <c r="C196" s="212" t="s">
        <v>343</v>
      </c>
      <c r="D196" s="212" t="s">
        <v>126</v>
      </c>
      <c r="E196" s="213" t="s">
        <v>344</v>
      </c>
      <c r="F196" s="214" t="s">
        <v>345</v>
      </c>
      <c r="G196" s="215" t="s">
        <v>318</v>
      </c>
      <c r="H196" s="216">
        <v>30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38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308</v>
      </c>
      <c r="AT196" s="224" t="s">
        <v>126</v>
      </c>
      <c r="AU196" s="224" t="s">
        <v>83</v>
      </c>
      <c r="AY196" s="14" t="s">
        <v>124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81</v>
      </c>
      <c r="BK196" s="225">
        <f>ROUND(I196*H196,2)</f>
        <v>0</v>
      </c>
      <c r="BL196" s="14" t="s">
        <v>308</v>
      </c>
      <c r="BM196" s="224" t="s">
        <v>346</v>
      </c>
    </row>
    <row r="197" s="2" customFormat="1" ht="16.5" customHeight="1">
      <c r="A197" s="35"/>
      <c r="B197" s="36"/>
      <c r="C197" s="212" t="s">
        <v>347</v>
      </c>
      <c r="D197" s="212" t="s">
        <v>126</v>
      </c>
      <c r="E197" s="213" t="s">
        <v>348</v>
      </c>
      <c r="F197" s="214" t="s">
        <v>349</v>
      </c>
      <c r="G197" s="215" t="s">
        <v>318</v>
      </c>
      <c r="H197" s="216">
        <v>16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38</v>
      </c>
      <c r="O197" s="88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308</v>
      </c>
      <c r="AT197" s="224" t="s">
        <v>126</v>
      </c>
      <c r="AU197" s="224" t="s">
        <v>83</v>
      </c>
      <c r="AY197" s="14" t="s">
        <v>124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81</v>
      </c>
      <c r="BK197" s="225">
        <f>ROUND(I197*H197,2)</f>
        <v>0</v>
      </c>
      <c r="BL197" s="14" t="s">
        <v>308</v>
      </c>
      <c r="BM197" s="224" t="s">
        <v>350</v>
      </c>
    </row>
    <row r="198" s="2" customFormat="1" ht="16.5" customHeight="1">
      <c r="A198" s="35"/>
      <c r="B198" s="36"/>
      <c r="C198" s="212" t="s">
        <v>351</v>
      </c>
      <c r="D198" s="212" t="s">
        <v>126</v>
      </c>
      <c r="E198" s="213" t="s">
        <v>352</v>
      </c>
      <c r="F198" s="214" t="s">
        <v>353</v>
      </c>
      <c r="G198" s="215" t="s">
        <v>332</v>
      </c>
      <c r="H198" s="237"/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308</v>
      </c>
      <c r="AT198" s="224" t="s">
        <v>126</v>
      </c>
      <c r="AU198" s="224" t="s">
        <v>83</v>
      </c>
      <c r="AY198" s="14" t="s">
        <v>124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81</v>
      </c>
      <c r="BK198" s="225">
        <f>ROUND(I198*H198,2)</f>
        <v>0</v>
      </c>
      <c r="BL198" s="14" t="s">
        <v>308</v>
      </c>
      <c r="BM198" s="224" t="s">
        <v>354</v>
      </c>
    </row>
    <row r="199" s="12" customFormat="1" ht="22.8" customHeight="1">
      <c r="A199" s="12"/>
      <c r="B199" s="196"/>
      <c r="C199" s="197"/>
      <c r="D199" s="198" t="s">
        <v>72</v>
      </c>
      <c r="E199" s="210" t="s">
        <v>355</v>
      </c>
      <c r="F199" s="210" t="s">
        <v>356</v>
      </c>
      <c r="G199" s="197"/>
      <c r="H199" s="197"/>
      <c r="I199" s="200"/>
      <c r="J199" s="211">
        <f>BK199</f>
        <v>0</v>
      </c>
      <c r="K199" s="197"/>
      <c r="L199" s="202"/>
      <c r="M199" s="203"/>
      <c r="N199" s="204"/>
      <c r="O199" s="204"/>
      <c r="P199" s="205">
        <f>SUM(P200:P202)</f>
        <v>0</v>
      </c>
      <c r="Q199" s="204"/>
      <c r="R199" s="205">
        <f>SUM(R200:R202)</f>
        <v>0</v>
      </c>
      <c r="S199" s="204"/>
      <c r="T199" s="206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7" t="s">
        <v>142</v>
      </c>
      <c r="AT199" s="208" t="s">
        <v>72</v>
      </c>
      <c r="AU199" s="208" t="s">
        <v>81</v>
      </c>
      <c r="AY199" s="207" t="s">
        <v>124</v>
      </c>
      <c r="BK199" s="209">
        <f>SUM(BK200:BK202)</f>
        <v>0</v>
      </c>
    </row>
    <row r="200" s="2" customFormat="1" ht="16.5" customHeight="1">
      <c r="A200" s="35"/>
      <c r="B200" s="36"/>
      <c r="C200" s="212" t="s">
        <v>357</v>
      </c>
      <c r="D200" s="212" t="s">
        <v>126</v>
      </c>
      <c r="E200" s="213" t="s">
        <v>358</v>
      </c>
      <c r="F200" s="214" t="s">
        <v>359</v>
      </c>
      <c r="G200" s="215" t="s">
        <v>332</v>
      </c>
      <c r="H200" s="237"/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38</v>
      </c>
      <c r="O200" s="88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308</v>
      </c>
      <c r="AT200" s="224" t="s">
        <v>126</v>
      </c>
      <c r="AU200" s="224" t="s">
        <v>83</v>
      </c>
      <c r="AY200" s="14" t="s">
        <v>124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81</v>
      </c>
      <c r="BK200" s="225">
        <f>ROUND(I200*H200,2)</f>
        <v>0</v>
      </c>
      <c r="BL200" s="14" t="s">
        <v>308</v>
      </c>
      <c r="BM200" s="224" t="s">
        <v>360</v>
      </c>
    </row>
    <row r="201" s="2" customFormat="1" ht="16.5" customHeight="1">
      <c r="A201" s="35"/>
      <c r="B201" s="36"/>
      <c r="C201" s="212" t="s">
        <v>361</v>
      </c>
      <c r="D201" s="212" t="s">
        <v>126</v>
      </c>
      <c r="E201" s="213" t="s">
        <v>362</v>
      </c>
      <c r="F201" s="214" t="s">
        <v>363</v>
      </c>
      <c r="G201" s="215" t="s">
        <v>332</v>
      </c>
      <c r="H201" s="237"/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38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308</v>
      </c>
      <c r="AT201" s="224" t="s">
        <v>126</v>
      </c>
      <c r="AU201" s="224" t="s">
        <v>83</v>
      </c>
      <c r="AY201" s="14" t="s">
        <v>124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81</v>
      </c>
      <c r="BK201" s="225">
        <f>ROUND(I201*H201,2)</f>
        <v>0</v>
      </c>
      <c r="BL201" s="14" t="s">
        <v>308</v>
      </c>
      <c r="BM201" s="224" t="s">
        <v>364</v>
      </c>
    </row>
    <row r="202" s="2" customFormat="1" ht="21.75" customHeight="1">
      <c r="A202" s="35"/>
      <c r="B202" s="36"/>
      <c r="C202" s="212" t="s">
        <v>365</v>
      </c>
      <c r="D202" s="212" t="s">
        <v>126</v>
      </c>
      <c r="E202" s="213" t="s">
        <v>366</v>
      </c>
      <c r="F202" s="214" t="s">
        <v>367</v>
      </c>
      <c r="G202" s="215" t="s">
        <v>332</v>
      </c>
      <c r="H202" s="237"/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38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308</v>
      </c>
      <c r="AT202" s="224" t="s">
        <v>126</v>
      </c>
      <c r="AU202" s="224" t="s">
        <v>83</v>
      </c>
      <c r="AY202" s="14" t="s">
        <v>124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81</v>
      </c>
      <c r="BK202" s="225">
        <f>ROUND(I202*H202,2)</f>
        <v>0</v>
      </c>
      <c r="BL202" s="14" t="s">
        <v>308</v>
      </c>
      <c r="BM202" s="224" t="s">
        <v>368</v>
      </c>
    </row>
    <row r="203" s="12" customFormat="1" ht="22.8" customHeight="1">
      <c r="A203" s="12"/>
      <c r="B203" s="196"/>
      <c r="C203" s="197"/>
      <c r="D203" s="198" t="s">
        <v>72</v>
      </c>
      <c r="E203" s="210" t="s">
        <v>369</v>
      </c>
      <c r="F203" s="210" t="s">
        <v>370</v>
      </c>
      <c r="G203" s="197"/>
      <c r="H203" s="197"/>
      <c r="I203" s="200"/>
      <c r="J203" s="211">
        <f>BK203</f>
        <v>0</v>
      </c>
      <c r="K203" s="197"/>
      <c r="L203" s="202"/>
      <c r="M203" s="203"/>
      <c r="N203" s="204"/>
      <c r="O203" s="204"/>
      <c r="P203" s="205">
        <f>SUM(P204:P205)</f>
        <v>0</v>
      </c>
      <c r="Q203" s="204"/>
      <c r="R203" s="205">
        <f>SUM(R204:R205)</f>
        <v>0</v>
      </c>
      <c r="S203" s="204"/>
      <c r="T203" s="206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7" t="s">
        <v>142</v>
      </c>
      <c r="AT203" s="208" t="s">
        <v>72</v>
      </c>
      <c r="AU203" s="208" t="s">
        <v>81</v>
      </c>
      <c r="AY203" s="207" t="s">
        <v>124</v>
      </c>
      <c r="BK203" s="209">
        <f>SUM(BK204:BK205)</f>
        <v>0</v>
      </c>
    </row>
    <row r="204" s="2" customFormat="1" ht="16.5" customHeight="1">
      <c r="A204" s="35"/>
      <c r="B204" s="36"/>
      <c r="C204" s="212" t="s">
        <v>371</v>
      </c>
      <c r="D204" s="212" t="s">
        <v>126</v>
      </c>
      <c r="E204" s="213" t="s">
        <v>372</v>
      </c>
      <c r="F204" s="214" t="s">
        <v>373</v>
      </c>
      <c r="G204" s="215" t="s">
        <v>318</v>
      </c>
      <c r="H204" s="216">
        <v>16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38</v>
      </c>
      <c r="O204" s="88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308</v>
      </c>
      <c r="AT204" s="224" t="s">
        <v>126</v>
      </c>
      <c r="AU204" s="224" t="s">
        <v>83</v>
      </c>
      <c r="AY204" s="14" t="s">
        <v>124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81</v>
      </c>
      <c r="BK204" s="225">
        <f>ROUND(I204*H204,2)</f>
        <v>0</v>
      </c>
      <c r="BL204" s="14" t="s">
        <v>308</v>
      </c>
      <c r="BM204" s="224" t="s">
        <v>374</v>
      </c>
    </row>
    <row r="205" s="2" customFormat="1" ht="16.5" customHeight="1">
      <c r="A205" s="35"/>
      <c r="B205" s="36"/>
      <c r="C205" s="212" t="s">
        <v>375</v>
      </c>
      <c r="D205" s="212" t="s">
        <v>126</v>
      </c>
      <c r="E205" s="213" t="s">
        <v>376</v>
      </c>
      <c r="F205" s="214" t="s">
        <v>377</v>
      </c>
      <c r="G205" s="215" t="s">
        <v>318</v>
      </c>
      <c r="H205" s="216">
        <v>8</v>
      </c>
      <c r="I205" s="217"/>
      <c r="J205" s="218">
        <f>ROUND(I205*H205,2)</f>
        <v>0</v>
      </c>
      <c r="K205" s="219"/>
      <c r="L205" s="41"/>
      <c r="M205" s="238" t="s">
        <v>1</v>
      </c>
      <c r="N205" s="239" t="s">
        <v>38</v>
      </c>
      <c r="O205" s="240"/>
      <c r="P205" s="241">
        <f>O205*H205</f>
        <v>0</v>
      </c>
      <c r="Q205" s="241">
        <v>0</v>
      </c>
      <c r="R205" s="241">
        <f>Q205*H205</f>
        <v>0</v>
      </c>
      <c r="S205" s="241">
        <v>0</v>
      </c>
      <c r="T205" s="24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308</v>
      </c>
      <c r="AT205" s="224" t="s">
        <v>126</v>
      </c>
      <c r="AU205" s="224" t="s">
        <v>83</v>
      </c>
      <c r="AY205" s="14" t="s">
        <v>124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81</v>
      </c>
      <c r="BK205" s="225">
        <f>ROUND(I205*H205,2)</f>
        <v>0</v>
      </c>
      <c r="BL205" s="14" t="s">
        <v>308</v>
      </c>
      <c r="BM205" s="224" t="s">
        <v>378</v>
      </c>
    </row>
    <row r="206" s="2" customFormat="1" ht="6.96" customHeight="1">
      <c r="A206" s="35"/>
      <c r="B206" s="63"/>
      <c r="C206" s="64"/>
      <c r="D206" s="64"/>
      <c r="E206" s="64"/>
      <c r="F206" s="64"/>
      <c r="G206" s="64"/>
      <c r="H206" s="64"/>
      <c r="I206" s="64"/>
      <c r="J206" s="64"/>
      <c r="K206" s="64"/>
      <c r="L206" s="41"/>
      <c r="M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</sheetData>
  <sheetProtection sheet="1" autoFilter="0" formatColumns="0" formatRows="0" objects="1" scenarios="1" spinCount="100000" saltValue="xkZ9doXxh0d+6vxWtVIyWbW134w2FAxbtSxHdcn7jHK6ctgocfGna6lYAfj26ev3IGIQKOS5IUbjC5+w0Y8VJQ==" hashValue="3dysCNu/6g0TwgY9f9c3o/oiYJHnrUtw32Lrqrstu8WxgTEbGUK+VWG4SVVBtDQl6rstla7dDe7YDF+pO5Wf9g==" algorithmName="SHA-512" password="CC35"/>
  <autoFilter ref="C132:K205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Voznica</dc:creator>
  <cp:lastModifiedBy>Petr Voznica</cp:lastModifiedBy>
  <dcterms:created xsi:type="dcterms:W3CDTF">2023-03-27T09:31:26Z</dcterms:created>
  <dcterms:modified xsi:type="dcterms:W3CDTF">2023-03-27T09:31:28Z</dcterms:modified>
</cp:coreProperties>
</file>