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4 - Zdravotně technic..." sheetId="3" r:id="rId3"/>
    <sheet name="VON - Vedlejší a ostatní ..." sheetId="4" r:id="rId4"/>
    <sheet name="1.1 - Řešení dešťových vod " sheetId="5" r:id="rId5"/>
    <sheet name="1.2 - AST (stavební a tec..." sheetId="6" r:id="rId6"/>
    <sheet name="1.3 - Vedlejší a ostatní ..." sheetId="7" r:id="rId7"/>
    <sheet name="2.1 - Závlaha" sheetId="8" r:id="rId8"/>
    <sheet name="2.2 - Vegetační úpravy" sheetId="9" r:id="rId9"/>
    <sheet name="1 - Kabelový přívod NN " sheetId="10" r:id="rId10"/>
  </sheets>
  <definedNames>
    <definedName name="_xlnm.Print_Area" localSheetId="0">'Rekapitulace stavby'!$D$4:$AO$76,'Rekapitulace stavby'!$C$82:$AQ$109</definedName>
    <definedName name="_xlnm._FilterDatabase" localSheetId="1" hidden="1">'D.1.1 - Architektonicko-s...'!$C$130:$K$204</definedName>
    <definedName name="_xlnm.Print_Area" localSheetId="1">'D.1.1 - Architektonicko-s...'!$C$4:$J$41,'D.1.1 - Architektonicko-s...'!$C$50:$J$76,'D.1.1 - Architektonicko-s...'!$C$82:$J$110,'D.1.1 - Architektonicko-s...'!$C$116:$K$204</definedName>
    <definedName name="_xlnm._FilterDatabase" localSheetId="2" hidden="1">'D.1.4 - Zdravotně technic...'!$C$130:$K$249</definedName>
    <definedName name="_xlnm.Print_Area" localSheetId="2">'D.1.4 - Zdravotně technic...'!$C$4:$J$41,'D.1.4 - Zdravotně technic...'!$C$50:$J$76,'D.1.4 - Zdravotně technic...'!$C$82:$J$110,'D.1.4 - Zdravotně technic...'!$C$116:$K$249</definedName>
    <definedName name="_xlnm._FilterDatabase" localSheetId="3" hidden="1">'VON - Vedlejší a ostatní ...'!$C$126:$K$152</definedName>
    <definedName name="_xlnm.Print_Area" localSheetId="3">'VON - Vedlejší a ostatní ...'!$C$4:$J$41,'VON - Vedlejší a ostatní ...'!$C$50:$J$76,'VON - Vedlejší a ostatní ...'!$C$82:$J$106,'VON - Vedlejší a ostatní ...'!$C$112:$K$152</definedName>
    <definedName name="_xlnm._FilterDatabase" localSheetId="4" hidden="1">'1.1 - Řešení dešťových vod '!$C$141:$K$303</definedName>
    <definedName name="_xlnm.Print_Area" localSheetId="4">'1.1 - Řešení dešťových vod '!$C$4:$J$43,'1.1 - Řešení dešťových vod '!$C$50:$J$76,'1.1 - Řešení dešťových vod '!$C$82:$J$119,'1.1 - Řešení dešťových vod '!$C$125:$K$303</definedName>
    <definedName name="_xlnm._FilterDatabase" localSheetId="5" hidden="1">'1.2 - AST (stavební a tec...'!$C$125:$K$160</definedName>
    <definedName name="_xlnm.Print_Area" localSheetId="5">'1.2 - AST (stavební a tec...'!$C$4:$J$43,'1.2 - AST (stavební a tec...'!$C$50:$J$76,'1.2 - AST (stavební a tec...'!$C$82:$J$103,'1.2 - AST (stavební a tec...'!$C$109:$K$160</definedName>
    <definedName name="_xlnm._FilterDatabase" localSheetId="6" hidden="1">'1.3 - Vedlejší a ostatní ...'!$C$127:$K$163</definedName>
    <definedName name="_xlnm.Print_Area" localSheetId="6">'1.3 - Vedlejší a ostatní ...'!$C$4:$J$43,'1.3 - Vedlejší a ostatní ...'!$C$50:$J$76,'1.3 - Vedlejší a ostatní ...'!$C$82:$J$105,'1.3 - Vedlejší a ostatní ...'!$C$111:$K$163</definedName>
    <definedName name="_xlnm._FilterDatabase" localSheetId="7" hidden="1">'2.1 - Závlaha'!$C$127:$K$188</definedName>
    <definedName name="_xlnm.Print_Area" localSheetId="7">'2.1 - Závlaha'!$C$4:$J$41,'2.1 - Závlaha'!$C$50:$J$76,'2.1 - Závlaha'!$C$82:$J$107,'2.1 - Závlaha'!$C$113:$K$188</definedName>
    <definedName name="_xlnm._FilterDatabase" localSheetId="8" hidden="1">'2.2 - Vegetační úpravy'!$C$122:$K$141</definedName>
    <definedName name="_xlnm.Print_Area" localSheetId="8">'2.2 - Vegetační úpravy'!$C$4:$J$41,'2.2 - Vegetační úpravy'!$C$50:$J$76,'2.2 - Vegetační úpravy'!$C$82:$J$102,'2.2 - Vegetační úpravy'!$C$108:$K$141</definedName>
    <definedName name="_xlnm._FilterDatabase" localSheetId="9" hidden="1">'1 - Kabelový přívod NN '!$C$123:$K$175</definedName>
    <definedName name="_xlnm.Print_Area" localSheetId="9">'1 - Kabelový přívod NN '!$C$4:$J$41,'1 - Kabelový přívod NN '!$C$50:$J$76,'1 - Kabelový přívod NN '!$C$82:$J$103,'1 - Kabelový přívod NN '!$C$109:$K$175</definedName>
    <definedName name="_xlnm.Print_Titles" localSheetId="0">'Rekapitulace stavby'!$92:$92</definedName>
    <definedName name="_xlnm.Print_Titles" localSheetId="1">'D.1.1 - Architektonicko-s...'!$130:$130</definedName>
    <definedName name="_xlnm.Print_Titles" localSheetId="2">'D.1.4 - Zdravotně technic...'!$130:$130</definedName>
    <definedName name="_xlnm.Print_Titles" localSheetId="3">'VON - Vedlejší a ostatní ...'!$126:$126</definedName>
    <definedName name="_xlnm.Print_Titles" localSheetId="4">'1.1 - Řešení dešťových vod '!$141:$141</definedName>
    <definedName name="_xlnm.Print_Titles" localSheetId="5">'1.2 - AST (stavební a tec...'!$125:$125</definedName>
    <definedName name="_xlnm.Print_Titles" localSheetId="6">'1.3 - Vedlejší a ostatní ...'!$127:$127</definedName>
    <definedName name="_xlnm.Print_Titles" localSheetId="7">'2.1 - Závlaha'!$127:$127</definedName>
    <definedName name="_xlnm.Print_Titles" localSheetId="8">'2.2 - Vegetační úpravy'!$122:$122</definedName>
    <definedName name="_xlnm.Print_Titles" localSheetId="9">'1 - Kabelový přívod NN '!$123:$123</definedName>
  </definedNames>
  <calcPr fullCalcOnLoad="1"/>
</workbook>
</file>

<file path=xl/sharedStrings.xml><?xml version="1.0" encoding="utf-8"?>
<sst xmlns="http://schemas.openxmlformats.org/spreadsheetml/2006/main" count="7570" uniqueCount="1060">
  <si>
    <t>Export Komplet</t>
  </si>
  <si>
    <t/>
  </si>
  <si>
    <t>2.0</t>
  </si>
  <si>
    <t>ZAMOK</t>
  </si>
  <si>
    <t>False</t>
  </si>
  <si>
    <t>{0d482f8d-4336-4f92-978c-e22f8851fcf1}</t>
  </si>
  <si>
    <t>0,01</t>
  </si>
  <si>
    <t>21</t>
  </si>
  <si>
    <t>15</t>
  </si>
  <si>
    <t>REKAPITULACE STAVBY</t>
  </si>
  <si>
    <t>v ---  níže se nacházejí doplnkové a pomocné údaje k sestavám  --- v</t>
  </si>
  <si>
    <t>Návod na vyplnění</t>
  </si>
  <si>
    <t>0,001</t>
  </si>
  <si>
    <t>Kód:</t>
  </si>
  <si>
    <t>N21-028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</si>
  <si>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</si>
  <si>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</si>
  <si>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Akumulace dešťových vod budovy J areálu VŠB-TUO</t>
  </si>
  <si>
    <t>KSO:</t>
  </si>
  <si>
    <t>814</t>
  </si>
  <si>
    <t>CC-CZ:</t>
  </si>
  <si>
    <t>242</t>
  </si>
  <si>
    <t>Místo:</t>
  </si>
  <si>
    <t xml:space="preserve">areál VŠB-TUO </t>
  </si>
  <si>
    <t>Datum:</t>
  </si>
  <si>
    <t>20. 2. 2021</t>
  </si>
  <si>
    <t>CZ-CPV:</t>
  </si>
  <si>
    <t>45000000-7</t>
  </si>
  <si>
    <t>CZ-CPA:</t>
  </si>
  <si>
    <t>42.99.2</t>
  </si>
  <si>
    <t>Zadavatel:</t>
  </si>
  <si>
    <t>IČ:</t>
  </si>
  <si>
    <t xml:space="preserve">VŠB - TUO </t>
  </si>
  <si>
    <t>DIČ:</t>
  </si>
  <si>
    <t>Uchazeč:</t>
  </si>
  <si>
    <t>Vyplň údaj</t>
  </si>
  <si>
    <t>Projektant:</t>
  </si>
  <si>
    <t xml:space="preserve">CHVÁLEK ATELIÉR s.r.o  </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</si>
  <si>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</si>
  <si>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</si>
  <si>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</si>
  <si>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</si>
  <si>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
VEDLEJŠÍ A OSTATNÍ NÁKLADY JSOU ZAHRNUTY VE VŠECH SOUPISŮ PRACÍ STAVBY.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</si>
  <si>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</si>
  <si>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</si>
  <si>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</si>
  <si>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</si>
  <si>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</si>
  <si>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</si>
  <si>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</si>
  <si>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</si>
  <si>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</si>
  <si>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</si>
  <si>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</si>
  <si>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</si>
  <si>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</si>
  <si>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</si>
  <si>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</si>
  <si>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</si>
  <si>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</si>
  <si>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</si>
  <si>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</si>
  <si>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</si>
  <si>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</si>
  <si>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</si>
  <si>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</si>
  <si>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</si>
  <si>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</si>
  <si>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</si>
  <si>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</si>
  <si>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</si>
  <si>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</si>
  <si>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</si>
  <si>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</si>
  <si>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</si>
  <si>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</si>
  <si>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</si>
  <si>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</si>
  <si>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</si>
  <si>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</si>
  <si>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</si>
  <si>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</si>
  <si>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</si>
  <si>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</si>
  <si>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</si>
  <si>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</si>
  <si>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</si>
  <si>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</si>
  <si>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Budova J</t>
  </si>
  <si>
    <t>STA</t>
  </si>
  <si>
    <t>1</t>
  </si>
  <si>
    <t>{cd49fef3-7b99-469b-95a7-30c50cde6154}</t>
  </si>
  <si>
    <t>2</t>
  </si>
  <si>
    <t>/</t>
  </si>
  <si>
    <t>D.1.1</t>
  </si>
  <si>
    <t xml:space="preserve">Architektonicko-stavební řešení </t>
  </si>
  <si>
    <t>Soupis</t>
  </si>
  <si>
    <t>{c3b7d93b-9966-4e3b-8a3c-2ec11458d8e9}</t>
  </si>
  <si>
    <t>D.1.4</t>
  </si>
  <si>
    <t>Zdravotně technické instalace</t>
  </si>
  <si>
    <t>{e1d821c1-c4d1-4a10-9754-39e6c910e6f3}</t>
  </si>
  <si>
    <t>VON</t>
  </si>
  <si>
    <t xml:space="preserve">Vedlejší a ostatní náklady </t>
  </si>
  <si>
    <t>{8334541f-91cb-4ad9-98fd-ad60adb37a58}</t>
  </si>
  <si>
    <t>SO 02</t>
  </si>
  <si>
    <t xml:space="preserve">Řešení dešťových vod </t>
  </si>
  <si>
    <t>{2ea5ee21-593c-427f-ab38-8f2d5d6a0188}</t>
  </si>
  <si>
    <t>{cc2c3bc8-903f-4885-8fd4-06433a36f671}</t>
  </si>
  <si>
    <t>1.1</t>
  </si>
  <si>
    <t>3</t>
  </si>
  <si>
    <t>{5ffca22f-5724-42bb-b4c2-f4de6107db06}</t>
  </si>
  <si>
    <t>1.2</t>
  </si>
  <si>
    <t>AST (stavební a technologická část)</t>
  </si>
  <si>
    <t>{8a32d79e-3f2c-4e48-9f48-45d1b5974298}</t>
  </si>
  <si>
    <t>1.3</t>
  </si>
  <si>
    <t>Vedlejší a ostatní náklady</t>
  </si>
  <si>
    <t>{9aeadfd5-af5e-4f41-a033-0daa08bc3f51}</t>
  </si>
  <si>
    <t>SO 02.1</t>
  </si>
  <si>
    <t xml:space="preserve">Závlahový systém </t>
  </si>
  <si>
    <t>{a4482002-01b9-433a-846f-0bf0cf9035f1}</t>
  </si>
  <si>
    <t>2.1</t>
  </si>
  <si>
    <t>Závlaha</t>
  </si>
  <si>
    <t>{5ff7e76e-fa37-4cee-84e6-92902187cf09}</t>
  </si>
  <si>
    <t>2.2</t>
  </si>
  <si>
    <t>Vegetační úpravy</t>
  </si>
  <si>
    <t>{6422559c-b1ae-414e-8b83-bb9db91450d9}</t>
  </si>
  <si>
    <t>SO 03</t>
  </si>
  <si>
    <t xml:space="preserve">Kabelový přívod NN </t>
  </si>
  <si>
    <t>{7c934342-0898-466a-be14-a7ae045ca782}</t>
  </si>
  <si>
    <t>{4ea84cb4-3566-4c48-be8e-b52895562983}</t>
  </si>
  <si>
    <t>KRYCÍ LIST SOUPISU PRACÍ</t>
  </si>
  <si>
    <t>Objekt:</t>
  </si>
  <si>
    <t>SO 01 - Budova J</t>
  </si>
  <si>
    <t>Soupis:</t>
  </si>
  <si>
    <t xml:space="preserve">D.1.1 - Architektonicko-stavební řešení </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</si>
  <si>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</si>
  <si>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</si>
  <si>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</si>
  <si>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</si>
  <si>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</si>
  <si>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</si>
  <si>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</si>
  <si>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</si>
  <si>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</si>
  <si>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</si>
  <si>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</si>
  <si>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</si>
  <si>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</si>
  <si>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</si>
  <si>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</si>
  <si>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</si>
  <si>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</si>
  <si>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</si>
  <si>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</si>
  <si>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</si>
  <si>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</si>
  <si>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</si>
  <si>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</si>
  <si>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</si>
  <si>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</si>
  <si>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</si>
  <si>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</si>
  <si>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</si>
  <si>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</si>
  <si>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</si>
  <si>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</si>
  <si>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</si>
  <si>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</si>
  <si>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</si>
  <si>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</si>
  <si>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131213101</t>
  </si>
  <si>
    <t>Hloubení jam v soudržných horninách třídy těžitelnosti I, skupiny 3 ručně</t>
  </si>
  <si>
    <t>m3</t>
  </si>
  <si>
    <t>CS ÚRS 2021 01</t>
  </si>
  <si>
    <t>4</t>
  </si>
  <si>
    <t>1137061380</t>
  </si>
  <si>
    <t>P</t>
  </si>
  <si>
    <t>Poznámka k položce:
PŘEDPOKLAD_BUDE UPŘESNĚNO A ODSOUHLASENO V DÍLENSKÉ DOKUMENTACI A PŘI REALIZACI</t>
  </si>
  <si>
    <t>VV</t>
  </si>
  <si>
    <t>"exteriérové dodávky" (0,5*(1,5*1,5))</t>
  </si>
  <si>
    <t>Součet</t>
  </si>
  <si>
    <t>174111101</t>
  </si>
  <si>
    <t>Zásyp jam, šachet rýh nebo kolem objektů sypaninou se zhutněním ručně</t>
  </si>
  <si>
    <t>-1991177547</t>
  </si>
  <si>
    <t>Zakládání</t>
  </si>
  <si>
    <t>273322511</t>
  </si>
  <si>
    <t>Základové desky ze ŽB se zvýšenými nároky na prostředí tř. C 25/30</t>
  </si>
  <si>
    <t>-327313892</t>
  </si>
  <si>
    <t>(3,35*1,5)*0,1</t>
  </si>
  <si>
    <t>273362021</t>
  </si>
  <si>
    <t>Výztuž základových desek svařovanými sítěmi Kari</t>
  </si>
  <si>
    <t>t</t>
  </si>
  <si>
    <t>-2093601788</t>
  </si>
  <si>
    <t>(3,35*1,5)*1*(4,44*1,25)/1000</t>
  </si>
  <si>
    <t>6</t>
  </si>
  <si>
    <t>Úpravy povrchů, podlahy a osazování výplní</t>
  </si>
  <si>
    <t>5</t>
  </si>
  <si>
    <t>632451254</t>
  </si>
  <si>
    <t>Potěr cementový samonivelační litý C30 tl do 50 mm</t>
  </si>
  <si>
    <t>m2</t>
  </si>
  <si>
    <t>-731637551</t>
  </si>
  <si>
    <t>(3,8*2,1)</t>
  </si>
  <si>
    <t>633811111</t>
  </si>
  <si>
    <t>Broušení nerovností betonových podlah do 2 mm - stržení šlemu</t>
  </si>
  <si>
    <t>-1910142540</t>
  </si>
  <si>
    <t>8</t>
  </si>
  <si>
    <t>Trubní vedení</t>
  </si>
  <si>
    <t>7</t>
  </si>
  <si>
    <t>800015R01</t>
  </si>
  <si>
    <t>Dodávka a montáž _ utěsnění prostupu / potrubí _ (DN prostupu = 250 mm) _ (JC obsahuje utěsnění interiérové + exteriérové)</t>
  </si>
  <si>
    <t>kus</t>
  </si>
  <si>
    <t>CS VLASTNÍ</t>
  </si>
  <si>
    <t>-1744816815</t>
  </si>
  <si>
    <t>Poznámka k položce:
Kompletní systémová dodávka a provedení dle specifikace PD a TZ včetně všech přímo souvisejících prací/činností a dodávek/doplňků a příslušenství</t>
  </si>
  <si>
    <t>1,0</t>
  </si>
  <si>
    <t>9</t>
  </si>
  <si>
    <t>Ostatní konstrukce a práce, bourání</t>
  </si>
  <si>
    <t>965042141</t>
  </si>
  <si>
    <t>Bourání podkladů pod dlažby nebo mazanin betonových tl do 100 mm pl přes 4 m2</t>
  </si>
  <si>
    <t>1951261910</t>
  </si>
  <si>
    <t>(3,8*2,1)*0,05</t>
  </si>
  <si>
    <t>965042241</t>
  </si>
  <si>
    <t>Bourání podkladů pod dlažby nebo mazanin betonových tl přes 100 mm pl přes 4 m2</t>
  </si>
  <si>
    <t>-1015741576</t>
  </si>
  <si>
    <t>10</t>
  </si>
  <si>
    <t>965049112</t>
  </si>
  <si>
    <t>Příplatek k bourání betonových mazanin za bourání mazanin se svařovanou sítí tl přes 100 mm</t>
  </si>
  <si>
    <t>576552963</t>
  </si>
  <si>
    <t>11</t>
  </si>
  <si>
    <t>977151127</t>
  </si>
  <si>
    <t>Jádrové vrty diamantovými korunkami do D 250 mm do stavebních materiálů</t>
  </si>
  <si>
    <t>m</t>
  </si>
  <si>
    <t>-981857054</t>
  </si>
  <si>
    <t>Poznámka k položce:
(Detailní postup technologie vrtání , včetně zabezpečovacích prací a dodávek, bude předmětem odsouhlasení dílenské dokumentace)</t>
  </si>
  <si>
    <t>"viz SKŘ" 1,6</t>
  </si>
  <si>
    <t>12</t>
  </si>
  <si>
    <t>977312111</t>
  </si>
  <si>
    <t>Řezání stávajících betonových mazanin vyztužených hl do 50 mm</t>
  </si>
  <si>
    <t>1774572392</t>
  </si>
  <si>
    <t>(3,8+2,1)*2</t>
  </si>
  <si>
    <t>13</t>
  </si>
  <si>
    <t>977312112</t>
  </si>
  <si>
    <t>Řezání stávajících betonových mazanin vyztužených hl do 100 mm</t>
  </si>
  <si>
    <t>887903265</t>
  </si>
  <si>
    <t>(3,35+1,5)*2</t>
  </si>
  <si>
    <t>997</t>
  </si>
  <si>
    <t>Přesun sutě</t>
  </si>
  <si>
    <t>14</t>
  </si>
  <si>
    <t>997013211</t>
  </si>
  <si>
    <t>Vnitrostaveništní doprava suti a vybouraných hmot pro budovy ručně</t>
  </si>
  <si>
    <t>701990264</t>
  </si>
  <si>
    <t>997013R31</t>
  </si>
  <si>
    <t xml:space="preserve">Poplatek za uložení na skládce (skládkovné) stavebního odpadu bez rozlišení </t>
  </si>
  <si>
    <t>1940776748</t>
  </si>
  <si>
    <t>Poznámka k položce:
Jednotková cena stanovena pro stavební odpad BEZ ROZLIŠENÍ _včetně nebezpečných odpadů.
----------------------------------------------------------------------------------------------------------------------</t>
  </si>
  <si>
    <t>16</t>
  </si>
  <si>
    <t>997321511</t>
  </si>
  <si>
    <t>Vodorovná doprava suti a vybouraných hmot po suchu do 1 km</t>
  </si>
  <si>
    <t>1495100617</t>
  </si>
  <si>
    <t>17</t>
  </si>
  <si>
    <t>997321519</t>
  </si>
  <si>
    <t>Příplatek ZKD 1 km vodorovné dopravy suti a vybouraných hmot po suchu</t>
  </si>
  <si>
    <t>-198035898</t>
  </si>
  <si>
    <t>2,333*20 'Přepočtené koeficientem množství</t>
  </si>
  <si>
    <t>18</t>
  </si>
  <si>
    <t>997321611</t>
  </si>
  <si>
    <t>Nakládání nebo překládání suti a vybouraných hmot</t>
  </si>
  <si>
    <t>-1200044447</t>
  </si>
  <si>
    <t>998</t>
  </si>
  <si>
    <t>Přesun hmot</t>
  </si>
  <si>
    <t>19</t>
  </si>
  <si>
    <t>998018001</t>
  </si>
  <si>
    <t xml:space="preserve">Přesun hmot ruční </t>
  </si>
  <si>
    <t>-512103834</t>
  </si>
  <si>
    <t>PSV</t>
  </si>
  <si>
    <t>Práce a dodávky PSV</t>
  </si>
  <si>
    <t>711</t>
  </si>
  <si>
    <t>Izolace proti vodě, vlhkosti a plynům</t>
  </si>
  <si>
    <t>20</t>
  </si>
  <si>
    <t>711111001</t>
  </si>
  <si>
    <t>Provedení izolace proti zemní vlhkosti vodorovné za studena nátěrem penetračním</t>
  </si>
  <si>
    <t>1025647616</t>
  </si>
  <si>
    <t>(3,8*2,1)*2</t>
  </si>
  <si>
    <t>M</t>
  </si>
  <si>
    <t>11163150</t>
  </si>
  <si>
    <t>lak penetrační asfaltový</t>
  </si>
  <si>
    <t>32</t>
  </si>
  <si>
    <t>2102705784</t>
  </si>
  <si>
    <t>15,96*0,00033 'Přepočtené koeficientem množství</t>
  </si>
  <si>
    <t>22</t>
  </si>
  <si>
    <t>711131811</t>
  </si>
  <si>
    <t>Odstranění izolace proti zemní vlhkosti vodorovné</t>
  </si>
  <si>
    <t>1806881298</t>
  </si>
  <si>
    <t>(3,35*1,5)</t>
  </si>
  <si>
    <t>23</t>
  </si>
  <si>
    <t>711141559</t>
  </si>
  <si>
    <t>Provedení izolace proti zemní vlhkosti pásy přitavením vodorovné NAIP</t>
  </si>
  <si>
    <t>-1364578761</t>
  </si>
  <si>
    <t>24</t>
  </si>
  <si>
    <t>6285500R</t>
  </si>
  <si>
    <t>pás asfaltový natavitelný modifikovaný SBS tl 4,0mm s vložkou a spalitelnou PE fólií nebo jemnozrnným minerálním posypem na horním povrchu</t>
  </si>
  <si>
    <t>336557237</t>
  </si>
  <si>
    <t>Poznámka k položce:
-parametry a specifikace je předmětem odsouhlasí dílenské dokumentace</t>
  </si>
  <si>
    <t>7,98*1,1655 'Přepočtené koeficientem množství</t>
  </si>
  <si>
    <t>25</t>
  </si>
  <si>
    <t>998711201</t>
  </si>
  <si>
    <t xml:space="preserve">Přesun hmot procentní pro izolace proti vodě, vlhkosti a plynům </t>
  </si>
  <si>
    <t>%</t>
  </si>
  <si>
    <t>566589998</t>
  </si>
  <si>
    <t>783</t>
  </si>
  <si>
    <t>Dokončovací práce - nátěry</t>
  </si>
  <si>
    <t>26</t>
  </si>
  <si>
    <t>783923171</t>
  </si>
  <si>
    <t>Penetrační nátěr hrubých betonových podlah</t>
  </si>
  <si>
    <t>372367524</t>
  </si>
  <si>
    <t>D.1.4 - Zdravotně technické instalace</t>
  </si>
  <si>
    <t>Ostrava</t>
  </si>
  <si>
    <t>VŠB-TUO</t>
  </si>
  <si>
    <t>Ing. Petr Kudlík</t>
  </si>
  <si>
    <t>Lenka Jugová</t>
  </si>
  <si>
    <t xml:space="preserve">    4 - Vodorovné konstrukce</t>
  </si>
  <si>
    <t xml:space="preserve">    713 - Izolace tepelné</t>
  </si>
  <si>
    <t xml:space="preserve">    721 - Zdravotechnika - vnitřní kanalizace</t>
  </si>
  <si>
    <t xml:space="preserve">    727 - Zdravotechnika - požární ochrana</t>
  </si>
  <si>
    <t>N00 - Nepojmenované práce</t>
  </si>
  <si>
    <t xml:space="preserve">    N01 - Nepojmenovaný díl</t>
  </si>
  <si>
    <t>VRN - Vedlejší rozpočtové náklady</t>
  </si>
  <si>
    <t xml:space="preserve">    VRN9 - Ostatní náklady</t>
  </si>
  <si>
    <t>139751101</t>
  </si>
  <si>
    <t>Vykopávka v uzavřených prostorech ručně v hornině třídy těžitelnosti I skupiny 1 až 3</t>
  </si>
  <si>
    <t>CS ÚRS 2020 01</t>
  </si>
  <si>
    <t>-347750733</t>
  </si>
  <si>
    <t>4,75*0,8*1,06</t>
  </si>
  <si>
    <t>4,1</t>
  </si>
  <si>
    <t>162211311</t>
  </si>
  <si>
    <t>Vodorovné přemístění výkopku nebo sypaniny stavebním kolečkem s naložením a vyprázdněním kolečka na hromady nebo do dopravního prostředku na vzdálenost do 10 m z horniny třídy těžitelnosti I, skupiny 1 až 3</t>
  </si>
  <si>
    <t>1837447796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</si>
  <si>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</si>
  <si>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</si>
  <si>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68484247</t>
  </si>
  <si>
    <t>167111101</t>
  </si>
  <si>
    <t>Nakládání, skládání a překládání neulehlého výkopku nebo sypaniny ručně nakládání, z hornin třídy těžitelnosti I, skupiny 1 až 3</t>
  </si>
  <si>
    <t>-1409707710</t>
  </si>
  <si>
    <t>171152501</t>
  </si>
  <si>
    <t>Zhutnění podloží pod násypy z rostlé horniny třídy těžitelnosti I a II, skupiny 1 až 4 z hornin soudružných a nesoudržných</t>
  </si>
  <si>
    <t>-1559612249</t>
  </si>
  <si>
    <t>4,75*0,8</t>
  </si>
  <si>
    <t>171201231</t>
  </si>
  <si>
    <t>Poplatek za uložení zeminy a kamení na recyklační skládce (skládkovné) kód odpadu 17 05 04</t>
  </si>
  <si>
    <t>2132177749</t>
  </si>
  <si>
    <t>4,1*1,75 "Přepočtené koeficientem množství</t>
  </si>
  <si>
    <t>171251101</t>
  </si>
  <si>
    <t>Uložení sypanin do násypů s rozprostřením sypaniny ve vrstvách a s hrubým urovnáním nezhutněných jakékoliv třídy těžitelnosti</t>
  </si>
  <si>
    <t>-204408710</t>
  </si>
  <si>
    <t>174111102</t>
  </si>
  <si>
    <t>Zásyp sypaninou z jakékoliv horniny ručně s uložením výkopku ve vrstvách se zhutněním v uzavřených prostorách s urovnáním povrchu zásypu</t>
  </si>
  <si>
    <t>1323992180</t>
  </si>
  <si>
    <t>4,75*0,8*0,45</t>
  </si>
  <si>
    <t>58333625</t>
  </si>
  <si>
    <t>kamenivo těžené hrubé frakce 4/8</t>
  </si>
  <si>
    <t>381438414</t>
  </si>
  <si>
    <t>1,71</t>
  </si>
  <si>
    <t>1,71*2 "Přepočtené koeficientem množství</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</si>
  <si>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</si>
  <si>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</si>
  <si>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1747343035</t>
  </si>
  <si>
    <t>4,75*0,8*0,46</t>
  </si>
  <si>
    <t>1,75</t>
  </si>
  <si>
    <t>58337310</t>
  </si>
  <si>
    <t>štěrkopísek frakce 0/4</t>
  </si>
  <si>
    <t>979450356</t>
  </si>
  <si>
    <t>1,75*1,75 "Přepočtené koeficientem množství</t>
  </si>
  <si>
    <t>175111109</t>
  </si>
  <si>
    <t>Obsypání potrubí ručně sypaninou z vhodných hornin třídy těžitelnosti I a II, skupiny 1 až 4 nebo materiálem připraveným podél výkopu ve vzdálenosti do 3 m od jeho kraje pro jakoukoliv hloubku výkopu a míru zhutnění Příplatek k ceně za prohození sypaniny</t>
  </si>
  <si>
    <t>162672991</t>
  </si>
  <si>
    <t>Vodorovné konstrukce</t>
  </si>
  <si>
    <t>451573111</t>
  </si>
  <si>
    <t>Lože pod potrubí, stoky a drobné objekty v otevřeném výkopu z písku a štěrkopísku do 63 mm</t>
  </si>
  <si>
    <t>24221420</t>
  </si>
  <si>
    <t>4,75*0,8*0,15</t>
  </si>
  <si>
    <t>0,6</t>
  </si>
  <si>
    <t>713</t>
  </si>
  <si>
    <t>Izolace tepelné</t>
  </si>
  <si>
    <t>713471211</t>
  </si>
  <si>
    <t>Montáž izolace tepelné potrubí, ohybů, přírub, armatur nebo tvarovek snímatelnými pouzdry s vrstvenou izolací s upevněním na suchý zip (izolační materiál ve specifikaci) potrubí</t>
  </si>
  <si>
    <t>233331570</t>
  </si>
  <si>
    <t>3+27+23,5</t>
  </si>
  <si>
    <t>63154541</t>
  </si>
  <si>
    <t>pouzdro izolační potrubní z minerální vlny s Al fólií max. 250/100°C 114/30mm</t>
  </si>
  <si>
    <t>-2953534</t>
  </si>
  <si>
    <t>2,7*1,1</t>
  </si>
  <si>
    <t>63154542</t>
  </si>
  <si>
    <t>pouzdro izolační potrubní z minerální vlny s Al fólií max. 250/100°C 133/30mm</t>
  </si>
  <si>
    <t>-708065888</t>
  </si>
  <si>
    <t>13,33+7,68+0,61+0,61</t>
  </si>
  <si>
    <t>22,23*1,2</t>
  </si>
  <si>
    <t>27</t>
  </si>
  <si>
    <t>63154615</t>
  </si>
  <si>
    <t>pouzdro izolační potrubní z minerální vlny s Al fólií max. 250/100°C 169/50mm</t>
  </si>
  <si>
    <t>-689918704</t>
  </si>
  <si>
    <t>17,81+1,71</t>
  </si>
  <si>
    <t>19,52*1,2</t>
  </si>
  <si>
    <t>23,5</t>
  </si>
  <si>
    <t>28355322</t>
  </si>
  <si>
    <t>páska lepící AL folie pro tepelně izolační pásy š 50mm</t>
  </si>
  <si>
    <t>1747006026</t>
  </si>
  <si>
    <t>998713101</t>
  </si>
  <si>
    <t>Přesun hmot pro izolace tepelné stanovený z hmotnosti přesunovaného materiálu vodorovná dopravní vzdálenost do 50 m v objektech výšky do 6 m</t>
  </si>
  <si>
    <t>-1922930543</t>
  </si>
  <si>
    <t>721</t>
  </si>
  <si>
    <t>Zdravotechnika - vnitřní kanalizace</t>
  </si>
  <si>
    <t>721170975</t>
  </si>
  <si>
    <t>Opravy odpadního potrubí plastového krácení trub DN 125</t>
  </si>
  <si>
    <t>-1050382814</t>
  </si>
  <si>
    <t>Odřezání stávajících dešťových odpadů, zaslepaní odboček na stávajícím potrubí zátkou</t>
  </si>
  <si>
    <t>3+1</t>
  </si>
  <si>
    <t>28611584</t>
  </si>
  <si>
    <t>zátka kanalizace plastové KG DN 100</t>
  </si>
  <si>
    <t>-1278171184</t>
  </si>
  <si>
    <t>28611586</t>
  </si>
  <si>
    <t>zátka kanalizace plastové KG DN 125</t>
  </si>
  <si>
    <t>-2031456945</t>
  </si>
  <si>
    <t>721171809</t>
  </si>
  <si>
    <t>Demontáž potrubí z novodurových trub odpadních nebo připojovacích přes 114 do D 160</t>
  </si>
  <si>
    <t>-941554231</t>
  </si>
  <si>
    <t>721171915</t>
  </si>
  <si>
    <t>Opravy odpadního potrubí plastového propojení dosavadního potrubí DN 110</t>
  </si>
  <si>
    <t>474836964</t>
  </si>
  <si>
    <t>721173317</t>
  </si>
  <si>
    <t>Potrubí z trub PVC SN4 dešťové DN 160</t>
  </si>
  <si>
    <t>-494755788</t>
  </si>
  <si>
    <t>4,75*1,2</t>
  </si>
  <si>
    <t>721174055</t>
  </si>
  <si>
    <t>Potrubí z trub polypropylenových dešťové DN 110</t>
  </si>
  <si>
    <t>303520956</t>
  </si>
  <si>
    <t>721174056</t>
  </si>
  <si>
    <t>Potrubí z trub polypropylenových dešťové DN 125</t>
  </si>
  <si>
    <t>-1057389052</t>
  </si>
  <si>
    <t>dodávka a montáž potrubí včetně tvarovek, čistících kusů, uchycovacího materiálu, objímek</t>
  </si>
  <si>
    <t>28</t>
  </si>
  <si>
    <t>28615604</t>
  </si>
  <si>
    <t>čistící tvarovka odpadní PP DN 125 pro vysoké teploty</t>
  </si>
  <si>
    <t>-1921151844</t>
  </si>
  <si>
    <t>čistící tvarovka do zavěšeného vodorovného dešťového kanalizačního potrubí</t>
  </si>
  <si>
    <t>29</t>
  </si>
  <si>
    <t>721174057</t>
  </si>
  <si>
    <t>Potrubí z trub polypropylenových dešťové DN 160</t>
  </si>
  <si>
    <t>-1540301460</t>
  </si>
  <si>
    <t>30</t>
  </si>
  <si>
    <t>28615605</t>
  </si>
  <si>
    <t>čistící tvarovka odpadní PP DN 160 pro vysoké teploty</t>
  </si>
  <si>
    <t>88338400</t>
  </si>
  <si>
    <t>čistící tvarovka do zavěšeného  vodorovného dešťového kanalizačního potrubí</t>
  </si>
  <si>
    <t>31</t>
  </si>
  <si>
    <t>721290111</t>
  </si>
  <si>
    <t>Zkouška těsnosti kanalizace v objektech vodou do DN 125</t>
  </si>
  <si>
    <t>-878786390</t>
  </si>
  <si>
    <t>3+27</t>
  </si>
  <si>
    <t>721290112</t>
  </si>
  <si>
    <t>Zkouška těsnosti kanalizace v objektech vodou DN 150 nebo DN 200</t>
  </si>
  <si>
    <t>1353728801</t>
  </si>
  <si>
    <t>33</t>
  </si>
  <si>
    <t>721290821</t>
  </si>
  <si>
    <t>Vnitrostaveništní přemístění vybouraných (demontovaných) hmot vnitřní kanalizace vodorovně do 100 m v objektech výšky do 6 m</t>
  </si>
  <si>
    <t>1924107286</t>
  </si>
  <si>
    <t>34</t>
  </si>
  <si>
    <t>721300922</t>
  </si>
  <si>
    <t>Pročištění ležatých svodů do DN 300</t>
  </si>
  <si>
    <t>-1946525942</t>
  </si>
  <si>
    <t>16,5+2,5+2+21</t>
  </si>
  <si>
    <t>35</t>
  </si>
  <si>
    <t>998721101</t>
  </si>
  <si>
    <t>Přesun hmot pro vnitřní kanalizace stanovený z hmotnosti přesunovaného materiálu vodorovná dopravní vzdálenost do 50 m v objektech výšky do 6 m</t>
  </si>
  <si>
    <t>265711369</t>
  </si>
  <si>
    <t>727</t>
  </si>
  <si>
    <t>Zdravotechnika - požární ochrana</t>
  </si>
  <si>
    <t>36</t>
  </si>
  <si>
    <t>727121107</t>
  </si>
  <si>
    <t>Protipožární ochranné manžety z jedné strany dělící konstrukce požární odolnost EI 90 D 110</t>
  </si>
  <si>
    <t>-1299355074</t>
  </si>
  <si>
    <t>37</t>
  </si>
  <si>
    <t>7271219991</t>
  </si>
  <si>
    <t>Protipožární utěsnění stávajících prostupů splaškové kanalizace d75 pod stropem technického podlaží dodávka + montáž</t>
  </si>
  <si>
    <t>vlastní</t>
  </si>
  <si>
    <t>112483661</t>
  </si>
  <si>
    <t>N00</t>
  </si>
  <si>
    <t>Nepojmenované práce</t>
  </si>
  <si>
    <t>N01</t>
  </si>
  <si>
    <t>Nepojmenovaný díl</t>
  </si>
  <si>
    <t>38</t>
  </si>
  <si>
    <t>9100001.113</t>
  </si>
  <si>
    <t>Uchycení zavěšených potrubí - konzoly dodávka + montáž</t>
  </si>
  <si>
    <t>512</t>
  </si>
  <si>
    <t>-372960322</t>
  </si>
  <si>
    <t>41</t>
  </si>
  <si>
    <t>VRN</t>
  </si>
  <si>
    <t>Vedlejší rozpočtové náklady</t>
  </si>
  <si>
    <t>VRN9</t>
  </si>
  <si>
    <t>Ostatní náklady</t>
  </si>
  <si>
    <t>39</t>
  </si>
  <si>
    <t>090001003</t>
  </si>
  <si>
    <t>Ostatní náklady - ztížená montáž</t>
  </si>
  <si>
    <t>hod</t>
  </si>
  <si>
    <t>1024</t>
  </si>
  <si>
    <t>714204980</t>
  </si>
  <si>
    <t xml:space="preserve">VON - Vedlejší a ostatní náklady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</si>
  <si>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</si>
  <si>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</si>
  <si>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</si>
  <si>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</si>
  <si>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</si>
  <si>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</si>
  <si>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VRN1</t>
  </si>
  <si>
    <t>Průzkumné, geodetické a projektové práce</t>
  </si>
  <si>
    <t>013244000</t>
  </si>
  <si>
    <t>Dokumentace dílenská pro realizaci stavby</t>
  </si>
  <si>
    <t>kpl.</t>
  </si>
  <si>
    <t>-547146877</t>
  </si>
  <si>
    <t>Poznámka k položce:
V jednotkové ceně zahrnuty náklady na vypracování :
-prováděcí / dílenské dokumentace pro provedení stavby vč. potřebných detailů
(v JC jsou také zahrnuty náklady na provedení potřebných stavebních průzkumů)
VEŠKERÉ FORMY A PŘEDÁNÍ SE ŘÍDÍ PODMÍNKAMI ZADÁVACÍ DOKUMENTACE STAVBY</t>
  </si>
  <si>
    <t>013254000</t>
  </si>
  <si>
    <t>Dokumentace skutečného provedení stavby</t>
  </si>
  <si>
    <t>284167091</t>
  </si>
  <si>
    <t>Poznámka k položce:
VEŠKERÉ FORMY A PŘEDÁNÍ SE ŘÍDÍ PODMÍNKAMI ZADÁVACÍ DOKUMENTACE STAVBY</t>
  </si>
  <si>
    <t>VRN2</t>
  </si>
  <si>
    <t>Příprava staveniště</t>
  </si>
  <si>
    <t>020001000</t>
  </si>
  <si>
    <t xml:space="preserve">Příprava staveniště </t>
  </si>
  <si>
    <t>12099860</t>
  </si>
  <si>
    <t xml:space="preserve">Poznámka k položce:
-Zřízení trvalé, dočasné deponie a mezideponie
-zřízení příjezdů a přístupů na staveniště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</si>
  <si>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</si>
  <si>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</si>
  <si>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</si>
  <si>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</si>
  <si>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-1166160349</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</si>
  <si>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</si>
  <si>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</si>
  <si>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</si>
  <si>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-809965725</t>
  </si>
  <si>
    <t>Poznámka k položce:
-náklady zhotovitele spojené s kompletní likvidací zařízení staveniště vč. uvedení všech dotčených ploch do bezvadného stavu</t>
  </si>
  <si>
    <t>VRN4</t>
  </si>
  <si>
    <t>Inženýrská činnost</t>
  </si>
  <si>
    <t>043103000</t>
  </si>
  <si>
    <t>Zkoušky bez rozlišení</t>
  </si>
  <si>
    <t>-1395278954</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</si>
  <si>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</si>
  <si>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</si>
  <si>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</si>
  <si>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1796068346</t>
  </si>
  <si>
    <t>Poznámka k položce:
-příprava předávací dokumentace dle ZD
-ostatní kompletační činnost</t>
  </si>
  <si>
    <t>VRN7</t>
  </si>
  <si>
    <t>Provozní vlivy</t>
  </si>
  <si>
    <t>071103000</t>
  </si>
  <si>
    <t>Provoz investora</t>
  </si>
  <si>
    <t>-402449991</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</si>
  <si>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ploch/prvků a konstrukcí - ZABEZPEČENÍ PŘED POŠKOZENÍM STAVEBNÍ ČINNOSTÍ)</t>
  </si>
  <si>
    <t>090001000</t>
  </si>
  <si>
    <t>-790600733</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</si>
  <si>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stavbou do původního, bezvadného stavu _ včetně terénních a sadových úprav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</si>
  <si>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 xml:space="preserve">SO 02 - Řešení dešťových vod </t>
  </si>
  <si>
    <t xml:space="preserve">1 - Řešení dešťových vod </t>
  </si>
  <si>
    <t>Úroveň 3:</t>
  </si>
  <si>
    <t xml:space="preserve">1.1 - Řešení dešťových vod </t>
  </si>
  <si>
    <t xml:space="preserve">    11 - Zemní práce - přípravné a přidružené práce</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</si>
  <si>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</si>
  <si>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</si>
  <si>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</si>
  <si>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</si>
  <si>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45 - Vodorovné podkladní a vedlejší konstrukce inž. staveb</t>
  </si>
  <si>
    <t xml:space="preserve">    5 - Komunikace</t>
  </si>
  <si>
    <t xml:space="preserve">    56 - Podkladní vrstvy komunikací, letišť a ploch</t>
  </si>
  <si>
    <t xml:space="preserve">    59 - Kryty pozemních komunikací, letišť a ploch dlážděných (předlažby)</t>
  </si>
  <si>
    <t xml:space="preserve">    87 - Potrubí z trub plastických a skleněných</t>
  </si>
  <si>
    <t xml:space="preserve">    89 - Trubní vedení - ostatní konstrukce</t>
  </si>
  <si>
    <t xml:space="preserve">    9 - Ostatní konstrukce a práce-bourání</t>
  </si>
  <si>
    <t xml:space="preserve">    97 - Prorážení otvorů a ostatní bourací práce</t>
  </si>
  <si>
    <t xml:space="preserve">    99 - Přesun hmot a manipulace se sutí</t>
  </si>
  <si>
    <t>Zemní práce - přípravné a přidružené práce</t>
  </si>
  <si>
    <t>113106121</t>
  </si>
  <si>
    <t>Rozebrání dlažeb z betonových nebo kamenných dlaždic komunikací pro pěší ručně</t>
  </si>
  <si>
    <t>odstranění okapového chodníku</t>
  </si>
  <si>
    <t>0,5*3</t>
  </si>
  <si>
    <t>113107012</t>
  </si>
  <si>
    <t>Odstranění podkladu z kameniva těženého tl 200 mm při překopech ručně</t>
  </si>
  <si>
    <t>podklad okapového chodníku</t>
  </si>
  <si>
    <t>1,5</t>
  </si>
  <si>
    <t>115101201</t>
  </si>
  <si>
    <t>Čerpání vody na dopravní výšku do 10 m průměrný přítok do 500 l/min</t>
  </si>
  <si>
    <t>40</t>
  </si>
  <si>
    <t>115101301</t>
  </si>
  <si>
    <t>Pohotovost čerpací soupravy pro dopravní výšku do 10 m přítok do 500 l/min</t>
  </si>
  <si>
    <t>den</t>
  </si>
  <si>
    <t>119001422</t>
  </si>
  <si>
    <t>Dočasné zajištění kabelů a kabelových tratí z 6 volně ložených kabelů</t>
  </si>
  <si>
    <t>rezerva</t>
  </si>
  <si>
    <t>961044111</t>
  </si>
  <si>
    <t>Bourání základů z betonu prostého</t>
  </si>
  <si>
    <t>rezerva (beton u objektu pod terénem)</t>
  </si>
  <si>
    <t>1,3</t>
  </si>
  <si>
    <t>Zemní práce - hloubené vykopávky</t>
  </si>
  <si>
    <t>130001101</t>
  </si>
  <si>
    <t>Příplatek za ztížení vykopávky v blízkosti podzemního vedení</t>
  </si>
  <si>
    <t>131251105</t>
  </si>
  <si>
    <t>Hloubení jam nezapažených v hornině třídy těžitelnosti I, skupiny 3 objemu do 1000 m3 strojně</t>
  </si>
  <si>
    <t>akumulační nádrž</t>
  </si>
  <si>
    <t>3,04*3,33*11,8</t>
  </si>
  <si>
    <t>2,83*2,83*(11,8+3,04+2,83+2,83+11,8+3,04+2,83+2,83)</t>
  </si>
  <si>
    <t>132251805</t>
  </si>
  <si>
    <t>Hloubení rýh š do 2000 mm v hornině třídy těžitelnosti I, skupiny 3 objem do 1000 m3 pro LTM</t>
  </si>
  <si>
    <t>Pol71</t>
  </si>
  <si>
    <t>((0,84+0,93+2,35+2,42+1,24+1,11)/6)*1,03*(6,15+7,50+7,0)</t>
  </si>
  <si>
    <t>151101102</t>
  </si>
  <si>
    <t>Zřízení příložného pažení a rozepření stěn rýh hl do 4 m</t>
  </si>
  <si>
    <t>Pol72</t>
  </si>
  <si>
    <t>((0,84+0,93+2,35+2,42+1,24+1,11)/6)*2*(6,15+7,5+7,0)</t>
  </si>
  <si>
    <t>151101112</t>
  </si>
  <si>
    <t>Odstranění příložného pažení a rozepření stěn rýh hl do 4 m</t>
  </si>
  <si>
    <t>61,191</t>
  </si>
  <si>
    <t>Zemní práce - přemístění výkopku</t>
  </si>
  <si>
    <t>Vodorovné přemístění do 10000 m výkopku/sypaniny z horniny třídy těžitelnosti I, skupiny 1 až 3</t>
  </si>
  <si>
    <t>Vytlačená zemina</t>
  </si>
  <si>
    <t>447,819+31,514-420,591</t>
  </si>
  <si>
    <t>174101101</t>
  </si>
  <si>
    <t>Zásyp jam, šachet rýh nebo kolem objektů sypaninou se zhutněním</t>
  </si>
  <si>
    <t>Zemní práce - konstrukce ze zemin</t>
  </si>
  <si>
    <t>171201201</t>
  </si>
  <si>
    <t>Uložení sypaniny na skládky</t>
  </si>
  <si>
    <t>58,742</t>
  </si>
  <si>
    <t>Zemní práce - povrchové úpravy terénu</t>
  </si>
  <si>
    <t>181351103</t>
  </si>
  <si>
    <t>Rozprostření ornice tl vrstvy do 200 mm pl do 500 m2 v rovině nebo ve svahu do 1:5 strojně</t>
  </si>
  <si>
    <t>20*11</t>
  </si>
  <si>
    <t>181411131</t>
  </si>
  <si>
    <t>Založení parkového trávníku výsevem plochy do 1000 m2 v rovině a ve svahu do 1:5</t>
  </si>
  <si>
    <t>220</t>
  </si>
  <si>
    <t>005724200</t>
  </si>
  <si>
    <t>osivo směs travní parková okrasná</t>
  </si>
  <si>
    <t>kg</t>
  </si>
  <si>
    <t>220*0,03</t>
  </si>
  <si>
    <t>181951111</t>
  </si>
  <si>
    <t>Úprava pláně v hornině třídy těžitelnosti I, skupiny 1 až 3 bez zhutnění</t>
  </si>
  <si>
    <t>42</t>
  </si>
  <si>
    <t>183402131</t>
  </si>
  <si>
    <t>Rozrušení půdy souvislé plochy přes 500 m2 hloubky do 150 mm v rovině a svahu do 1:5</t>
  </si>
  <si>
    <t>44</t>
  </si>
  <si>
    <t>183403111</t>
  </si>
  <si>
    <t>Obdělání půdy nakopáním na hloubku do 0,1 m v rovině a svahu do 1:5</t>
  </si>
  <si>
    <t>46</t>
  </si>
  <si>
    <t>183403153</t>
  </si>
  <si>
    <t>Obdělání půdy hrabáním v rovině a svahu do 1:5</t>
  </si>
  <si>
    <t>48</t>
  </si>
  <si>
    <t>184818232</t>
  </si>
  <si>
    <t>Ochrana kmene průměru přes 300 do 500 mm bedněním výšky do 2 m</t>
  </si>
  <si>
    <t>50</t>
  </si>
  <si>
    <t>45</t>
  </si>
  <si>
    <t>Vodorovné podkladní a vedlejší konstrukce inž. staveb</t>
  </si>
  <si>
    <t>451572111</t>
  </si>
  <si>
    <t>Lože pod potrubí otevřený výkop z kameniva drobného těženého</t>
  </si>
  <si>
    <t>52</t>
  </si>
  <si>
    <t>Komunikace</t>
  </si>
  <si>
    <t>56</t>
  </si>
  <si>
    <t>Podkladní vrstvy komunikací, letišť a ploch</t>
  </si>
  <si>
    <t>564871111</t>
  </si>
  <si>
    <t>Podklad ze štěrkodrtě ŠD tl 250 mm</t>
  </si>
  <si>
    <t>54</t>
  </si>
  <si>
    <t>podsyp okapového chodníku</t>
  </si>
  <si>
    <t>59</t>
  </si>
  <si>
    <t>Kryty pozemních komunikací, letišť a ploch dlážděných (předlažby)</t>
  </si>
  <si>
    <t>596811220</t>
  </si>
  <si>
    <t>Kladení betonové dlažby komunikací pro pěší do lože z kameniva vel do 0,25 m2 plochy do 50 m2</t>
  </si>
  <si>
    <t>okapový chodník - využití stávající dlažby</t>
  </si>
  <si>
    <t>87</t>
  </si>
  <si>
    <t>Potrubí z trub plastických a skleněných</t>
  </si>
  <si>
    <t>871310310</t>
  </si>
  <si>
    <t>Montáž kanalizačního potrubí hladkého plnostěnného SN 8 z PVC DN 150</t>
  </si>
  <si>
    <t>58</t>
  </si>
  <si>
    <t>6,15+7,5+7,0</t>
  </si>
  <si>
    <t>28617025</t>
  </si>
  <si>
    <t>trubka kanalizační PVC KG plnostěnná DN 150x1000mm SN8</t>
  </si>
  <si>
    <t>60</t>
  </si>
  <si>
    <t>20,65*1,05</t>
  </si>
  <si>
    <t>892372111</t>
  </si>
  <si>
    <t>Zabezpečení konců potrubí DN do 300 při tlakových zkouškách vodou</t>
  </si>
  <si>
    <t>62</t>
  </si>
  <si>
    <t>892381111</t>
  </si>
  <si>
    <t>Tlaková zkouška vodou potrubí DN 150, DN 250 nebo 300</t>
  </si>
  <si>
    <t>64</t>
  </si>
  <si>
    <t>6,15+7,50+7,0</t>
  </si>
  <si>
    <t>89</t>
  </si>
  <si>
    <t>Trubní vedení - ostatní konstrukce</t>
  </si>
  <si>
    <t>894411311</t>
  </si>
  <si>
    <t>Osazení železobetonových dílců pro šachty skruží rovných</t>
  </si>
  <si>
    <t>66</t>
  </si>
  <si>
    <t>59224012</t>
  </si>
  <si>
    <t>prstenec šachtový vyrovnávací betonový 625x100x80mm</t>
  </si>
  <si>
    <t>68</t>
  </si>
  <si>
    <t>59224013</t>
  </si>
  <si>
    <t>prstenec betonový vyrovnávací ke krytu šachty AR-V 625/10</t>
  </si>
  <si>
    <t>70</t>
  </si>
  <si>
    <t>59224066</t>
  </si>
  <si>
    <t>skruž betonová DN 1000x250 PS, 100x25x12 cm</t>
  </si>
  <si>
    <t>72</t>
  </si>
  <si>
    <t>59224070</t>
  </si>
  <si>
    <t>skruž betonová DN 1000x1000 PS, 100x100x12cm</t>
  </si>
  <si>
    <t>74</t>
  </si>
  <si>
    <t>59224348</t>
  </si>
  <si>
    <t>těsnění elastomerové pro spojení šachetních dílů DN 1000</t>
  </si>
  <si>
    <t>76</t>
  </si>
  <si>
    <t>894412411</t>
  </si>
  <si>
    <t>Osazení železobetonových dílců pro šachty skruží přechodových</t>
  </si>
  <si>
    <t>78</t>
  </si>
  <si>
    <t>ZPS.TZS00519</t>
  </si>
  <si>
    <t>Zákrytová deska AP-M 1000/625x200</t>
  </si>
  <si>
    <t>80</t>
  </si>
  <si>
    <t>894414111</t>
  </si>
  <si>
    <t>Osazení železobetonových dílců pro šachty skruží základových</t>
  </si>
  <si>
    <t>82</t>
  </si>
  <si>
    <t>28661946</t>
  </si>
  <si>
    <t>dno šachtové tvarované 1000 PP KG 160 soutočné 90°</t>
  </si>
  <si>
    <t>84</t>
  </si>
  <si>
    <t>43</t>
  </si>
  <si>
    <t>899104112</t>
  </si>
  <si>
    <t>Osazení poklopů litinových nebo ocelových včetně rámů pro třídu zatížení B125</t>
  </si>
  <si>
    <t>86</t>
  </si>
  <si>
    <t>55241406</t>
  </si>
  <si>
    <t>poklop šachtový s rámem DN600 třída B 125,  s odvětráním</t>
  </si>
  <si>
    <t>88</t>
  </si>
  <si>
    <t>899121R11</t>
  </si>
  <si>
    <t>Plastová akumulační nádrž, dodávka a montáž</t>
  </si>
  <si>
    <t>soubor</t>
  </si>
  <si>
    <t>90</t>
  </si>
  <si>
    <t>899121R16</t>
  </si>
  <si>
    <t>Filtrační šachtice - prodloužený rozměr - dodávka a montáž</t>
  </si>
  <si>
    <t>92</t>
  </si>
  <si>
    <t>47</t>
  </si>
  <si>
    <t>899121R20</t>
  </si>
  <si>
    <t>Vsazení nové šachty na stávající potrubí</t>
  </si>
  <si>
    <t>98</t>
  </si>
  <si>
    <t>Ostatní konstrukce a práce-bourání</t>
  </si>
  <si>
    <t>97</t>
  </si>
  <si>
    <t>Prorážení otvorů a ostatní bourací práce</t>
  </si>
  <si>
    <t>997013861</t>
  </si>
  <si>
    <t>Poplatek za uložení stavebního odpadu na recyklační skládce (skládkovné) z prostého betonu kód odpadu 17 01 01</t>
  </si>
  <si>
    <t>102</t>
  </si>
  <si>
    <t>49</t>
  </si>
  <si>
    <t>997221561</t>
  </si>
  <si>
    <t>Vodorovná doprava suti z kusových materiálů do 1 km</t>
  </si>
  <si>
    <t>104</t>
  </si>
  <si>
    <t>997221569</t>
  </si>
  <si>
    <t>Příplatek ZKD 1 km u vodorovné dopravy suti z kusových materiálů</t>
  </si>
  <si>
    <t>106</t>
  </si>
  <si>
    <t>3,433*19</t>
  </si>
  <si>
    <t>51</t>
  </si>
  <si>
    <t>997221611</t>
  </si>
  <si>
    <t>Nakládání suti na dopravní prostředky pro vodorovnou dopravu</t>
  </si>
  <si>
    <t>108</t>
  </si>
  <si>
    <t>99</t>
  </si>
  <si>
    <t>Přesun hmot a manipulace se sutí</t>
  </si>
  <si>
    <t>998276101</t>
  </si>
  <si>
    <t>Přesun hmot pro trubní vedení z trub z plastických hmot otevřený výkop</t>
  </si>
  <si>
    <t>110</t>
  </si>
  <si>
    <t>1.2 - AST (stavební a technologická část)</t>
  </si>
  <si>
    <t>č. položky - ČS stavební část</t>
  </si>
  <si>
    <t>D1 - ČS - technologie</t>
  </si>
  <si>
    <t>č. položky</t>
  </si>
  <si>
    <t>ČS stavební část</t>
  </si>
  <si>
    <t>ŽB prefabrikovaná nádrž  (XA2)1800x1800x1600 mm, dimenzována pro B125 + skruž výšky 750 mm</t>
  </si>
  <si>
    <t>ks</t>
  </si>
  <si>
    <t>ŽB prefebrikovaná zákrytová deska (XA2) B125, 1800x1800x200 mm, otvor v ZD 600x600 mm</t>
  </si>
  <si>
    <t>Prostup vrtaný DN 80 pro nerezové potrubí DN 32 a vypouštění DN32</t>
  </si>
  <si>
    <t>Kompozitní žebřík dl. 2000 mm, opískovaná stupadla, kotvení na stěnu D+M</t>
  </si>
  <si>
    <t>Kompozitní poklop 600x600 mm, zatížení B125, uzamykatelný, vodotěsný s odvětráním D+M</t>
  </si>
  <si>
    <t>Provedení dodatečného zatěsnění všech prostupů nádrže ČS</t>
  </si>
  <si>
    <t>kpl</t>
  </si>
  <si>
    <t>Provedení dodatečného zatěsnění ("zamazání") všech spar mezi nádrží a zákrytovou deskou retence a ČS</t>
  </si>
  <si>
    <t>Vypouštěcí potrubí d63, uložené v otevřeném výkopu, včetně napojení do šachty</t>
  </si>
  <si>
    <t>D1</t>
  </si>
  <si>
    <t>ČS - technologie</t>
  </si>
  <si>
    <t>Horizontální čerpadlo vysokotlaké, Q - 1 l/s, H - 47m, 1.1 kW včetně podstavce, přímý start</t>
  </si>
  <si>
    <t>Membránová tlaková nádoba 50 l, PN 16, manometr a pojistný a uzavírací ventil</t>
  </si>
  <si>
    <t>Uzavírací ventil DN32, mosaz</t>
  </si>
  <si>
    <t>Sací koš s integrovanou zpětnou klapkou a sítkem, provedení nerez, DN32</t>
  </si>
  <si>
    <t>Sací nerezové potrubí DN 32, přírubové spoje, ukončeno v retenci vnějším závitem nebo přírubou pro sací koš D+M</t>
  </si>
  <si>
    <t>Výtlačné nerezové potrubí DN 32 včetně odbočky pro tlakovou nádobu D+M</t>
  </si>
  <si>
    <t>Jištěná spojka proti posuvu pro PE d40 na potrubí nerez DN32</t>
  </si>
  <si>
    <t>Zpětná klapka DN32</t>
  </si>
  <si>
    <t>Plovákový snímač, délka kabelu 10 m, kabel neoprén, D+M</t>
  </si>
  <si>
    <t>Rozvaděč RM1 - jištění ČS, zásuvkové a světelné okruhy, temperace objektu, datová komunikace, specifikace TZ</t>
  </si>
  <si>
    <t>Svítidlo zářivkové 230V, 2x 36W, krytí IP 65 D+M</t>
  </si>
  <si>
    <t>Panel přímo-topný 230V, 1500W  D+M</t>
  </si>
  <si>
    <t>Tlaková sonda 4-20 mA, délka kabelu 10m, rozsah 0-4 m</t>
  </si>
  <si>
    <t>Tlakový snímač na potrubí 4-20 mA</t>
  </si>
  <si>
    <t>Zhotovení vodotěsného prostupu pro sondu a  plovák mezi retencí a ATS, dodatečné zamazání a utěsnění</t>
  </si>
  <si>
    <t>Ostatní pomocný, kotvící a spojovací materiál</t>
  </si>
  <si>
    <t>Uvedení a zprovoznění ČS do provozu, funčkní zkouška</t>
  </si>
  <si>
    <t>Revize všech dodávaných elektro-částí</t>
  </si>
  <si>
    <t>Výchozí dokumentace skutečného stavu, elektro-dokumentace a schémata</t>
  </si>
  <si>
    <t>Lapač nečistot DN32</t>
  </si>
  <si>
    <t>Vypouštěcí a proplachové potrubí filtru PVC-U DN50, spoje lepené, napojeno na PE d63</t>
  </si>
  <si>
    <t>Uzavírací ventil DN50 s vypouštěním - vypouštěcí potrubí</t>
  </si>
  <si>
    <t>Úprava SW ve stávajícím systému ProCop a systému Energetického managementu pro přidružení ČS</t>
  </si>
  <si>
    <t>Vodní filtr s automatickým zpětným proplachem DN32, připojovací modul, jemnost 110-130 mikronů</t>
  </si>
  <si>
    <t>1.3 - Vedlejší a ostatní náklady</t>
  </si>
  <si>
    <t>OST - Ostatní</t>
  </si>
  <si>
    <t xml:space="preserve">    O01 - Ostatní</t>
  </si>
  <si>
    <t xml:space="preserve">    0 - Vedlejší rozpočtové náklady</t>
  </si>
  <si>
    <t>OST</t>
  </si>
  <si>
    <t>Ostatní</t>
  </si>
  <si>
    <t>O01</t>
  </si>
  <si>
    <t>011503001</t>
  </si>
  <si>
    <t>Vytýčení stávající inženýrské sítě</t>
  </si>
  <si>
    <t>"Vytýčení stávajících sítí</t>
  </si>
  <si>
    <t>072002000</t>
  </si>
  <si>
    <t>Silniční provoz- dočasné dopravní opatření-návrh a projednání</t>
  </si>
  <si>
    <t>CS ÚRS 2016 02</t>
  </si>
  <si>
    <t>072002001</t>
  </si>
  <si>
    <t>Silniční provoz- dočasné dopravní opatření-realizace</t>
  </si>
  <si>
    <t>012103000</t>
  </si>
  <si>
    <t>Geodetické práce před výstavbou</t>
  </si>
  <si>
    <t xml:space="preserve">Geodetické vytýčení stavby </t>
  </si>
  <si>
    <t>012203000</t>
  </si>
  <si>
    <t>Geodetické práce při provádění stavby</t>
  </si>
  <si>
    <t>012303000</t>
  </si>
  <si>
    <t>Geodetické práce po výstavbě-dokumentace skutečného provedení stavby</t>
  </si>
  <si>
    <t>Ve třech vyhotoveních</t>
  </si>
  <si>
    <t>012303001</t>
  </si>
  <si>
    <t>Geodetické práce po výstavbě-geometrický plán zpevněných ploch</t>
  </si>
  <si>
    <t>Geometrický plán v šesti vyhotoveních</t>
  </si>
  <si>
    <t>032103000</t>
  </si>
  <si>
    <t>GZS</t>
  </si>
  <si>
    <t>075603000</t>
  </si>
  <si>
    <t>Provozní vlivy-ochranná pásma</t>
  </si>
  <si>
    <t xml:space="preserve">SO 02.1 - Závlahový systém </t>
  </si>
  <si>
    <t>2.1 - Závlaha</t>
  </si>
  <si>
    <t>ZVL - ZÁVLAHOVÝ SYSTÉM</t>
  </si>
  <si>
    <t xml:space="preserve">    D1 - Výkopové práce</t>
  </si>
  <si>
    <t xml:space="preserve">    D2 - Potrubí a kabely</t>
  </si>
  <si>
    <t xml:space="preserve">    D3 - Řídící jednotka a elektroinstalace</t>
  </si>
  <si>
    <t xml:space="preserve">    D4 - Elektromagnetické ventily</t>
  </si>
  <si>
    <t xml:space="preserve">    D5 - Závlahové prvky</t>
  </si>
  <si>
    <t xml:space="preserve">    D6 - Šachty</t>
  </si>
  <si>
    <t xml:space="preserve">    D7 - Ostatní náklady</t>
  </si>
  <si>
    <t>ZVL</t>
  </si>
  <si>
    <t>ZÁVLAHOVÝ SYSTÉM</t>
  </si>
  <si>
    <t>Výkopové práce</t>
  </si>
  <si>
    <t>Pol39</t>
  </si>
  <si>
    <t>Hloubení rýh pro závlahy rýhovačem hloubky do 30 cm šířky do 15 cm délky do 400 m</t>
  </si>
  <si>
    <t>Pol40</t>
  </si>
  <si>
    <t>Podsyp a obsyp potrubí - frakce 0 - 12 mm</t>
  </si>
  <si>
    <t>Poznámka k položce:
= 235*0,16*0,15</t>
  </si>
  <si>
    <t>Pol41</t>
  </si>
  <si>
    <t>Zásyp potrubí výkopkem včetně hutnění, v třídě těžitelnosti I., písčito hlinitá zemina</t>
  </si>
  <si>
    <t>Poznámka k položce:
= 235*0,16*0,2</t>
  </si>
  <si>
    <t>Pol42</t>
  </si>
  <si>
    <t>Ruční přesun hmot pro závlahy do 100 m</t>
  </si>
  <si>
    <t>D2</t>
  </si>
  <si>
    <t>Potrubí a kabely</t>
  </si>
  <si>
    <t>Pol43</t>
  </si>
  <si>
    <t>Potrubí HDPE 80 PE 40x2,3 PN 6</t>
  </si>
  <si>
    <t>* m</t>
  </si>
  <si>
    <t>Poznámka k položce:
Včetně montáže potrubí v otevřeném výkopu</t>
  </si>
  <si>
    <t>Pol44</t>
  </si>
  <si>
    <t>Potrubí LDPE 40 PE 32x2,9 PN6</t>
  </si>
  <si>
    <t>Pol45</t>
  </si>
  <si>
    <t>T-kus redukovaný 40x32x40</t>
  </si>
  <si>
    <t>Poznámka k položce:
Včetně montáže svěrné tvarovky pro potrubí PE 32-40</t>
  </si>
  <si>
    <t>Pol46</t>
  </si>
  <si>
    <t>Spojka redukovaná 40x32</t>
  </si>
  <si>
    <t>Pol47</t>
  </si>
  <si>
    <t>T-kus 32</t>
  </si>
  <si>
    <t>Pol48</t>
  </si>
  <si>
    <t>Záslepka 32</t>
  </si>
  <si>
    <t>Pol49</t>
  </si>
  <si>
    <t>Kabel CYKY-J 5x1,5 metráž</t>
  </si>
  <si>
    <t>Poznámka k položce:
Včetně montáže kabelu v otevřeném výkopu</t>
  </si>
  <si>
    <t>Pol50</t>
  </si>
  <si>
    <t>Chránička Koruflex DN40 (pod zem)</t>
  </si>
  <si>
    <t>Poznámka k položce:
Včetně položení chráničky DN40-DN65 do otevřeného výkopu</t>
  </si>
  <si>
    <t>Pol51</t>
  </si>
  <si>
    <t>Kabel CYKY-J 2x1,5 metráž</t>
  </si>
  <si>
    <t>Pol52</t>
  </si>
  <si>
    <t>Fólie výstražná s bleskem š. 22 cm, d. 50 m</t>
  </si>
  <si>
    <t>Poznámka k položce:
Včetně položení výstražné fólie do otevřeného výkopu</t>
  </si>
  <si>
    <t>D3</t>
  </si>
  <si>
    <t>Řídící jednotka a elektroinstalace</t>
  </si>
  <si>
    <t>Pol53</t>
  </si>
  <si>
    <t>Řídicí jednotka modulární pro 4-16 sekcí, umístění v interiéru, ovládací napětí AC-24 V, součástí je transformátor 220 V</t>
  </si>
  <si>
    <t>Poznámka k položce:
Včetně montáže a nastavení řídicí jednotky závlahového systému napájené ze sítě v interiéru do 4 sekcí</t>
  </si>
  <si>
    <t>Pol54</t>
  </si>
  <si>
    <t>Baterie 9 V</t>
  </si>
  <si>
    <t>Pol55</t>
  </si>
  <si>
    <t>Čidlo půdní vlhkosti, bezdrátové, dosah až 150 m</t>
  </si>
  <si>
    <t>Poznámka k položce:
Včetně montáže senzoru vlhkosti půdy bezdrátového</t>
  </si>
  <si>
    <t>Pol56</t>
  </si>
  <si>
    <t>Čidlo srážek, kabel 8 m</t>
  </si>
  <si>
    <t>Poznámka k položce:
Včetně montáže senzoru srážek připojeného kabelem</t>
  </si>
  <si>
    <t>D4</t>
  </si>
  <si>
    <t>Elektromagnetické ventily</t>
  </si>
  <si>
    <t>Pol57</t>
  </si>
  <si>
    <t>Elektromagnetický ventil 1" vnější závit, cívka AC-24 V, s regulací průtoku, pracovní tlak do 12 bar</t>
  </si>
  <si>
    <t>Pol58</t>
  </si>
  <si>
    <t>Montáž sestavy čtyř elektromagnetických ventilů pro závlahový systém 1"</t>
  </si>
  <si>
    <t>Pol59</t>
  </si>
  <si>
    <t>Přechodka 40x1" vni</t>
  </si>
  <si>
    <t>D5</t>
  </si>
  <si>
    <t>Závlahové prvky</t>
  </si>
  <si>
    <t>Pol60</t>
  </si>
  <si>
    <t>Postřikovačrozprašovací, vstup 1/2", výsuv 10 cm, bez trysky</t>
  </si>
  <si>
    <t>Poznámka k položce:
Včetně montáže, napojení pomocí třmenu na PE32 a nastavení postřikovače rozprašovacího napojení 1/2"</t>
  </si>
  <si>
    <t>Pol61</t>
  </si>
  <si>
    <t>Tryska nastavitelná, dostřik 4,5 m, vněj. závit</t>
  </si>
  <si>
    <t>Pol62</t>
  </si>
  <si>
    <t>Montáž a nastavení trysky pro postřikovač rozprašovací</t>
  </si>
  <si>
    <t>Pol63</t>
  </si>
  <si>
    <t>Postřikovač rotorový, vstup 3/4", výsuv 12,7 cm, nastavitelný, součástí potřikovače je sada trysek, nastavení výšeče bez nář.</t>
  </si>
  <si>
    <t>Poznámka k položce:
Včetně montáže a nastavení postřikovače rotorového napojení 3/4"</t>
  </si>
  <si>
    <t>Pol64</t>
  </si>
  <si>
    <t>Mosazný hydrant 3/4"</t>
  </si>
  <si>
    <t>Poznámka k položce:
Včetně připojení, rychlopřípojného klíče a otočné koncovky a montáže</t>
  </si>
  <si>
    <t>D6</t>
  </si>
  <si>
    <t>Šachty</t>
  </si>
  <si>
    <t>Pol65</t>
  </si>
  <si>
    <t>Ventilová šachta zátěžová 64x50x30 cm</t>
  </si>
  <si>
    <t>Poznámka k položce:
Montáž ventilové šachty o rozměrech 64x50 cm</t>
  </si>
  <si>
    <t>Pol66</t>
  </si>
  <si>
    <t>Ventilová šachta velká zátěžová kruhová, průměr 32 cm</t>
  </si>
  <si>
    <t>Poznámka k položce:
Montáž ventilové šachty do průměru 32 cm</t>
  </si>
  <si>
    <t>D7</t>
  </si>
  <si>
    <t>Pol67</t>
  </si>
  <si>
    <t>Tlaková zkouška závlahového potrubí z LDPE nebo HDPE DN do 32</t>
  </si>
  <si>
    <t>Pol68</t>
  </si>
  <si>
    <t>Zprovoznění a odzkoušení závlahy do 500 m2 zavlažované plochy</t>
  </si>
  <si>
    <t>soub</t>
  </si>
  <si>
    <t>Pol69</t>
  </si>
  <si>
    <t>Zazimování závlahy</t>
  </si>
  <si>
    <t>Pol70</t>
  </si>
  <si>
    <t xml:space="preserve">Ostatní instalační a spotřební materiál, vedlejší a ostatní náklady </t>
  </si>
  <si>
    <t>2.2 - Vegetační úpravy</t>
  </si>
  <si>
    <t>RTS - VEGETAČNÍ ÚPRAVY</t>
  </si>
  <si>
    <t xml:space="preserve">    D1 - Asanace dřevin</t>
  </si>
  <si>
    <t xml:space="preserve">    D2 - Založení trávníku parkového výsevem</t>
  </si>
  <si>
    <t>RTS</t>
  </si>
  <si>
    <t>VEGETAČNÍ ÚPRAVY</t>
  </si>
  <si>
    <t>Asanace dřevin</t>
  </si>
  <si>
    <t>111201101R00</t>
  </si>
  <si>
    <t>Odstranění křovin i s kořeny na ploše do 1000 m2</t>
  </si>
  <si>
    <t>162301501R00</t>
  </si>
  <si>
    <t>Vodorovné přemístění křovin do  5000 m</t>
  </si>
  <si>
    <t>17411-1112VD</t>
  </si>
  <si>
    <t>Zásyp jam po vyfrézovaných pařezech hloubky do 200 mm, na svahu 1:5-1:2</t>
  </si>
  <si>
    <t>998231311R00</t>
  </si>
  <si>
    <t>Přesun hmot pro sadovnické a krajin. úpravy do 5km</t>
  </si>
  <si>
    <t>979087008R00</t>
  </si>
  <si>
    <t>Odvoz na skládku dřeva, příplatek za dalších 5 km</t>
  </si>
  <si>
    <t>979999999R00</t>
  </si>
  <si>
    <t>Poplatek za skladku</t>
  </si>
  <si>
    <t>10364200</t>
  </si>
  <si>
    <t>Zemina pro pozemkové úpravy -  zásyp jam po pařezech</t>
  </si>
  <si>
    <t>Poznámka k položce:
42 m2 x 0,2 m = 8,4 m3 x 1,05 koef.nakypření</t>
  </si>
  <si>
    <t>Založení trávníku parkového výsevem</t>
  </si>
  <si>
    <t>182001111R00</t>
  </si>
  <si>
    <t>Plošná úprava terénu, nerovnosti do 10 cm v rovině</t>
  </si>
  <si>
    <t>183403153R00</t>
  </si>
  <si>
    <t>Obdělání půdy hrabáním v rovině</t>
  </si>
  <si>
    <t>180402111R00</t>
  </si>
  <si>
    <t>Založení trávníku parkového výsevem v rovině včetně utažení</t>
  </si>
  <si>
    <t>185804312R00</t>
  </si>
  <si>
    <t>Zalití trávníku vodou plochy nad 20 m2 (10l/m2)</t>
  </si>
  <si>
    <t>111116VD</t>
  </si>
  <si>
    <t>Travní směs 25g/m2</t>
  </si>
  <si>
    <t>111_11VD</t>
  </si>
  <si>
    <t>Dlouhodobě působící granulované trávníkové hnojivo (0,03kg/m2) vč. aplikace</t>
  </si>
  <si>
    <t xml:space="preserve">SO 03 - Kabelový přívod NN </t>
  </si>
  <si>
    <t xml:space="preserve">1 - Kabelový přívod NN </t>
  </si>
  <si>
    <t xml:space="preserve">D1 - Stávající rozvaděče  </t>
  </si>
  <si>
    <t xml:space="preserve">D2 - Kabely </t>
  </si>
  <si>
    <t xml:space="preserve">D3 - Zemní práce </t>
  </si>
  <si>
    <t>D4 - Ostatní, HZS</t>
  </si>
  <si>
    <t xml:space="preserve">Stávající rozvaděče  </t>
  </si>
  <si>
    <t>Pol1</t>
  </si>
  <si>
    <t>1RVZD 1 - stávající rozvaděč</t>
  </si>
  <si>
    <t>Poznámka k položce:
1RVZD 1 - stávající rozvaděč  -  v rozvaděči NN  - vyměnit hlavní jistič s vypínací cívkou za jistič 3x32A se stejnou zkratovou schopností a  s vypínací cívkou, doplnit jistič 3x25A/B,  jmenovitá  zkratová schopnost minimálně 15 kA, doplnění provést za hlavní jistič Doplnění jištěného vývodu si vyžádá prostorové úpravy  rozvaděče NN a prostor se svorkami pro ukončení kabelu 5x10 mm2. _ Stávající rozvaděče  -  položky včetně nutných demontáží a úprav pro doplnění, včetně konektorů a svorkovnic pro ukončení kabelů.</t>
  </si>
  <si>
    <t>Pol2</t>
  </si>
  <si>
    <t>Stávající datový rozvaděč  ve 3. NP</t>
  </si>
  <si>
    <t xml:space="preserve">Poznámka k položce:
Stávající datový rozvaděč  ve 3. NP, místnost J 315 - doplnění a úpravy rozvaděče
----------------------------------------------------------------------------------------------------
19" optický rozvaděč pro 12xSC  SM ks 1
SC/ APC Optická spojka SM ks 12
SC APC Optický pigtail 50/125 2m OS2 ks 12
Trubičková Ochrana Optického svaru 60mm ks 12
Kazeta pro uchycení optického svaru 2x6 pozic ks 1
Propojovací optický kabel SC/APC, SM, OS2, 1m ks 4
</t>
  </si>
  <si>
    <t>Pol9</t>
  </si>
  <si>
    <t>Instalační plastová krabice 250x250x120mm IP 54, s průchodkami</t>
  </si>
  <si>
    <t>Pol10</t>
  </si>
  <si>
    <t>Trubka vysokopevností HDPE 50 pro uložení do země</t>
  </si>
  <si>
    <t>Poznámka k položce:
Trubka vysokopevností HDPE 50 pro uložení do země, D vnitřní 40 mm (vodorovný i svislý, včetně uložení a upevnění vodorovného i svislého)</t>
  </si>
  <si>
    <t>Pol11</t>
  </si>
  <si>
    <t>Kabelový žlab ocelový pozinkovaný s víkem</t>
  </si>
  <si>
    <t>Poznámka k položce:
Kabelový žlab ocelový pozinkovaný s víkem, neperforovaný, vč. ocelového závěsu HILTI do 1,5 m délky a upevnění na stropě nebo na konzolách na nosném systému budovy, včetně kolen, konzol, ohybových kusů, T-kusů, spojek, redukcí a přepážek žlabů, včetně ochranných vývodek pro výstup kabelů 62/50 (vodorovný i svislý, včetně uložení a upevnění vodorovného i svislého)</t>
  </si>
  <si>
    <t>Pol12</t>
  </si>
  <si>
    <t>Nosná ocelová konstrukce,  do 10 kg</t>
  </si>
  <si>
    <t>Poznámka k položce:
Nosná ocelová konstrukce,  do 10 kg, žárově pozinkovaná, včetně nátěru (vodorovný i svislý, včetně uložení a upevnění vodorovného i svislého)</t>
  </si>
  <si>
    <t>Pol13</t>
  </si>
  <si>
    <t>Nosná ocelová konstrukce,  do 50 kg, žárově pozinkovaná, včetně nátěru (vodorovný i svislý, včetně uložení a upevnění vodorovného i svislého)</t>
  </si>
  <si>
    <t>Pol14</t>
  </si>
  <si>
    <t>Svorka SR 02 (vodorovný i svislý, včetně uložení a upevnění vodorovného i svislého)</t>
  </si>
  <si>
    <t xml:space="preserve">Kabely </t>
  </si>
  <si>
    <t>Pol15</t>
  </si>
  <si>
    <t>Kabel CYKY-J 5x10 mm2</t>
  </si>
  <si>
    <t>Poznámka k položce:
Kabel CYKY-J 5x10 mm2  pevně  včetně spojek a ukončení kabelů na rozvaděčích (včetně upevnění, utěsnění proti vlhkosti, ukončení v rozváděči a zapojení, v krabicích, na zařízení, včetně ukončení vývodkou nebo kabelovou koncovkou.  Vodiče pro hlavní a doplňující pospojování včetně ukončení)</t>
  </si>
  <si>
    <t>Pol16</t>
  </si>
  <si>
    <t>FeZn 30x4 mm</t>
  </si>
  <si>
    <t>Poznámka k položce:
FeZn 30x4 mm (včetně upevnění, utěsnění proti vlhkosti, ukončení v rozváděči a zapojení, v krabicích, na zařízení, včetně ukončení vývodkou nebo kabelovou koncovkou.  Vodiče pro hlavní a doplňující pospojování včetně ukončení)</t>
  </si>
  <si>
    <t>Pol17</t>
  </si>
  <si>
    <t>FeZn D 8 mm</t>
  </si>
  <si>
    <t>Poznámka k položce:
FeZn D 8 mm včetně ukončení na rozvaděči technologie akumulační nádrže (včetně upevnění, utěsnění proti vlhkosti, ukončení v rozváděči a zapojení, v krabicích, na zařízení, včetně ukončení vývodkou nebo kabelovou koncovkou.  Vodiče pro hlavní a doplňující pospojování včetně ukončení)</t>
  </si>
  <si>
    <t>Pol18</t>
  </si>
  <si>
    <t>OPTICKÝ KABEL PRO ULOŽENÍ DO ZEMĚ FO 12VL./SM 0S2</t>
  </si>
  <si>
    <t>Poznámka k položce:
OPTICKÝ KABEL PRO ULOŽENÍ DO ZEMĚ FO 12VL./SM 0S2 včetně ukončení (včetně upevnění, utěsnění proti vlhkosti, ukončení v rozváděči a zapojení, v krabicích, na zařízení, včetně ukončení vývodkou nebo kabelovou koncovkou.  Vodiče pro hlavní a doplňující pospojování včetně ukončení)</t>
  </si>
  <si>
    <t xml:space="preserve">Zemní práce </t>
  </si>
  <si>
    <t>Pol19</t>
  </si>
  <si>
    <t>Ruční výkop kabelové rýhy, 500/1100 mm v městském terénu v  zástavbě</t>
  </si>
  <si>
    <t>Poznámka k položce:
Ruční výkop kabelové rýhy, 500/1100 mm v městském terénu v  zástavbě, pažení, pískový podklad a obsyp pískem 200 mm, kabel v chráničce, hutněný zához, úpava terénu, osetí povrchu travou (- výkopy včetně pažení, záhozů a zásypů včetně zhutnění, provizorní úpravy terénu, definitivní úpravy terénu, odvoz zeminy do 10 km, vytýčení trasy a vytýčení podzemních sítí. Dodavatel musí zajistit obnovu povrchů v místech výkopu kabelů a pohybu dopravnívh prostředků a mechanizací. )</t>
  </si>
  <si>
    <t>Pol20</t>
  </si>
  <si>
    <t>Ruční výkop kabelové rýhy, 600/1100 mm v městském terénu v  zástavbě</t>
  </si>
  <si>
    <t>Poznámka k položce:
Ruční výkop kabelové rýhy, 600/1100 mm v městském terénu v  zástavbě, pažení, pískový podklad a obsyp pískem 200 mm, kabel v chráničce, hutněný zához, úpava terénu, osetí povrchu travou (- výkopy včetně pažení, záhozů a zásypů včetně zhutnění, provizorní úpravy terénu, definitivní úpravy terénu, odvoz zeminy do 10 km, vytýčení trasy a vytýčení podzemních sítí. Dodavatel musí zajistit obnovu povrchů v místech výkopu kabelů a pohybu dopravnívh prostředků a mechanizací. )</t>
  </si>
  <si>
    <t>Pol21</t>
  </si>
  <si>
    <t>Oddělení kabelů ve výkopu cihlou</t>
  </si>
  <si>
    <t>Poznámka k položce:
Oddělení kabelů ve výkopu cihlou (- výkopy včetně pažení, záhozů a zásypů včetně zhutnění, provizorní úpravy terénu, definitivní úpravy terénu, odvoz zeminy do 10 km, vytýčení trasy a vytýčení podzemních sítí. Dodavatel musí zajistit obnovu povrchů v místech výkopu kabelů a pohybu dopravnívh prostředků a mechanizací. )</t>
  </si>
  <si>
    <t>Pol22</t>
  </si>
  <si>
    <t>Žlab kabelový PVC – mechanická ochrana křížení kabelů</t>
  </si>
  <si>
    <t>Poznámka k položce:
Žlab kabelový PVC – mechanická ochrana křížení kabelů (- výkopy včetně pažení, záhozů a zásypů včetně zhutnění, provizorní úpravy terénu, definitivní úpravy terénu, odvoz zeminy do 10 km, vytýčení trasy a vytýčení podzemních sítí. Dodavatel musí zajistit obnovu povrchů v místech výkopu kabelů a pohybu dopravnívh prostředků a mechanizací. )</t>
  </si>
  <si>
    <t>Pol23</t>
  </si>
  <si>
    <t>Svaření pásku s překrytím 100 mm, svary pásek - pásek, izolace svaru</t>
  </si>
  <si>
    <t>Poznámka k položce:
Svaření pásku s překrytím 100 mm, svary pásek - pásek, izolace svaru (- výkopy včetně pažení, záhozů a zásypů včetně zhutnění, provizorní úpravy terénu, definitivní úpravy terénu, odvoz zeminy do 10 km, vytýčení trasy a vytýčení podzemních sítí. Dodavatel musí zajistit obnovu povrchů v místech výkopu kabelů a pohybu dopravnívh prostředků a mechanizací. )</t>
  </si>
  <si>
    <t>Pol24</t>
  </si>
  <si>
    <t>Svaření pásku s překrytím 100 mm, svary pásek - drát, izolace svaru</t>
  </si>
  <si>
    <t>Poznámka k položce:
Svaření pásku s překrytím 100 mm, svary pásek - drát, izolace svaru (- výkopy včetně pažení, záhozů a zásypů včetně zhutnění, provizorní úpravy terénu, definitivní úpravy terénu, odvoz zeminy do 10 km, vytýčení trasy a vytýčení podzemních sítí. Dodavatel musí zajistit obnovu povrchů v místech výkopu kabelů a pohybu dopravnívh prostředků a mechanizací. )</t>
  </si>
  <si>
    <t>Pol25</t>
  </si>
  <si>
    <t>Výstražná fólie 330 mm do země</t>
  </si>
  <si>
    <t>Pol26</t>
  </si>
  <si>
    <t>Samolepící izolační páska PE, šířka 50 mm</t>
  </si>
  <si>
    <t>Pol27</t>
  </si>
  <si>
    <t>Ochranný asfaltový nátěr ALIT na podzemní části očištěných ocelových konstrukcí</t>
  </si>
  <si>
    <t>Pol28</t>
  </si>
  <si>
    <t>Stavební úpravy pro kompletní montáž, kotvení, průchody budovou, utěsnění a začistění všech otvorů včetně otvorů v kabelové šachtici</t>
  </si>
  <si>
    <t>Pol29</t>
  </si>
  <si>
    <t>Protipožární utěsnění kabelů</t>
  </si>
  <si>
    <t>Pol30</t>
  </si>
  <si>
    <t>Měření a protokol optického kabelu</t>
  </si>
  <si>
    <t>Ostatní, HZS</t>
  </si>
  <si>
    <t>Pol31</t>
  </si>
  <si>
    <t>HZS - výchozí revize</t>
  </si>
  <si>
    <t>Pol32</t>
  </si>
  <si>
    <t>HZS - doplnění dokumentace realizační po výběru dodavatele</t>
  </si>
  <si>
    <t>Pol33</t>
  </si>
  <si>
    <t>HZS - odpojení od sítě, koordinace</t>
  </si>
  <si>
    <t>Pol34</t>
  </si>
  <si>
    <t>HZS - GEODETICKÉ ZAMĚŘENÍ STAVBY OBJEKTU (2x)</t>
  </si>
  <si>
    <t>Pol35</t>
  </si>
  <si>
    <t>Dopravné</t>
  </si>
  <si>
    <t>Pol36</t>
  </si>
  <si>
    <t>Přirážka na přesun dodávek , vedlejší a ostatní náklady</t>
  </si>
  <si>
    <t>Pol37</t>
  </si>
  <si>
    <t>PPV</t>
  </si>
  <si>
    <t>Pol38</t>
  </si>
  <si>
    <t>Podružný materiál</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</si>
</sst>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0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2" fillId="0" borderId="0" xfId="0" applyFont="1" applyAlignment="1" applyProtection="1">
      <alignment horizontal="lef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spans="2:71" s="1" customFormat="1"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1</v>
      </c>
      <c r="AO10" s="22"/>
      <c r="AP10" s="22"/>
      <c r="AQ10" s="22"/>
      <c r="AR10" s="20"/>
      <c r="BE10" s="31"/>
      <c r="BS10" s="17" t="s">
        <v>6</v>
      </c>
    </row>
    <row r="11" spans="2:71" s="1" customFormat="1" ht="18.45" customHeight="1">
      <c r="B11" s="21"/>
      <c r="C11" s="22"/>
      <c r="D11" s="22"/>
      <c r="E11" s="27"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33</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35</v>
      </c>
      <c r="AO13" s="22"/>
      <c r="AP13" s="22"/>
      <c r="AQ13" s="22"/>
      <c r="AR13" s="20"/>
      <c r="BE13" s="31"/>
      <c r="BS13" s="17" t="s">
        <v>6</v>
      </c>
    </row>
    <row r="14" spans="2:71" ht="12">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33</v>
      </c>
      <c r="AL14" s="22"/>
      <c r="AM14" s="22"/>
      <c r="AN14" s="35" t="s">
        <v>35</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1</v>
      </c>
      <c r="AO16" s="22"/>
      <c r="AP16" s="22"/>
      <c r="AQ16" s="22"/>
      <c r="AR16" s="20"/>
      <c r="BE16" s="31"/>
      <c r="BS16" s="17" t="s">
        <v>4</v>
      </c>
    </row>
    <row r="17" spans="2:71" s="1" customFormat="1" ht="18.45"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33</v>
      </c>
      <c r="AL17" s="22"/>
      <c r="AM17" s="22"/>
      <c r="AN17" s="27" t="s">
        <v>1</v>
      </c>
      <c r="AO17" s="22"/>
      <c r="AP17" s="22"/>
      <c r="AQ17" s="22"/>
      <c r="AR17" s="20"/>
      <c r="BE17" s="31"/>
      <c r="BS17" s="17" t="s">
        <v>38</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1</v>
      </c>
      <c r="AO19" s="22"/>
      <c r="AP19" s="22"/>
      <c r="AQ19" s="22"/>
      <c r="AR19" s="20"/>
      <c r="BE19" s="31"/>
      <c r="BS19" s="17" t="s">
        <v>6</v>
      </c>
    </row>
    <row r="20" spans="2:71" s="1" customFormat="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33</v>
      </c>
      <c r="AL20" s="22"/>
      <c r="AM20" s="22"/>
      <c r="AN20" s="27" t="s">
        <v>1</v>
      </c>
      <c r="AO20" s="22"/>
      <c r="AP20" s="22"/>
      <c r="AQ20" s="22"/>
      <c r="AR20" s="20"/>
      <c r="BE20" s="31"/>
      <c r="BS20" s="17" t="s">
        <v>38</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07.25" customHeight="1">
      <c r="B23" s="21"/>
      <c r="C23" s="22"/>
      <c r="D23" s="22"/>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1:57" s="2" customFormat="1" ht="25.9" customHeight="1">
      <c r="A26" s="39"/>
      <c r="B26" s="40"/>
      <c r="C26" s="41"/>
      <c r="D26" s="42" t="s">
        <v>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1"/>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pans="1:57" s="2" customFormat="1" ht="12">
      <c r="A28" s="39"/>
      <c r="B28" s="40"/>
      <c r="C28" s="41"/>
      <c r="D28" s="41"/>
      <c r="E28" s="41"/>
      <c r="F28" s="41"/>
      <c r="G28" s="41"/>
      <c r="H28" s="41"/>
      <c r="I28" s="41"/>
      <c r="J28" s="41"/>
      <c r="K28" s="41"/>
      <c r="L28" s="46" t="s">
        <v>44</v>
      </c>
      <c r="M28" s="46"/>
      <c r="N28" s="46"/>
      <c r="O28" s="46"/>
      <c r="P28" s="46"/>
      <c r="Q28" s="41"/>
      <c r="R28" s="41"/>
      <c r="S28" s="41"/>
      <c r="T28" s="41"/>
      <c r="U28" s="41"/>
      <c r="V28" s="41"/>
      <c r="W28" s="46" t="s">
        <v>45</v>
      </c>
      <c r="X28" s="46"/>
      <c r="Y28" s="46"/>
      <c r="Z28" s="46"/>
      <c r="AA28" s="46"/>
      <c r="AB28" s="46"/>
      <c r="AC28" s="46"/>
      <c r="AD28" s="46"/>
      <c r="AE28" s="46"/>
      <c r="AF28" s="41"/>
      <c r="AG28" s="41"/>
      <c r="AH28" s="41"/>
      <c r="AI28" s="41"/>
      <c r="AJ28" s="41"/>
      <c r="AK28" s="46" t="s">
        <v>46</v>
      </c>
      <c r="AL28" s="46"/>
      <c r="AM28" s="46"/>
      <c r="AN28" s="46"/>
      <c r="AO28" s="46"/>
      <c r="AP28" s="41"/>
      <c r="AQ28" s="41"/>
      <c r="AR28" s="45"/>
      <c r="BE28" s="31"/>
    </row>
    <row r="29" spans="1:57" s="3" customFormat="1" ht="14.4" customHeight="1">
      <c r="A29" s="3"/>
      <c r="B29" s="47"/>
      <c r="C29" s="48"/>
      <c r="D29" s="32" t="s">
        <v>47</v>
      </c>
      <c r="E29" s="48"/>
      <c r="F29" s="32" t="s">
        <v>48</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2" t="s">
        <v>49</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2" t="s">
        <v>50</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2" t="s">
        <v>51</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2" t="s">
        <v>52</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1"/>
    </row>
    <row r="35" spans="1:57" s="2" customFormat="1" ht="25.9" customHeight="1">
      <c r="A35" s="39"/>
      <c r="B35" s="40"/>
      <c r="C35" s="53"/>
      <c r="D35" s="54" t="s">
        <v>53</v>
      </c>
      <c r="E35" s="55"/>
      <c r="F35" s="55"/>
      <c r="G35" s="55"/>
      <c r="H35" s="55"/>
      <c r="I35" s="55"/>
      <c r="J35" s="55"/>
      <c r="K35" s="55"/>
      <c r="L35" s="55"/>
      <c r="M35" s="55"/>
      <c r="N35" s="55"/>
      <c r="O35" s="55"/>
      <c r="P35" s="55"/>
      <c r="Q35" s="55"/>
      <c r="R35" s="55"/>
      <c r="S35" s="55"/>
      <c r="T35" s="56" t="s">
        <v>54</v>
      </c>
      <c r="U35" s="55"/>
      <c r="V35" s="55"/>
      <c r="W35" s="55"/>
      <c r="X35" s="57" t="s">
        <v>55</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60"/>
      <c r="C49" s="61"/>
      <c r="D49" s="62" t="s">
        <v>56</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57</v>
      </c>
      <c r="AI49" s="63"/>
      <c r="AJ49" s="63"/>
      <c r="AK49" s="63"/>
      <c r="AL49" s="63"/>
      <c r="AM49" s="63"/>
      <c r="AN49" s="63"/>
      <c r="AO49" s="63"/>
      <c r="AP49" s="61"/>
      <c r="AQ49" s="61"/>
      <c r="AR49" s="64"/>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9"/>
      <c r="B60" s="40"/>
      <c r="C60" s="41"/>
      <c r="D60" s="65" t="s">
        <v>58</v>
      </c>
      <c r="E60" s="43"/>
      <c r="F60" s="43"/>
      <c r="G60" s="43"/>
      <c r="H60" s="43"/>
      <c r="I60" s="43"/>
      <c r="J60" s="43"/>
      <c r="K60" s="43"/>
      <c r="L60" s="43"/>
      <c r="M60" s="43"/>
      <c r="N60" s="43"/>
      <c r="O60" s="43"/>
      <c r="P60" s="43"/>
      <c r="Q60" s="43"/>
      <c r="R60" s="43"/>
      <c r="S60" s="43"/>
      <c r="T60" s="43"/>
      <c r="U60" s="43"/>
      <c r="V60" s="65" t="s">
        <v>59</v>
      </c>
      <c r="W60" s="43"/>
      <c r="X60" s="43"/>
      <c r="Y60" s="43"/>
      <c r="Z60" s="43"/>
      <c r="AA60" s="43"/>
      <c r="AB60" s="43"/>
      <c r="AC60" s="43"/>
      <c r="AD60" s="43"/>
      <c r="AE60" s="43"/>
      <c r="AF60" s="43"/>
      <c r="AG60" s="43"/>
      <c r="AH60" s="65" t="s">
        <v>58</v>
      </c>
      <c r="AI60" s="43"/>
      <c r="AJ60" s="43"/>
      <c r="AK60" s="43"/>
      <c r="AL60" s="43"/>
      <c r="AM60" s="65" t="s">
        <v>59</v>
      </c>
      <c r="AN60" s="43"/>
      <c r="AO60" s="43"/>
      <c r="AP60" s="41"/>
      <c r="AQ60" s="41"/>
      <c r="AR60" s="45"/>
      <c r="BE60" s="39"/>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9"/>
      <c r="B64" s="40"/>
      <c r="C64" s="41"/>
      <c r="D64" s="62" t="s">
        <v>60</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61</v>
      </c>
      <c r="AI64" s="66"/>
      <c r="AJ64" s="66"/>
      <c r="AK64" s="66"/>
      <c r="AL64" s="66"/>
      <c r="AM64" s="66"/>
      <c r="AN64" s="66"/>
      <c r="AO64" s="66"/>
      <c r="AP64" s="41"/>
      <c r="AQ64" s="41"/>
      <c r="AR64" s="45"/>
      <c r="BE64" s="39"/>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9"/>
      <c r="B75" s="40"/>
      <c r="C75" s="41"/>
      <c r="D75" s="65" t="s">
        <v>58</v>
      </c>
      <c r="E75" s="43"/>
      <c r="F75" s="43"/>
      <c r="G75" s="43"/>
      <c r="H75" s="43"/>
      <c r="I75" s="43"/>
      <c r="J75" s="43"/>
      <c r="K75" s="43"/>
      <c r="L75" s="43"/>
      <c r="M75" s="43"/>
      <c r="N75" s="43"/>
      <c r="O75" s="43"/>
      <c r="P75" s="43"/>
      <c r="Q75" s="43"/>
      <c r="R75" s="43"/>
      <c r="S75" s="43"/>
      <c r="T75" s="43"/>
      <c r="U75" s="43"/>
      <c r="V75" s="65" t="s">
        <v>59</v>
      </c>
      <c r="W75" s="43"/>
      <c r="X75" s="43"/>
      <c r="Y75" s="43"/>
      <c r="Z75" s="43"/>
      <c r="AA75" s="43"/>
      <c r="AB75" s="43"/>
      <c r="AC75" s="43"/>
      <c r="AD75" s="43"/>
      <c r="AE75" s="43"/>
      <c r="AF75" s="43"/>
      <c r="AG75" s="43"/>
      <c r="AH75" s="65" t="s">
        <v>58</v>
      </c>
      <c r="AI75" s="43"/>
      <c r="AJ75" s="43"/>
      <c r="AK75" s="43"/>
      <c r="AL75" s="43"/>
      <c r="AM75" s="65" t="s">
        <v>59</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3" t="s">
        <v>62</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2" t="s">
        <v>13</v>
      </c>
      <c r="D84" s="72"/>
      <c r="E84" s="72"/>
      <c r="F84" s="72"/>
      <c r="G84" s="72"/>
      <c r="H84" s="72"/>
      <c r="I84" s="72"/>
      <c r="J84" s="72"/>
      <c r="K84" s="72"/>
      <c r="L84" s="72" t="str">
        <f>K5</f>
        <v>N21-028</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Akumulace dešťových vod budovy J areálu VŠB-TUO</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2" t="s">
        <v>22</v>
      </c>
      <c r="D87" s="41"/>
      <c r="E87" s="41"/>
      <c r="F87" s="41"/>
      <c r="G87" s="41"/>
      <c r="H87" s="41"/>
      <c r="I87" s="41"/>
      <c r="J87" s="41"/>
      <c r="K87" s="41"/>
      <c r="L87" s="79" t="str">
        <f>IF(K8="","",K8)</f>
        <v xml:space="preserve">areál VŠB-TUO </v>
      </c>
      <c r="M87" s="41"/>
      <c r="N87" s="41"/>
      <c r="O87" s="41"/>
      <c r="P87" s="41"/>
      <c r="Q87" s="41"/>
      <c r="R87" s="41"/>
      <c r="S87" s="41"/>
      <c r="T87" s="41"/>
      <c r="U87" s="41"/>
      <c r="V87" s="41"/>
      <c r="W87" s="41"/>
      <c r="X87" s="41"/>
      <c r="Y87" s="41"/>
      <c r="Z87" s="41"/>
      <c r="AA87" s="41"/>
      <c r="AB87" s="41"/>
      <c r="AC87" s="41"/>
      <c r="AD87" s="41"/>
      <c r="AE87" s="41"/>
      <c r="AF87" s="41"/>
      <c r="AG87" s="41"/>
      <c r="AH87" s="41"/>
      <c r="AI87" s="32" t="s">
        <v>24</v>
      </c>
      <c r="AJ87" s="41"/>
      <c r="AK87" s="41"/>
      <c r="AL87" s="41"/>
      <c r="AM87" s="80" t="str">
        <f>IF(AN8="","",AN8)</f>
        <v>20. 2. 2021</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2" t="s">
        <v>30</v>
      </c>
      <c r="D89" s="41"/>
      <c r="E89" s="41"/>
      <c r="F89" s="41"/>
      <c r="G89" s="41"/>
      <c r="H89" s="41"/>
      <c r="I89" s="41"/>
      <c r="J89" s="41"/>
      <c r="K89" s="41"/>
      <c r="L89" s="72" t="str">
        <f>IF(E11="","",E11)</f>
        <v xml:space="preserve">VŠB - TUO </v>
      </c>
      <c r="M89" s="41"/>
      <c r="N89" s="41"/>
      <c r="O89" s="41"/>
      <c r="P89" s="41"/>
      <c r="Q89" s="41"/>
      <c r="R89" s="41"/>
      <c r="S89" s="41"/>
      <c r="T89" s="41"/>
      <c r="U89" s="41"/>
      <c r="V89" s="41"/>
      <c r="W89" s="41"/>
      <c r="X89" s="41"/>
      <c r="Y89" s="41"/>
      <c r="Z89" s="41"/>
      <c r="AA89" s="41"/>
      <c r="AB89" s="41"/>
      <c r="AC89" s="41"/>
      <c r="AD89" s="41"/>
      <c r="AE89" s="41"/>
      <c r="AF89" s="41"/>
      <c r="AG89" s="41"/>
      <c r="AH89" s="41"/>
      <c r="AI89" s="32" t="s">
        <v>36</v>
      </c>
      <c r="AJ89" s="41"/>
      <c r="AK89" s="41"/>
      <c r="AL89" s="41"/>
      <c r="AM89" s="81" t="str">
        <f>IF(E17="","",E17)</f>
        <v xml:space="preserve">CHVÁLEK ATELIÉR s.r.o  </v>
      </c>
      <c r="AN89" s="72"/>
      <c r="AO89" s="72"/>
      <c r="AP89" s="72"/>
      <c r="AQ89" s="41"/>
      <c r="AR89" s="45"/>
      <c r="AS89" s="82" t="s">
        <v>63</v>
      </c>
      <c r="AT89" s="83"/>
      <c r="AU89" s="84"/>
      <c r="AV89" s="84"/>
      <c r="AW89" s="84"/>
      <c r="AX89" s="84"/>
      <c r="AY89" s="84"/>
      <c r="AZ89" s="84"/>
      <c r="BA89" s="84"/>
      <c r="BB89" s="84"/>
      <c r="BC89" s="84"/>
      <c r="BD89" s="85"/>
      <c r="BE89" s="39"/>
    </row>
    <row r="90" spans="1:57" s="2" customFormat="1" ht="15.15" customHeight="1">
      <c r="A90" s="39"/>
      <c r="B90" s="40"/>
      <c r="C90" s="32" t="s">
        <v>34</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2" t="s">
        <v>39</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64</v>
      </c>
      <c r="D92" s="95"/>
      <c r="E92" s="95"/>
      <c r="F92" s="95"/>
      <c r="G92" s="95"/>
      <c r="H92" s="96"/>
      <c r="I92" s="97" t="s">
        <v>65</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66</v>
      </c>
      <c r="AH92" s="95"/>
      <c r="AI92" s="95"/>
      <c r="AJ92" s="95"/>
      <c r="AK92" s="95"/>
      <c r="AL92" s="95"/>
      <c r="AM92" s="95"/>
      <c r="AN92" s="97" t="s">
        <v>67</v>
      </c>
      <c r="AO92" s="95"/>
      <c r="AP92" s="99"/>
      <c r="AQ92" s="100" t="s">
        <v>68</v>
      </c>
      <c r="AR92" s="45"/>
      <c r="AS92" s="101" t="s">
        <v>69</v>
      </c>
      <c r="AT92" s="102" t="s">
        <v>70</v>
      </c>
      <c r="AU92" s="102" t="s">
        <v>71</v>
      </c>
      <c r="AV92" s="102" t="s">
        <v>72</v>
      </c>
      <c r="AW92" s="102" t="s">
        <v>73</v>
      </c>
      <c r="AX92" s="102" t="s">
        <v>74</v>
      </c>
      <c r="AY92" s="102" t="s">
        <v>75</v>
      </c>
      <c r="AZ92" s="102" t="s">
        <v>76</v>
      </c>
      <c r="BA92" s="102" t="s">
        <v>77</v>
      </c>
      <c r="BB92" s="102" t="s">
        <v>78</v>
      </c>
      <c r="BC92" s="102" t="s">
        <v>79</v>
      </c>
      <c r="BD92" s="103" t="s">
        <v>80</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81</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ROUND(AG95+AG99+AG104+AG107,2)</f>
        <v>0</v>
      </c>
      <c r="AH94" s="110"/>
      <c r="AI94" s="110"/>
      <c r="AJ94" s="110"/>
      <c r="AK94" s="110"/>
      <c r="AL94" s="110"/>
      <c r="AM94" s="110"/>
      <c r="AN94" s="111">
        <f>SUM(AG94,AT94)</f>
        <v>0</v>
      </c>
      <c r="AO94" s="111"/>
      <c r="AP94" s="111"/>
      <c r="AQ94" s="112" t="s">
        <v>1</v>
      </c>
      <c r="AR94" s="113"/>
      <c r="AS94" s="114">
        <f>ROUND(AS95+AS99+AS104+AS107,2)</f>
        <v>0</v>
      </c>
      <c r="AT94" s="115">
        <f>ROUND(SUM(AV94:AW94),2)</f>
        <v>0</v>
      </c>
      <c r="AU94" s="116">
        <f>ROUND(AU95+AU99+AU104+AU107,5)</f>
        <v>0</v>
      </c>
      <c r="AV94" s="115">
        <f>ROUND(AZ94*L29,2)</f>
        <v>0</v>
      </c>
      <c r="AW94" s="115">
        <f>ROUND(BA94*L30,2)</f>
        <v>0</v>
      </c>
      <c r="AX94" s="115">
        <f>ROUND(BB94*L29,2)</f>
        <v>0</v>
      </c>
      <c r="AY94" s="115">
        <f>ROUND(BC94*L30,2)</f>
        <v>0</v>
      </c>
      <c r="AZ94" s="115">
        <f>ROUND(AZ95+AZ99+AZ104+AZ107,2)</f>
        <v>0</v>
      </c>
      <c r="BA94" s="115">
        <f>ROUND(BA95+BA99+BA104+BA107,2)</f>
        <v>0</v>
      </c>
      <c r="BB94" s="115">
        <f>ROUND(BB95+BB99+BB104+BB107,2)</f>
        <v>0</v>
      </c>
      <c r="BC94" s="115">
        <f>ROUND(BC95+BC99+BC104+BC107,2)</f>
        <v>0</v>
      </c>
      <c r="BD94" s="117">
        <f>ROUND(BD95+BD99+BD104+BD107,2)</f>
        <v>0</v>
      </c>
      <c r="BE94" s="6"/>
      <c r="BS94" s="118" t="s">
        <v>82</v>
      </c>
      <c r="BT94" s="118" t="s">
        <v>83</v>
      </c>
      <c r="BU94" s="119" t="s">
        <v>84</v>
      </c>
      <c r="BV94" s="118" t="s">
        <v>85</v>
      </c>
      <c r="BW94" s="118" t="s">
        <v>5</v>
      </c>
      <c r="BX94" s="118" t="s">
        <v>86</v>
      </c>
      <c r="CL94" s="118" t="s">
        <v>19</v>
      </c>
    </row>
    <row r="95" spans="1:91" s="7" customFormat="1" ht="16.5" customHeight="1">
      <c r="A95" s="7"/>
      <c r="B95" s="120"/>
      <c r="C95" s="121"/>
      <c r="D95" s="122" t="s">
        <v>87</v>
      </c>
      <c r="E95" s="122"/>
      <c r="F95" s="122"/>
      <c r="G95" s="122"/>
      <c r="H95" s="122"/>
      <c r="I95" s="123"/>
      <c r="J95" s="122" t="s">
        <v>88</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ROUND(SUM(AG96:AG98),2)</f>
        <v>0</v>
      </c>
      <c r="AH95" s="123"/>
      <c r="AI95" s="123"/>
      <c r="AJ95" s="123"/>
      <c r="AK95" s="123"/>
      <c r="AL95" s="123"/>
      <c r="AM95" s="123"/>
      <c r="AN95" s="125">
        <f>SUM(AG95,AT95)</f>
        <v>0</v>
      </c>
      <c r="AO95" s="123"/>
      <c r="AP95" s="123"/>
      <c r="AQ95" s="126" t="s">
        <v>89</v>
      </c>
      <c r="AR95" s="127"/>
      <c r="AS95" s="128">
        <f>ROUND(SUM(AS96:AS98),2)</f>
        <v>0</v>
      </c>
      <c r="AT95" s="129">
        <f>ROUND(SUM(AV95:AW95),2)</f>
        <v>0</v>
      </c>
      <c r="AU95" s="130">
        <f>ROUND(SUM(AU96:AU98),5)</f>
        <v>0</v>
      </c>
      <c r="AV95" s="129">
        <f>ROUND(AZ95*L29,2)</f>
        <v>0</v>
      </c>
      <c r="AW95" s="129">
        <f>ROUND(BA95*L30,2)</f>
        <v>0</v>
      </c>
      <c r="AX95" s="129">
        <f>ROUND(BB95*L29,2)</f>
        <v>0</v>
      </c>
      <c r="AY95" s="129">
        <f>ROUND(BC95*L30,2)</f>
        <v>0</v>
      </c>
      <c r="AZ95" s="129">
        <f>ROUND(SUM(AZ96:AZ98),2)</f>
        <v>0</v>
      </c>
      <c r="BA95" s="129">
        <f>ROUND(SUM(BA96:BA98),2)</f>
        <v>0</v>
      </c>
      <c r="BB95" s="129">
        <f>ROUND(SUM(BB96:BB98),2)</f>
        <v>0</v>
      </c>
      <c r="BC95" s="129">
        <f>ROUND(SUM(BC96:BC98),2)</f>
        <v>0</v>
      </c>
      <c r="BD95" s="131">
        <f>ROUND(SUM(BD96:BD98),2)</f>
        <v>0</v>
      </c>
      <c r="BE95" s="7"/>
      <c r="BS95" s="132" t="s">
        <v>82</v>
      </c>
      <c r="BT95" s="132" t="s">
        <v>90</v>
      </c>
      <c r="BU95" s="132" t="s">
        <v>84</v>
      </c>
      <c r="BV95" s="132" t="s">
        <v>85</v>
      </c>
      <c r="BW95" s="132" t="s">
        <v>91</v>
      </c>
      <c r="BX95" s="132" t="s">
        <v>5</v>
      </c>
      <c r="CL95" s="132" t="s">
        <v>19</v>
      </c>
      <c r="CM95" s="132" t="s">
        <v>92</v>
      </c>
    </row>
    <row r="96" spans="1:90" s="4" customFormat="1" ht="16.5" customHeight="1">
      <c r="A96" s="133" t="s">
        <v>93</v>
      </c>
      <c r="B96" s="71"/>
      <c r="C96" s="134"/>
      <c r="D96" s="134"/>
      <c r="E96" s="135" t="s">
        <v>94</v>
      </c>
      <c r="F96" s="135"/>
      <c r="G96" s="135"/>
      <c r="H96" s="135"/>
      <c r="I96" s="135"/>
      <c r="J96" s="134"/>
      <c r="K96" s="135" t="s">
        <v>95</v>
      </c>
      <c r="L96" s="135"/>
      <c r="M96" s="135"/>
      <c r="N96" s="135"/>
      <c r="O96" s="135"/>
      <c r="P96" s="135"/>
      <c r="Q96" s="135"/>
      <c r="R96" s="135"/>
      <c r="S96" s="135"/>
      <c r="T96" s="135"/>
      <c r="U96" s="135"/>
      <c r="V96" s="135"/>
      <c r="W96" s="135"/>
      <c r="X96" s="135"/>
      <c r="Y96" s="135"/>
      <c r="Z96" s="135"/>
      <c r="AA96" s="135"/>
      <c r="AB96" s="135"/>
      <c r="AC96" s="135"/>
      <c r="AD96" s="135"/>
      <c r="AE96" s="135"/>
      <c r="AF96" s="135"/>
      <c r="AG96" s="136">
        <f>'D.1.1 - Architektonicko-s...'!J32</f>
        <v>0</v>
      </c>
      <c r="AH96" s="134"/>
      <c r="AI96" s="134"/>
      <c r="AJ96" s="134"/>
      <c r="AK96" s="134"/>
      <c r="AL96" s="134"/>
      <c r="AM96" s="134"/>
      <c r="AN96" s="136">
        <f>SUM(AG96,AT96)</f>
        <v>0</v>
      </c>
      <c r="AO96" s="134"/>
      <c r="AP96" s="134"/>
      <c r="AQ96" s="137" t="s">
        <v>96</v>
      </c>
      <c r="AR96" s="73"/>
      <c r="AS96" s="138">
        <v>0</v>
      </c>
      <c r="AT96" s="139">
        <f>ROUND(SUM(AV96:AW96),2)</f>
        <v>0</v>
      </c>
      <c r="AU96" s="140">
        <f>'D.1.1 - Architektonicko-s...'!P131</f>
        <v>0</v>
      </c>
      <c r="AV96" s="139">
        <f>'D.1.1 - Architektonicko-s...'!J35</f>
        <v>0</v>
      </c>
      <c r="AW96" s="139">
        <f>'D.1.1 - Architektonicko-s...'!J36</f>
        <v>0</v>
      </c>
      <c r="AX96" s="139">
        <f>'D.1.1 - Architektonicko-s...'!J37</f>
        <v>0</v>
      </c>
      <c r="AY96" s="139">
        <f>'D.1.1 - Architektonicko-s...'!J38</f>
        <v>0</v>
      </c>
      <c r="AZ96" s="139">
        <f>'D.1.1 - Architektonicko-s...'!F35</f>
        <v>0</v>
      </c>
      <c r="BA96" s="139">
        <f>'D.1.1 - Architektonicko-s...'!F36</f>
        <v>0</v>
      </c>
      <c r="BB96" s="139">
        <f>'D.1.1 - Architektonicko-s...'!F37</f>
        <v>0</v>
      </c>
      <c r="BC96" s="139">
        <f>'D.1.1 - Architektonicko-s...'!F38</f>
        <v>0</v>
      </c>
      <c r="BD96" s="141">
        <f>'D.1.1 - Architektonicko-s...'!F39</f>
        <v>0</v>
      </c>
      <c r="BE96" s="4"/>
      <c r="BT96" s="142" t="s">
        <v>92</v>
      </c>
      <c r="BV96" s="142" t="s">
        <v>85</v>
      </c>
      <c r="BW96" s="142" t="s">
        <v>97</v>
      </c>
      <c r="BX96" s="142" t="s">
        <v>91</v>
      </c>
      <c r="CL96" s="142" t="s">
        <v>19</v>
      </c>
    </row>
    <row r="97" spans="1:90" s="4" customFormat="1" ht="16.5" customHeight="1">
      <c r="A97" s="133" t="s">
        <v>93</v>
      </c>
      <c r="B97" s="71"/>
      <c r="C97" s="134"/>
      <c r="D97" s="134"/>
      <c r="E97" s="135" t="s">
        <v>98</v>
      </c>
      <c r="F97" s="135"/>
      <c r="G97" s="135"/>
      <c r="H97" s="135"/>
      <c r="I97" s="135"/>
      <c r="J97" s="134"/>
      <c r="K97" s="135" t="s">
        <v>99</v>
      </c>
      <c r="L97" s="135"/>
      <c r="M97" s="135"/>
      <c r="N97" s="135"/>
      <c r="O97" s="135"/>
      <c r="P97" s="135"/>
      <c r="Q97" s="135"/>
      <c r="R97" s="135"/>
      <c r="S97" s="135"/>
      <c r="T97" s="135"/>
      <c r="U97" s="135"/>
      <c r="V97" s="135"/>
      <c r="W97" s="135"/>
      <c r="X97" s="135"/>
      <c r="Y97" s="135"/>
      <c r="Z97" s="135"/>
      <c r="AA97" s="135"/>
      <c r="AB97" s="135"/>
      <c r="AC97" s="135"/>
      <c r="AD97" s="135"/>
      <c r="AE97" s="135"/>
      <c r="AF97" s="135"/>
      <c r="AG97" s="136">
        <f>'D.1.4 - Zdravotně technic...'!J32</f>
        <v>0</v>
      </c>
      <c r="AH97" s="134"/>
      <c r="AI97" s="134"/>
      <c r="AJ97" s="134"/>
      <c r="AK97" s="134"/>
      <c r="AL97" s="134"/>
      <c r="AM97" s="134"/>
      <c r="AN97" s="136">
        <f>SUM(AG97,AT97)</f>
        <v>0</v>
      </c>
      <c r="AO97" s="134"/>
      <c r="AP97" s="134"/>
      <c r="AQ97" s="137" t="s">
        <v>96</v>
      </c>
      <c r="AR97" s="73"/>
      <c r="AS97" s="138">
        <v>0</v>
      </c>
      <c r="AT97" s="139">
        <f>ROUND(SUM(AV97:AW97),2)</f>
        <v>0</v>
      </c>
      <c r="AU97" s="140">
        <f>'D.1.4 - Zdravotně technic...'!P131</f>
        <v>0</v>
      </c>
      <c r="AV97" s="139">
        <f>'D.1.4 - Zdravotně technic...'!J35</f>
        <v>0</v>
      </c>
      <c r="AW97" s="139">
        <f>'D.1.4 - Zdravotně technic...'!J36</f>
        <v>0</v>
      </c>
      <c r="AX97" s="139">
        <f>'D.1.4 - Zdravotně technic...'!J37</f>
        <v>0</v>
      </c>
      <c r="AY97" s="139">
        <f>'D.1.4 - Zdravotně technic...'!J38</f>
        <v>0</v>
      </c>
      <c r="AZ97" s="139">
        <f>'D.1.4 - Zdravotně technic...'!F35</f>
        <v>0</v>
      </c>
      <c r="BA97" s="139">
        <f>'D.1.4 - Zdravotně technic...'!F36</f>
        <v>0</v>
      </c>
      <c r="BB97" s="139">
        <f>'D.1.4 - Zdravotně technic...'!F37</f>
        <v>0</v>
      </c>
      <c r="BC97" s="139">
        <f>'D.1.4 - Zdravotně technic...'!F38</f>
        <v>0</v>
      </c>
      <c r="BD97" s="141">
        <f>'D.1.4 - Zdravotně technic...'!F39</f>
        <v>0</v>
      </c>
      <c r="BE97" s="4"/>
      <c r="BT97" s="142" t="s">
        <v>92</v>
      </c>
      <c r="BV97" s="142" t="s">
        <v>85</v>
      </c>
      <c r="BW97" s="142" t="s">
        <v>100</v>
      </c>
      <c r="BX97" s="142" t="s">
        <v>91</v>
      </c>
      <c r="CL97" s="142" t="s">
        <v>1</v>
      </c>
    </row>
    <row r="98" spans="1:90" s="4" customFormat="1" ht="16.5" customHeight="1">
      <c r="A98" s="133" t="s">
        <v>93</v>
      </c>
      <c r="B98" s="71"/>
      <c r="C98" s="134"/>
      <c r="D98" s="134"/>
      <c r="E98" s="135" t="s">
        <v>101</v>
      </c>
      <c r="F98" s="135"/>
      <c r="G98" s="135"/>
      <c r="H98" s="135"/>
      <c r="I98" s="135"/>
      <c r="J98" s="134"/>
      <c r="K98" s="135" t="s">
        <v>102</v>
      </c>
      <c r="L98" s="135"/>
      <c r="M98" s="135"/>
      <c r="N98" s="135"/>
      <c r="O98" s="135"/>
      <c r="P98" s="135"/>
      <c r="Q98" s="135"/>
      <c r="R98" s="135"/>
      <c r="S98" s="135"/>
      <c r="T98" s="135"/>
      <c r="U98" s="135"/>
      <c r="V98" s="135"/>
      <c r="W98" s="135"/>
      <c r="X98" s="135"/>
      <c r="Y98" s="135"/>
      <c r="Z98" s="135"/>
      <c r="AA98" s="135"/>
      <c r="AB98" s="135"/>
      <c r="AC98" s="135"/>
      <c r="AD98" s="135"/>
      <c r="AE98" s="135"/>
      <c r="AF98" s="135"/>
      <c r="AG98" s="136">
        <f>'VON - Vedlejší a ostatní ...'!J32</f>
        <v>0</v>
      </c>
      <c r="AH98" s="134"/>
      <c r="AI98" s="134"/>
      <c r="AJ98" s="134"/>
      <c r="AK98" s="134"/>
      <c r="AL98" s="134"/>
      <c r="AM98" s="134"/>
      <c r="AN98" s="136">
        <f>SUM(AG98,AT98)</f>
        <v>0</v>
      </c>
      <c r="AO98" s="134"/>
      <c r="AP98" s="134"/>
      <c r="AQ98" s="137" t="s">
        <v>96</v>
      </c>
      <c r="AR98" s="73"/>
      <c r="AS98" s="138">
        <v>0</v>
      </c>
      <c r="AT98" s="139">
        <f>ROUND(SUM(AV98:AW98),2)</f>
        <v>0</v>
      </c>
      <c r="AU98" s="140">
        <f>'VON - Vedlejší a ostatní ...'!P127</f>
        <v>0</v>
      </c>
      <c r="AV98" s="139">
        <f>'VON - Vedlejší a ostatní ...'!J35</f>
        <v>0</v>
      </c>
      <c r="AW98" s="139">
        <f>'VON - Vedlejší a ostatní ...'!J36</f>
        <v>0</v>
      </c>
      <c r="AX98" s="139">
        <f>'VON - Vedlejší a ostatní ...'!J37</f>
        <v>0</v>
      </c>
      <c r="AY98" s="139">
        <f>'VON - Vedlejší a ostatní ...'!J38</f>
        <v>0</v>
      </c>
      <c r="AZ98" s="139">
        <f>'VON - Vedlejší a ostatní ...'!F35</f>
        <v>0</v>
      </c>
      <c r="BA98" s="139">
        <f>'VON - Vedlejší a ostatní ...'!F36</f>
        <v>0</v>
      </c>
      <c r="BB98" s="139">
        <f>'VON - Vedlejší a ostatní ...'!F37</f>
        <v>0</v>
      </c>
      <c r="BC98" s="139">
        <f>'VON - Vedlejší a ostatní ...'!F38</f>
        <v>0</v>
      </c>
      <c r="BD98" s="141">
        <f>'VON - Vedlejší a ostatní ...'!F39</f>
        <v>0</v>
      </c>
      <c r="BE98" s="4"/>
      <c r="BT98" s="142" t="s">
        <v>92</v>
      </c>
      <c r="BV98" s="142" t="s">
        <v>85</v>
      </c>
      <c r="BW98" s="142" t="s">
        <v>103</v>
      </c>
      <c r="BX98" s="142" t="s">
        <v>91</v>
      </c>
      <c r="CL98" s="142" t="s">
        <v>19</v>
      </c>
    </row>
    <row r="99" spans="1:91" s="7" customFormat="1" ht="16.5" customHeight="1">
      <c r="A99" s="7"/>
      <c r="B99" s="120"/>
      <c r="C99" s="121"/>
      <c r="D99" s="122" t="s">
        <v>104</v>
      </c>
      <c r="E99" s="122"/>
      <c r="F99" s="122"/>
      <c r="G99" s="122"/>
      <c r="H99" s="122"/>
      <c r="I99" s="123"/>
      <c r="J99" s="122" t="s">
        <v>105</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ROUND(AG100,2)</f>
        <v>0</v>
      </c>
      <c r="AH99" s="123"/>
      <c r="AI99" s="123"/>
      <c r="AJ99" s="123"/>
      <c r="AK99" s="123"/>
      <c r="AL99" s="123"/>
      <c r="AM99" s="123"/>
      <c r="AN99" s="125">
        <f>SUM(AG99,AT99)</f>
        <v>0</v>
      </c>
      <c r="AO99" s="123"/>
      <c r="AP99" s="123"/>
      <c r="AQ99" s="126" t="s">
        <v>89</v>
      </c>
      <c r="AR99" s="127"/>
      <c r="AS99" s="128">
        <f>ROUND(AS100,2)</f>
        <v>0</v>
      </c>
      <c r="AT99" s="129">
        <f>ROUND(SUM(AV99:AW99),2)</f>
        <v>0</v>
      </c>
      <c r="AU99" s="130">
        <f>ROUND(AU100,5)</f>
        <v>0</v>
      </c>
      <c r="AV99" s="129">
        <f>ROUND(AZ99*L29,2)</f>
        <v>0</v>
      </c>
      <c r="AW99" s="129">
        <f>ROUND(BA99*L30,2)</f>
        <v>0</v>
      </c>
      <c r="AX99" s="129">
        <f>ROUND(BB99*L29,2)</f>
        <v>0</v>
      </c>
      <c r="AY99" s="129">
        <f>ROUND(BC99*L30,2)</f>
        <v>0</v>
      </c>
      <c r="AZ99" s="129">
        <f>ROUND(AZ100,2)</f>
        <v>0</v>
      </c>
      <c r="BA99" s="129">
        <f>ROUND(BA100,2)</f>
        <v>0</v>
      </c>
      <c r="BB99" s="129">
        <f>ROUND(BB100,2)</f>
        <v>0</v>
      </c>
      <c r="BC99" s="129">
        <f>ROUND(BC100,2)</f>
        <v>0</v>
      </c>
      <c r="BD99" s="131">
        <f>ROUND(BD100,2)</f>
        <v>0</v>
      </c>
      <c r="BE99" s="7"/>
      <c r="BS99" s="132" t="s">
        <v>82</v>
      </c>
      <c r="BT99" s="132" t="s">
        <v>90</v>
      </c>
      <c r="BU99" s="132" t="s">
        <v>84</v>
      </c>
      <c r="BV99" s="132" t="s">
        <v>85</v>
      </c>
      <c r="BW99" s="132" t="s">
        <v>106</v>
      </c>
      <c r="BX99" s="132" t="s">
        <v>5</v>
      </c>
      <c r="CL99" s="132" t="s">
        <v>19</v>
      </c>
      <c r="CM99" s="132" t="s">
        <v>92</v>
      </c>
    </row>
    <row r="100" spans="1:90" s="4" customFormat="1" ht="16.5" customHeight="1">
      <c r="A100" s="4"/>
      <c r="B100" s="71"/>
      <c r="C100" s="134"/>
      <c r="D100" s="134"/>
      <c r="E100" s="135" t="s">
        <v>90</v>
      </c>
      <c r="F100" s="135"/>
      <c r="G100" s="135"/>
      <c r="H100" s="135"/>
      <c r="I100" s="135"/>
      <c r="J100" s="134"/>
      <c r="K100" s="135" t="s">
        <v>105</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43">
        <f>ROUND(SUM(AG101:AG103),2)</f>
        <v>0</v>
      </c>
      <c r="AH100" s="134"/>
      <c r="AI100" s="134"/>
      <c r="AJ100" s="134"/>
      <c r="AK100" s="134"/>
      <c r="AL100" s="134"/>
      <c r="AM100" s="134"/>
      <c r="AN100" s="136">
        <f>SUM(AG100,AT100)</f>
        <v>0</v>
      </c>
      <c r="AO100" s="134"/>
      <c r="AP100" s="134"/>
      <c r="AQ100" s="137" t="s">
        <v>96</v>
      </c>
      <c r="AR100" s="73"/>
      <c r="AS100" s="138">
        <f>ROUND(SUM(AS101:AS103),2)</f>
        <v>0</v>
      </c>
      <c r="AT100" s="139">
        <f>ROUND(SUM(AV100:AW100),2)</f>
        <v>0</v>
      </c>
      <c r="AU100" s="140">
        <f>ROUND(SUM(AU101:AU103),5)</f>
        <v>0</v>
      </c>
      <c r="AV100" s="139">
        <f>ROUND(AZ100*L29,2)</f>
        <v>0</v>
      </c>
      <c r="AW100" s="139">
        <f>ROUND(BA100*L30,2)</f>
        <v>0</v>
      </c>
      <c r="AX100" s="139">
        <f>ROUND(BB100*L29,2)</f>
        <v>0</v>
      </c>
      <c r="AY100" s="139">
        <f>ROUND(BC100*L30,2)</f>
        <v>0</v>
      </c>
      <c r="AZ100" s="139">
        <f>ROUND(SUM(AZ101:AZ103),2)</f>
        <v>0</v>
      </c>
      <c r="BA100" s="139">
        <f>ROUND(SUM(BA101:BA103),2)</f>
        <v>0</v>
      </c>
      <c r="BB100" s="139">
        <f>ROUND(SUM(BB101:BB103),2)</f>
        <v>0</v>
      </c>
      <c r="BC100" s="139">
        <f>ROUND(SUM(BC101:BC103),2)</f>
        <v>0</v>
      </c>
      <c r="BD100" s="141">
        <f>ROUND(SUM(BD101:BD103),2)</f>
        <v>0</v>
      </c>
      <c r="BE100" s="4"/>
      <c r="BS100" s="142" t="s">
        <v>82</v>
      </c>
      <c r="BT100" s="142" t="s">
        <v>92</v>
      </c>
      <c r="BU100" s="142" t="s">
        <v>84</v>
      </c>
      <c r="BV100" s="142" t="s">
        <v>85</v>
      </c>
      <c r="BW100" s="142" t="s">
        <v>107</v>
      </c>
      <c r="BX100" s="142" t="s">
        <v>106</v>
      </c>
      <c r="CL100" s="142" t="s">
        <v>19</v>
      </c>
    </row>
    <row r="101" spans="1:90" s="4" customFormat="1" ht="16.5" customHeight="1">
      <c r="A101" s="133" t="s">
        <v>93</v>
      </c>
      <c r="B101" s="71"/>
      <c r="C101" s="134"/>
      <c r="D101" s="134"/>
      <c r="E101" s="134"/>
      <c r="F101" s="135" t="s">
        <v>108</v>
      </c>
      <c r="G101" s="135"/>
      <c r="H101" s="135"/>
      <c r="I101" s="135"/>
      <c r="J101" s="135"/>
      <c r="K101" s="134"/>
      <c r="L101" s="135" t="s">
        <v>105</v>
      </c>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'1.1 - Řešení dešťových vod '!J34</f>
        <v>0</v>
      </c>
      <c r="AH101" s="134"/>
      <c r="AI101" s="134"/>
      <c r="AJ101" s="134"/>
      <c r="AK101" s="134"/>
      <c r="AL101" s="134"/>
      <c r="AM101" s="134"/>
      <c r="AN101" s="136">
        <f>SUM(AG101,AT101)</f>
        <v>0</v>
      </c>
      <c r="AO101" s="134"/>
      <c r="AP101" s="134"/>
      <c r="AQ101" s="137" t="s">
        <v>96</v>
      </c>
      <c r="AR101" s="73"/>
      <c r="AS101" s="138">
        <v>0</v>
      </c>
      <c r="AT101" s="139">
        <f>ROUND(SUM(AV101:AW101),2)</f>
        <v>0</v>
      </c>
      <c r="AU101" s="140">
        <f>'1.1 - Řešení dešťových vod '!P142</f>
        <v>0</v>
      </c>
      <c r="AV101" s="139">
        <f>'1.1 - Řešení dešťových vod '!J37</f>
        <v>0</v>
      </c>
      <c r="AW101" s="139">
        <f>'1.1 - Řešení dešťových vod '!J38</f>
        <v>0</v>
      </c>
      <c r="AX101" s="139">
        <f>'1.1 - Řešení dešťových vod '!J39</f>
        <v>0</v>
      </c>
      <c r="AY101" s="139">
        <f>'1.1 - Řešení dešťových vod '!J40</f>
        <v>0</v>
      </c>
      <c r="AZ101" s="139">
        <f>'1.1 - Řešení dešťových vod '!F37</f>
        <v>0</v>
      </c>
      <c r="BA101" s="139">
        <f>'1.1 - Řešení dešťových vod '!F38</f>
        <v>0</v>
      </c>
      <c r="BB101" s="139">
        <f>'1.1 - Řešení dešťových vod '!F39</f>
        <v>0</v>
      </c>
      <c r="BC101" s="139">
        <f>'1.1 - Řešení dešťových vod '!F40</f>
        <v>0</v>
      </c>
      <c r="BD101" s="141">
        <f>'1.1 - Řešení dešťových vod '!F41</f>
        <v>0</v>
      </c>
      <c r="BE101" s="4"/>
      <c r="BT101" s="142" t="s">
        <v>109</v>
      </c>
      <c r="BV101" s="142" t="s">
        <v>85</v>
      </c>
      <c r="BW101" s="142" t="s">
        <v>110</v>
      </c>
      <c r="BX101" s="142" t="s">
        <v>107</v>
      </c>
      <c r="CL101" s="142" t="s">
        <v>1</v>
      </c>
    </row>
    <row r="102" spans="1:90" s="4" customFormat="1" ht="16.5" customHeight="1">
      <c r="A102" s="133" t="s">
        <v>93</v>
      </c>
      <c r="B102" s="71"/>
      <c r="C102" s="134"/>
      <c r="D102" s="134"/>
      <c r="E102" s="134"/>
      <c r="F102" s="135" t="s">
        <v>111</v>
      </c>
      <c r="G102" s="135"/>
      <c r="H102" s="135"/>
      <c r="I102" s="135"/>
      <c r="J102" s="135"/>
      <c r="K102" s="134"/>
      <c r="L102" s="135" t="s">
        <v>112</v>
      </c>
      <c r="M102" s="135"/>
      <c r="N102" s="135"/>
      <c r="O102" s="135"/>
      <c r="P102" s="135"/>
      <c r="Q102" s="135"/>
      <c r="R102" s="135"/>
      <c r="S102" s="135"/>
      <c r="T102" s="135"/>
      <c r="U102" s="135"/>
      <c r="V102" s="135"/>
      <c r="W102" s="135"/>
      <c r="X102" s="135"/>
      <c r="Y102" s="135"/>
      <c r="Z102" s="135"/>
      <c r="AA102" s="135"/>
      <c r="AB102" s="135"/>
      <c r="AC102" s="135"/>
      <c r="AD102" s="135"/>
      <c r="AE102" s="135"/>
      <c r="AF102" s="135"/>
      <c r="AG102" s="136">
        <f>'1.2 - AST (stavební a tec...'!J34</f>
        <v>0</v>
      </c>
      <c r="AH102" s="134"/>
      <c r="AI102" s="134"/>
      <c r="AJ102" s="134"/>
      <c r="AK102" s="134"/>
      <c r="AL102" s="134"/>
      <c r="AM102" s="134"/>
      <c r="AN102" s="136">
        <f>SUM(AG102,AT102)</f>
        <v>0</v>
      </c>
      <c r="AO102" s="134"/>
      <c r="AP102" s="134"/>
      <c r="AQ102" s="137" t="s">
        <v>96</v>
      </c>
      <c r="AR102" s="73"/>
      <c r="AS102" s="138">
        <v>0</v>
      </c>
      <c r="AT102" s="139">
        <f>ROUND(SUM(AV102:AW102),2)</f>
        <v>0</v>
      </c>
      <c r="AU102" s="140">
        <f>'1.2 - AST (stavební a tec...'!P126</f>
        <v>0</v>
      </c>
      <c r="AV102" s="139">
        <f>'1.2 - AST (stavební a tec...'!J37</f>
        <v>0</v>
      </c>
      <c r="AW102" s="139">
        <f>'1.2 - AST (stavební a tec...'!J38</f>
        <v>0</v>
      </c>
      <c r="AX102" s="139">
        <f>'1.2 - AST (stavební a tec...'!J39</f>
        <v>0</v>
      </c>
      <c r="AY102" s="139">
        <f>'1.2 - AST (stavební a tec...'!J40</f>
        <v>0</v>
      </c>
      <c r="AZ102" s="139">
        <f>'1.2 - AST (stavební a tec...'!F37</f>
        <v>0</v>
      </c>
      <c r="BA102" s="139">
        <f>'1.2 - AST (stavební a tec...'!F38</f>
        <v>0</v>
      </c>
      <c r="BB102" s="139">
        <f>'1.2 - AST (stavební a tec...'!F39</f>
        <v>0</v>
      </c>
      <c r="BC102" s="139">
        <f>'1.2 - AST (stavební a tec...'!F40</f>
        <v>0</v>
      </c>
      <c r="BD102" s="141">
        <f>'1.2 - AST (stavební a tec...'!F41</f>
        <v>0</v>
      </c>
      <c r="BE102" s="4"/>
      <c r="BT102" s="142" t="s">
        <v>109</v>
      </c>
      <c r="BV102" s="142" t="s">
        <v>85</v>
      </c>
      <c r="BW102" s="142" t="s">
        <v>113</v>
      </c>
      <c r="BX102" s="142" t="s">
        <v>107</v>
      </c>
      <c r="CL102" s="142" t="s">
        <v>1</v>
      </c>
    </row>
    <row r="103" spans="1:90" s="4" customFormat="1" ht="16.5" customHeight="1">
      <c r="A103" s="133" t="s">
        <v>93</v>
      </c>
      <c r="B103" s="71"/>
      <c r="C103" s="134"/>
      <c r="D103" s="134"/>
      <c r="E103" s="134"/>
      <c r="F103" s="135" t="s">
        <v>114</v>
      </c>
      <c r="G103" s="135"/>
      <c r="H103" s="135"/>
      <c r="I103" s="135"/>
      <c r="J103" s="135"/>
      <c r="K103" s="134"/>
      <c r="L103" s="135" t="s">
        <v>115</v>
      </c>
      <c r="M103" s="135"/>
      <c r="N103" s="135"/>
      <c r="O103" s="135"/>
      <c r="P103" s="135"/>
      <c r="Q103" s="135"/>
      <c r="R103" s="135"/>
      <c r="S103" s="135"/>
      <c r="T103" s="135"/>
      <c r="U103" s="135"/>
      <c r="V103" s="135"/>
      <c r="W103" s="135"/>
      <c r="X103" s="135"/>
      <c r="Y103" s="135"/>
      <c r="Z103" s="135"/>
      <c r="AA103" s="135"/>
      <c r="AB103" s="135"/>
      <c r="AC103" s="135"/>
      <c r="AD103" s="135"/>
      <c r="AE103" s="135"/>
      <c r="AF103" s="135"/>
      <c r="AG103" s="136">
        <f>'1.3 - Vedlejší a ostatní ...'!J34</f>
        <v>0</v>
      </c>
      <c r="AH103" s="134"/>
      <c r="AI103" s="134"/>
      <c r="AJ103" s="134"/>
      <c r="AK103" s="134"/>
      <c r="AL103" s="134"/>
      <c r="AM103" s="134"/>
      <c r="AN103" s="136">
        <f>SUM(AG103,AT103)</f>
        <v>0</v>
      </c>
      <c r="AO103" s="134"/>
      <c r="AP103" s="134"/>
      <c r="AQ103" s="137" t="s">
        <v>96</v>
      </c>
      <c r="AR103" s="73"/>
      <c r="AS103" s="138">
        <v>0</v>
      </c>
      <c r="AT103" s="139">
        <f>ROUND(SUM(AV103:AW103),2)</f>
        <v>0</v>
      </c>
      <c r="AU103" s="140">
        <f>'1.3 - Vedlejší a ostatní ...'!P128</f>
        <v>0</v>
      </c>
      <c r="AV103" s="139">
        <f>'1.3 - Vedlejší a ostatní ...'!J37</f>
        <v>0</v>
      </c>
      <c r="AW103" s="139">
        <f>'1.3 - Vedlejší a ostatní ...'!J38</f>
        <v>0</v>
      </c>
      <c r="AX103" s="139">
        <f>'1.3 - Vedlejší a ostatní ...'!J39</f>
        <v>0</v>
      </c>
      <c r="AY103" s="139">
        <f>'1.3 - Vedlejší a ostatní ...'!J40</f>
        <v>0</v>
      </c>
      <c r="AZ103" s="139">
        <f>'1.3 - Vedlejší a ostatní ...'!F37</f>
        <v>0</v>
      </c>
      <c r="BA103" s="139">
        <f>'1.3 - Vedlejší a ostatní ...'!F38</f>
        <v>0</v>
      </c>
      <c r="BB103" s="139">
        <f>'1.3 - Vedlejší a ostatní ...'!F39</f>
        <v>0</v>
      </c>
      <c r="BC103" s="139">
        <f>'1.3 - Vedlejší a ostatní ...'!F40</f>
        <v>0</v>
      </c>
      <c r="BD103" s="141">
        <f>'1.3 - Vedlejší a ostatní ...'!F41</f>
        <v>0</v>
      </c>
      <c r="BE103" s="4"/>
      <c r="BT103" s="142" t="s">
        <v>109</v>
      </c>
      <c r="BV103" s="142" t="s">
        <v>85</v>
      </c>
      <c r="BW103" s="142" t="s">
        <v>116</v>
      </c>
      <c r="BX103" s="142" t="s">
        <v>107</v>
      </c>
      <c r="CL103" s="142" t="s">
        <v>1</v>
      </c>
    </row>
    <row r="104" spans="1:91" s="7" customFormat="1" ht="24.75" customHeight="1">
      <c r="A104" s="7"/>
      <c r="B104" s="120"/>
      <c r="C104" s="121"/>
      <c r="D104" s="122" t="s">
        <v>117</v>
      </c>
      <c r="E104" s="122"/>
      <c r="F104" s="122"/>
      <c r="G104" s="122"/>
      <c r="H104" s="122"/>
      <c r="I104" s="123"/>
      <c r="J104" s="122" t="s">
        <v>118</v>
      </c>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4">
        <f>ROUND(SUM(AG105:AG106),2)</f>
        <v>0</v>
      </c>
      <c r="AH104" s="123"/>
      <c r="AI104" s="123"/>
      <c r="AJ104" s="123"/>
      <c r="AK104" s="123"/>
      <c r="AL104" s="123"/>
      <c r="AM104" s="123"/>
      <c r="AN104" s="125">
        <f>SUM(AG104,AT104)</f>
        <v>0</v>
      </c>
      <c r="AO104" s="123"/>
      <c r="AP104" s="123"/>
      <c r="AQ104" s="126" t="s">
        <v>89</v>
      </c>
      <c r="AR104" s="127"/>
      <c r="AS104" s="128">
        <f>ROUND(SUM(AS105:AS106),2)</f>
        <v>0</v>
      </c>
      <c r="AT104" s="129">
        <f>ROUND(SUM(AV104:AW104),2)</f>
        <v>0</v>
      </c>
      <c r="AU104" s="130">
        <f>ROUND(SUM(AU105:AU106),5)</f>
        <v>0</v>
      </c>
      <c r="AV104" s="129">
        <f>ROUND(AZ104*L29,2)</f>
        <v>0</v>
      </c>
      <c r="AW104" s="129">
        <f>ROUND(BA104*L30,2)</f>
        <v>0</v>
      </c>
      <c r="AX104" s="129">
        <f>ROUND(BB104*L29,2)</f>
        <v>0</v>
      </c>
      <c r="AY104" s="129">
        <f>ROUND(BC104*L30,2)</f>
        <v>0</v>
      </c>
      <c r="AZ104" s="129">
        <f>ROUND(SUM(AZ105:AZ106),2)</f>
        <v>0</v>
      </c>
      <c r="BA104" s="129">
        <f>ROUND(SUM(BA105:BA106),2)</f>
        <v>0</v>
      </c>
      <c r="BB104" s="129">
        <f>ROUND(SUM(BB105:BB106),2)</f>
        <v>0</v>
      </c>
      <c r="BC104" s="129">
        <f>ROUND(SUM(BC105:BC106),2)</f>
        <v>0</v>
      </c>
      <c r="BD104" s="131">
        <f>ROUND(SUM(BD105:BD106),2)</f>
        <v>0</v>
      </c>
      <c r="BE104" s="7"/>
      <c r="BS104" s="132" t="s">
        <v>82</v>
      </c>
      <c r="BT104" s="132" t="s">
        <v>90</v>
      </c>
      <c r="BU104" s="132" t="s">
        <v>84</v>
      </c>
      <c r="BV104" s="132" t="s">
        <v>85</v>
      </c>
      <c r="BW104" s="132" t="s">
        <v>119</v>
      </c>
      <c r="BX104" s="132" t="s">
        <v>5</v>
      </c>
      <c r="CL104" s="132" t="s">
        <v>19</v>
      </c>
      <c r="CM104" s="132" t="s">
        <v>92</v>
      </c>
    </row>
    <row r="105" spans="1:90" s="4" customFormat="1" ht="16.5" customHeight="1">
      <c r="A105" s="133" t="s">
        <v>93</v>
      </c>
      <c r="B105" s="71"/>
      <c r="C105" s="134"/>
      <c r="D105" s="134"/>
      <c r="E105" s="135" t="s">
        <v>120</v>
      </c>
      <c r="F105" s="135"/>
      <c r="G105" s="135"/>
      <c r="H105" s="135"/>
      <c r="I105" s="135"/>
      <c r="J105" s="134"/>
      <c r="K105" s="135" t="s">
        <v>121</v>
      </c>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6">
        <f>'2.1 - Závlaha'!J32</f>
        <v>0</v>
      </c>
      <c r="AH105" s="134"/>
      <c r="AI105" s="134"/>
      <c r="AJ105" s="134"/>
      <c r="AK105" s="134"/>
      <c r="AL105" s="134"/>
      <c r="AM105" s="134"/>
      <c r="AN105" s="136">
        <f>SUM(AG105,AT105)</f>
        <v>0</v>
      </c>
      <c r="AO105" s="134"/>
      <c r="AP105" s="134"/>
      <c r="AQ105" s="137" t="s">
        <v>96</v>
      </c>
      <c r="AR105" s="73"/>
      <c r="AS105" s="138">
        <v>0</v>
      </c>
      <c r="AT105" s="139">
        <f>ROUND(SUM(AV105:AW105),2)</f>
        <v>0</v>
      </c>
      <c r="AU105" s="140">
        <f>'2.1 - Závlaha'!P128</f>
        <v>0</v>
      </c>
      <c r="AV105" s="139">
        <f>'2.1 - Závlaha'!J35</f>
        <v>0</v>
      </c>
      <c r="AW105" s="139">
        <f>'2.1 - Závlaha'!J36</f>
        <v>0</v>
      </c>
      <c r="AX105" s="139">
        <f>'2.1 - Závlaha'!J37</f>
        <v>0</v>
      </c>
      <c r="AY105" s="139">
        <f>'2.1 - Závlaha'!J38</f>
        <v>0</v>
      </c>
      <c r="AZ105" s="139">
        <f>'2.1 - Závlaha'!F35</f>
        <v>0</v>
      </c>
      <c r="BA105" s="139">
        <f>'2.1 - Závlaha'!F36</f>
        <v>0</v>
      </c>
      <c r="BB105" s="139">
        <f>'2.1 - Závlaha'!F37</f>
        <v>0</v>
      </c>
      <c r="BC105" s="139">
        <f>'2.1 - Závlaha'!F38</f>
        <v>0</v>
      </c>
      <c r="BD105" s="141">
        <f>'2.1 - Závlaha'!F39</f>
        <v>0</v>
      </c>
      <c r="BE105" s="4"/>
      <c r="BT105" s="142" t="s">
        <v>92</v>
      </c>
      <c r="BV105" s="142" t="s">
        <v>85</v>
      </c>
      <c r="BW105" s="142" t="s">
        <v>122</v>
      </c>
      <c r="BX105" s="142" t="s">
        <v>119</v>
      </c>
      <c r="CL105" s="142" t="s">
        <v>1</v>
      </c>
    </row>
    <row r="106" spans="1:90" s="4" customFormat="1" ht="16.5" customHeight="1">
      <c r="A106" s="133" t="s">
        <v>93</v>
      </c>
      <c r="B106" s="71"/>
      <c r="C106" s="134"/>
      <c r="D106" s="134"/>
      <c r="E106" s="135" t="s">
        <v>123</v>
      </c>
      <c r="F106" s="135"/>
      <c r="G106" s="135"/>
      <c r="H106" s="135"/>
      <c r="I106" s="135"/>
      <c r="J106" s="134"/>
      <c r="K106" s="135" t="s">
        <v>124</v>
      </c>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6">
        <f>'2.2 - Vegetační úpravy'!J32</f>
        <v>0</v>
      </c>
      <c r="AH106" s="134"/>
      <c r="AI106" s="134"/>
      <c r="AJ106" s="134"/>
      <c r="AK106" s="134"/>
      <c r="AL106" s="134"/>
      <c r="AM106" s="134"/>
      <c r="AN106" s="136">
        <f>SUM(AG106,AT106)</f>
        <v>0</v>
      </c>
      <c r="AO106" s="134"/>
      <c r="AP106" s="134"/>
      <c r="AQ106" s="137" t="s">
        <v>96</v>
      </c>
      <c r="AR106" s="73"/>
      <c r="AS106" s="138">
        <v>0</v>
      </c>
      <c r="AT106" s="139">
        <f>ROUND(SUM(AV106:AW106),2)</f>
        <v>0</v>
      </c>
      <c r="AU106" s="140">
        <f>'2.2 - Vegetační úpravy'!P123</f>
        <v>0</v>
      </c>
      <c r="AV106" s="139">
        <f>'2.2 - Vegetační úpravy'!J35</f>
        <v>0</v>
      </c>
      <c r="AW106" s="139">
        <f>'2.2 - Vegetační úpravy'!J36</f>
        <v>0</v>
      </c>
      <c r="AX106" s="139">
        <f>'2.2 - Vegetační úpravy'!J37</f>
        <v>0</v>
      </c>
      <c r="AY106" s="139">
        <f>'2.2 - Vegetační úpravy'!J38</f>
        <v>0</v>
      </c>
      <c r="AZ106" s="139">
        <f>'2.2 - Vegetační úpravy'!F35</f>
        <v>0</v>
      </c>
      <c r="BA106" s="139">
        <f>'2.2 - Vegetační úpravy'!F36</f>
        <v>0</v>
      </c>
      <c r="BB106" s="139">
        <f>'2.2 - Vegetační úpravy'!F37</f>
        <v>0</v>
      </c>
      <c r="BC106" s="139">
        <f>'2.2 - Vegetační úpravy'!F38</f>
        <v>0</v>
      </c>
      <c r="BD106" s="141">
        <f>'2.2 - Vegetační úpravy'!F39</f>
        <v>0</v>
      </c>
      <c r="BE106" s="4"/>
      <c r="BT106" s="142" t="s">
        <v>92</v>
      </c>
      <c r="BV106" s="142" t="s">
        <v>85</v>
      </c>
      <c r="BW106" s="142" t="s">
        <v>125</v>
      </c>
      <c r="BX106" s="142" t="s">
        <v>119</v>
      </c>
      <c r="CL106" s="142" t="s">
        <v>1</v>
      </c>
    </row>
    <row r="107" spans="1:91" s="7" customFormat="1" ht="16.5" customHeight="1">
      <c r="A107" s="7"/>
      <c r="B107" s="120"/>
      <c r="C107" s="121"/>
      <c r="D107" s="122" t="s">
        <v>126</v>
      </c>
      <c r="E107" s="122"/>
      <c r="F107" s="122"/>
      <c r="G107" s="122"/>
      <c r="H107" s="122"/>
      <c r="I107" s="123"/>
      <c r="J107" s="122" t="s">
        <v>127</v>
      </c>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4">
        <f>ROUND(AG108,2)</f>
        <v>0</v>
      </c>
      <c r="AH107" s="123"/>
      <c r="AI107" s="123"/>
      <c r="AJ107" s="123"/>
      <c r="AK107" s="123"/>
      <c r="AL107" s="123"/>
      <c r="AM107" s="123"/>
      <c r="AN107" s="125">
        <f>SUM(AG107,AT107)</f>
        <v>0</v>
      </c>
      <c r="AO107" s="123"/>
      <c r="AP107" s="123"/>
      <c r="AQ107" s="126" t="s">
        <v>89</v>
      </c>
      <c r="AR107" s="127"/>
      <c r="AS107" s="128">
        <f>ROUND(AS108,2)</f>
        <v>0</v>
      </c>
      <c r="AT107" s="129">
        <f>ROUND(SUM(AV107:AW107),2)</f>
        <v>0</v>
      </c>
      <c r="AU107" s="130">
        <f>ROUND(AU108,5)</f>
        <v>0</v>
      </c>
      <c r="AV107" s="129">
        <f>ROUND(AZ107*L29,2)</f>
        <v>0</v>
      </c>
      <c r="AW107" s="129">
        <f>ROUND(BA107*L30,2)</f>
        <v>0</v>
      </c>
      <c r="AX107" s="129">
        <f>ROUND(BB107*L29,2)</f>
        <v>0</v>
      </c>
      <c r="AY107" s="129">
        <f>ROUND(BC107*L30,2)</f>
        <v>0</v>
      </c>
      <c r="AZ107" s="129">
        <f>ROUND(AZ108,2)</f>
        <v>0</v>
      </c>
      <c r="BA107" s="129">
        <f>ROUND(BA108,2)</f>
        <v>0</v>
      </c>
      <c r="BB107" s="129">
        <f>ROUND(BB108,2)</f>
        <v>0</v>
      </c>
      <c r="BC107" s="129">
        <f>ROUND(BC108,2)</f>
        <v>0</v>
      </c>
      <c r="BD107" s="131">
        <f>ROUND(BD108,2)</f>
        <v>0</v>
      </c>
      <c r="BE107" s="7"/>
      <c r="BS107" s="132" t="s">
        <v>82</v>
      </c>
      <c r="BT107" s="132" t="s">
        <v>90</v>
      </c>
      <c r="BU107" s="132" t="s">
        <v>84</v>
      </c>
      <c r="BV107" s="132" t="s">
        <v>85</v>
      </c>
      <c r="BW107" s="132" t="s">
        <v>128</v>
      </c>
      <c r="BX107" s="132" t="s">
        <v>5</v>
      </c>
      <c r="CL107" s="132" t="s">
        <v>19</v>
      </c>
      <c r="CM107" s="132" t="s">
        <v>92</v>
      </c>
    </row>
    <row r="108" spans="1:90" s="4" customFormat="1" ht="16.5" customHeight="1">
      <c r="A108" s="133" t="s">
        <v>93</v>
      </c>
      <c r="B108" s="71"/>
      <c r="C108" s="134"/>
      <c r="D108" s="134"/>
      <c r="E108" s="135" t="s">
        <v>90</v>
      </c>
      <c r="F108" s="135"/>
      <c r="G108" s="135"/>
      <c r="H108" s="135"/>
      <c r="I108" s="135"/>
      <c r="J108" s="134"/>
      <c r="K108" s="135" t="s">
        <v>127</v>
      </c>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6">
        <f>'1 - Kabelový přívod NN '!J32</f>
        <v>0</v>
      </c>
      <c r="AH108" s="134"/>
      <c r="AI108" s="134"/>
      <c r="AJ108" s="134"/>
      <c r="AK108" s="134"/>
      <c r="AL108" s="134"/>
      <c r="AM108" s="134"/>
      <c r="AN108" s="136">
        <f>SUM(AG108,AT108)</f>
        <v>0</v>
      </c>
      <c r="AO108" s="134"/>
      <c r="AP108" s="134"/>
      <c r="AQ108" s="137" t="s">
        <v>96</v>
      </c>
      <c r="AR108" s="73"/>
      <c r="AS108" s="144">
        <v>0</v>
      </c>
      <c r="AT108" s="145">
        <f>ROUND(SUM(AV108:AW108),2)</f>
        <v>0</v>
      </c>
      <c r="AU108" s="146">
        <f>'1 - Kabelový přívod NN '!P124</f>
        <v>0</v>
      </c>
      <c r="AV108" s="145">
        <f>'1 - Kabelový přívod NN '!J35</f>
        <v>0</v>
      </c>
      <c r="AW108" s="145">
        <f>'1 - Kabelový přívod NN '!J36</f>
        <v>0</v>
      </c>
      <c r="AX108" s="145">
        <f>'1 - Kabelový přívod NN '!J37</f>
        <v>0</v>
      </c>
      <c r="AY108" s="145">
        <f>'1 - Kabelový přívod NN '!J38</f>
        <v>0</v>
      </c>
      <c r="AZ108" s="145">
        <f>'1 - Kabelový přívod NN '!F35</f>
        <v>0</v>
      </c>
      <c r="BA108" s="145">
        <f>'1 - Kabelový přívod NN '!F36</f>
        <v>0</v>
      </c>
      <c r="BB108" s="145">
        <f>'1 - Kabelový přívod NN '!F37</f>
        <v>0</v>
      </c>
      <c r="BC108" s="145">
        <f>'1 - Kabelový přívod NN '!F38</f>
        <v>0</v>
      </c>
      <c r="BD108" s="147">
        <f>'1 - Kabelový přívod NN '!F39</f>
        <v>0</v>
      </c>
      <c r="BE108" s="4"/>
      <c r="BT108" s="142" t="s">
        <v>92</v>
      </c>
      <c r="BV108" s="142" t="s">
        <v>85</v>
      </c>
      <c r="BW108" s="142" t="s">
        <v>129</v>
      </c>
      <c r="BX108" s="142" t="s">
        <v>128</v>
      </c>
      <c r="CL108" s="142" t="s">
        <v>1</v>
      </c>
    </row>
    <row r="109" spans="1:57" s="2" customFormat="1" ht="30" customHeight="1">
      <c r="A109" s="39"/>
      <c r="B109" s="40"/>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5"/>
      <c r="AS109" s="39"/>
      <c r="AT109" s="39"/>
      <c r="AU109" s="39"/>
      <c r="AV109" s="39"/>
      <c r="AW109" s="39"/>
      <c r="AX109" s="39"/>
      <c r="AY109" s="39"/>
      <c r="AZ109" s="39"/>
      <c r="BA109" s="39"/>
      <c r="BB109" s="39"/>
      <c r="BC109" s="39"/>
      <c r="BD109" s="39"/>
      <c r="BE109" s="39"/>
    </row>
    <row r="110" spans="1:57" s="2" customFormat="1" ht="6.95" customHeight="1">
      <c r="A110" s="39"/>
      <c r="B110" s="67"/>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45"/>
      <c r="AS110" s="39"/>
      <c r="AT110" s="39"/>
      <c r="AU110" s="39"/>
      <c r="AV110" s="39"/>
      <c r="AW110" s="39"/>
      <c r="AX110" s="39"/>
      <c r="AY110" s="39"/>
      <c r="AZ110" s="39"/>
      <c r="BA110" s="39"/>
      <c r="BB110" s="39"/>
      <c r="BC110" s="39"/>
      <c r="BD110" s="39"/>
      <c r="BE110" s="39"/>
    </row>
  </sheetData>
  <sheetProtection password="E785" sheet="1" objects="1" scenarios="1" formatColumns="0" formatRows="0"/>
  <mergeCells count="94">
    <mergeCell ref="C92:G92"/>
    <mergeCell ref="D99:H99"/>
    <mergeCell ref="D104:H104"/>
    <mergeCell ref="D95:H95"/>
    <mergeCell ref="E97:I97"/>
    <mergeCell ref="E100:I100"/>
    <mergeCell ref="E98:I98"/>
    <mergeCell ref="E96:I96"/>
    <mergeCell ref="F101:J101"/>
    <mergeCell ref="F103:J103"/>
    <mergeCell ref="F102:J102"/>
    <mergeCell ref="I92:AF92"/>
    <mergeCell ref="J95:AF95"/>
    <mergeCell ref="J99:AF99"/>
    <mergeCell ref="J104:AF104"/>
    <mergeCell ref="K96:AF96"/>
    <mergeCell ref="K100:AF100"/>
    <mergeCell ref="K97:AF97"/>
    <mergeCell ref="K98:AF98"/>
    <mergeCell ref="L85:AO85"/>
    <mergeCell ref="L101:AF101"/>
    <mergeCell ref="L102:AF102"/>
    <mergeCell ref="L103:AF103"/>
    <mergeCell ref="E105:I105"/>
    <mergeCell ref="K105:AF105"/>
    <mergeCell ref="E106:I106"/>
    <mergeCell ref="K106:AF106"/>
    <mergeCell ref="D107:H107"/>
    <mergeCell ref="J107:AF107"/>
    <mergeCell ref="E108:I108"/>
    <mergeCell ref="K108:AF108"/>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101:AM101"/>
    <mergeCell ref="AG100:AM100"/>
    <mergeCell ref="AG99:AM99"/>
    <mergeCell ref="AG104:AM104"/>
    <mergeCell ref="AG98:AM98"/>
    <mergeCell ref="AG97:AM97"/>
    <mergeCell ref="AG92:AM92"/>
    <mergeCell ref="AG96:AM96"/>
    <mergeCell ref="AG103:AM103"/>
    <mergeCell ref="AG95:AM95"/>
    <mergeCell ref="AG102:AM102"/>
    <mergeCell ref="AM90:AP90"/>
    <mergeCell ref="AM87:AN87"/>
    <mergeCell ref="AM89:AP89"/>
    <mergeCell ref="AN103:AP103"/>
    <mergeCell ref="AN98:AP98"/>
    <mergeCell ref="AN101:AP101"/>
    <mergeCell ref="AN100:AP100"/>
    <mergeCell ref="AN99:AP99"/>
    <mergeCell ref="AN97:AP97"/>
    <mergeCell ref="AN96:AP96"/>
    <mergeCell ref="AN95:AP95"/>
    <mergeCell ref="AN92:AP92"/>
    <mergeCell ref="AN102:AP102"/>
    <mergeCell ref="AN104:AP104"/>
    <mergeCell ref="AS89:AT91"/>
    <mergeCell ref="AN105:AP105"/>
    <mergeCell ref="AG105:AM105"/>
    <mergeCell ref="AN106:AP106"/>
    <mergeCell ref="AG106:AM106"/>
    <mergeCell ref="AN107:AP107"/>
    <mergeCell ref="AG107:AM107"/>
    <mergeCell ref="AN108:AP108"/>
    <mergeCell ref="AG108:AM108"/>
    <mergeCell ref="AN94:AP94"/>
  </mergeCells>
  <hyperlinks>
    <hyperlink ref="A96" location="'D.1.1 - Architektonicko-s...'!C2" display="/"/>
    <hyperlink ref="A97" location="'D.1.4 - Zdravotně technic...'!C2" display="/"/>
    <hyperlink ref="A98" location="'VON - Vedlejší a ostatní ...'!C2" display="/"/>
    <hyperlink ref="A101" location="'1.1 - Řešení dešťových vod '!C2" display="/"/>
    <hyperlink ref="A102" location="'1.2 - AST (stavební a tec...'!C2" display="/"/>
    <hyperlink ref="A103" location="'1.3 - Vedlejší a ostatní ...'!C2" display="/"/>
    <hyperlink ref="A105" location="'2.1 - Závlaha'!C2" display="/"/>
    <hyperlink ref="A106" location="'2.2 - Vegetační úpravy'!C2" display="/"/>
    <hyperlink ref="A108" location="'1 - Kabelový přívod NN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129</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s="1" customFormat="1" ht="12" customHeight="1">
      <c r="B8" s="20"/>
      <c r="D8" s="152" t="s">
        <v>131</v>
      </c>
      <c r="L8" s="20"/>
    </row>
    <row r="9" spans="1:31" s="2" customFormat="1" ht="16.5" customHeight="1">
      <c r="A9" s="39"/>
      <c r="B9" s="45"/>
      <c r="C9" s="39"/>
      <c r="D9" s="39"/>
      <c r="E9" s="153" t="s">
        <v>971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972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20</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22</v>
      </c>
      <c r="E14" s="39"/>
      <c r="F14" s="142" t="s">
        <v>40</v>
      </c>
      <c r="G14" s="39"/>
      <c r="H14" s="39"/>
      <c r="I14" s="152" t="s">
        <v>24</v>
      </c>
      <c r="J14" s="155" t="str">
        <f>'Rekapitulace stavby'!AN8</f>
        <v>20. 2. 2021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30</v>
      </c>
      <c r="E16" s="39"/>
      <c r="F16" s="39"/>
      <c r="G16" s="39"/>
      <c r="H16" s="39"/>
      <c r="I16" s="152" t="s">
        <v>31</v>
      </c>
      <c r="J16" s="142" t="str">
        <f>IF('Rekapitulace stavby'!AN10="","",'Rekapitulace stavby'!AN10)</f>
        <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tr">
        <f>IF('Rekapitulace stavby'!E11="","",'Rekapitulace stavby'!E11)</f>
        <v xml:space="preserve">VŠB - TUO </v>
      </c>
      <c r="F17" s="39"/>
      <c r="G17" s="39"/>
      <c r="H17" s="39"/>
      <c r="I17" s="152" t="s">
        <v>33</v>
      </c>
      <c r="J17" s="142" t="str">
        <f>IF('Rekapitulace stavby'!AN11="","",'Rekapitulace stavby'!AN11)</f>
        <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34</v>
      </c>
      <c r="E19" s="39"/>
      <c r="F19" s="39"/>
      <c r="G19" s="39"/>
      <c r="H19" s="39"/>
      <c r="I19" s="152" t="s">
        <v>31</v>
      </c>
      <c r="J19" s="33"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3" t="str">
        <f>'Rekapitulace stavby'!E14</f>
        <v>Vyplň údaj</v>
      </c>
      <c r="F20" s="142"/>
      <c r="G20" s="142"/>
      <c r="H20" s="142"/>
      <c r="I20" s="152" t="s">
        <v>33</v>
      </c>
      <c r="J20" s="33"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36</v>
      </c>
      <c r="E22" s="39"/>
      <c r="F22" s="39"/>
      <c r="G22" s="39"/>
      <c r="H22" s="39"/>
      <c r="I22" s="152" t="s">
        <v>31</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 xml:space="preserve">CHVÁLEK ATELIÉR s.r.o  </v>
      </c>
      <c r="F23" s="39"/>
      <c r="G23" s="39"/>
      <c r="H23" s="39"/>
      <c r="I23" s="152" t="s">
        <v>33</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39</v>
      </c>
      <c r="E25" s="39"/>
      <c r="F25" s="39"/>
      <c r="G25" s="39"/>
      <c r="H25" s="39"/>
      <c r="I25" s="152" t="s">
        <v>31</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33</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41</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95.25" customHeight="1">
      <c r="A29" s="156"/>
      <c r="B29" s="157"/>
      <c r="C29" s="156"/>
      <c r="D29" s="156"/>
      <c r="E29" s="158" t="s">
        <v>135</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43</v>
      </c>
      <c r="E32" s="39"/>
      <c r="F32" s="39"/>
      <c r="G32" s="39"/>
      <c r="H32" s="39"/>
      <c r="I32" s="39"/>
      <c r="J32" s="162">
        <f>ROUND(J124,2)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45</v>
      </c>
      <c r="G34" s="39"/>
      <c r="H34" s="39"/>
      <c r="I34" s="163" t="s">
        <v>44</v>
      </c>
      <c r="J34" s="163" t="s">
        <v>46</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47</v>
      </c>
      <c r="E35" s="152" t="s">
        <v>48</v>
      </c>
      <c r="F35" s="165">
        <f>ROUND((SUM(BE124:BE175)),2)</f>
        <v>0</v>
      </c>
      <c r="G35" s="39"/>
      <c r="H35" s="39"/>
      <c r="I35" s="166">
        <v>0.21</v>
      </c>
      <c r="J35" s="165">
        <f>ROUND(((SUM(BE124:BE175))*I35),2)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49</v>
      </c>
      <c r="F36" s="165">
        <f>ROUND((SUM(BF124:BF175)),2)</f>
        <v>0</v>
      </c>
      <c r="G36" s="39"/>
      <c r="H36" s="39"/>
      <c r="I36" s="166">
        <v>0.15</v>
      </c>
      <c r="J36" s="165">
        <f>ROUND(((SUM(BF124:BF175))*I36),2)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50</v>
      </c>
      <c r="F37" s="165">
        <f>ROUND((SUM(BG124:BG175)),2)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51</v>
      </c>
      <c r="F38" s="165">
        <f>ROUND((SUM(BH124:BH175)),2)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52</v>
      </c>
      <c r="F39" s="165">
        <f>ROUND((SUM(BI124:BI175)),2)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53</v>
      </c>
      <c r="E41" s="169"/>
      <c r="F41" s="169"/>
      <c r="G41" s="170" t="s">
        <v>54</v>
      </c>
      <c r="H41" s="171" t="s">
        <v>55</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1:31" s="2" customFormat="1" ht="16.5" customHeight="1">
      <c r="A87" s="39"/>
      <c r="B87" s="40"/>
      <c r="C87" s="41"/>
      <c r="D87" s="41"/>
      <c r="E87" s="185" t="s">
        <v>971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2" t="s">
        <v>133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 xml:space="preserve">1 - Kabelový přívod NN </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2" t="s">
        <v>22</v>
      </c>
      <c r="D91" s="41"/>
      <c r="E91" s="41"/>
      <c r="F91" s="27" t="str">
        <f>F14</f>
        <v xml:space="preserve"> </v>
      </c>
      <c r="G91" s="41"/>
      <c r="H91" s="41"/>
      <c r="I91" s="32" t="s">
        <v>24</v>
      </c>
      <c r="J91" s="80" t="str">
        <f>IF(J14="","",J14)</f>
        <v>20. 2. 2021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2" t="s">
        <v>30</v>
      </c>
      <c r="D93" s="41"/>
      <c r="E93" s="41"/>
      <c r="F93" s="27" t="str">
        <f>E17</f>
        <v xml:space="preserve">VŠB - TUO </v>
      </c>
      <c r="G93" s="41"/>
      <c r="H93" s="41"/>
      <c r="I93" s="32" t="s">
        <v>36</v>
      </c>
      <c r="J93" s="37" t="str">
        <f>E23</f>
        <v xml:space="preserve">CHVÁLEK ATELIÉR s.r.o  </v>
      </c>
      <c r="K93" s="41"/>
      <c r="L93" s="64"/>
      <c r="S93" s="39"/>
      <c r="T93" s="39"/>
      <c r="U93" s="39"/>
      <c r="V93" s="39"/>
      <c r="W93" s="39"/>
      <c r="X93" s="39"/>
      <c r="Y93" s="39"/>
      <c r="Z93" s="39"/>
      <c r="AA93" s="39"/>
      <c r="AB93" s="39"/>
      <c r="AC93" s="39"/>
      <c r="AD93" s="39"/>
      <c r="AE93" s="39"/>
    </row>
    <row r="94" spans="1:31" s="2" customFormat="1" ht="15.15" customHeight="1">
      <c r="A94" s="39"/>
      <c r="B94" s="40"/>
      <c r="C94" s="32" t="s">
        <v>34</v>
      </c>
      <c r="D94" s="41"/>
      <c r="E94" s="41"/>
      <c r="F94" s="27" t="str">
        <f>IF(E20="","",E20)</f>
        <v>Vyplň údaj</v>
      </c>
      <c r="G94" s="41"/>
      <c r="H94" s="41"/>
      <c r="I94" s="32" t="s">
        <v>39</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137</v>
      </c>
      <c r="D96" s="187"/>
      <c r="E96" s="187"/>
      <c r="F96" s="187"/>
      <c r="G96" s="187"/>
      <c r="H96" s="187"/>
      <c r="I96" s="187"/>
      <c r="J96" s="188" t="s">
        <v>138</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139</v>
      </c>
      <c r="D98" s="41"/>
      <c r="E98" s="41"/>
      <c r="F98" s="41"/>
      <c r="G98" s="41"/>
      <c r="H98" s="41"/>
      <c r="I98" s="41"/>
      <c r="J98" s="111">
        <f>J124</f>
        <v>0</v>
      </c>
      <c r="K98" s="41"/>
      <c r="L98" s="64"/>
      <c r="S98" s="39"/>
      <c r="T98" s="39"/>
      <c r="U98" s="39"/>
      <c r="V98" s="39"/>
      <c r="W98" s="39"/>
      <c r="X98" s="39"/>
      <c r="Y98" s="39"/>
      <c r="Z98" s="39"/>
      <c r="AA98" s="39"/>
      <c r="AB98" s="39"/>
      <c r="AC98" s="39"/>
      <c r="AD98" s="39"/>
      <c r="AE98" s="39"/>
      <c r="AU98" s="17" t="s">
        <v>140</v>
      </c>
    </row>
    <row r="99" spans="1:31" s="9" customFormat="1" ht="24.95" customHeight="1">
      <c r="A99" s="9"/>
      <c r="B99" s="190"/>
      <c r="C99" s="191"/>
      <c r="D99" s="192" t="s">
        <v>973</v>
      </c>
      <c r="E99" s="193"/>
      <c r="F99" s="193"/>
      <c r="G99" s="193"/>
      <c r="H99" s="193"/>
      <c r="I99" s="193"/>
      <c r="J99" s="194">
        <f>J125</f>
        <v>0</v>
      </c>
      <c r="K99" s="191"/>
      <c r="L99" s="195"/>
      <c r="S99" s="9"/>
      <c r="T99" s="9"/>
      <c r="U99" s="9"/>
      <c r="V99" s="9"/>
      <c r="W99" s="9"/>
      <c r="X99" s="9"/>
      <c r="Y99" s="9"/>
      <c r="Z99" s="9"/>
      <c r="AA99" s="9"/>
      <c r="AB99" s="9"/>
      <c r="AC99" s="9"/>
      <c r="AD99" s="9"/>
      <c r="AE99" s="9"/>
    </row>
    <row r="100" spans="1:31" s="9" customFormat="1" ht="24.95" customHeight="1">
      <c r="A100" s="9"/>
      <c r="B100" s="190"/>
      <c r="C100" s="191"/>
      <c r="D100" s="192" t="s">
        <v>974</v>
      </c>
      <c r="E100" s="193"/>
      <c r="F100" s="193"/>
      <c r="G100" s="193"/>
      <c r="H100" s="193"/>
      <c r="I100" s="193"/>
      <c r="J100" s="194">
        <f>J139</f>
        <v>0</v>
      </c>
      <c r="K100" s="191"/>
      <c r="L100" s="195"/>
      <c r="S100" s="9"/>
      <c r="T100" s="9"/>
      <c r="U100" s="9"/>
      <c r="V100" s="9"/>
      <c r="W100" s="9"/>
      <c r="X100" s="9"/>
      <c r="Y100" s="9"/>
      <c r="Z100" s="9"/>
      <c r="AA100" s="9"/>
      <c r="AB100" s="9"/>
      <c r="AC100" s="9"/>
      <c r="AD100" s="9"/>
      <c r="AE100" s="9"/>
    </row>
    <row r="101" spans="1:31" s="9" customFormat="1" ht="24.95" customHeight="1">
      <c r="A101" s="9"/>
      <c r="B101" s="190"/>
      <c r="C101" s="191"/>
      <c r="D101" s="192" t="s">
        <v>975</v>
      </c>
      <c r="E101" s="193"/>
      <c r="F101" s="193"/>
      <c r="G101" s="193"/>
      <c r="H101" s="193"/>
      <c r="I101" s="193"/>
      <c r="J101" s="194">
        <f>J148</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976</v>
      </c>
      <c r="E102" s="193"/>
      <c r="F102" s="193"/>
      <c r="G102" s="193"/>
      <c r="H102" s="193"/>
      <c r="I102" s="193"/>
      <c r="J102" s="194">
        <f>J167</f>
        <v>0</v>
      </c>
      <c r="K102" s="191"/>
      <c r="L102" s="195"/>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3" t="s">
        <v>152</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2"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6.5" customHeight="1">
      <c r="A112" s="39"/>
      <c r="B112" s="40"/>
      <c r="C112" s="41"/>
      <c r="D112" s="41"/>
      <c r="E112" s="185" t="str">
        <f>E7</f>
        <v>Akumulace dešťových vod budovy J areálu VŠB-TUO</v>
      </c>
      <c r="F112" s="32"/>
      <c r="G112" s="32"/>
      <c r="H112" s="32"/>
      <c r="I112" s="41"/>
      <c r="J112" s="41"/>
      <c r="K112" s="41"/>
      <c r="L112" s="64"/>
      <c r="S112" s="39"/>
      <c r="T112" s="39"/>
      <c r="U112" s="39"/>
      <c r="V112" s="39"/>
      <c r="W112" s="39"/>
      <c r="X112" s="39"/>
      <c r="Y112" s="39"/>
      <c r="Z112" s="39"/>
      <c r="AA112" s="39"/>
      <c r="AB112" s="39"/>
      <c r="AC112" s="39"/>
      <c r="AD112" s="39"/>
      <c r="AE112" s="39"/>
    </row>
    <row r="113" spans="2:12" s="1" customFormat="1" ht="12" customHeight="1">
      <c r="B113" s="21"/>
      <c r="C113" s="32" t="s">
        <v>131</v>
      </c>
      <c r="D113" s="22"/>
      <c r="E113" s="22"/>
      <c r="F113" s="22"/>
      <c r="G113" s="22"/>
      <c r="H113" s="22"/>
      <c r="I113" s="22"/>
      <c r="J113" s="22"/>
      <c r="K113" s="22"/>
      <c r="L113" s="20"/>
    </row>
    <row r="114" spans="1:31" s="2" customFormat="1" ht="16.5" customHeight="1">
      <c r="A114" s="39"/>
      <c r="B114" s="40"/>
      <c r="C114" s="41"/>
      <c r="D114" s="41"/>
      <c r="E114" s="185" t="s">
        <v>971</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2" t="s">
        <v>133</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E11</f>
        <v xml:space="preserve">1 - Kabelový přívod NN </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2" t="s">
        <v>22</v>
      </c>
      <c r="D118" s="41"/>
      <c r="E118" s="41"/>
      <c r="F118" s="27" t="str">
        <f>F14</f>
        <v xml:space="preserve"> </v>
      </c>
      <c r="G118" s="41"/>
      <c r="H118" s="41"/>
      <c r="I118" s="32" t="s">
        <v>24</v>
      </c>
      <c r="J118" s="80" t="str">
        <f>IF(J14="","",J14)</f>
        <v>20. 2. 2021</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5.65" customHeight="1">
      <c r="A120" s="39"/>
      <c r="B120" s="40"/>
      <c r="C120" s="32" t="s">
        <v>30</v>
      </c>
      <c r="D120" s="41"/>
      <c r="E120" s="41"/>
      <c r="F120" s="27" t="str">
        <f>E17</f>
        <v xml:space="preserve">VŠB - TUO </v>
      </c>
      <c r="G120" s="41"/>
      <c r="H120" s="41"/>
      <c r="I120" s="32" t="s">
        <v>36</v>
      </c>
      <c r="J120" s="37" t="str">
        <f>E23</f>
        <v xml:space="preserve">CHVÁLEK ATELIÉR s.r.o  </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2" t="s">
        <v>34</v>
      </c>
      <c r="D121" s="41"/>
      <c r="E121" s="41"/>
      <c r="F121" s="27" t="str">
        <f>IF(E20="","",E20)</f>
        <v>Vyplň údaj</v>
      </c>
      <c r="G121" s="41"/>
      <c r="H121" s="41"/>
      <c r="I121" s="32" t="s">
        <v>39</v>
      </c>
      <c r="J121" s="37" t="str">
        <f>E26</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1" customFormat="1" ht="29.25" customHeight="1">
      <c r="A123" s="201"/>
      <c r="B123" s="202"/>
      <c r="C123" s="203" t="s">
        <v>153</v>
      </c>
      <c r="D123" s="204" t="s">
        <v>68</v>
      </c>
      <c r="E123" s="204" t="s">
        <v>64</v>
      </c>
      <c r="F123" s="204" t="s">
        <v>65</v>
      </c>
      <c r="G123" s="204" t="s">
        <v>154</v>
      </c>
      <c r="H123" s="204" t="s">
        <v>155</v>
      </c>
      <c r="I123" s="204" t="s">
        <v>156</v>
      </c>
      <c r="J123" s="204" t="s">
        <v>138</v>
      </c>
      <c r="K123" s="205" t="s">
        <v>157</v>
      </c>
      <c r="L123" s="206"/>
      <c r="M123" s="101" t="s">
        <v>1</v>
      </c>
      <c r="N123" s="102" t="s">
        <v>47</v>
      </c>
      <c r="O123" s="102" t="s">
        <v>158</v>
      </c>
      <c r="P123" s="102" t="s">
        <v>159</v>
      </c>
      <c r="Q123" s="102" t="s">
        <v>160</v>
      </c>
      <c r="R123" s="102" t="s">
        <v>161</v>
      </c>
      <c r="S123" s="102" t="s">
        <v>162</v>
      </c>
      <c r="T123" s="103" t="s">
        <v>163</v>
      </c>
      <c r="U123" s="201"/>
      <c r="V123" s="201"/>
      <c r="W123" s="201"/>
      <c r="X123" s="201"/>
      <c r="Y123" s="201"/>
      <c r="Z123" s="201"/>
      <c r="AA123" s="201"/>
      <c r="AB123" s="201"/>
      <c r="AC123" s="201"/>
      <c r="AD123" s="201"/>
      <c r="AE123" s="201"/>
    </row>
    <row r="124" spans="1:63" s="2" customFormat="1" ht="22.8" customHeight="1">
      <c r="A124" s="39"/>
      <c r="B124" s="40"/>
      <c r="C124" s="108" t="s">
        <v>164</v>
      </c>
      <c r="D124" s="41"/>
      <c r="E124" s="41"/>
      <c r="F124" s="41"/>
      <c r="G124" s="41"/>
      <c r="H124" s="41"/>
      <c r="I124" s="41"/>
      <c r="J124" s="207">
        <f>BK124</f>
        <v>0</v>
      </c>
      <c r="K124" s="41"/>
      <c r="L124" s="45"/>
      <c r="M124" s="104"/>
      <c r="N124" s="208"/>
      <c r="O124" s="105"/>
      <c r="P124" s="209">
        <f>P125+P139+P148+P167</f>
        <v>0</v>
      </c>
      <c r="Q124" s="105"/>
      <c r="R124" s="209">
        <f>R125+R139+R148+R167</f>
        <v>0</v>
      </c>
      <c r="S124" s="105"/>
      <c r="T124" s="210">
        <f>T125+T139+T148+T167</f>
        <v>0</v>
      </c>
      <c r="U124" s="39"/>
      <c r="V124" s="39"/>
      <c r="W124" s="39"/>
      <c r="X124" s="39"/>
      <c r="Y124" s="39"/>
      <c r="Z124" s="39"/>
      <c r="AA124" s="39"/>
      <c r="AB124" s="39"/>
      <c r="AC124" s="39"/>
      <c r="AD124" s="39"/>
      <c r="AE124" s="39"/>
      <c r="AT124" s="17" t="s">
        <v>82</v>
      </c>
      <c r="AU124" s="17" t="s">
        <v>140</v>
      </c>
      <c r="BK124" s="211">
        <f>BK125+BK139+BK148+BK167</f>
        <v>0</v>
      </c>
    </row>
    <row r="125" spans="1:63" s="12" customFormat="1" ht="25.9" customHeight="1">
      <c r="A125" s="12"/>
      <c r="B125" s="212"/>
      <c r="C125" s="213"/>
      <c r="D125" s="214" t="s">
        <v>82</v>
      </c>
      <c r="E125" s="215" t="s">
        <v>775</v>
      </c>
      <c r="F125" s="215" t="s">
        <v>977</v>
      </c>
      <c r="G125" s="213"/>
      <c r="H125" s="213"/>
      <c r="I125" s="216"/>
      <c r="J125" s="217">
        <f>BK125</f>
        <v>0</v>
      </c>
      <c r="K125" s="213"/>
      <c r="L125" s="218"/>
      <c r="M125" s="219"/>
      <c r="N125" s="220"/>
      <c r="O125" s="220"/>
      <c r="P125" s="221">
        <f>SUM(P126:P138)</f>
        <v>0</v>
      </c>
      <c r="Q125" s="220"/>
      <c r="R125" s="221">
        <f>SUM(R126:R138)</f>
        <v>0</v>
      </c>
      <c r="S125" s="220"/>
      <c r="T125" s="222">
        <f>SUM(T126:T138)</f>
        <v>0</v>
      </c>
      <c r="U125" s="12"/>
      <c r="V125" s="12"/>
      <c r="W125" s="12"/>
      <c r="X125" s="12"/>
      <c r="Y125" s="12"/>
      <c r="Z125" s="12"/>
      <c r="AA125" s="12"/>
      <c r="AB125" s="12"/>
      <c r="AC125" s="12"/>
      <c r="AD125" s="12"/>
      <c r="AE125" s="12"/>
      <c r="AR125" s="223" t="s">
        <v>90</v>
      </c>
      <c r="AT125" s="224" t="s">
        <v>82</v>
      </c>
      <c r="AU125" s="224" t="s">
        <v>83</v>
      </c>
      <c r="AY125" s="223" t="s">
        <v>167</v>
      </c>
      <c r="BK125" s="225">
        <f>SUM(BK126:BK138)</f>
        <v>0</v>
      </c>
    </row>
    <row r="126" spans="1:65" s="2" customFormat="1" ht="16.5" customHeight="1">
      <c r="A126" s="39"/>
      <c r="B126" s="40"/>
      <c r="C126" s="228" t="s">
        <v>90</v>
      </c>
      <c r="D126" s="228" t="s">
        <v>169</v>
      </c>
      <c r="E126" s="229" t="s">
        <v>978</v>
      </c>
      <c r="F126" s="230" t="s">
        <v>979</v>
      </c>
      <c r="G126" s="231" t="s">
        <v>766</v>
      </c>
      <c r="H126" s="232">
        <v>1</v>
      </c>
      <c r="I126" s="233"/>
      <c r="J126" s="234">
        <f>ROUND(I126*H126,2)</f>
        <v>0</v>
      </c>
      <c r="K126" s="230" t="s">
        <v>211</v>
      </c>
      <c r="L126" s="45"/>
      <c r="M126" s="235" t="s">
        <v>1</v>
      </c>
      <c r="N126" s="236" t="s">
        <v>48</v>
      </c>
      <c r="O126" s="92"/>
      <c r="P126" s="237">
        <f>O126*H126</f>
        <v>0</v>
      </c>
      <c r="Q126" s="237">
        <v>0</v>
      </c>
      <c r="R126" s="237">
        <f>Q126*H126</f>
        <v>0</v>
      </c>
      <c r="S126" s="237">
        <v>0</v>
      </c>
      <c r="T126" s="238">
        <f>S126*H126</f>
        <v>0</v>
      </c>
      <c r="U126" s="39"/>
      <c r="V126" s="39"/>
      <c r="W126" s="39"/>
      <c r="X126" s="39"/>
      <c r="Y126" s="39"/>
      <c r="Z126" s="39"/>
      <c r="AA126" s="39"/>
      <c r="AB126" s="39"/>
      <c r="AC126" s="39"/>
      <c r="AD126" s="39"/>
      <c r="AE126" s="39"/>
      <c r="AR126" s="239" t="s">
        <v>174</v>
      </c>
      <c r="AT126" s="239" t="s">
        <v>169</v>
      </c>
      <c r="AU126" s="239" t="s">
        <v>90</v>
      </c>
      <c r="AY126" s="17" t="s">
        <v>167</v>
      </c>
      <c r="BE126" s="240">
        <f>IF(N126="základní",J126,0)</f>
        <v>0</v>
      </c>
      <c r="BF126" s="240">
        <f>IF(N126="snížená",J126,0)</f>
        <v>0</v>
      </c>
      <c r="BG126" s="240">
        <f>IF(N126="zákl. přenesená",J126,0)</f>
        <v>0</v>
      </c>
      <c r="BH126" s="240">
        <f>IF(N126="sníž. přenesená",J126,0)</f>
        <v>0</v>
      </c>
      <c r="BI126" s="240">
        <f>IF(N126="nulová",J126,0)</f>
        <v>0</v>
      </c>
      <c r="BJ126" s="17" t="s">
        <v>90</v>
      </c>
      <c r="BK126" s="240">
        <f>ROUND(I126*H126,2)</f>
        <v>0</v>
      </c>
      <c r="BL126" s="17" t="s">
        <v>174</v>
      </c>
      <c r="BM126" s="239" t="s">
        <v>92</v>
      </c>
    </row>
    <row r="127" spans="1:47" s="2" customFormat="1" ht="12">
      <c r="A127" s="39"/>
      <c r="B127" s="40"/>
      <c r="C127" s="41"/>
      <c r="D127" s="241" t="s">
        <v>176</v>
      </c>
      <c r="E127" s="41"/>
      <c r="F127" s="242" t="s">
        <v>980</v>
      </c>
      <c r="G127" s="41"/>
      <c r="H127" s="41"/>
      <c r="I127" s="243"/>
      <c r="J127" s="41"/>
      <c r="K127" s="41"/>
      <c r="L127" s="45"/>
      <c r="M127" s="244"/>
      <c r="N127" s="245"/>
      <c r="O127" s="92"/>
      <c r="P127" s="92"/>
      <c r="Q127" s="92"/>
      <c r="R127" s="92"/>
      <c r="S127" s="92"/>
      <c r="T127" s="93"/>
      <c r="U127" s="39"/>
      <c r="V127" s="39"/>
      <c r="W127" s="39"/>
      <c r="X127" s="39"/>
      <c r="Y127" s="39"/>
      <c r="Z127" s="39"/>
      <c r="AA127" s="39"/>
      <c r="AB127" s="39"/>
      <c r="AC127" s="39"/>
      <c r="AD127" s="39"/>
      <c r="AE127" s="39"/>
      <c r="AT127" s="17" t="s">
        <v>176</v>
      </c>
      <c r="AU127" s="17" t="s">
        <v>90</v>
      </c>
    </row>
    <row r="128" spans="1:65" s="2" customFormat="1" ht="16.5" customHeight="1">
      <c r="A128" s="39"/>
      <c r="B128" s="40"/>
      <c r="C128" s="228" t="s">
        <v>92</v>
      </c>
      <c r="D128" s="228" t="s">
        <v>169</v>
      </c>
      <c r="E128" s="229" t="s">
        <v>981</v>
      </c>
      <c r="F128" s="230" t="s">
        <v>982</v>
      </c>
      <c r="G128" s="231" t="s">
        <v>772</v>
      </c>
      <c r="H128" s="232">
        <v>1</v>
      </c>
      <c r="I128" s="233"/>
      <c r="J128" s="234">
        <f>ROUND(I128*H128,2)</f>
        <v>0</v>
      </c>
      <c r="K128" s="230" t="s">
        <v>211</v>
      </c>
      <c r="L128" s="45"/>
      <c r="M128" s="235" t="s">
        <v>1</v>
      </c>
      <c r="N128" s="236" t="s">
        <v>48</v>
      </c>
      <c r="O128" s="92"/>
      <c r="P128" s="237">
        <f>O128*H128</f>
        <v>0</v>
      </c>
      <c r="Q128" s="237">
        <v>0</v>
      </c>
      <c r="R128" s="237">
        <f>Q128*H128</f>
        <v>0</v>
      </c>
      <c r="S128" s="237">
        <v>0</v>
      </c>
      <c r="T128" s="238">
        <f>S128*H128</f>
        <v>0</v>
      </c>
      <c r="U128" s="39"/>
      <c r="V128" s="39"/>
      <c r="W128" s="39"/>
      <c r="X128" s="39"/>
      <c r="Y128" s="39"/>
      <c r="Z128" s="39"/>
      <c r="AA128" s="39"/>
      <c r="AB128" s="39"/>
      <c r="AC128" s="39"/>
      <c r="AD128" s="39"/>
      <c r="AE128" s="39"/>
      <c r="AR128" s="239" t="s">
        <v>174</v>
      </c>
      <c r="AT128" s="239" t="s">
        <v>169</v>
      </c>
      <c r="AU128" s="239" t="s">
        <v>90</v>
      </c>
      <c r="AY128" s="17" t="s">
        <v>167</v>
      </c>
      <c r="BE128" s="240">
        <f>IF(N128="základní",J128,0)</f>
        <v>0</v>
      </c>
      <c r="BF128" s="240">
        <f>IF(N128="snížená",J128,0)</f>
        <v>0</v>
      </c>
      <c r="BG128" s="240">
        <f>IF(N128="zákl. přenesená",J128,0)</f>
        <v>0</v>
      </c>
      <c r="BH128" s="240">
        <f>IF(N128="sníž. přenesená",J128,0)</f>
        <v>0</v>
      </c>
      <c r="BI128" s="240">
        <f>IF(N128="nulová",J128,0)</f>
        <v>0</v>
      </c>
      <c r="BJ128" s="17" t="s">
        <v>90</v>
      </c>
      <c r="BK128" s="240">
        <f>ROUND(I128*H128,2)</f>
        <v>0</v>
      </c>
      <c r="BL128" s="17" t="s">
        <v>174</v>
      </c>
      <c r="BM128" s="239" t="s">
        <v>174</v>
      </c>
    </row>
    <row r="129" spans="1:47" s="2" customFormat="1" ht="12">
      <c r="A129" s="39"/>
      <c r="B129" s="40"/>
      <c r="C129" s="41"/>
      <c r="D129" s="241" t="s">
        <v>176</v>
      </c>
      <c r="E129" s="41"/>
      <c r="F129" s="242" t="s">
        <v>983</v>
      </c>
      <c r="G129" s="41"/>
      <c r="H129" s="41"/>
      <c r="I129" s="243"/>
      <c r="J129" s="41"/>
      <c r="K129" s="41"/>
      <c r="L129" s="45"/>
      <c r="M129" s="244"/>
      <c r="N129" s="245"/>
      <c r="O129" s="92"/>
      <c r="P129" s="92"/>
      <c r="Q129" s="92"/>
      <c r="R129" s="92"/>
      <c r="S129" s="92"/>
      <c r="T129" s="93"/>
      <c r="U129" s="39"/>
      <c r="V129" s="39"/>
      <c r="W129" s="39"/>
      <c r="X129" s="39"/>
      <c r="Y129" s="39"/>
      <c r="Z129" s="39"/>
      <c r="AA129" s="39"/>
      <c r="AB129" s="39"/>
      <c r="AC129" s="39"/>
      <c r="AD129" s="39"/>
      <c r="AE129" s="39"/>
      <c r="AT129" s="17" t="s">
        <v>176</v>
      </c>
      <c r="AU129" s="17" t="s">
        <v>90</v>
      </c>
    </row>
    <row r="130" spans="1:65" s="2" customFormat="1" ht="16.5" customHeight="1">
      <c r="A130" s="39"/>
      <c r="B130" s="40"/>
      <c r="C130" s="228" t="s">
        <v>109</v>
      </c>
      <c r="D130" s="228" t="s">
        <v>169</v>
      </c>
      <c r="E130" s="229" t="s">
        <v>984</v>
      </c>
      <c r="F130" s="230" t="s">
        <v>985</v>
      </c>
      <c r="G130" s="231" t="s">
        <v>766</v>
      </c>
      <c r="H130" s="232">
        <v>2</v>
      </c>
      <c r="I130" s="233"/>
      <c r="J130" s="234">
        <f>ROUND(I130*H130,2)</f>
        <v>0</v>
      </c>
      <c r="K130" s="230" t="s">
        <v>211</v>
      </c>
      <c r="L130" s="45"/>
      <c r="M130" s="235" t="s">
        <v>1</v>
      </c>
      <c r="N130" s="236" t="s">
        <v>48</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174</v>
      </c>
      <c r="AT130" s="239" t="s">
        <v>169</v>
      </c>
      <c r="AU130" s="239" t="s">
        <v>90</v>
      </c>
      <c r="AY130" s="17" t="s">
        <v>167</v>
      </c>
      <c r="BE130" s="240">
        <f>IF(N130="základní",J130,0)</f>
        <v>0</v>
      </c>
      <c r="BF130" s="240">
        <f>IF(N130="snížená",J130,0)</f>
        <v>0</v>
      </c>
      <c r="BG130" s="240">
        <f>IF(N130="zákl. přenesená",J130,0)</f>
        <v>0</v>
      </c>
      <c r="BH130" s="240">
        <f>IF(N130="sníž. přenesená",J130,0)</f>
        <v>0</v>
      </c>
      <c r="BI130" s="240">
        <f>IF(N130="nulová",J130,0)</f>
        <v>0</v>
      </c>
      <c r="BJ130" s="17" t="s">
        <v>90</v>
      </c>
      <c r="BK130" s="240">
        <f>ROUND(I130*H130,2)</f>
        <v>0</v>
      </c>
      <c r="BL130" s="17" t="s">
        <v>174</v>
      </c>
      <c r="BM130" s="239" t="s">
        <v>264</v>
      </c>
    </row>
    <row r="131" spans="1:65" s="2" customFormat="1" ht="16.5" customHeight="1">
      <c r="A131" s="39"/>
      <c r="B131" s="40"/>
      <c r="C131" s="228" t="s">
        <v>174</v>
      </c>
      <c r="D131" s="228" t="s">
        <v>169</v>
      </c>
      <c r="E131" s="229" t="s">
        <v>986</v>
      </c>
      <c r="F131" s="230" t="s">
        <v>987</v>
      </c>
      <c r="G131" s="231" t="s">
        <v>231</v>
      </c>
      <c r="H131" s="232">
        <v>70</v>
      </c>
      <c r="I131" s="233"/>
      <c r="J131" s="234">
        <f>ROUND(I131*H131,2)</f>
        <v>0</v>
      </c>
      <c r="K131" s="230" t="s">
        <v>211</v>
      </c>
      <c r="L131" s="45"/>
      <c r="M131" s="235" t="s">
        <v>1</v>
      </c>
      <c r="N131" s="236" t="s">
        <v>48</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174</v>
      </c>
      <c r="AT131" s="239" t="s">
        <v>169</v>
      </c>
      <c r="AU131" s="239" t="s">
        <v>90</v>
      </c>
      <c r="AY131" s="17" t="s">
        <v>167</v>
      </c>
      <c r="BE131" s="240">
        <f>IF(N131="základní",J131,0)</f>
        <v>0</v>
      </c>
      <c r="BF131" s="240">
        <f>IF(N131="snížená",J131,0)</f>
        <v>0</v>
      </c>
      <c r="BG131" s="240">
        <f>IF(N131="zákl. přenesená",J131,0)</f>
        <v>0</v>
      </c>
      <c r="BH131" s="240">
        <f>IF(N131="sníž. přenesená",J131,0)</f>
        <v>0</v>
      </c>
      <c r="BI131" s="240">
        <f>IF(N131="nulová",J131,0)</f>
        <v>0</v>
      </c>
      <c r="BJ131" s="17" t="s">
        <v>90</v>
      </c>
      <c r="BK131" s="240">
        <f>ROUND(I131*H131,2)</f>
        <v>0</v>
      </c>
      <c r="BL131" s="17" t="s">
        <v>174</v>
      </c>
      <c r="BM131" s="239" t="s">
        <v>278</v>
      </c>
    </row>
    <row r="132" spans="1:47" s="2" customFormat="1" ht="12">
      <c r="A132" s="39"/>
      <c r="B132" s="40"/>
      <c r="C132" s="41"/>
      <c r="D132" s="241" t="s">
        <v>176</v>
      </c>
      <c r="E132" s="41"/>
      <c r="F132" s="242" t="s">
        <v>988</v>
      </c>
      <c r="G132" s="41"/>
      <c r="H132" s="41"/>
      <c r="I132" s="243"/>
      <c r="J132" s="41"/>
      <c r="K132" s="41"/>
      <c r="L132" s="45"/>
      <c r="M132" s="244"/>
      <c r="N132" s="245"/>
      <c r="O132" s="92"/>
      <c r="P132" s="92"/>
      <c r="Q132" s="92"/>
      <c r="R132" s="92"/>
      <c r="S132" s="92"/>
      <c r="T132" s="93"/>
      <c r="U132" s="39"/>
      <c r="V132" s="39"/>
      <c r="W132" s="39"/>
      <c r="X132" s="39"/>
      <c r="Y132" s="39"/>
      <c r="Z132" s="39"/>
      <c r="AA132" s="39"/>
      <c r="AB132" s="39"/>
      <c r="AC132" s="39"/>
      <c r="AD132" s="39"/>
      <c r="AE132" s="39"/>
      <c r="AT132" s="17" t="s">
        <v>176</v>
      </c>
      <c r="AU132" s="17" t="s">
        <v>90</v>
      </c>
    </row>
    <row r="133" spans="1:65" s="2" customFormat="1" ht="16.5" customHeight="1">
      <c r="A133" s="39"/>
      <c r="B133" s="40"/>
      <c r="C133" s="228" t="s">
        <v>196</v>
      </c>
      <c r="D133" s="228" t="s">
        <v>169</v>
      </c>
      <c r="E133" s="229" t="s">
        <v>989</v>
      </c>
      <c r="F133" s="230" t="s">
        <v>990</v>
      </c>
      <c r="G133" s="231" t="s">
        <v>231</v>
      </c>
      <c r="H133" s="232">
        <v>80</v>
      </c>
      <c r="I133" s="233"/>
      <c r="J133" s="234">
        <f>ROUND(I133*H133,2)</f>
        <v>0</v>
      </c>
      <c r="K133" s="230" t="s">
        <v>211</v>
      </c>
      <c r="L133" s="45"/>
      <c r="M133" s="235" t="s">
        <v>1</v>
      </c>
      <c r="N133" s="236" t="s">
        <v>48</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174</v>
      </c>
      <c r="AT133" s="239" t="s">
        <v>169</v>
      </c>
      <c r="AU133" s="239" t="s">
        <v>90</v>
      </c>
      <c r="AY133" s="17" t="s">
        <v>167</v>
      </c>
      <c r="BE133" s="240">
        <f>IF(N133="základní",J133,0)</f>
        <v>0</v>
      </c>
      <c r="BF133" s="240">
        <f>IF(N133="snížená",J133,0)</f>
        <v>0</v>
      </c>
      <c r="BG133" s="240">
        <f>IF(N133="zákl. přenesená",J133,0)</f>
        <v>0</v>
      </c>
      <c r="BH133" s="240">
        <f>IF(N133="sníž. přenesená",J133,0)</f>
        <v>0</v>
      </c>
      <c r="BI133" s="240">
        <f>IF(N133="nulová",J133,0)</f>
        <v>0</v>
      </c>
      <c r="BJ133" s="17" t="s">
        <v>90</v>
      </c>
      <c r="BK133" s="240">
        <f>ROUND(I133*H133,2)</f>
        <v>0</v>
      </c>
      <c r="BL133" s="17" t="s">
        <v>174</v>
      </c>
      <c r="BM133" s="239" t="s">
        <v>289</v>
      </c>
    </row>
    <row r="134" spans="1:47" s="2" customFormat="1" ht="12">
      <c r="A134" s="39"/>
      <c r="B134" s="40"/>
      <c r="C134" s="41"/>
      <c r="D134" s="241" t="s">
        <v>176</v>
      </c>
      <c r="E134" s="41"/>
      <c r="F134" s="242" t="s">
        <v>991</v>
      </c>
      <c r="G134" s="41"/>
      <c r="H134" s="41"/>
      <c r="I134" s="243"/>
      <c r="J134" s="41"/>
      <c r="K134" s="41"/>
      <c r="L134" s="45"/>
      <c r="M134" s="244"/>
      <c r="N134" s="245"/>
      <c r="O134" s="92"/>
      <c r="P134" s="92"/>
      <c r="Q134" s="92"/>
      <c r="R134" s="92"/>
      <c r="S134" s="92"/>
      <c r="T134" s="93"/>
      <c r="U134" s="39"/>
      <c r="V134" s="39"/>
      <c r="W134" s="39"/>
      <c r="X134" s="39"/>
      <c r="Y134" s="39"/>
      <c r="Z134" s="39"/>
      <c r="AA134" s="39"/>
      <c r="AB134" s="39"/>
      <c r="AC134" s="39"/>
      <c r="AD134" s="39"/>
      <c r="AE134" s="39"/>
      <c r="AT134" s="17" t="s">
        <v>176</v>
      </c>
      <c r="AU134" s="17" t="s">
        <v>90</v>
      </c>
    </row>
    <row r="135" spans="1:65" s="2" customFormat="1" ht="16.5" customHeight="1">
      <c r="A135" s="39"/>
      <c r="B135" s="40"/>
      <c r="C135" s="228" t="s">
        <v>194</v>
      </c>
      <c r="D135" s="228" t="s">
        <v>169</v>
      </c>
      <c r="E135" s="229" t="s">
        <v>992</v>
      </c>
      <c r="F135" s="230" t="s">
        <v>993</v>
      </c>
      <c r="G135" s="231" t="s">
        <v>766</v>
      </c>
      <c r="H135" s="232">
        <v>15</v>
      </c>
      <c r="I135" s="233"/>
      <c r="J135" s="234">
        <f>ROUND(I135*H135,2)</f>
        <v>0</v>
      </c>
      <c r="K135" s="230" t="s">
        <v>211</v>
      </c>
      <c r="L135" s="45"/>
      <c r="M135" s="235" t="s">
        <v>1</v>
      </c>
      <c r="N135" s="236" t="s">
        <v>48</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174</v>
      </c>
      <c r="AT135" s="239" t="s">
        <v>169</v>
      </c>
      <c r="AU135" s="239" t="s">
        <v>90</v>
      </c>
      <c r="AY135" s="17" t="s">
        <v>167</v>
      </c>
      <c r="BE135" s="240">
        <f>IF(N135="základní",J135,0)</f>
        <v>0</v>
      </c>
      <c r="BF135" s="240">
        <f>IF(N135="snížená",J135,0)</f>
        <v>0</v>
      </c>
      <c r="BG135" s="240">
        <f>IF(N135="zákl. přenesená",J135,0)</f>
        <v>0</v>
      </c>
      <c r="BH135" s="240">
        <f>IF(N135="sníž. přenesená",J135,0)</f>
        <v>0</v>
      </c>
      <c r="BI135" s="240">
        <f>IF(N135="nulová",J135,0)</f>
        <v>0</v>
      </c>
      <c r="BJ135" s="17" t="s">
        <v>90</v>
      </c>
      <c r="BK135" s="240">
        <f>ROUND(I135*H135,2)</f>
        <v>0</v>
      </c>
      <c r="BL135" s="17" t="s">
        <v>174</v>
      </c>
      <c r="BM135" s="239" t="s">
        <v>298</v>
      </c>
    </row>
    <row r="136" spans="1:47" s="2" customFormat="1" ht="12">
      <c r="A136" s="39"/>
      <c r="B136" s="40"/>
      <c r="C136" s="41"/>
      <c r="D136" s="241" t="s">
        <v>176</v>
      </c>
      <c r="E136" s="41"/>
      <c r="F136" s="242" t="s">
        <v>994</v>
      </c>
      <c r="G136" s="41"/>
      <c r="H136" s="41"/>
      <c r="I136" s="243"/>
      <c r="J136" s="41"/>
      <c r="K136" s="41"/>
      <c r="L136" s="45"/>
      <c r="M136" s="244"/>
      <c r="N136" s="245"/>
      <c r="O136" s="92"/>
      <c r="P136" s="92"/>
      <c r="Q136" s="92"/>
      <c r="R136" s="92"/>
      <c r="S136" s="92"/>
      <c r="T136" s="93"/>
      <c r="U136" s="39"/>
      <c r="V136" s="39"/>
      <c r="W136" s="39"/>
      <c r="X136" s="39"/>
      <c r="Y136" s="39"/>
      <c r="Z136" s="39"/>
      <c r="AA136" s="39"/>
      <c r="AB136" s="39"/>
      <c r="AC136" s="39"/>
      <c r="AD136" s="39"/>
      <c r="AE136" s="39"/>
      <c r="AT136" s="17" t="s">
        <v>176</v>
      </c>
      <c r="AU136" s="17" t="s">
        <v>90</v>
      </c>
    </row>
    <row r="137" spans="1:65" s="2" customFormat="1" ht="12">
      <c r="A137" s="39"/>
      <c r="B137" s="40"/>
      <c r="C137" s="228" t="s">
        <v>207</v>
      </c>
      <c r="D137" s="228" t="s">
        <v>169</v>
      </c>
      <c r="E137" s="229" t="s">
        <v>995</v>
      </c>
      <c r="F137" s="230" t="s">
        <v>996</v>
      </c>
      <c r="G137" s="231" t="s">
        <v>766</v>
      </c>
      <c r="H137" s="232">
        <v>2</v>
      </c>
      <c r="I137" s="233"/>
      <c r="J137" s="234">
        <f>ROUND(I137*H137,2)</f>
        <v>0</v>
      </c>
      <c r="K137" s="230" t="s">
        <v>211</v>
      </c>
      <c r="L137" s="45"/>
      <c r="M137" s="235" t="s">
        <v>1</v>
      </c>
      <c r="N137" s="236" t="s">
        <v>48</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174</v>
      </c>
      <c r="AT137" s="239" t="s">
        <v>169</v>
      </c>
      <c r="AU137" s="239" t="s">
        <v>90</v>
      </c>
      <c r="AY137" s="17" t="s">
        <v>167</v>
      </c>
      <c r="BE137" s="240">
        <f>IF(N137="základní",J137,0)</f>
        <v>0</v>
      </c>
      <c r="BF137" s="240">
        <f>IF(N137="snížená",J137,0)</f>
        <v>0</v>
      </c>
      <c r="BG137" s="240">
        <f>IF(N137="zákl. přenesená",J137,0)</f>
        <v>0</v>
      </c>
      <c r="BH137" s="240">
        <f>IF(N137="sníž. přenesená",J137,0)</f>
        <v>0</v>
      </c>
      <c r="BI137" s="240">
        <f>IF(N137="nulová",J137,0)</f>
        <v>0</v>
      </c>
      <c r="BJ137" s="17" t="s">
        <v>90</v>
      </c>
      <c r="BK137" s="240">
        <f>ROUND(I137*H137,2)</f>
        <v>0</v>
      </c>
      <c r="BL137" s="17" t="s">
        <v>174</v>
      </c>
      <c r="BM137" s="239" t="s">
        <v>311</v>
      </c>
    </row>
    <row r="138" spans="1:65" s="2" customFormat="1" ht="16.5" customHeight="1">
      <c r="A138" s="39"/>
      <c r="B138" s="40"/>
      <c r="C138" s="228" t="s">
        <v>205</v>
      </c>
      <c r="D138" s="228" t="s">
        <v>169</v>
      </c>
      <c r="E138" s="229" t="s">
        <v>997</v>
      </c>
      <c r="F138" s="230" t="s">
        <v>998</v>
      </c>
      <c r="G138" s="231" t="s">
        <v>766</v>
      </c>
      <c r="H138" s="232">
        <v>12</v>
      </c>
      <c r="I138" s="233"/>
      <c r="J138" s="234">
        <f>ROUND(I138*H138,2)</f>
        <v>0</v>
      </c>
      <c r="K138" s="230" t="s">
        <v>211</v>
      </c>
      <c r="L138" s="45"/>
      <c r="M138" s="235" t="s">
        <v>1</v>
      </c>
      <c r="N138" s="236" t="s">
        <v>48</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174</v>
      </c>
      <c r="AT138" s="239" t="s">
        <v>169</v>
      </c>
      <c r="AU138" s="239" t="s">
        <v>90</v>
      </c>
      <c r="AY138" s="17" t="s">
        <v>167</v>
      </c>
      <c r="BE138" s="240">
        <f>IF(N138="základní",J138,0)</f>
        <v>0</v>
      </c>
      <c r="BF138" s="240">
        <f>IF(N138="snížená",J138,0)</f>
        <v>0</v>
      </c>
      <c r="BG138" s="240">
        <f>IF(N138="zákl. přenesená",J138,0)</f>
        <v>0</v>
      </c>
      <c r="BH138" s="240">
        <f>IF(N138="sníž. přenesená",J138,0)</f>
        <v>0</v>
      </c>
      <c r="BI138" s="240">
        <f>IF(N138="nulová",J138,0)</f>
        <v>0</v>
      </c>
      <c r="BJ138" s="17" t="s">
        <v>90</v>
      </c>
      <c r="BK138" s="240">
        <f>ROUND(I138*H138,2)</f>
        <v>0</v>
      </c>
      <c r="BL138" s="17" t="s">
        <v>174</v>
      </c>
      <c r="BM138" s="239" t="s">
        <v>439</v>
      </c>
    </row>
    <row r="139" spans="1:63" s="12" customFormat="1" ht="25.9" customHeight="1">
      <c r="A139" s="12"/>
      <c r="B139" s="212"/>
      <c r="C139" s="213"/>
      <c r="D139" s="214" t="s">
        <v>82</v>
      </c>
      <c r="E139" s="215" t="s">
        <v>854</v>
      </c>
      <c r="F139" s="215" t="s">
        <v>999</v>
      </c>
      <c r="G139" s="213"/>
      <c r="H139" s="213"/>
      <c r="I139" s="216"/>
      <c r="J139" s="217">
        <f>BK139</f>
        <v>0</v>
      </c>
      <c r="K139" s="213"/>
      <c r="L139" s="218"/>
      <c r="M139" s="219"/>
      <c r="N139" s="220"/>
      <c r="O139" s="220"/>
      <c r="P139" s="221">
        <f>SUM(P140:P147)</f>
        <v>0</v>
      </c>
      <c r="Q139" s="220"/>
      <c r="R139" s="221">
        <f>SUM(R140:R147)</f>
        <v>0</v>
      </c>
      <c r="S139" s="220"/>
      <c r="T139" s="222">
        <f>SUM(T140:T147)</f>
        <v>0</v>
      </c>
      <c r="U139" s="12"/>
      <c r="V139" s="12"/>
      <c r="W139" s="12"/>
      <c r="X139" s="12"/>
      <c r="Y139" s="12"/>
      <c r="Z139" s="12"/>
      <c r="AA139" s="12"/>
      <c r="AB139" s="12"/>
      <c r="AC139" s="12"/>
      <c r="AD139" s="12"/>
      <c r="AE139" s="12"/>
      <c r="AR139" s="223" t="s">
        <v>90</v>
      </c>
      <c r="AT139" s="224" t="s">
        <v>82</v>
      </c>
      <c r="AU139" s="224" t="s">
        <v>83</v>
      </c>
      <c r="AY139" s="223" t="s">
        <v>167</v>
      </c>
      <c r="BK139" s="225">
        <f>SUM(BK140:BK147)</f>
        <v>0</v>
      </c>
    </row>
    <row r="140" spans="1:65" s="2" customFormat="1" ht="16.5" customHeight="1">
      <c r="A140" s="39"/>
      <c r="B140" s="40"/>
      <c r="C140" s="228" t="s">
        <v>215</v>
      </c>
      <c r="D140" s="228" t="s">
        <v>169</v>
      </c>
      <c r="E140" s="229" t="s">
        <v>1000</v>
      </c>
      <c r="F140" s="230" t="s">
        <v>1001</v>
      </c>
      <c r="G140" s="231" t="s">
        <v>231</v>
      </c>
      <c r="H140" s="232">
        <v>80</v>
      </c>
      <c r="I140" s="233"/>
      <c r="J140" s="234">
        <f>ROUND(I140*H140,2)</f>
        <v>0</v>
      </c>
      <c r="K140" s="230" t="s">
        <v>211</v>
      </c>
      <c r="L140" s="45"/>
      <c r="M140" s="235" t="s">
        <v>1</v>
      </c>
      <c r="N140" s="236" t="s">
        <v>48</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174</v>
      </c>
      <c r="AT140" s="239" t="s">
        <v>169</v>
      </c>
      <c r="AU140" s="239" t="s">
        <v>90</v>
      </c>
      <c r="AY140" s="17" t="s">
        <v>167</v>
      </c>
      <c r="BE140" s="240">
        <f>IF(N140="základní",J140,0)</f>
        <v>0</v>
      </c>
      <c r="BF140" s="240">
        <f>IF(N140="snížená",J140,0)</f>
        <v>0</v>
      </c>
      <c r="BG140" s="240">
        <f>IF(N140="zákl. přenesená",J140,0)</f>
        <v>0</v>
      </c>
      <c r="BH140" s="240">
        <f>IF(N140="sníž. přenesená",J140,0)</f>
        <v>0</v>
      </c>
      <c r="BI140" s="240">
        <f>IF(N140="nulová",J140,0)</f>
        <v>0</v>
      </c>
      <c r="BJ140" s="17" t="s">
        <v>90</v>
      </c>
      <c r="BK140" s="240">
        <f>ROUND(I140*H140,2)</f>
        <v>0</v>
      </c>
      <c r="BL140" s="17" t="s">
        <v>174</v>
      </c>
      <c r="BM140" s="239" t="s">
        <v>448</v>
      </c>
    </row>
    <row r="141" spans="1:47" s="2" customFormat="1" ht="12">
      <c r="A141" s="39"/>
      <c r="B141" s="40"/>
      <c r="C141" s="41"/>
      <c r="D141" s="241" t="s">
        <v>176</v>
      </c>
      <c r="E141" s="41"/>
      <c r="F141" s="242" t="s">
        <v>1002</v>
      </c>
      <c r="G141" s="41"/>
      <c r="H141" s="41"/>
      <c r="I141" s="243"/>
      <c r="J141" s="41"/>
      <c r="K141" s="41"/>
      <c r="L141" s="45"/>
      <c r="M141" s="244"/>
      <c r="N141" s="245"/>
      <c r="O141" s="92"/>
      <c r="P141" s="92"/>
      <c r="Q141" s="92"/>
      <c r="R141" s="92"/>
      <c r="S141" s="92"/>
      <c r="T141" s="93"/>
      <c r="U141" s="39"/>
      <c r="V141" s="39"/>
      <c r="W141" s="39"/>
      <c r="X141" s="39"/>
      <c r="Y141" s="39"/>
      <c r="Z141" s="39"/>
      <c r="AA141" s="39"/>
      <c r="AB141" s="39"/>
      <c r="AC141" s="39"/>
      <c r="AD141" s="39"/>
      <c r="AE141" s="39"/>
      <c r="AT141" s="17" t="s">
        <v>176</v>
      </c>
      <c r="AU141" s="17" t="s">
        <v>90</v>
      </c>
    </row>
    <row r="142" spans="1:65" s="2" customFormat="1" ht="16.5" customHeight="1">
      <c r="A142" s="39"/>
      <c r="B142" s="40"/>
      <c r="C142" s="228" t="s">
        <v>224</v>
      </c>
      <c r="D142" s="228" t="s">
        <v>169</v>
      </c>
      <c r="E142" s="229" t="s">
        <v>1003</v>
      </c>
      <c r="F142" s="230" t="s">
        <v>1004</v>
      </c>
      <c r="G142" s="231" t="s">
        <v>231</v>
      </c>
      <c r="H142" s="232">
        <v>120</v>
      </c>
      <c r="I142" s="233"/>
      <c r="J142" s="234">
        <f>ROUND(I142*H142,2)</f>
        <v>0</v>
      </c>
      <c r="K142" s="230" t="s">
        <v>211</v>
      </c>
      <c r="L142" s="45"/>
      <c r="M142" s="235" t="s">
        <v>1</v>
      </c>
      <c r="N142" s="236" t="s">
        <v>48</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174</v>
      </c>
      <c r="AT142" s="239" t="s">
        <v>169</v>
      </c>
      <c r="AU142" s="239" t="s">
        <v>90</v>
      </c>
      <c r="AY142" s="17" t="s">
        <v>167</v>
      </c>
      <c r="BE142" s="240">
        <f>IF(N142="základní",J142,0)</f>
        <v>0</v>
      </c>
      <c r="BF142" s="240">
        <f>IF(N142="snížená",J142,0)</f>
        <v>0</v>
      </c>
      <c r="BG142" s="240">
        <f>IF(N142="zákl. přenesená",J142,0)</f>
        <v>0</v>
      </c>
      <c r="BH142" s="240">
        <f>IF(N142="sníž. přenesená",J142,0)</f>
        <v>0</v>
      </c>
      <c r="BI142" s="240">
        <f>IF(N142="nulová",J142,0)</f>
        <v>0</v>
      </c>
      <c r="BJ142" s="17" t="s">
        <v>90</v>
      </c>
      <c r="BK142" s="240">
        <f>ROUND(I142*H142,2)</f>
        <v>0</v>
      </c>
      <c r="BL142" s="17" t="s">
        <v>174</v>
      </c>
      <c r="BM142" s="239" t="s">
        <v>286</v>
      </c>
    </row>
    <row r="143" spans="1:47" s="2" customFormat="1" ht="12">
      <c r="A143" s="39"/>
      <c r="B143" s="40"/>
      <c r="C143" s="41"/>
      <c r="D143" s="241" t="s">
        <v>176</v>
      </c>
      <c r="E143" s="41"/>
      <c r="F143" s="242" t="s">
        <v>1005</v>
      </c>
      <c r="G143" s="41"/>
      <c r="H143" s="41"/>
      <c r="I143" s="243"/>
      <c r="J143" s="41"/>
      <c r="K143" s="41"/>
      <c r="L143" s="45"/>
      <c r="M143" s="244"/>
      <c r="N143" s="245"/>
      <c r="O143" s="92"/>
      <c r="P143" s="92"/>
      <c r="Q143" s="92"/>
      <c r="R143" s="92"/>
      <c r="S143" s="92"/>
      <c r="T143" s="93"/>
      <c r="U143" s="39"/>
      <c r="V143" s="39"/>
      <c r="W143" s="39"/>
      <c r="X143" s="39"/>
      <c r="Y143" s="39"/>
      <c r="Z143" s="39"/>
      <c r="AA143" s="39"/>
      <c r="AB143" s="39"/>
      <c r="AC143" s="39"/>
      <c r="AD143" s="39"/>
      <c r="AE143" s="39"/>
      <c r="AT143" s="17" t="s">
        <v>176</v>
      </c>
      <c r="AU143" s="17" t="s">
        <v>90</v>
      </c>
    </row>
    <row r="144" spans="1:65" s="2" customFormat="1" ht="16.5" customHeight="1">
      <c r="A144" s="39"/>
      <c r="B144" s="40"/>
      <c r="C144" s="228" t="s">
        <v>228</v>
      </c>
      <c r="D144" s="228" t="s">
        <v>169</v>
      </c>
      <c r="E144" s="229" t="s">
        <v>1006</v>
      </c>
      <c r="F144" s="230" t="s">
        <v>1007</v>
      </c>
      <c r="G144" s="231" t="s">
        <v>231</v>
      </c>
      <c r="H144" s="232">
        <v>20</v>
      </c>
      <c r="I144" s="233"/>
      <c r="J144" s="234">
        <f>ROUND(I144*H144,2)</f>
        <v>0</v>
      </c>
      <c r="K144" s="230" t="s">
        <v>211</v>
      </c>
      <c r="L144" s="45"/>
      <c r="M144" s="235" t="s">
        <v>1</v>
      </c>
      <c r="N144" s="236" t="s">
        <v>48</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174</v>
      </c>
      <c r="AT144" s="239" t="s">
        <v>169</v>
      </c>
      <c r="AU144" s="239" t="s">
        <v>90</v>
      </c>
      <c r="AY144" s="17" t="s">
        <v>167</v>
      </c>
      <c r="BE144" s="240">
        <f>IF(N144="základní",J144,0)</f>
        <v>0</v>
      </c>
      <c r="BF144" s="240">
        <f>IF(N144="snížená",J144,0)</f>
        <v>0</v>
      </c>
      <c r="BG144" s="240">
        <f>IF(N144="zákl. přenesená",J144,0)</f>
        <v>0</v>
      </c>
      <c r="BH144" s="240">
        <f>IF(N144="sníž. přenesená",J144,0)</f>
        <v>0</v>
      </c>
      <c r="BI144" s="240">
        <f>IF(N144="nulová",J144,0)</f>
        <v>0</v>
      </c>
      <c r="BJ144" s="17" t="s">
        <v>90</v>
      </c>
      <c r="BK144" s="240">
        <f>ROUND(I144*H144,2)</f>
        <v>0</v>
      </c>
      <c r="BL144" s="17" t="s">
        <v>174</v>
      </c>
      <c r="BM144" s="239" t="s">
        <v>465</v>
      </c>
    </row>
    <row r="145" spans="1:47" s="2" customFormat="1" ht="12">
      <c r="A145" s="39"/>
      <c r="B145" s="40"/>
      <c r="C145" s="41"/>
      <c r="D145" s="241" t="s">
        <v>176</v>
      </c>
      <c r="E145" s="41"/>
      <c r="F145" s="242" t="s">
        <v>1008</v>
      </c>
      <c r="G145" s="41"/>
      <c r="H145" s="41"/>
      <c r="I145" s="243"/>
      <c r="J145" s="41"/>
      <c r="K145" s="41"/>
      <c r="L145" s="45"/>
      <c r="M145" s="244"/>
      <c r="N145" s="245"/>
      <c r="O145" s="92"/>
      <c r="P145" s="92"/>
      <c r="Q145" s="92"/>
      <c r="R145" s="92"/>
      <c r="S145" s="92"/>
      <c r="T145" s="93"/>
      <c r="U145" s="39"/>
      <c r="V145" s="39"/>
      <c r="W145" s="39"/>
      <c r="X145" s="39"/>
      <c r="Y145" s="39"/>
      <c r="Z145" s="39"/>
      <c r="AA145" s="39"/>
      <c r="AB145" s="39"/>
      <c r="AC145" s="39"/>
      <c r="AD145" s="39"/>
      <c r="AE145" s="39"/>
      <c r="AT145" s="17" t="s">
        <v>176</v>
      </c>
      <c r="AU145" s="17" t="s">
        <v>90</v>
      </c>
    </row>
    <row r="146" spans="1:65" s="2" customFormat="1" ht="16.5" customHeight="1">
      <c r="A146" s="39"/>
      <c r="B146" s="40"/>
      <c r="C146" s="228" t="s">
        <v>235</v>
      </c>
      <c r="D146" s="228" t="s">
        <v>169</v>
      </c>
      <c r="E146" s="229" t="s">
        <v>1009</v>
      </c>
      <c r="F146" s="230" t="s">
        <v>1010</v>
      </c>
      <c r="G146" s="231" t="s">
        <v>231</v>
      </c>
      <c r="H146" s="232">
        <v>95</v>
      </c>
      <c r="I146" s="233"/>
      <c r="J146" s="234">
        <f>ROUND(I146*H146,2)</f>
        <v>0</v>
      </c>
      <c r="K146" s="230" t="s">
        <v>211</v>
      </c>
      <c r="L146" s="45"/>
      <c r="M146" s="235" t="s">
        <v>1</v>
      </c>
      <c r="N146" s="236" t="s">
        <v>48</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174</v>
      </c>
      <c r="AT146" s="239" t="s">
        <v>169</v>
      </c>
      <c r="AU146" s="239" t="s">
        <v>90</v>
      </c>
      <c r="AY146" s="17" t="s">
        <v>167</v>
      </c>
      <c r="BE146" s="240">
        <f>IF(N146="základní",J146,0)</f>
        <v>0</v>
      </c>
      <c r="BF146" s="240">
        <f>IF(N146="snížená",J146,0)</f>
        <v>0</v>
      </c>
      <c r="BG146" s="240">
        <f>IF(N146="zákl. přenesená",J146,0)</f>
        <v>0</v>
      </c>
      <c r="BH146" s="240">
        <f>IF(N146="sníž. přenesená",J146,0)</f>
        <v>0</v>
      </c>
      <c r="BI146" s="240">
        <f>IF(N146="nulová",J146,0)</f>
        <v>0</v>
      </c>
      <c r="BJ146" s="17" t="s">
        <v>90</v>
      </c>
      <c r="BK146" s="240">
        <f>ROUND(I146*H146,2)</f>
        <v>0</v>
      </c>
      <c r="BL146" s="17" t="s">
        <v>174</v>
      </c>
      <c r="BM146" s="239" t="s">
        <v>476</v>
      </c>
    </row>
    <row r="147" spans="1:47" s="2" customFormat="1" ht="12">
      <c r="A147" s="39"/>
      <c r="B147" s="40"/>
      <c r="C147" s="41"/>
      <c r="D147" s="241" t="s">
        <v>176</v>
      </c>
      <c r="E147" s="41"/>
      <c r="F147" s="242" t="s">
        <v>1011</v>
      </c>
      <c r="G147" s="41"/>
      <c r="H147" s="41"/>
      <c r="I147" s="243"/>
      <c r="J147" s="41"/>
      <c r="K147" s="41"/>
      <c r="L147" s="45"/>
      <c r="M147" s="244"/>
      <c r="N147" s="245"/>
      <c r="O147" s="92"/>
      <c r="P147" s="92"/>
      <c r="Q147" s="92"/>
      <c r="R147" s="92"/>
      <c r="S147" s="92"/>
      <c r="T147" s="93"/>
      <c r="U147" s="39"/>
      <c r="V147" s="39"/>
      <c r="W147" s="39"/>
      <c r="X147" s="39"/>
      <c r="Y147" s="39"/>
      <c r="Z147" s="39"/>
      <c r="AA147" s="39"/>
      <c r="AB147" s="39"/>
      <c r="AC147" s="39"/>
      <c r="AD147" s="39"/>
      <c r="AE147" s="39"/>
      <c r="AT147" s="17" t="s">
        <v>176</v>
      </c>
      <c r="AU147" s="17" t="s">
        <v>90</v>
      </c>
    </row>
    <row r="148" spans="1:63" s="12" customFormat="1" ht="25.9" customHeight="1">
      <c r="A148" s="12"/>
      <c r="B148" s="212"/>
      <c r="C148" s="213"/>
      <c r="D148" s="214" t="s">
        <v>82</v>
      </c>
      <c r="E148" s="215" t="s">
        <v>882</v>
      </c>
      <c r="F148" s="215" t="s">
        <v>1012</v>
      </c>
      <c r="G148" s="213"/>
      <c r="H148" s="213"/>
      <c r="I148" s="216"/>
      <c r="J148" s="217">
        <f>BK148</f>
        <v>0</v>
      </c>
      <c r="K148" s="213"/>
      <c r="L148" s="218"/>
      <c r="M148" s="219"/>
      <c r="N148" s="220"/>
      <c r="O148" s="220"/>
      <c r="P148" s="221">
        <f>SUM(P149:P166)</f>
        <v>0</v>
      </c>
      <c r="Q148" s="220"/>
      <c r="R148" s="221">
        <f>SUM(R149:R166)</f>
        <v>0</v>
      </c>
      <c r="S148" s="220"/>
      <c r="T148" s="222">
        <f>SUM(T149:T166)</f>
        <v>0</v>
      </c>
      <c r="U148" s="12"/>
      <c r="V148" s="12"/>
      <c r="W148" s="12"/>
      <c r="X148" s="12"/>
      <c r="Y148" s="12"/>
      <c r="Z148" s="12"/>
      <c r="AA148" s="12"/>
      <c r="AB148" s="12"/>
      <c r="AC148" s="12"/>
      <c r="AD148" s="12"/>
      <c r="AE148" s="12"/>
      <c r="AR148" s="223" t="s">
        <v>90</v>
      </c>
      <c r="AT148" s="224" t="s">
        <v>82</v>
      </c>
      <c r="AU148" s="224" t="s">
        <v>83</v>
      </c>
      <c r="AY148" s="223" t="s">
        <v>167</v>
      </c>
      <c r="BK148" s="225">
        <f>SUM(BK149:BK166)</f>
        <v>0</v>
      </c>
    </row>
    <row r="149" spans="1:65" s="2" customFormat="1" ht="16.5" customHeight="1">
      <c r="A149" s="39"/>
      <c r="B149" s="40"/>
      <c r="C149" s="228" t="s">
        <v>240</v>
      </c>
      <c r="D149" s="228" t="s">
        <v>169</v>
      </c>
      <c r="E149" s="229" t="s">
        <v>1013</v>
      </c>
      <c r="F149" s="230" t="s">
        <v>1014</v>
      </c>
      <c r="G149" s="231" t="s">
        <v>231</v>
      </c>
      <c r="H149" s="232">
        <v>55</v>
      </c>
      <c r="I149" s="233"/>
      <c r="J149" s="234">
        <f>ROUND(I149*H149,2)</f>
        <v>0</v>
      </c>
      <c r="K149" s="230" t="s">
        <v>211</v>
      </c>
      <c r="L149" s="45"/>
      <c r="M149" s="235" t="s">
        <v>1</v>
      </c>
      <c r="N149" s="236" t="s">
        <v>48</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174</v>
      </c>
      <c r="AT149" s="239" t="s">
        <v>169</v>
      </c>
      <c r="AU149" s="239" t="s">
        <v>90</v>
      </c>
      <c r="AY149" s="17" t="s">
        <v>167</v>
      </c>
      <c r="BE149" s="240">
        <f>IF(N149="základní",J149,0)</f>
        <v>0</v>
      </c>
      <c r="BF149" s="240">
        <f>IF(N149="snížená",J149,0)</f>
        <v>0</v>
      </c>
      <c r="BG149" s="240">
        <f>IF(N149="zákl. přenesená",J149,0)</f>
        <v>0</v>
      </c>
      <c r="BH149" s="240">
        <f>IF(N149="sníž. přenesená",J149,0)</f>
        <v>0</v>
      </c>
      <c r="BI149" s="240">
        <f>IF(N149="nulová",J149,0)</f>
        <v>0</v>
      </c>
      <c r="BJ149" s="17" t="s">
        <v>90</v>
      </c>
      <c r="BK149" s="240">
        <f>ROUND(I149*H149,2)</f>
        <v>0</v>
      </c>
      <c r="BL149" s="17" t="s">
        <v>174</v>
      </c>
      <c r="BM149" s="239" t="s">
        <v>489</v>
      </c>
    </row>
    <row r="150" spans="1:47" s="2" customFormat="1" ht="12">
      <c r="A150" s="39"/>
      <c r="B150" s="40"/>
      <c r="C150" s="41"/>
      <c r="D150" s="241" t="s">
        <v>176</v>
      </c>
      <c r="E150" s="41"/>
      <c r="F150" s="242" t="s">
        <v>1015</v>
      </c>
      <c r="G150" s="41"/>
      <c r="H150" s="41"/>
      <c r="I150" s="243"/>
      <c r="J150" s="41"/>
      <c r="K150" s="41"/>
      <c r="L150" s="45"/>
      <c r="M150" s="244"/>
      <c r="N150" s="245"/>
      <c r="O150" s="92"/>
      <c r="P150" s="92"/>
      <c r="Q150" s="92"/>
      <c r="R150" s="92"/>
      <c r="S150" s="92"/>
      <c r="T150" s="93"/>
      <c r="U150" s="39"/>
      <c r="V150" s="39"/>
      <c r="W150" s="39"/>
      <c r="X150" s="39"/>
      <c r="Y150" s="39"/>
      <c r="Z150" s="39"/>
      <c r="AA150" s="39"/>
      <c r="AB150" s="39"/>
      <c r="AC150" s="39"/>
      <c r="AD150" s="39"/>
      <c r="AE150" s="39"/>
      <c r="AT150" s="17" t="s">
        <v>176</v>
      </c>
      <c r="AU150" s="17" t="s">
        <v>90</v>
      </c>
    </row>
    <row r="151" spans="1:65" s="2" customFormat="1" ht="16.5" customHeight="1">
      <c r="A151" s="39"/>
      <c r="B151" s="40"/>
      <c r="C151" s="228" t="s">
        <v>247</v>
      </c>
      <c r="D151" s="228" t="s">
        <v>169</v>
      </c>
      <c r="E151" s="229" t="s">
        <v>1016</v>
      </c>
      <c r="F151" s="230" t="s">
        <v>1017</v>
      </c>
      <c r="G151" s="231" t="s">
        <v>231</v>
      </c>
      <c r="H151" s="232">
        <v>30</v>
      </c>
      <c r="I151" s="233"/>
      <c r="J151" s="234">
        <f>ROUND(I151*H151,2)</f>
        <v>0</v>
      </c>
      <c r="K151" s="230" t="s">
        <v>211</v>
      </c>
      <c r="L151" s="45"/>
      <c r="M151" s="235" t="s">
        <v>1</v>
      </c>
      <c r="N151" s="236" t="s">
        <v>48</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174</v>
      </c>
      <c r="AT151" s="239" t="s">
        <v>169</v>
      </c>
      <c r="AU151" s="239" t="s">
        <v>90</v>
      </c>
      <c r="AY151" s="17" t="s">
        <v>167</v>
      </c>
      <c r="BE151" s="240">
        <f>IF(N151="základní",J151,0)</f>
        <v>0</v>
      </c>
      <c r="BF151" s="240">
        <f>IF(N151="snížená",J151,0)</f>
        <v>0</v>
      </c>
      <c r="BG151" s="240">
        <f>IF(N151="zákl. přenesená",J151,0)</f>
        <v>0</v>
      </c>
      <c r="BH151" s="240">
        <f>IF(N151="sníž. přenesená",J151,0)</f>
        <v>0</v>
      </c>
      <c r="BI151" s="240">
        <f>IF(N151="nulová",J151,0)</f>
        <v>0</v>
      </c>
      <c r="BJ151" s="17" t="s">
        <v>90</v>
      </c>
      <c r="BK151" s="240">
        <f>ROUND(I151*H151,2)</f>
        <v>0</v>
      </c>
      <c r="BL151" s="17" t="s">
        <v>174</v>
      </c>
      <c r="BM151" s="239" t="s">
        <v>587</v>
      </c>
    </row>
    <row r="152" spans="1:47" s="2" customFormat="1" ht="12">
      <c r="A152" s="39"/>
      <c r="B152" s="40"/>
      <c r="C152" s="41"/>
      <c r="D152" s="241" t="s">
        <v>176</v>
      </c>
      <c r="E152" s="41"/>
      <c r="F152" s="242" t="s">
        <v>1018</v>
      </c>
      <c r="G152" s="41"/>
      <c r="H152" s="41"/>
      <c r="I152" s="243"/>
      <c r="J152" s="41"/>
      <c r="K152" s="41"/>
      <c r="L152" s="45"/>
      <c r="M152" s="244"/>
      <c r="N152" s="245"/>
      <c r="O152" s="92"/>
      <c r="P152" s="92"/>
      <c r="Q152" s="92"/>
      <c r="R152" s="92"/>
      <c r="S152" s="92"/>
      <c r="T152" s="93"/>
      <c r="U152" s="39"/>
      <c r="V152" s="39"/>
      <c r="W152" s="39"/>
      <c r="X152" s="39"/>
      <c r="Y152" s="39"/>
      <c r="Z152" s="39"/>
      <c r="AA152" s="39"/>
      <c r="AB152" s="39"/>
      <c r="AC152" s="39"/>
      <c r="AD152" s="39"/>
      <c r="AE152" s="39"/>
      <c r="AT152" s="17" t="s">
        <v>176</v>
      </c>
      <c r="AU152" s="17" t="s">
        <v>90</v>
      </c>
    </row>
    <row r="153" spans="1:65" s="2" customFormat="1" ht="16.5" customHeight="1">
      <c r="A153" s="39"/>
      <c r="B153" s="40"/>
      <c r="C153" s="228" t="s">
        <v>8</v>
      </c>
      <c r="D153" s="228" t="s">
        <v>169</v>
      </c>
      <c r="E153" s="229" t="s">
        <v>1019</v>
      </c>
      <c r="F153" s="230" t="s">
        <v>1020</v>
      </c>
      <c r="G153" s="231" t="s">
        <v>231</v>
      </c>
      <c r="H153" s="232">
        <v>30</v>
      </c>
      <c r="I153" s="233"/>
      <c r="J153" s="234">
        <f>ROUND(I153*H153,2)</f>
        <v>0</v>
      </c>
      <c r="K153" s="230" t="s">
        <v>211</v>
      </c>
      <c r="L153" s="45"/>
      <c r="M153" s="235" t="s">
        <v>1</v>
      </c>
      <c r="N153" s="236" t="s">
        <v>48</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174</v>
      </c>
      <c r="AT153" s="239" t="s">
        <v>169</v>
      </c>
      <c r="AU153" s="239" t="s">
        <v>90</v>
      </c>
      <c r="AY153" s="17" t="s">
        <v>167</v>
      </c>
      <c r="BE153" s="240">
        <f>IF(N153="základní",J153,0)</f>
        <v>0</v>
      </c>
      <c r="BF153" s="240">
        <f>IF(N153="snížená",J153,0)</f>
        <v>0</v>
      </c>
      <c r="BG153" s="240">
        <f>IF(N153="zákl. přenesená",J153,0)</f>
        <v>0</v>
      </c>
      <c r="BH153" s="240">
        <f>IF(N153="sníž. přenesená",J153,0)</f>
        <v>0</v>
      </c>
      <c r="BI153" s="240">
        <f>IF(N153="nulová",J153,0)</f>
        <v>0</v>
      </c>
      <c r="BJ153" s="17" t="s">
        <v>90</v>
      </c>
      <c r="BK153" s="240">
        <f>ROUND(I153*H153,2)</f>
        <v>0</v>
      </c>
      <c r="BL153" s="17" t="s">
        <v>174</v>
      </c>
      <c r="BM153" s="239" t="s">
        <v>640</v>
      </c>
    </row>
    <row r="154" spans="1:47" s="2" customFormat="1" ht="12">
      <c r="A154" s="39"/>
      <c r="B154" s="40"/>
      <c r="C154" s="41"/>
      <c r="D154" s="241" t="s">
        <v>176</v>
      </c>
      <c r="E154" s="41"/>
      <c r="F154" s="242" t="s">
        <v>1021</v>
      </c>
      <c r="G154" s="41"/>
      <c r="H154" s="41"/>
      <c r="I154" s="243"/>
      <c r="J154" s="41"/>
      <c r="K154" s="41"/>
      <c r="L154" s="45"/>
      <c r="M154" s="244"/>
      <c r="N154" s="245"/>
      <c r="O154" s="92"/>
      <c r="P154" s="92"/>
      <c r="Q154" s="92"/>
      <c r="R154" s="92"/>
      <c r="S154" s="92"/>
      <c r="T154" s="93"/>
      <c r="U154" s="39"/>
      <c r="V154" s="39"/>
      <c r="W154" s="39"/>
      <c r="X154" s="39"/>
      <c r="Y154" s="39"/>
      <c r="Z154" s="39"/>
      <c r="AA154" s="39"/>
      <c r="AB154" s="39"/>
      <c r="AC154" s="39"/>
      <c r="AD154" s="39"/>
      <c r="AE154" s="39"/>
      <c r="AT154" s="17" t="s">
        <v>176</v>
      </c>
      <c r="AU154" s="17" t="s">
        <v>90</v>
      </c>
    </row>
    <row r="155" spans="1:65" s="2" customFormat="1" ht="16.5" customHeight="1">
      <c r="A155" s="39"/>
      <c r="B155" s="40"/>
      <c r="C155" s="228" t="s">
        <v>255</v>
      </c>
      <c r="D155" s="228" t="s">
        <v>169</v>
      </c>
      <c r="E155" s="229" t="s">
        <v>1022</v>
      </c>
      <c r="F155" s="230" t="s">
        <v>1023</v>
      </c>
      <c r="G155" s="231" t="s">
        <v>231</v>
      </c>
      <c r="H155" s="232">
        <v>30</v>
      </c>
      <c r="I155" s="233"/>
      <c r="J155" s="234">
        <f>ROUND(I155*H155,2)</f>
        <v>0</v>
      </c>
      <c r="K155" s="230" t="s">
        <v>211</v>
      </c>
      <c r="L155" s="45"/>
      <c r="M155" s="235" t="s">
        <v>1</v>
      </c>
      <c r="N155" s="236" t="s">
        <v>48</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174</v>
      </c>
      <c r="AT155" s="239" t="s">
        <v>169</v>
      </c>
      <c r="AU155" s="239" t="s">
        <v>90</v>
      </c>
      <c r="AY155" s="17" t="s">
        <v>167</v>
      </c>
      <c r="BE155" s="240">
        <f>IF(N155="základní",J155,0)</f>
        <v>0</v>
      </c>
      <c r="BF155" s="240">
        <f>IF(N155="snížená",J155,0)</f>
        <v>0</v>
      </c>
      <c r="BG155" s="240">
        <f>IF(N155="zákl. přenesená",J155,0)</f>
        <v>0</v>
      </c>
      <c r="BH155" s="240">
        <f>IF(N155="sníž. přenesená",J155,0)</f>
        <v>0</v>
      </c>
      <c r="BI155" s="240">
        <f>IF(N155="nulová",J155,0)</f>
        <v>0</v>
      </c>
      <c r="BJ155" s="17" t="s">
        <v>90</v>
      </c>
      <c r="BK155" s="240">
        <f>ROUND(I155*H155,2)</f>
        <v>0</v>
      </c>
      <c r="BL155" s="17" t="s">
        <v>174</v>
      </c>
      <c r="BM155" s="239" t="s">
        <v>643</v>
      </c>
    </row>
    <row r="156" spans="1:47" s="2" customFormat="1" ht="12">
      <c r="A156" s="39"/>
      <c r="B156" s="40"/>
      <c r="C156" s="41"/>
      <c r="D156" s="241" t="s">
        <v>176</v>
      </c>
      <c r="E156" s="41"/>
      <c r="F156" s="242" t="s">
        <v>1024</v>
      </c>
      <c r="G156" s="41"/>
      <c r="H156" s="41"/>
      <c r="I156" s="243"/>
      <c r="J156" s="41"/>
      <c r="K156" s="41"/>
      <c r="L156" s="45"/>
      <c r="M156" s="244"/>
      <c r="N156" s="245"/>
      <c r="O156" s="92"/>
      <c r="P156" s="92"/>
      <c r="Q156" s="92"/>
      <c r="R156" s="92"/>
      <c r="S156" s="92"/>
      <c r="T156" s="93"/>
      <c r="U156" s="39"/>
      <c r="V156" s="39"/>
      <c r="W156" s="39"/>
      <c r="X156" s="39"/>
      <c r="Y156" s="39"/>
      <c r="Z156" s="39"/>
      <c r="AA156" s="39"/>
      <c r="AB156" s="39"/>
      <c r="AC156" s="39"/>
      <c r="AD156" s="39"/>
      <c r="AE156" s="39"/>
      <c r="AT156" s="17" t="s">
        <v>176</v>
      </c>
      <c r="AU156" s="17" t="s">
        <v>90</v>
      </c>
    </row>
    <row r="157" spans="1:65" s="2" customFormat="1" ht="16.5" customHeight="1">
      <c r="A157" s="39"/>
      <c r="B157" s="40"/>
      <c r="C157" s="228" t="s">
        <v>259</v>
      </c>
      <c r="D157" s="228" t="s">
        <v>169</v>
      </c>
      <c r="E157" s="229" t="s">
        <v>1025</v>
      </c>
      <c r="F157" s="230" t="s">
        <v>1026</v>
      </c>
      <c r="G157" s="231" t="s">
        <v>766</v>
      </c>
      <c r="H157" s="232">
        <v>10</v>
      </c>
      <c r="I157" s="233"/>
      <c r="J157" s="234">
        <f>ROUND(I157*H157,2)</f>
        <v>0</v>
      </c>
      <c r="K157" s="230" t="s">
        <v>211</v>
      </c>
      <c r="L157" s="45"/>
      <c r="M157" s="235" t="s">
        <v>1</v>
      </c>
      <c r="N157" s="236" t="s">
        <v>48</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174</v>
      </c>
      <c r="AT157" s="239" t="s">
        <v>169</v>
      </c>
      <c r="AU157" s="239" t="s">
        <v>90</v>
      </c>
      <c r="AY157" s="17" t="s">
        <v>167</v>
      </c>
      <c r="BE157" s="240">
        <f>IF(N157="základní",J157,0)</f>
        <v>0</v>
      </c>
      <c r="BF157" s="240">
        <f>IF(N157="snížená",J157,0)</f>
        <v>0</v>
      </c>
      <c r="BG157" s="240">
        <f>IF(N157="zákl. přenesená",J157,0)</f>
        <v>0</v>
      </c>
      <c r="BH157" s="240">
        <f>IF(N157="sníž. přenesená",J157,0)</f>
        <v>0</v>
      </c>
      <c r="BI157" s="240">
        <f>IF(N157="nulová",J157,0)</f>
        <v>0</v>
      </c>
      <c r="BJ157" s="17" t="s">
        <v>90</v>
      </c>
      <c r="BK157" s="240">
        <f>ROUND(I157*H157,2)</f>
        <v>0</v>
      </c>
      <c r="BL157" s="17" t="s">
        <v>174</v>
      </c>
      <c r="BM157" s="239" t="s">
        <v>646</v>
      </c>
    </row>
    <row r="158" spans="1:47" s="2" customFormat="1" ht="12">
      <c r="A158" s="39"/>
      <c r="B158" s="40"/>
      <c r="C158" s="41"/>
      <c r="D158" s="241" t="s">
        <v>176</v>
      </c>
      <c r="E158" s="41"/>
      <c r="F158" s="242" t="s">
        <v>1027</v>
      </c>
      <c r="G158" s="41"/>
      <c r="H158" s="41"/>
      <c r="I158" s="243"/>
      <c r="J158" s="41"/>
      <c r="K158" s="41"/>
      <c r="L158" s="45"/>
      <c r="M158" s="244"/>
      <c r="N158" s="245"/>
      <c r="O158" s="92"/>
      <c r="P158" s="92"/>
      <c r="Q158" s="92"/>
      <c r="R158" s="92"/>
      <c r="S158" s="92"/>
      <c r="T158" s="93"/>
      <c r="U158" s="39"/>
      <c r="V158" s="39"/>
      <c r="W158" s="39"/>
      <c r="X158" s="39"/>
      <c r="Y158" s="39"/>
      <c r="Z158" s="39"/>
      <c r="AA158" s="39"/>
      <c r="AB158" s="39"/>
      <c r="AC158" s="39"/>
      <c r="AD158" s="39"/>
      <c r="AE158" s="39"/>
      <c r="AT158" s="17" t="s">
        <v>176</v>
      </c>
      <c r="AU158" s="17" t="s">
        <v>90</v>
      </c>
    </row>
    <row r="159" spans="1:65" s="2" customFormat="1" ht="16.5" customHeight="1">
      <c r="A159" s="39"/>
      <c r="B159" s="40"/>
      <c r="C159" s="228" t="s">
        <v>264</v>
      </c>
      <c r="D159" s="228" t="s">
        <v>169</v>
      </c>
      <c r="E159" s="229" t="s">
        <v>1028</v>
      </c>
      <c r="F159" s="230" t="s">
        <v>1029</v>
      </c>
      <c r="G159" s="231" t="s">
        <v>766</v>
      </c>
      <c r="H159" s="232">
        <v>4</v>
      </c>
      <c r="I159" s="233"/>
      <c r="J159" s="234">
        <f>ROUND(I159*H159,2)</f>
        <v>0</v>
      </c>
      <c r="K159" s="230" t="s">
        <v>211</v>
      </c>
      <c r="L159" s="45"/>
      <c r="M159" s="235" t="s">
        <v>1</v>
      </c>
      <c r="N159" s="236" t="s">
        <v>48</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174</v>
      </c>
      <c r="AT159" s="239" t="s">
        <v>169</v>
      </c>
      <c r="AU159" s="239" t="s">
        <v>90</v>
      </c>
      <c r="AY159" s="17" t="s">
        <v>167</v>
      </c>
      <c r="BE159" s="240">
        <f>IF(N159="základní",J159,0)</f>
        <v>0</v>
      </c>
      <c r="BF159" s="240">
        <f>IF(N159="snížená",J159,0)</f>
        <v>0</v>
      </c>
      <c r="BG159" s="240">
        <f>IF(N159="zákl. přenesená",J159,0)</f>
        <v>0</v>
      </c>
      <c r="BH159" s="240">
        <f>IF(N159="sníž. přenesená",J159,0)</f>
        <v>0</v>
      </c>
      <c r="BI159" s="240">
        <f>IF(N159="nulová",J159,0)</f>
        <v>0</v>
      </c>
      <c r="BJ159" s="17" t="s">
        <v>90</v>
      </c>
      <c r="BK159" s="240">
        <f>ROUND(I159*H159,2)</f>
        <v>0</v>
      </c>
      <c r="BL159" s="17" t="s">
        <v>174</v>
      </c>
      <c r="BM159" s="239" t="s">
        <v>649</v>
      </c>
    </row>
    <row r="160" spans="1:47" s="2" customFormat="1" ht="12">
      <c r="A160" s="39"/>
      <c r="B160" s="40"/>
      <c r="C160" s="41"/>
      <c r="D160" s="241" t="s">
        <v>176</v>
      </c>
      <c r="E160" s="41"/>
      <c r="F160" s="242" t="s">
        <v>1030</v>
      </c>
      <c r="G160" s="41"/>
      <c r="H160" s="41"/>
      <c r="I160" s="243"/>
      <c r="J160" s="41"/>
      <c r="K160" s="41"/>
      <c r="L160" s="45"/>
      <c r="M160" s="244"/>
      <c r="N160" s="245"/>
      <c r="O160" s="92"/>
      <c r="P160" s="92"/>
      <c r="Q160" s="92"/>
      <c r="R160" s="92"/>
      <c r="S160" s="92"/>
      <c r="T160" s="93"/>
      <c r="U160" s="39"/>
      <c r="V160" s="39"/>
      <c r="W160" s="39"/>
      <c r="X160" s="39"/>
      <c r="Y160" s="39"/>
      <c r="Z160" s="39"/>
      <c r="AA160" s="39"/>
      <c r="AB160" s="39"/>
      <c r="AC160" s="39"/>
      <c r="AD160" s="39"/>
      <c r="AE160" s="39"/>
      <c r="AT160" s="17" t="s">
        <v>176</v>
      </c>
      <c r="AU160" s="17" t="s">
        <v>90</v>
      </c>
    </row>
    <row r="161" spans="1:65" s="2" customFormat="1" ht="16.5" customHeight="1">
      <c r="A161" s="39"/>
      <c r="B161" s="40"/>
      <c r="C161" s="228" t="s">
        <v>270</v>
      </c>
      <c r="D161" s="228" t="s">
        <v>169</v>
      </c>
      <c r="E161" s="229" t="s">
        <v>1031</v>
      </c>
      <c r="F161" s="230" t="s">
        <v>1032</v>
      </c>
      <c r="G161" s="231" t="s">
        <v>231</v>
      </c>
      <c r="H161" s="232">
        <v>100</v>
      </c>
      <c r="I161" s="233"/>
      <c r="J161" s="234">
        <f>ROUND(I161*H161,2)</f>
        <v>0</v>
      </c>
      <c r="K161" s="230" t="s">
        <v>211</v>
      </c>
      <c r="L161" s="45"/>
      <c r="M161" s="235" t="s">
        <v>1</v>
      </c>
      <c r="N161" s="236" t="s">
        <v>48</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174</v>
      </c>
      <c r="AT161" s="239" t="s">
        <v>169</v>
      </c>
      <c r="AU161" s="239" t="s">
        <v>90</v>
      </c>
      <c r="AY161" s="17" t="s">
        <v>167</v>
      </c>
      <c r="BE161" s="240">
        <f>IF(N161="základní",J161,0)</f>
        <v>0</v>
      </c>
      <c r="BF161" s="240">
        <f>IF(N161="snížená",J161,0)</f>
        <v>0</v>
      </c>
      <c r="BG161" s="240">
        <f>IF(N161="zákl. přenesená",J161,0)</f>
        <v>0</v>
      </c>
      <c r="BH161" s="240">
        <f>IF(N161="sníž. přenesená",J161,0)</f>
        <v>0</v>
      </c>
      <c r="BI161" s="240">
        <f>IF(N161="nulová",J161,0)</f>
        <v>0</v>
      </c>
      <c r="BJ161" s="17" t="s">
        <v>90</v>
      </c>
      <c r="BK161" s="240">
        <f>ROUND(I161*H161,2)</f>
        <v>0</v>
      </c>
      <c r="BL161" s="17" t="s">
        <v>174</v>
      </c>
      <c r="BM161" s="239" t="s">
        <v>652</v>
      </c>
    </row>
    <row r="162" spans="1:65" s="2" customFormat="1" ht="16.5" customHeight="1">
      <c r="A162" s="39"/>
      <c r="B162" s="40"/>
      <c r="C162" s="228" t="s">
        <v>278</v>
      </c>
      <c r="D162" s="228" t="s">
        <v>169</v>
      </c>
      <c r="E162" s="229" t="s">
        <v>1033</v>
      </c>
      <c r="F162" s="230" t="s">
        <v>1034</v>
      </c>
      <c r="G162" s="231" t="s">
        <v>231</v>
      </c>
      <c r="H162" s="232">
        <v>60</v>
      </c>
      <c r="I162" s="233"/>
      <c r="J162" s="234">
        <f>ROUND(I162*H162,2)</f>
        <v>0</v>
      </c>
      <c r="K162" s="230" t="s">
        <v>211</v>
      </c>
      <c r="L162" s="45"/>
      <c r="M162" s="235" t="s">
        <v>1</v>
      </c>
      <c r="N162" s="236" t="s">
        <v>48</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174</v>
      </c>
      <c r="AT162" s="239" t="s">
        <v>169</v>
      </c>
      <c r="AU162" s="239" t="s">
        <v>90</v>
      </c>
      <c r="AY162" s="17" t="s">
        <v>167</v>
      </c>
      <c r="BE162" s="240">
        <f>IF(N162="základní",J162,0)</f>
        <v>0</v>
      </c>
      <c r="BF162" s="240">
        <f>IF(N162="snížená",J162,0)</f>
        <v>0</v>
      </c>
      <c r="BG162" s="240">
        <f>IF(N162="zákl. přenesená",J162,0)</f>
        <v>0</v>
      </c>
      <c r="BH162" s="240">
        <f>IF(N162="sníž. přenesená",J162,0)</f>
        <v>0</v>
      </c>
      <c r="BI162" s="240">
        <f>IF(N162="nulová",J162,0)</f>
        <v>0</v>
      </c>
      <c r="BJ162" s="17" t="s">
        <v>90</v>
      </c>
      <c r="BK162" s="240">
        <f>ROUND(I162*H162,2)</f>
        <v>0</v>
      </c>
      <c r="BL162" s="17" t="s">
        <v>174</v>
      </c>
      <c r="BM162" s="239" t="s">
        <v>657</v>
      </c>
    </row>
    <row r="163" spans="1:65" s="2" customFormat="1" ht="16.5" customHeight="1">
      <c r="A163" s="39"/>
      <c r="B163" s="40"/>
      <c r="C163" s="228" t="s">
        <v>7</v>
      </c>
      <c r="D163" s="228" t="s">
        <v>169</v>
      </c>
      <c r="E163" s="229" t="s">
        <v>1035</v>
      </c>
      <c r="F163" s="230" t="s">
        <v>1036</v>
      </c>
      <c r="G163" s="231" t="s">
        <v>636</v>
      </c>
      <c r="H163" s="232">
        <v>1</v>
      </c>
      <c r="I163" s="233"/>
      <c r="J163" s="234">
        <f>ROUND(I163*H163,2)</f>
        <v>0</v>
      </c>
      <c r="K163" s="230" t="s">
        <v>211</v>
      </c>
      <c r="L163" s="45"/>
      <c r="M163" s="235" t="s">
        <v>1</v>
      </c>
      <c r="N163" s="236" t="s">
        <v>48</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174</v>
      </c>
      <c r="AT163" s="239" t="s">
        <v>169</v>
      </c>
      <c r="AU163" s="239" t="s">
        <v>90</v>
      </c>
      <c r="AY163" s="17" t="s">
        <v>167</v>
      </c>
      <c r="BE163" s="240">
        <f>IF(N163="základní",J163,0)</f>
        <v>0</v>
      </c>
      <c r="BF163" s="240">
        <f>IF(N163="snížená",J163,0)</f>
        <v>0</v>
      </c>
      <c r="BG163" s="240">
        <f>IF(N163="zákl. přenesená",J163,0)</f>
        <v>0</v>
      </c>
      <c r="BH163" s="240">
        <f>IF(N163="sníž. přenesená",J163,0)</f>
        <v>0</v>
      </c>
      <c r="BI163" s="240">
        <f>IF(N163="nulová",J163,0)</f>
        <v>0</v>
      </c>
      <c r="BJ163" s="17" t="s">
        <v>90</v>
      </c>
      <c r="BK163" s="240">
        <f>ROUND(I163*H163,2)</f>
        <v>0</v>
      </c>
      <c r="BL163" s="17" t="s">
        <v>174</v>
      </c>
      <c r="BM163" s="239" t="s">
        <v>663</v>
      </c>
    </row>
    <row r="164" spans="1:65" s="2" customFormat="1" ht="12">
      <c r="A164" s="39"/>
      <c r="B164" s="40"/>
      <c r="C164" s="228" t="s">
        <v>289</v>
      </c>
      <c r="D164" s="228" t="s">
        <v>169</v>
      </c>
      <c r="E164" s="229" t="s">
        <v>1037</v>
      </c>
      <c r="F164" s="230" t="s">
        <v>1038</v>
      </c>
      <c r="G164" s="231" t="s">
        <v>210</v>
      </c>
      <c r="H164" s="232">
        <v>8</v>
      </c>
      <c r="I164" s="233"/>
      <c r="J164" s="234">
        <f>ROUND(I164*H164,2)</f>
        <v>0</v>
      </c>
      <c r="K164" s="230" t="s">
        <v>211</v>
      </c>
      <c r="L164" s="45"/>
      <c r="M164" s="235" t="s">
        <v>1</v>
      </c>
      <c r="N164" s="236" t="s">
        <v>48</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174</v>
      </c>
      <c r="AT164" s="239" t="s">
        <v>169</v>
      </c>
      <c r="AU164" s="239" t="s">
        <v>90</v>
      </c>
      <c r="AY164" s="17" t="s">
        <v>167</v>
      </c>
      <c r="BE164" s="240">
        <f>IF(N164="základní",J164,0)</f>
        <v>0</v>
      </c>
      <c r="BF164" s="240">
        <f>IF(N164="snížená",J164,0)</f>
        <v>0</v>
      </c>
      <c r="BG164" s="240">
        <f>IF(N164="zákl. přenesená",J164,0)</f>
        <v>0</v>
      </c>
      <c r="BH164" s="240">
        <f>IF(N164="sníž. přenesená",J164,0)</f>
        <v>0</v>
      </c>
      <c r="BI164" s="240">
        <f>IF(N164="nulová",J164,0)</f>
        <v>0</v>
      </c>
      <c r="BJ164" s="17" t="s">
        <v>90</v>
      </c>
      <c r="BK164" s="240">
        <f>ROUND(I164*H164,2)</f>
        <v>0</v>
      </c>
      <c r="BL164" s="17" t="s">
        <v>174</v>
      </c>
      <c r="BM164" s="239" t="s">
        <v>659</v>
      </c>
    </row>
    <row r="165" spans="1:65" s="2" customFormat="1" ht="16.5" customHeight="1">
      <c r="A165" s="39"/>
      <c r="B165" s="40"/>
      <c r="C165" s="228" t="s">
        <v>294</v>
      </c>
      <c r="D165" s="228" t="s">
        <v>169</v>
      </c>
      <c r="E165" s="229" t="s">
        <v>1039</v>
      </c>
      <c r="F165" s="230" t="s">
        <v>1040</v>
      </c>
      <c r="G165" s="231" t="s">
        <v>199</v>
      </c>
      <c r="H165" s="232">
        <v>1.6</v>
      </c>
      <c r="I165" s="233"/>
      <c r="J165" s="234">
        <f>ROUND(I165*H165,2)</f>
        <v>0</v>
      </c>
      <c r="K165" s="230" t="s">
        <v>211</v>
      </c>
      <c r="L165" s="45"/>
      <c r="M165" s="235" t="s">
        <v>1</v>
      </c>
      <c r="N165" s="236" t="s">
        <v>48</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174</v>
      </c>
      <c r="AT165" s="239" t="s">
        <v>169</v>
      </c>
      <c r="AU165" s="239" t="s">
        <v>90</v>
      </c>
      <c r="AY165" s="17" t="s">
        <v>167</v>
      </c>
      <c r="BE165" s="240">
        <f>IF(N165="základní",J165,0)</f>
        <v>0</v>
      </c>
      <c r="BF165" s="240">
        <f>IF(N165="snížená",J165,0)</f>
        <v>0</v>
      </c>
      <c r="BG165" s="240">
        <f>IF(N165="zákl. přenesená",J165,0)</f>
        <v>0</v>
      </c>
      <c r="BH165" s="240">
        <f>IF(N165="sníž. přenesená",J165,0)</f>
        <v>0</v>
      </c>
      <c r="BI165" s="240">
        <f>IF(N165="nulová",J165,0)</f>
        <v>0</v>
      </c>
      <c r="BJ165" s="17" t="s">
        <v>90</v>
      </c>
      <c r="BK165" s="240">
        <f>ROUND(I165*H165,2)</f>
        <v>0</v>
      </c>
      <c r="BL165" s="17" t="s">
        <v>174</v>
      </c>
      <c r="BM165" s="239" t="s">
        <v>674</v>
      </c>
    </row>
    <row r="166" spans="1:65" s="2" customFormat="1" ht="16.5" customHeight="1">
      <c r="A166" s="39"/>
      <c r="B166" s="40"/>
      <c r="C166" s="228" t="s">
        <v>298</v>
      </c>
      <c r="D166" s="228" t="s">
        <v>169</v>
      </c>
      <c r="E166" s="229" t="s">
        <v>1041</v>
      </c>
      <c r="F166" s="230" t="s">
        <v>1042</v>
      </c>
      <c r="G166" s="231" t="s">
        <v>502</v>
      </c>
      <c r="H166" s="232">
        <v>8</v>
      </c>
      <c r="I166" s="233"/>
      <c r="J166" s="234">
        <f>ROUND(I166*H166,2)</f>
        <v>0</v>
      </c>
      <c r="K166" s="230" t="s">
        <v>211</v>
      </c>
      <c r="L166" s="45"/>
      <c r="M166" s="235" t="s">
        <v>1</v>
      </c>
      <c r="N166" s="236" t="s">
        <v>48</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174</v>
      </c>
      <c r="AT166" s="239" t="s">
        <v>169</v>
      </c>
      <c r="AU166" s="239" t="s">
        <v>90</v>
      </c>
      <c r="AY166" s="17" t="s">
        <v>167</v>
      </c>
      <c r="BE166" s="240">
        <f>IF(N166="základní",J166,0)</f>
        <v>0</v>
      </c>
      <c r="BF166" s="240">
        <f>IF(N166="snížená",J166,0)</f>
        <v>0</v>
      </c>
      <c r="BG166" s="240">
        <f>IF(N166="zákl. přenesená",J166,0)</f>
        <v>0</v>
      </c>
      <c r="BH166" s="240">
        <f>IF(N166="sníž. přenesená",J166,0)</f>
        <v>0</v>
      </c>
      <c r="BI166" s="240">
        <f>IF(N166="nulová",J166,0)</f>
        <v>0</v>
      </c>
      <c r="BJ166" s="17" t="s">
        <v>90</v>
      </c>
      <c r="BK166" s="240">
        <f>ROUND(I166*H166,2)</f>
        <v>0</v>
      </c>
      <c r="BL166" s="17" t="s">
        <v>174</v>
      </c>
      <c r="BM166" s="239" t="s">
        <v>678</v>
      </c>
    </row>
    <row r="167" spans="1:63" s="12" customFormat="1" ht="25.9" customHeight="1">
      <c r="A167" s="12"/>
      <c r="B167" s="212"/>
      <c r="C167" s="213"/>
      <c r="D167" s="214" t="s">
        <v>82</v>
      </c>
      <c r="E167" s="215" t="s">
        <v>895</v>
      </c>
      <c r="F167" s="215" t="s">
        <v>1043</v>
      </c>
      <c r="G167" s="213"/>
      <c r="H167" s="213"/>
      <c r="I167" s="216"/>
      <c r="J167" s="217">
        <f>BK167</f>
        <v>0</v>
      </c>
      <c r="K167" s="213"/>
      <c r="L167" s="218"/>
      <c r="M167" s="219"/>
      <c r="N167" s="220"/>
      <c r="O167" s="220"/>
      <c r="P167" s="221">
        <f>SUM(P168:P175)</f>
        <v>0</v>
      </c>
      <c r="Q167" s="220"/>
      <c r="R167" s="221">
        <f>SUM(R168:R175)</f>
        <v>0</v>
      </c>
      <c r="S167" s="220"/>
      <c r="T167" s="222">
        <f>SUM(T168:T175)</f>
        <v>0</v>
      </c>
      <c r="U167" s="12"/>
      <c r="V167" s="12"/>
      <c r="W167" s="12"/>
      <c r="X167" s="12"/>
      <c r="Y167" s="12"/>
      <c r="Z167" s="12"/>
      <c r="AA167" s="12"/>
      <c r="AB167" s="12"/>
      <c r="AC167" s="12"/>
      <c r="AD167" s="12"/>
      <c r="AE167" s="12"/>
      <c r="AR167" s="223" t="s">
        <v>90</v>
      </c>
      <c r="AT167" s="224" t="s">
        <v>82</v>
      </c>
      <c r="AU167" s="224" t="s">
        <v>83</v>
      </c>
      <c r="AY167" s="223" t="s">
        <v>167</v>
      </c>
      <c r="BK167" s="225">
        <f>SUM(BK168:BK175)</f>
        <v>0</v>
      </c>
    </row>
    <row r="168" spans="1:65" s="2" customFormat="1" ht="16.5" customHeight="1">
      <c r="A168" s="39"/>
      <c r="B168" s="40"/>
      <c r="C168" s="228" t="s">
        <v>304</v>
      </c>
      <c r="D168" s="228" t="s">
        <v>169</v>
      </c>
      <c r="E168" s="229" t="s">
        <v>1044</v>
      </c>
      <c r="F168" s="230" t="s">
        <v>1045</v>
      </c>
      <c r="G168" s="231" t="s">
        <v>502</v>
      </c>
      <c r="H168" s="232">
        <v>20</v>
      </c>
      <c r="I168" s="233"/>
      <c r="J168" s="234">
        <f>ROUND(I168*H168,2)</f>
        <v>0</v>
      </c>
      <c r="K168" s="230" t="s">
        <v>211</v>
      </c>
      <c r="L168" s="45"/>
      <c r="M168" s="235" t="s">
        <v>1</v>
      </c>
      <c r="N168" s="236" t="s">
        <v>48</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174</v>
      </c>
      <c r="AT168" s="239" t="s">
        <v>169</v>
      </c>
      <c r="AU168" s="239" t="s">
        <v>90</v>
      </c>
      <c r="AY168" s="17" t="s">
        <v>167</v>
      </c>
      <c r="BE168" s="240">
        <f>IF(N168="základní",J168,0)</f>
        <v>0</v>
      </c>
      <c r="BF168" s="240">
        <f>IF(N168="snížená",J168,0)</f>
        <v>0</v>
      </c>
      <c r="BG168" s="240">
        <f>IF(N168="zákl. přenesená",J168,0)</f>
        <v>0</v>
      </c>
      <c r="BH168" s="240">
        <f>IF(N168="sníž. přenesená",J168,0)</f>
        <v>0</v>
      </c>
      <c r="BI168" s="240">
        <f>IF(N168="nulová",J168,0)</f>
        <v>0</v>
      </c>
      <c r="BJ168" s="17" t="s">
        <v>90</v>
      </c>
      <c r="BK168" s="240">
        <f>ROUND(I168*H168,2)</f>
        <v>0</v>
      </c>
      <c r="BL168" s="17" t="s">
        <v>174</v>
      </c>
      <c r="BM168" s="239" t="s">
        <v>682</v>
      </c>
    </row>
    <row r="169" spans="1:65" s="2" customFormat="1" ht="16.5" customHeight="1">
      <c r="A169" s="39"/>
      <c r="B169" s="40"/>
      <c r="C169" s="228" t="s">
        <v>311</v>
      </c>
      <c r="D169" s="228" t="s">
        <v>169</v>
      </c>
      <c r="E169" s="229" t="s">
        <v>1046</v>
      </c>
      <c r="F169" s="230" t="s">
        <v>1047</v>
      </c>
      <c r="G169" s="231" t="s">
        <v>502</v>
      </c>
      <c r="H169" s="232">
        <v>16</v>
      </c>
      <c r="I169" s="233"/>
      <c r="J169" s="234">
        <f>ROUND(I169*H169,2)</f>
        <v>0</v>
      </c>
      <c r="K169" s="230" t="s">
        <v>211</v>
      </c>
      <c r="L169" s="45"/>
      <c r="M169" s="235" t="s">
        <v>1</v>
      </c>
      <c r="N169" s="236" t="s">
        <v>48</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174</v>
      </c>
      <c r="AT169" s="239" t="s">
        <v>169</v>
      </c>
      <c r="AU169" s="239" t="s">
        <v>90</v>
      </c>
      <c r="AY169" s="17" t="s">
        <v>167</v>
      </c>
      <c r="BE169" s="240">
        <f>IF(N169="základní",J169,0)</f>
        <v>0</v>
      </c>
      <c r="BF169" s="240">
        <f>IF(N169="snížená",J169,0)</f>
        <v>0</v>
      </c>
      <c r="BG169" s="240">
        <f>IF(N169="zákl. přenesená",J169,0)</f>
        <v>0</v>
      </c>
      <c r="BH169" s="240">
        <f>IF(N169="sníž. přenesená",J169,0)</f>
        <v>0</v>
      </c>
      <c r="BI169" s="240">
        <f>IF(N169="nulová",J169,0)</f>
        <v>0</v>
      </c>
      <c r="BJ169" s="17" t="s">
        <v>90</v>
      </c>
      <c r="BK169" s="240">
        <f>ROUND(I169*H169,2)</f>
        <v>0</v>
      </c>
      <c r="BL169" s="17" t="s">
        <v>174</v>
      </c>
      <c r="BM169" s="239" t="s">
        <v>685</v>
      </c>
    </row>
    <row r="170" spans="1:65" s="2" customFormat="1" ht="16.5" customHeight="1">
      <c r="A170" s="39"/>
      <c r="B170" s="40"/>
      <c r="C170" s="228" t="s">
        <v>396</v>
      </c>
      <c r="D170" s="228" t="s">
        <v>169</v>
      </c>
      <c r="E170" s="229" t="s">
        <v>1048</v>
      </c>
      <c r="F170" s="230" t="s">
        <v>1049</v>
      </c>
      <c r="G170" s="231" t="s">
        <v>502</v>
      </c>
      <c r="H170" s="232">
        <v>6</v>
      </c>
      <c r="I170" s="233"/>
      <c r="J170" s="234">
        <f>ROUND(I170*H170,2)</f>
        <v>0</v>
      </c>
      <c r="K170" s="230" t="s">
        <v>211</v>
      </c>
      <c r="L170" s="45"/>
      <c r="M170" s="235" t="s">
        <v>1</v>
      </c>
      <c r="N170" s="236" t="s">
        <v>48</v>
      </c>
      <c r="O170" s="92"/>
      <c r="P170" s="237">
        <f>O170*H170</f>
        <v>0</v>
      </c>
      <c r="Q170" s="237">
        <v>0</v>
      </c>
      <c r="R170" s="237">
        <f>Q170*H170</f>
        <v>0</v>
      </c>
      <c r="S170" s="237">
        <v>0</v>
      </c>
      <c r="T170" s="238">
        <f>S170*H170</f>
        <v>0</v>
      </c>
      <c r="U170" s="39"/>
      <c r="V170" s="39"/>
      <c r="W170" s="39"/>
      <c r="X170" s="39"/>
      <c r="Y170" s="39"/>
      <c r="Z170" s="39"/>
      <c r="AA170" s="39"/>
      <c r="AB170" s="39"/>
      <c r="AC170" s="39"/>
      <c r="AD170" s="39"/>
      <c r="AE170" s="39"/>
      <c r="AR170" s="239" t="s">
        <v>174</v>
      </c>
      <c r="AT170" s="239" t="s">
        <v>169</v>
      </c>
      <c r="AU170" s="239" t="s">
        <v>90</v>
      </c>
      <c r="AY170" s="17" t="s">
        <v>167</v>
      </c>
      <c r="BE170" s="240">
        <f>IF(N170="základní",J170,0)</f>
        <v>0</v>
      </c>
      <c r="BF170" s="240">
        <f>IF(N170="snížená",J170,0)</f>
        <v>0</v>
      </c>
      <c r="BG170" s="240">
        <f>IF(N170="zákl. přenesená",J170,0)</f>
        <v>0</v>
      </c>
      <c r="BH170" s="240">
        <f>IF(N170="sníž. přenesená",J170,0)</f>
        <v>0</v>
      </c>
      <c r="BI170" s="240">
        <f>IF(N170="nulová",J170,0)</f>
        <v>0</v>
      </c>
      <c r="BJ170" s="17" t="s">
        <v>90</v>
      </c>
      <c r="BK170" s="240">
        <f>ROUND(I170*H170,2)</f>
        <v>0</v>
      </c>
      <c r="BL170" s="17" t="s">
        <v>174</v>
      </c>
      <c r="BM170" s="239" t="s">
        <v>691</v>
      </c>
    </row>
    <row r="171" spans="1:65" s="2" customFormat="1" ht="16.5" customHeight="1">
      <c r="A171" s="39"/>
      <c r="B171" s="40"/>
      <c r="C171" s="228" t="s">
        <v>439</v>
      </c>
      <c r="D171" s="228" t="s">
        <v>169</v>
      </c>
      <c r="E171" s="229" t="s">
        <v>1050</v>
      </c>
      <c r="F171" s="230" t="s">
        <v>1051</v>
      </c>
      <c r="G171" s="231" t="s">
        <v>502</v>
      </c>
      <c r="H171" s="232">
        <v>10</v>
      </c>
      <c r="I171" s="233"/>
      <c r="J171" s="234">
        <f>ROUND(I171*H171,2)</f>
        <v>0</v>
      </c>
      <c r="K171" s="230" t="s">
        <v>211</v>
      </c>
      <c r="L171" s="45"/>
      <c r="M171" s="235" t="s">
        <v>1</v>
      </c>
      <c r="N171" s="236" t="s">
        <v>48</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174</v>
      </c>
      <c r="AT171" s="239" t="s">
        <v>169</v>
      </c>
      <c r="AU171" s="239" t="s">
        <v>90</v>
      </c>
      <c r="AY171" s="17" t="s">
        <v>167</v>
      </c>
      <c r="BE171" s="240">
        <f>IF(N171="základní",J171,0)</f>
        <v>0</v>
      </c>
      <c r="BF171" s="240">
        <f>IF(N171="snížená",J171,0)</f>
        <v>0</v>
      </c>
      <c r="BG171" s="240">
        <f>IF(N171="zákl. přenesená",J171,0)</f>
        <v>0</v>
      </c>
      <c r="BH171" s="240">
        <f>IF(N171="sníž. přenesená",J171,0)</f>
        <v>0</v>
      </c>
      <c r="BI171" s="240">
        <f>IF(N171="nulová",J171,0)</f>
        <v>0</v>
      </c>
      <c r="BJ171" s="17" t="s">
        <v>90</v>
      </c>
      <c r="BK171" s="240">
        <f>ROUND(I171*H171,2)</f>
        <v>0</v>
      </c>
      <c r="BL171" s="17" t="s">
        <v>174</v>
      </c>
      <c r="BM171" s="239" t="s">
        <v>694</v>
      </c>
    </row>
    <row r="172" spans="1:65" s="2" customFormat="1" ht="16.5" customHeight="1">
      <c r="A172" s="39"/>
      <c r="B172" s="40"/>
      <c r="C172" s="228" t="s">
        <v>444</v>
      </c>
      <c r="D172" s="228" t="s">
        <v>169</v>
      </c>
      <c r="E172" s="229" t="s">
        <v>1052</v>
      </c>
      <c r="F172" s="230" t="s">
        <v>1053</v>
      </c>
      <c r="G172" s="231" t="s">
        <v>772</v>
      </c>
      <c r="H172" s="232">
        <v>1</v>
      </c>
      <c r="I172" s="233"/>
      <c r="J172" s="234">
        <f>ROUND(I172*H172,2)</f>
        <v>0</v>
      </c>
      <c r="K172" s="230" t="s">
        <v>211</v>
      </c>
      <c r="L172" s="45"/>
      <c r="M172" s="235" t="s">
        <v>1</v>
      </c>
      <c r="N172" s="236" t="s">
        <v>48</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174</v>
      </c>
      <c r="AT172" s="239" t="s">
        <v>169</v>
      </c>
      <c r="AU172" s="239" t="s">
        <v>90</v>
      </c>
      <c r="AY172" s="17" t="s">
        <v>167</v>
      </c>
      <c r="BE172" s="240">
        <f>IF(N172="základní",J172,0)</f>
        <v>0</v>
      </c>
      <c r="BF172" s="240">
        <f>IF(N172="snížená",J172,0)</f>
        <v>0</v>
      </c>
      <c r="BG172" s="240">
        <f>IF(N172="zákl. přenesená",J172,0)</f>
        <v>0</v>
      </c>
      <c r="BH172" s="240">
        <f>IF(N172="sníž. přenesená",J172,0)</f>
        <v>0</v>
      </c>
      <c r="BI172" s="240">
        <f>IF(N172="nulová",J172,0)</f>
        <v>0</v>
      </c>
      <c r="BJ172" s="17" t="s">
        <v>90</v>
      </c>
      <c r="BK172" s="240">
        <f>ROUND(I172*H172,2)</f>
        <v>0</v>
      </c>
      <c r="BL172" s="17" t="s">
        <v>174</v>
      </c>
      <c r="BM172" s="239" t="s">
        <v>697</v>
      </c>
    </row>
    <row r="173" spans="1:65" s="2" customFormat="1" ht="16.5" customHeight="1">
      <c r="A173" s="39"/>
      <c r="B173" s="40"/>
      <c r="C173" s="228" t="s">
        <v>448</v>
      </c>
      <c r="D173" s="228" t="s">
        <v>169</v>
      </c>
      <c r="E173" s="229" t="s">
        <v>1054</v>
      </c>
      <c r="F173" s="230" t="s">
        <v>1055</v>
      </c>
      <c r="G173" s="231" t="s">
        <v>772</v>
      </c>
      <c r="H173" s="232">
        <v>1</v>
      </c>
      <c r="I173" s="233"/>
      <c r="J173" s="234">
        <f>ROUND(I173*H173,2)</f>
        <v>0</v>
      </c>
      <c r="K173" s="230" t="s">
        <v>211</v>
      </c>
      <c r="L173" s="45"/>
      <c r="M173" s="235" t="s">
        <v>1</v>
      </c>
      <c r="N173" s="236" t="s">
        <v>48</v>
      </c>
      <c r="O173" s="92"/>
      <c r="P173" s="237">
        <f>O173*H173</f>
        <v>0</v>
      </c>
      <c r="Q173" s="237">
        <v>0</v>
      </c>
      <c r="R173" s="237">
        <f>Q173*H173</f>
        <v>0</v>
      </c>
      <c r="S173" s="237">
        <v>0</v>
      </c>
      <c r="T173" s="238">
        <f>S173*H173</f>
        <v>0</v>
      </c>
      <c r="U173" s="39"/>
      <c r="V173" s="39"/>
      <c r="W173" s="39"/>
      <c r="X173" s="39"/>
      <c r="Y173" s="39"/>
      <c r="Z173" s="39"/>
      <c r="AA173" s="39"/>
      <c r="AB173" s="39"/>
      <c r="AC173" s="39"/>
      <c r="AD173" s="39"/>
      <c r="AE173" s="39"/>
      <c r="AR173" s="239" t="s">
        <v>174</v>
      </c>
      <c r="AT173" s="239" t="s">
        <v>169</v>
      </c>
      <c r="AU173" s="239" t="s">
        <v>90</v>
      </c>
      <c r="AY173" s="17" t="s">
        <v>167</v>
      </c>
      <c r="BE173" s="240">
        <f>IF(N173="základní",J173,0)</f>
        <v>0</v>
      </c>
      <c r="BF173" s="240">
        <f>IF(N173="snížená",J173,0)</f>
        <v>0</v>
      </c>
      <c r="BG173" s="240">
        <f>IF(N173="zákl. přenesená",J173,0)</f>
        <v>0</v>
      </c>
      <c r="BH173" s="240">
        <f>IF(N173="sníž. přenesená",J173,0)</f>
        <v>0</v>
      </c>
      <c r="BI173" s="240">
        <f>IF(N173="nulová",J173,0)</f>
        <v>0</v>
      </c>
      <c r="BJ173" s="17" t="s">
        <v>90</v>
      </c>
      <c r="BK173" s="240">
        <f>ROUND(I173*H173,2)</f>
        <v>0</v>
      </c>
      <c r="BL173" s="17" t="s">
        <v>174</v>
      </c>
      <c r="BM173" s="239" t="s">
        <v>700</v>
      </c>
    </row>
    <row r="174" spans="1:65" s="2" customFormat="1" ht="16.5" customHeight="1">
      <c r="A174" s="39"/>
      <c r="B174" s="40"/>
      <c r="C174" s="228" t="s">
        <v>453</v>
      </c>
      <c r="D174" s="228" t="s">
        <v>169</v>
      </c>
      <c r="E174" s="229" t="s">
        <v>1056</v>
      </c>
      <c r="F174" s="230" t="s">
        <v>1057</v>
      </c>
      <c r="G174" s="231" t="s">
        <v>772</v>
      </c>
      <c r="H174" s="232">
        <v>1</v>
      </c>
      <c r="I174" s="233"/>
      <c r="J174" s="234">
        <f>ROUND(I174*H174,2)</f>
        <v>0</v>
      </c>
      <c r="K174" s="230" t="s">
        <v>211</v>
      </c>
      <c r="L174" s="45"/>
      <c r="M174" s="235" t="s">
        <v>1</v>
      </c>
      <c r="N174" s="236" t="s">
        <v>48</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174</v>
      </c>
      <c r="AT174" s="239" t="s">
        <v>169</v>
      </c>
      <c r="AU174" s="239" t="s">
        <v>90</v>
      </c>
      <c r="AY174" s="17" t="s">
        <v>167</v>
      </c>
      <c r="BE174" s="240">
        <f>IF(N174="základní",J174,0)</f>
        <v>0</v>
      </c>
      <c r="BF174" s="240">
        <f>IF(N174="snížená",J174,0)</f>
        <v>0</v>
      </c>
      <c r="BG174" s="240">
        <f>IF(N174="zákl. přenesená",J174,0)</f>
        <v>0</v>
      </c>
      <c r="BH174" s="240">
        <f>IF(N174="sníž. přenesená",J174,0)</f>
        <v>0</v>
      </c>
      <c r="BI174" s="240">
        <f>IF(N174="nulová",J174,0)</f>
        <v>0</v>
      </c>
      <c r="BJ174" s="17" t="s">
        <v>90</v>
      </c>
      <c r="BK174" s="240">
        <f>ROUND(I174*H174,2)</f>
        <v>0</v>
      </c>
      <c r="BL174" s="17" t="s">
        <v>174</v>
      </c>
      <c r="BM174" s="239" t="s">
        <v>703</v>
      </c>
    </row>
    <row r="175" spans="1:65" s="2" customFormat="1" ht="16.5" customHeight="1">
      <c r="A175" s="39"/>
      <c r="B175" s="40"/>
      <c r="C175" s="228" t="s">
        <v>286</v>
      </c>
      <c r="D175" s="228" t="s">
        <v>169</v>
      </c>
      <c r="E175" s="229" t="s">
        <v>1058</v>
      </c>
      <c r="F175" s="230" t="s">
        <v>1059</v>
      </c>
      <c r="G175" s="231" t="s">
        <v>772</v>
      </c>
      <c r="H175" s="232">
        <v>1</v>
      </c>
      <c r="I175" s="233"/>
      <c r="J175" s="234">
        <f>ROUND(I175*H175,2)</f>
        <v>0</v>
      </c>
      <c r="K175" s="230" t="s">
        <v>211</v>
      </c>
      <c r="L175" s="45"/>
      <c r="M175" s="300" t="s">
        <v>1</v>
      </c>
      <c r="N175" s="301" t="s">
        <v>48</v>
      </c>
      <c r="O175" s="297"/>
      <c r="P175" s="302">
        <f>O175*H175</f>
        <v>0</v>
      </c>
      <c r="Q175" s="302">
        <v>0</v>
      </c>
      <c r="R175" s="302">
        <f>Q175*H175</f>
        <v>0</v>
      </c>
      <c r="S175" s="302">
        <v>0</v>
      </c>
      <c r="T175" s="303">
        <f>S175*H175</f>
        <v>0</v>
      </c>
      <c r="U175" s="39"/>
      <c r="V175" s="39"/>
      <c r="W175" s="39"/>
      <c r="X175" s="39"/>
      <c r="Y175" s="39"/>
      <c r="Z175" s="39"/>
      <c r="AA175" s="39"/>
      <c r="AB175" s="39"/>
      <c r="AC175" s="39"/>
      <c r="AD175" s="39"/>
      <c r="AE175" s="39"/>
      <c r="AR175" s="239" t="s">
        <v>174</v>
      </c>
      <c r="AT175" s="239" t="s">
        <v>169</v>
      </c>
      <c r="AU175" s="239" t="s">
        <v>90</v>
      </c>
      <c r="AY175" s="17" t="s">
        <v>167</v>
      </c>
      <c r="BE175" s="240">
        <f>IF(N175="základní",J175,0)</f>
        <v>0</v>
      </c>
      <c r="BF175" s="240">
        <f>IF(N175="snížená",J175,0)</f>
        <v>0</v>
      </c>
      <c r="BG175" s="240">
        <f>IF(N175="zákl. přenesená",J175,0)</f>
        <v>0</v>
      </c>
      <c r="BH175" s="240">
        <f>IF(N175="sníž. přenesená",J175,0)</f>
        <v>0</v>
      </c>
      <c r="BI175" s="240">
        <f>IF(N175="nulová",J175,0)</f>
        <v>0</v>
      </c>
      <c r="BJ175" s="17" t="s">
        <v>90</v>
      </c>
      <c r="BK175" s="240">
        <f>ROUND(I175*H175,2)</f>
        <v>0</v>
      </c>
      <c r="BL175" s="17" t="s">
        <v>174</v>
      </c>
      <c r="BM175" s="239" t="s">
        <v>706</v>
      </c>
    </row>
    <row r="176" spans="1:31" s="2" customFormat="1" ht="6.95" customHeight="1">
      <c r="A176" s="39"/>
      <c r="B176" s="67"/>
      <c r="C176" s="68"/>
      <c r="D176" s="68"/>
      <c r="E176" s="68"/>
      <c r="F176" s="68"/>
      <c r="G176" s="68"/>
      <c r="H176" s="68"/>
      <c r="I176" s="68"/>
      <c r="J176" s="68"/>
      <c r="K176" s="68"/>
      <c r="L176" s="45"/>
      <c r="M176" s="39"/>
      <c r="O176" s="39"/>
      <c r="P176" s="39"/>
      <c r="Q176" s="39"/>
      <c r="R176" s="39"/>
      <c r="S176" s="39"/>
      <c r="T176" s="39"/>
      <c r="U176" s="39"/>
      <c r="V176" s="39"/>
      <c r="W176" s="39"/>
      <c r="X176" s="39"/>
      <c r="Y176" s="39"/>
      <c r="Z176" s="39"/>
      <c r="AA176" s="39"/>
      <c r="AB176" s="39"/>
      <c r="AC176" s="39"/>
      <c r="AD176" s="39"/>
      <c r="AE176" s="39"/>
    </row>
  </sheetData>
  <sheetProtection password="E785" sheet="1" objects="1" scenarios="1" formatColumns="0" formatRows="0" autoFilter="0"/>
  <autoFilter ref="C123:K175"/>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97</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s="1" customFormat="1" ht="12" customHeight="1">
      <c r="B8" s="20"/>
      <c r="D8" s="152" t="s">
        <v>131</v>
      </c>
      <c r="L8" s="20"/>
    </row>
    <row r="9" spans="1:31" s="2" customFormat="1" ht="16.5" customHeight="1">
      <c r="A9" s="39"/>
      <c r="B9" s="45"/>
      <c r="C9" s="39"/>
      <c r="D9" s="39"/>
      <c r="E9" s="153" t="s">
        <v>132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134</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19</v>
      </c>
      <c r="G13" s="39"/>
      <c r="H13" s="39"/>
      <c r="I13" s="152" t="s">
        <v>20</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22</v>
      </c>
      <c r="E14" s="39"/>
      <c r="F14" s="142" t="s">
        <v>23</v>
      </c>
      <c r="G14" s="39"/>
      <c r="H14" s="39"/>
      <c r="I14" s="152" t="s">
        <v>24</v>
      </c>
      <c r="J14" s="155" t="str">
        <f>'Rekapitulace stavby'!AN8</f>
        <v>20. 2. 2021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30</v>
      </c>
      <c r="E16" s="39"/>
      <c r="F16" s="39"/>
      <c r="G16" s="39"/>
      <c r="H16" s="39"/>
      <c r="I16" s="152" t="s">
        <v>31</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32</v>
      </c>
      <c r="F17" s="39"/>
      <c r="G17" s="39"/>
      <c r="H17" s="39"/>
      <c r="I17" s="152" t="s">
        <v>33</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34</v>
      </c>
      <c r="E19" s="39"/>
      <c r="F19" s="39"/>
      <c r="G19" s="39"/>
      <c r="H19" s="39"/>
      <c r="I19" s="152" t="s">
        <v>31</v>
      </c>
      <c r="J19" s="33"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3" t="str">
        <f>'Rekapitulace stavby'!E14</f>
        <v>Vyplň údaj</v>
      </c>
      <c r="F20" s="142"/>
      <c r="G20" s="142"/>
      <c r="H20" s="142"/>
      <c r="I20" s="152" t="s">
        <v>33</v>
      </c>
      <c r="J20" s="33"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36</v>
      </c>
      <c r="E22" s="39"/>
      <c r="F22" s="39"/>
      <c r="G22" s="39"/>
      <c r="H22" s="39"/>
      <c r="I22" s="152" t="s">
        <v>31</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37</v>
      </c>
      <c r="F23" s="39"/>
      <c r="G23" s="39"/>
      <c r="H23" s="39"/>
      <c r="I23" s="152" t="s">
        <v>33</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39</v>
      </c>
      <c r="E25" s="39"/>
      <c r="F25" s="39"/>
      <c r="G25" s="39"/>
      <c r="H25" s="39"/>
      <c r="I25" s="152" t="s">
        <v>31</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33</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41</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95.25" customHeight="1">
      <c r="A29" s="156"/>
      <c r="B29" s="157"/>
      <c r="C29" s="156"/>
      <c r="D29" s="156"/>
      <c r="E29" s="158" t="s">
        <v>135</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43</v>
      </c>
      <c r="E32" s="39"/>
      <c r="F32" s="39"/>
      <c r="G32" s="39"/>
      <c r="H32" s="39"/>
      <c r="I32" s="39"/>
      <c r="J32" s="162">
        <f>ROUND(J131,2)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45</v>
      </c>
      <c r="G34" s="39"/>
      <c r="H34" s="39"/>
      <c r="I34" s="163" t="s">
        <v>44</v>
      </c>
      <c r="J34" s="163" t="s">
        <v>46</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47</v>
      </c>
      <c r="E35" s="152" t="s">
        <v>48</v>
      </c>
      <c r="F35" s="165">
        <f>ROUND((SUM(BE131:BE204)),2)</f>
        <v>0</v>
      </c>
      <c r="G35" s="39"/>
      <c r="H35" s="39"/>
      <c r="I35" s="166">
        <v>0.21</v>
      </c>
      <c r="J35" s="165">
        <f>ROUND(((SUM(BE131:BE204))*I35),2)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49</v>
      </c>
      <c r="F36" s="165">
        <f>ROUND((SUM(BF131:BF204)),2)</f>
        <v>0</v>
      </c>
      <c r="G36" s="39"/>
      <c r="H36" s="39"/>
      <c r="I36" s="166">
        <v>0.15</v>
      </c>
      <c r="J36" s="165">
        <f>ROUND(((SUM(BF131:BF204))*I36),2)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50</v>
      </c>
      <c r="F37" s="165">
        <f>ROUND((SUM(BG131:BG204)),2)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51</v>
      </c>
      <c r="F38" s="165">
        <f>ROUND((SUM(BH131:BH204)),2)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52</v>
      </c>
      <c r="F39" s="165">
        <f>ROUND((SUM(BI131:BI204)),2)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53</v>
      </c>
      <c r="E41" s="169"/>
      <c r="F41" s="169"/>
      <c r="G41" s="170" t="s">
        <v>54</v>
      </c>
      <c r="H41" s="171" t="s">
        <v>55</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1:31" s="2" customFormat="1" ht="16.5" customHeight="1">
      <c r="A87" s="39"/>
      <c r="B87" s="40"/>
      <c r="C87" s="41"/>
      <c r="D87" s="41"/>
      <c r="E87" s="185" t="s">
        <v>132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2" t="s">
        <v>133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 xml:space="preserve">D.1.1 - Architektonicko-stavební řešení </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2" t="s">
        <v>22</v>
      </c>
      <c r="D91" s="41"/>
      <c r="E91" s="41"/>
      <c r="F91" s="27" t="str">
        <f>F14</f>
        <v xml:space="preserve">areál VŠB-TUO </v>
      </c>
      <c r="G91" s="41"/>
      <c r="H91" s="41"/>
      <c r="I91" s="32" t="s">
        <v>24</v>
      </c>
      <c r="J91" s="80" t="str">
        <f>IF(J14="","",J14)</f>
        <v>20. 2. 2021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2" t="s">
        <v>30</v>
      </c>
      <c r="D93" s="41"/>
      <c r="E93" s="41"/>
      <c r="F93" s="27" t="str">
        <f>E17</f>
        <v xml:space="preserve">VŠB - TUO </v>
      </c>
      <c r="G93" s="41"/>
      <c r="H93" s="41"/>
      <c r="I93" s="32" t="s">
        <v>36</v>
      </c>
      <c r="J93" s="37" t="str">
        <f>E23</f>
        <v xml:space="preserve">CHVÁLEK ATELIÉR s.r.o  </v>
      </c>
      <c r="K93" s="41"/>
      <c r="L93" s="64"/>
      <c r="S93" s="39"/>
      <c r="T93" s="39"/>
      <c r="U93" s="39"/>
      <c r="V93" s="39"/>
      <c r="W93" s="39"/>
      <c r="X93" s="39"/>
      <c r="Y93" s="39"/>
      <c r="Z93" s="39"/>
      <c r="AA93" s="39"/>
      <c r="AB93" s="39"/>
      <c r="AC93" s="39"/>
      <c r="AD93" s="39"/>
      <c r="AE93" s="39"/>
    </row>
    <row r="94" spans="1:31" s="2" customFormat="1" ht="15.15" customHeight="1">
      <c r="A94" s="39"/>
      <c r="B94" s="40"/>
      <c r="C94" s="32" t="s">
        <v>34</v>
      </c>
      <c r="D94" s="41"/>
      <c r="E94" s="41"/>
      <c r="F94" s="27" t="str">
        <f>IF(E20="","",E20)</f>
        <v>Vyplň údaj</v>
      </c>
      <c r="G94" s="41"/>
      <c r="H94" s="41"/>
      <c r="I94" s="32" t="s">
        <v>39</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137</v>
      </c>
      <c r="D96" s="187"/>
      <c r="E96" s="187"/>
      <c r="F96" s="187"/>
      <c r="G96" s="187"/>
      <c r="H96" s="187"/>
      <c r="I96" s="187"/>
      <c r="J96" s="188" t="s">
        <v>138</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139</v>
      </c>
      <c r="D98" s="41"/>
      <c r="E98" s="41"/>
      <c r="F98" s="41"/>
      <c r="G98" s="41"/>
      <c r="H98" s="41"/>
      <c r="I98" s="41"/>
      <c r="J98" s="111">
        <f>J131</f>
        <v>0</v>
      </c>
      <c r="K98" s="41"/>
      <c r="L98" s="64"/>
      <c r="S98" s="39"/>
      <c r="T98" s="39"/>
      <c r="U98" s="39"/>
      <c r="V98" s="39"/>
      <c r="W98" s="39"/>
      <c r="X98" s="39"/>
      <c r="Y98" s="39"/>
      <c r="Z98" s="39"/>
      <c r="AA98" s="39"/>
      <c r="AB98" s="39"/>
      <c r="AC98" s="39"/>
      <c r="AD98" s="39"/>
      <c r="AE98" s="39"/>
      <c r="AU98" s="17" t="s">
        <v>140</v>
      </c>
    </row>
    <row r="99" spans="1:31" s="9" customFormat="1" ht="24.95" customHeight="1">
      <c r="A99" s="9"/>
      <c r="B99" s="190"/>
      <c r="C99" s="191"/>
      <c r="D99" s="192" t="s">
        <v>141</v>
      </c>
      <c r="E99" s="193"/>
      <c r="F99" s="193"/>
      <c r="G99" s="193"/>
      <c r="H99" s="193"/>
      <c r="I99" s="193"/>
      <c r="J99" s="194">
        <f>J132</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142</v>
      </c>
      <c r="E100" s="198"/>
      <c r="F100" s="198"/>
      <c r="G100" s="198"/>
      <c r="H100" s="198"/>
      <c r="I100" s="198"/>
      <c r="J100" s="199">
        <f>J133</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143</v>
      </c>
      <c r="E101" s="198"/>
      <c r="F101" s="198"/>
      <c r="G101" s="198"/>
      <c r="H101" s="198"/>
      <c r="I101" s="198"/>
      <c r="J101" s="199">
        <f>J139</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144</v>
      </c>
      <c r="E102" s="198"/>
      <c r="F102" s="198"/>
      <c r="G102" s="198"/>
      <c r="H102" s="198"/>
      <c r="I102" s="198"/>
      <c r="J102" s="199">
        <f>J146</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145</v>
      </c>
      <c r="E103" s="198"/>
      <c r="F103" s="198"/>
      <c r="G103" s="198"/>
      <c r="H103" s="198"/>
      <c r="I103" s="198"/>
      <c r="J103" s="199">
        <f>J151</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146</v>
      </c>
      <c r="E104" s="198"/>
      <c r="F104" s="198"/>
      <c r="G104" s="198"/>
      <c r="H104" s="198"/>
      <c r="I104" s="198"/>
      <c r="J104" s="199">
        <f>J156</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147</v>
      </c>
      <c r="E105" s="198"/>
      <c r="F105" s="198"/>
      <c r="G105" s="198"/>
      <c r="H105" s="198"/>
      <c r="I105" s="198"/>
      <c r="J105" s="199">
        <f>J174</f>
        <v>0</v>
      </c>
      <c r="K105" s="134"/>
      <c r="L105" s="200"/>
      <c r="S105" s="10"/>
      <c r="T105" s="10"/>
      <c r="U105" s="10"/>
      <c r="V105" s="10"/>
      <c r="W105" s="10"/>
      <c r="X105" s="10"/>
      <c r="Y105" s="10"/>
      <c r="Z105" s="10"/>
      <c r="AA105" s="10"/>
      <c r="AB105" s="10"/>
      <c r="AC105" s="10"/>
      <c r="AD105" s="10"/>
      <c r="AE105" s="10"/>
    </row>
    <row r="106" spans="1:31" s="10" customFormat="1" ht="19.9" customHeight="1">
      <c r="A106" s="10"/>
      <c r="B106" s="196"/>
      <c r="C106" s="134"/>
      <c r="D106" s="197" t="s">
        <v>148</v>
      </c>
      <c r="E106" s="198"/>
      <c r="F106" s="198"/>
      <c r="G106" s="198"/>
      <c r="H106" s="198"/>
      <c r="I106" s="198"/>
      <c r="J106" s="199">
        <f>J182</f>
        <v>0</v>
      </c>
      <c r="K106" s="134"/>
      <c r="L106" s="200"/>
      <c r="S106" s="10"/>
      <c r="T106" s="10"/>
      <c r="U106" s="10"/>
      <c r="V106" s="10"/>
      <c r="W106" s="10"/>
      <c r="X106" s="10"/>
      <c r="Y106" s="10"/>
      <c r="Z106" s="10"/>
      <c r="AA106" s="10"/>
      <c r="AB106" s="10"/>
      <c r="AC106" s="10"/>
      <c r="AD106" s="10"/>
      <c r="AE106" s="10"/>
    </row>
    <row r="107" spans="1:31" s="9" customFormat="1" ht="24.95" customHeight="1">
      <c r="A107" s="9"/>
      <c r="B107" s="190"/>
      <c r="C107" s="191"/>
      <c r="D107" s="192" t="s">
        <v>149</v>
      </c>
      <c r="E107" s="193"/>
      <c r="F107" s="193"/>
      <c r="G107" s="193"/>
      <c r="H107" s="193"/>
      <c r="I107" s="193"/>
      <c r="J107" s="194">
        <f>J184</f>
        <v>0</v>
      </c>
      <c r="K107" s="191"/>
      <c r="L107" s="195"/>
      <c r="S107" s="9"/>
      <c r="T107" s="9"/>
      <c r="U107" s="9"/>
      <c r="V107" s="9"/>
      <c r="W107" s="9"/>
      <c r="X107" s="9"/>
      <c r="Y107" s="9"/>
      <c r="Z107" s="9"/>
      <c r="AA107" s="9"/>
      <c r="AB107" s="9"/>
      <c r="AC107" s="9"/>
      <c r="AD107" s="9"/>
      <c r="AE107" s="9"/>
    </row>
    <row r="108" spans="1:31" s="10" customFormat="1" ht="19.9" customHeight="1">
      <c r="A108" s="10"/>
      <c r="B108" s="196"/>
      <c r="C108" s="134"/>
      <c r="D108" s="197" t="s">
        <v>150</v>
      </c>
      <c r="E108" s="198"/>
      <c r="F108" s="198"/>
      <c r="G108" s="198"/>
      <c r="H108" s="198"/>
      <c r="I108" s="198"/>
      <c r="J108" s="199">
        <f>J185</f>
        <v>0</v>
      </c>
      <c r="K108" s="134"/>
      <c r="L108" s="200"/>
      <c r="S108" s="10"/>
      <c r="T108" s="10"/>
      <c r="U108" s="10"/>
      <c r="V108" s="10"/>
      <c r="W108" s="10"/>
      <c r="X108" s="10"/>
      <c r="Y108" s="10"/>
      <c r="Z108" s="10"/>
      <c r="AA108" s="10"/>
      <c r="AB108" s="10"/>
      <c r="AC108" s="10"/>
      <c r="AD108" s="10"/>
      <c r="AE108" s="10"/>
    </row>
    <row r="109" spans="1:31" s="10" customFormat="1" ht="19.9" customHeight="1">
      <c r="A109" s="10"/>
      <c r="B109" s="196"/>
      <c r="C109" s="134"/>
      <c r="D109" s="197" t="s">
        <v>151</v>
      </c>
      <c r="E109" s="198"/>
      <c r="F109" s="198"/>
      <c r="G109" s="198"/>
      <c r="H109" s="198"/>
      <c r="I109" s="198"/>
      <c r="J109" s="199">
        <f>J201</f>
        <v>0</v>
      </c>
      <c r="K109" s="134"/>
      <c r="L109" s="200"/>
      <c r="S109" s="10"/>
      <c r="T109" s="10"/>
      <c r="U109" s="10"/>
      <c r="V109" s="10"/>
      <c r="W109" s="10"/>
      <c r="X109" s="10"/>
      <c r="Y109" s="10"/>
      <c r="Z109" s="10"/>
      <c r="AA109" s="10"/>
      <c r="AB109" s="10"/>
      <c r="AC109" s="10"/>
      <c r="AD109" s="10"/>
      <c r="AE109" s="10"/>
    </row>
    <row r="110" spans="1:31" s="2" customFormat="1" ht="21.8"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67"/>
      <c r="C111" s="68"/>
      <c r="D111" s="68"/>
      <c r="E111" s="68"/>
      <c r="F111" s="68"/>
      <c r="G111" s="68"/>
      <c r="H111" s="68"/>
      <c r="I111" s="68"/>
      <c r="J111" s="68"/>
      <c r="K111" s="68"/>
      <c r="L111" s="64"/>
      <c r="S111" s="39"/>
      <c r="T111" s="39"/>
      <c r="U111" s="39"/>
      <c r="V111" s="39"/>
      <c r="W111" s="39"/>
      <c r="X111" s="39"/>
      <c r="Y111" s="39"/>
      <c r="Z111" s="39"/>
      <c r="AA111" s="39"/>
      <c r="AB111" s="39"/>
      <c r="AC111" s="39"/>
      <c r="AD111" s="39"/>
      <c r="AE111" s="39"/>
    </row>
    <row r="115" spans="1:31" s="2" customFormat="1" ht="6.95" customHeight="1">
      <c r="A115" s="39"/>
      <c r="B115" s="69"/>
      <c r="C115" s="70"/>
      <c r="D115" s="70"/>
      <c r="E115" s="70"/>
      <c r="F115" s="70"/>
      <c r="G115" s="70"/>
      <c r="H115" s="70"/>
      <c r="I115" s="70"/>
      <c r="J115" s="70"/>
      <c r="K115" s="70"/>
      <c r="L115" s="64"/>
      <c r="S115" s="39"/>
      <c r="T115" s="39"/>
      <c r="U115" s="39"/>
      <c r="V115" s="39"/>
      <c r="W115" s="39"/>
      <c r="X115" s="39"/>
      <c r="Y115" s="39"/>
      <c r="Z115" s="39"/>
      <c r="AA115" s="39"/>
      <c r="AB115" s="39"/>
      <c r="AC115" s="39"/>
      <c r="AD115" s="39"/>
      <c r="AE115" s="39"/>
    </row>
    <row r="116" spans="1:31" s="2" customFormat="1" ht="24.95" customHeight="1">
      <c r="A116" s="39"/>
      <c r="B116" s="40"/>
      <c r="C116" s="23" t="s">
        <v>152</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2" t="s">
        <v>16</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185" t="str">
        <f>E7</f>
        <v>Akumulace dešťových vod budovy J areálu VŠB-TUO</v>
      </c>
      <c r="F119" s="32"/>
      <c r="G119" s="32"/>
      <c r="H119" s="32"/>
      <c r="I119" s="41"/>
      <c r="J119" s="41"/>
      <c r="K119" s="41"/>
      <c r="L119" s="64"/>
      <c r="S119" s="39"/>
      <c r="T119" s="39"/>
      <c r="U119" s="39"/>
      <c r="V119" s="39"/>
      <c r="W119" s="39"/>
      <c r="X119" s="39"/>
      <c r="Y119" s="39"/>
      <c r="Z119" s="39"/>
      <c r="AA119" s="39"/>
      <c r="AB119" s="39"/>
      <c r="AC119" s="39"/>
      <c r="AD119" s="39"/>
      <c r="AE119" s="39"/>
    </row>
    <row r="120" spans="2:12" s="1" customFormat="1" ht="12" customHeight="1">
      <c r="B120" s="21"/>
      <c r="C120" s="32" t="s">
        <v>131</v>
      </c>
      <c r="D120" s="22"/>
      <c r="E120" s="22"/>
      <c r="F120" s="22"/>
      <c r="G120" s="22"/>
      <c r="H120" s="22"/>
      <c r="I120" s="22"/>
      <c r="J120" s="22"/>
      <c r="K120" s="22"/>
      <c r="L120" s="20"/>
    </row>
    <row r="121" spans="1:31" s="2" customFormat="1" ht="16.5" customHeight="1">
      <c r="A121" s="39"/>
      <c r="B121" s="40"/>
      <c r="C121" s="41"/>
      <c r="D121" s="41"/>
      <c r="E121" s="185" t="s">
        <v>132</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2" t="s">
        <v>133</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77" t="str">
        <f>E11</f>
        <v xml:space="preserve">D.1.1 - Architektonicko-stavební řešení </v>
      </c>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2" t="s">
        <v>22</v>
      </c>
      <c r="D125" s="41"/>
      <c r="E125" s="41"/>
      <c r="F125" s="27" t="str">
        <f>F14</f>
        <v xml:space="preserve">areál VŠB-TUO </v>
      </c>
      <c r="G125" s="41"/>
      <c r="H125" s="41"/>
      <c r="I125" s="32" t="s">
        <v>24</v>
      </c>
      <c r="J125" s="80" t="str">
        <f>IF(J14="","",J14)</f>
        <v>20. 2. 2021</v>
      </c>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25.65" customHeight="1">
      <c r="A127" s="39"/>
      <c r="B127" s="40"/>
      <c r="C127" s="32" t="s">
        <v>30</v>
      </c>
      <c r="D127" s="41"/>
      <c r="E127" s="41"/>
      <c r="F127" s="27" t="str">
        <f>E17</f>
        <v xml:space="preserve">VŠB - TUO </v>
      </c>
      <c r="G127" s="41"/>
      <c r="H127" s="41"/>
      <c r="I127" s="32" t="s">
        <v>36</v>
      </c>
      <c r="J127" s="37" t="str">
        <f>E23</f>
        <v xml:space="preserve">CHVÁLEK ATELIÉR s.r.o  </v>
      </c>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2" t="s">
        <v>34</v>
      </c>
      <c r="D128" s="41"/>
      <c r="E128" s="41"/>
      <c r="F128" s="27" t="str">
        <f>IF(E20="","",E20)</f>
        <v>Vyplň údaj</v>
      </c>
      <c r="G128" s="41"/>
      <c r="H128" s="41"/>
      <c r="I128" s="32" t="s">
        <v>39</v>
      </c>
      <c r="J128" s="37" t="str">
        <f>E26</f>
        <v xml:space="preserve"> </v>
      </c>
      <c r="K128" s="41"/>
      <c r="L128" s="64"/>
      <c r="S128" s="39"/>
      <c r="T128" s="39"/>
      <c r="U128" s="39"/>
      <c r="V128" s="39"/>
      <c r="W128" s="39"/>
      <c r="X128" s="39"/>
      <c r="Y128" s="39"/>
      <c r="Z128" s="39"/>
      <c r="AA128" s="39"/>
      <c r="AB128" s="39"/>
      <c r="AC128" s="39"/>
      <c r="AD128" s="39"/>
      <c r="AE128" s="39"/>
    </row>
    <row r="129" spans="1:31" s="2" customFormat="1" ht="10.3"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11" customFormat="1" ht="29.25" customHeight="1">
      <c r="A130" s="201"/>
      <c r="B130" s="202"/>
      <c r="C130" s="203" t="s">
        <v>153</v>
      </c>
      <c r="D130" s="204" t="s">
        <v>68</v>
      </c>
      <c r="E130" s="204" t="s">
        <v>64</v>
      </c>
      <c r="F130" s="204" t="s">
        <v>65</v>
      </c>
      <c r="G130" s="204" t="s">
        <v>154</v>
      </c>
      <c r="H130" s="204" t="s">
        <v>155</v>
      </c>
      <c r="I130" s="204" t="s">
        <v>156</v>
      </c>
      <c r="J130" s="204" t="s">
        <v>138</v>
      </c>
      <c r="K130" s="205" t="s">
        <v>157</v>
      </c>
      <c r="L130" s="206"/>
      <c r="M130" s="101" t="s">
        <v>1</v>
      </c>
      <c r="N130" s="102" t="s">
        <v>47</v>
      </c>
      <c r="O130" s="102" t="s">
        <v>158</v>
      </c>
      <c r="P130" s="102" t="s">
        <v>159</v>
      </c>
      <c r="Q130" s="102" t="s">
        <v>160</v>
      </c>
      <c r="R130" s="102" t="s">
        <v>161</v>
      </c>
      <c r="S130" s="102" t="s">
        <v>162</v>
      </c>
      <c r="T130" s="103" t="s">
        <v>163</v>
      </c>
      <c r="U130" s="201"/>
      <c r="V130" s="201"/>
      <c r="W130" s="201"/>
      <c r="X130" s="201"/>
      <c r="Y130" s="201"/>
      <c r="Z130" s="201"/>
      <c r="AA130" s="201"/>
      <c r="AB130" s="201"/>
      <c r="AC130" s="201"/>
      <c r="AD130" s="201"/>
      <c r="AE130" s="201"/>
    </row>
    <row r="131" spans="1:63" s="2" customFormat="1" ht="22.8" customHeight="1">
      <c r="A131" s="39"/>
      <c r="B131" s="40"/>
      <c r="C131" s="108" t="s">
        <v>164</v>
      </c>
      <c r="D131" s="41"/>
      <c r="E131" s="41"/>
      <c r="F131" s="41"/>
      <c r="G131" s="41"/>
      <c r="H131" s="41"/>
      <c r="I131" s="41"/>
      <c r="J131" s="207">
        <f>BK131</f>
        <v>0</v>
      </c>
      <c r="K131" s="41"/>
      <c r="L131" s="45"/>
      <c r="M131" s="104"/>
      <c r="N131" s="208"/>
      <c r="O131" s="105"/>
      <c r="P131" s="209">
        <f>P132+P184</f>
        <v>0</v>
      </c>
      <c r="Q131" s="105"/>
      <c r="R131" s="209">
        <f>R132+R184</f>
        <v>2.20605273</v>
      </c>
      <c r="S131" s="105"/>
      <c r="T131" s="210">
        <f>T132+T184</f>
        <v>2.332687</v>
      </c>
      <c r="U131" s="39"/>
      <c r="V131" s="39"/>
      <c r="W131" s="39"/>
      <c r="X131" s="39"/>
      <c r="Y131" s="39"/>
      <c r="Z131" s="39"/>
      <c r="AA131" s="39"/>
      <c r="AB131" s="39"/>
      <c r="AC131" s="39"/>
      <c r="AD131" s="39"/>
      <c r="AE131" s="39"/>
      <c r="AT131" s="17" t="s">
        <v>82</v>
      </c>
      <c r="AU131" s="17" t="s">
        <v>140</v>
      </c>
      <c r="BK131" s="211">
        <f>BK132+BK184</f>
        <v>0</v>
      </c>
    </row>
    <row r="132" spans="1:63" s="12" customFormat="1" ht="25.9" customHeight="1">
      <c r="A132" s="12"/>
      <c r="B132" s="212"/>
      <c r="C132" s="213"/>
      <c r="D132" s="214" t="s">
        <v>82</v>
      </c>
      <c r="E132" s="215" t="s">
        <v>165</v>
      </c>
      <c r="F132" s="215" t="s">
        <v>166</v>
      </c>
      <c r="G132" s="213"/>
      <c r="H132" s="213"/>
      <c r="I132" s="216"/>
      <c r="J132" s="217">
        <f>BK132</f>
        <v>0</v>
      </c>
      <c r="K132" s="213"/>
      <c r="L132" s="218"/>
      <c r="M132" s="219"/>
      <c r="N132" s="220"/>
      <c r="O132" s="220"/>
      <c r="P132" s="221">
        <f>P133+P139+P146+P151+P156+P174+P182</f>
        <v>0</v>
      </c>
      <c r="Q132" s="220"/>
      <c r="R132" s="221">
        <f>R133+R139+R146+R151+R156+R174+R182</f>
        <v>2.14657043</v>
      </c>
      <c r="S132" s="220"/>
      <c r="T132" s="222">
        <f>T133+T139+T146+T151+T156+T174+T182</f>
        <v>2.312587</v>
      </c>
      <c r="U132" s="12"/>
      <c r="V132" s="12"/>
      <c r="W132" s="12"/>
      <c r="X132" s="12"/>
      <c r="Y132" s="12"/>
      <c r="Z132" s="12"/>
      <c r="AA132" s="12"/>
      <c r="AB132" s="12"/>
      <c r="AC132" s="12"/>
      <c r="AD132" s="12"/>
      <c r="AE132" s="12"/>
      <c r="AR132" s="223" t="s">
        <v>90</v>
      </c>
      <c r="AT132" s="224" t="s">
        <v>82</v>
      </c>
      <c r="AU132" s="224" t="s">
        <v>83</v>
      </c>
      <c r="AY132" s="223" t="s">
        <v>167</v>
      </c>
      <c r="BK132" s="225">
        <f>BK133+BK139+BK146+BK151+BK156+BK174+BK182</f>
        <v>0</v>
      </c>
    </row>
    <row r="133" spans="1:63" s="12" customFormat="1" ht="22.8" customHeight="1">
      <c r="A133" s="12"/>
      <c r="B133" s="212"/>
      <c r="C133" s="213"/>
      <c r="D133" s="214" t="s">
        <v>82</v>
      </c>
      <c r="E133" s="226" t="s">
        <v>90</v>
      </c>
      <c r="F133" s="226" t="s">
        <v>168</v>
      </c>
      <c r="G133" s="213"/>
      <c r="H133" s="213"/>
      <c r="I133" s="216"/>
      <c r="J133" s="227">
        <f>BK133</f>
        <v>0</v>
      </c>
      <c r="K133" s="213"/>
      <c r="L133" s="218"/>
      <c r="M133" s="219"/>
      <c r="N133" s="220"/>
      <c r="O133" s="220"/>
      <c r="P133" s="221">
        <f>SUM(P134:P138)</f>
        <v>0</v>
      </c>
      <c r="Q133" s="220"/>
      <c r="R133" s="221">
        <f>SUM(R134:R138)</f>
        <v>0</v>
      </c>
      <c r="S133" s="220"/>
      <c r="T133" s="222">
        <f>SUM(T134:T138)</f>
        <v>0</v>
      </c>
      <c r="U133" s="12"/>
      <c r="V133" s="12"/>
      <c r="W133" s="12"/>
      <c r="X133" s="12"/>
      <c r="Y133" s="12"/>
      <c r="Z133" s="12"/>
      <c r="AA133" s="12"/>
      <c r="AB133" s="12"/>
      <c r="AC133" s="12"/>
      <c r="AD133" s="12"/>
      <c r="AE133" s="12"/>
      <c r="AR133" s="223" t="s">
        <v>90</v>
      </c>
      <c r="AT133" s="224" t="s">
        <v>82</v>
      </c>
      <c r="AU133" s="224" t="s">
        <v>90</v>
      </c>
      <c r="AY133" s="223" t="s">
        <v>167</v>
      </c>
      <c r="BK133" s="225">
        <f>SUM(BK134:BK138)</f>
        <v>0</v>
      </c>
    </row>
    <row r="134" spans="1:65" s="2" customFormat="1" ht="16.5" customHeight="1">
      <c r="A134" s="39"/>
      <c r="B134" s="40"/>
      <c r="C134" s="228" t="s">
        <v>90</v>
      </c>
      <c r="D134" s="228" t="s">
        <v>169</v>
      </c>
      <c r="E134" s="229" t="s">
        <v>170</v>
      </c>
      <c r="F134" s="230" t="s">
        <v>171</v>
      </c>
      <c r="G134" s="231" t="s">
        <v>172</v>
      </c>
      <c r="H134" s="232">
        <v>1.125</v>
      </c>
      <c r="I134" s="233"/>
      <c r="J134" s="234">
        <f>ROUND(I134*H134,2)</f>
        <v>0</v>
      </c>
      <c r="K134" s="230" t="s">
        <v>173</v>
      </c>
      <c r="L134" s="45"/>
      <c r="M134" s="235" t="s">
        <v>1</v>
      </c>
      <c r="N134" s="236" t="s">
        <v>48</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174</v>
      </c>
      <c r="AT134" s="239" t="s">
        <v>169</v>
      </c>
      <c r="AU134" s="239" t="s">
        <v>92</v>
      </c>
      <c r="AY134" s="17" t="s">
        <v>167</v>
      </c>
      <c r="BE134" s="240">
        <f>IF(N134="základní",J134,0)</f>
        <v>0</v>
      </c>
      <c r="BF134" s="240">
        <f>IF(N134="snížená",J134,0)</f>
        <v>0</v>
      </c>
      <c r="BG134" s="240">
        <f>IF(N134="zákl. přenesená",J134,0)</f>
        <v>0</v>
      </c>
      <c r="BH134" s="240">
        <f>IF(N134="sníž. přenesená",J134,0)</f>
        <v>0</v>
      </c>
      <c r="BI134" s="240">
        <f>IF(N134="nulová",J134,0)</f>
        <v>0</v>
      </c>
      <c r="BJ134" s="17" t="s">
        <v>90</v>
      </c>
      <c r="BK134" s="240">
        <f>ROUND(I134*H134,2)</f>
        <v>0</v>
      </c>
      <c r="BL134" s="17" t="s">
        <v>174</v>
      </c>
      <c r="BM134" s="239" t="s">
        <v>175</v>
      </c>
    </row>
    <row r="135" spans="1:47" s="2" customFormat="1" ht="12">
      <c r="A135" s="39"/>
      <c r="B135" s="40"/>
      <c r="C135" s="41"/>
      <c r="D135" s="241" t="s">
        <v>176</v>
      </c>
      <c r="E135" s="41"/>
      <c r="F135" s="242" t="s">
        <v>177</v>
      </c>
      <c r="G135" s="41"/>
      <c r="H135" s="41"/>
      <c r="I135" s="243"/>
      <c r="J135" s="41"/>
      <c r="K135" s="41"/>
      <c r="L135" s="45"/>
      <c r="M135" s="244"/>
      <c r="N135" s="245"/>
      <c r="O135" s="92"/>
      <c r="P135" s="92"/>
      <c r="Q135" s="92"/>
      <c r="R135" s="92"/>
      <c r="S135" s="92"/>
      <c r="T135" s="93"/>
      <c r="U135" s="39"/>
      <c r="V135" s="39"/>
      <c r="W135" s="39"/>
      <c r="X135" s="39"/>
      <c r="Y135" s="39"/>
      <c r="Z135" s="39"/>
      <c r="AA135" s="39"/>
      <c r="AB135" s="39"/>
      <c r="AC135" s="39"/>
      <c r="AD135" s="39"/>
      <c r="AE135" s="39"/>
      <c r="AT135" s="17" t="s">
        <v>176</v>
      </c>
      <c r="AU135" s="17" t="s">
        <v>92</v>
      </c>
    </row>
    <row r="136" spans="1:51" s="13" customFormat="1" ht="12">
      <c r="A136" s="13"/>
      <c r="B136" s="246"/>
      <c r="C136" s="247"/>
      <c r="D136" s="241" t="s">
        <v>178</v>
      </c>
      <c r="E136" s="248" t="s">
        <v>1</v>
      </c>
      <c r="F136" s="249" t="s">
        <v>179</v>
      </c>
      <c r="G136" s="247"/>
      <c r="H136" s="250">
        <v>1.125</v>
      </c>
      <c r="I136" s="251"/>
      <c r="J136" s="247"/>
      <c r="K136" s="247"/>
      <c r="L136" s="252"/>
      <c r="M136" s="253"/>
      <c r="N136" s="254"/>
      <c r="O136" s="254"/>
      <c r="P136" s="254"/>
      <c r="Q136" s="254"/>
      <c r="R136" s="254"/>
      <c r="S136" s="254"/>
      <c r="T136" s="255"/>
      <c r="U136" s="13"/>
      <c r="V136" s="13"/>
      <c r="W136" s="13"/>
      <c r="X136" s="13"/>
      <c r="Y136" s="13"/>
      <c r="Z136" s="13"/>
      <c r="AA136" s="13"/>
      <c r="AB136" s="13"/>
      <c r="AC136" s="13"/>
      <c r="AD136" s="13"/>
      <c r="AE136" s="13"/>
      <c r="AT136" s="256" t="s">
        <v>178</v>
      </c>
      <c r="AU136" s="256" t="s">
        <v>92</v>
      </c>
      <c r="AV136" s="13" t="s">
        <v>92</v>
      </c>
      <c r="AW136" s="13" t="s">
        <v>38</v>
      </c>
      <c r="AX136" s="13" t="s">
        <v>83</v>
      </c>
      <c r="AY136" s="256" t="s">
        <v>167</v>
      </c>
    </row>
    <row r="137" spans="1:51" s="14" customFormat="1" ht="12">
      <c r="A137" s="14"/>
      <c r="B137" s="257"/>
      <c r="C137" s="258"/>
      <c r="D137" s="241" t="s">
        <v>178</v>
      </c>
      <c r="E137" s="259" t="s">
        <v>1</v>
      </c>
      <c r="F137" s="260" t="s">
        <v>180</v>
      </c>
      <c r="G137" s="258"/>
      <c r="H137" s="261">
        <v>1.125</v>
      </c>
      <c r="I137" s="262"/>
      <c r="J137" s="258"/>
      <c r="K137" s="258"/>
      <c r="L137" s="263"/>
      <c r="M137" s="264"/>
      <c r="N137" s="265"/>
      <c r="O137" s="265"/>
      <c r="P137" s="265"/>
      <c r="Q137" s="265"/>
      <c r="R137" s="265"/>
      <c r="S137" s="265"/>
      <c r="T137" s="266"/>
      <c r="U137" s="14"/>
      <c r="V137" s="14"/>
      <c r="W137" s="14"/>
      <c r="X137" s="14"/>
      <c r="Y137" s="14"/>
      <c r="Z137" s="14"/>
      <c r="AA137" s="14"/>
      <c r="AB137" s="14"/>
      <c r="AC137" s="14"/>
      <c r="AD137" s="14"/>
      <c r="AE137" s="14"/>
      <c r="AT137" s="267" t="s">
        <v>178</v>
      </c>
      <c r="AU137" s="267" t="s">
        <v>92</v>
      </c>
      <c r="AV137" s="14" t="s">
        <v>174</v>
      </c>
      <c r="AW137" s="14" t="s">
        <v>38</v>
      </c>
      <c r="AX137" s="14" t="s">
        <v>90</v>
      </c>
      <c r="AY137" s="267" t="s">
        <v>167</v>
      </c>
    </row>
    <row r="138" spans="1:65" s="2" customFormat="1" ht="16.5" customHeight="1">
      <c r="A138" s="39"/>
      <c r="B138" s="40"/>
      <c r="C138" s="228" t="s">
        <v>92</v>
      </c>
      <c r="D138" s="228" t="s">
        <v>169</v>
      </c>
      <c r="E138" s="229" t="s">
        <v>181</v>
      </c>
      <c r="F138" s="230" t="s">
        <v>182</v>
      </c>
      <c r="G138" s="231" t="s">
        <v>172</v>
      </c>
      <c r="H138" s="232">
        <v>1.125</v>
      </c>
      <c r="I138" s="233"/>
      <c r="J138" s="234">
        <f>ROUND(I138*H138,2)</f>
        <v>0</v>
      </c>
      <c r="K138" s="230" t="s">
        <v>173</v>
      </c>
      <c r="L138" s="45"/>
      <c r="M138" s="235" t="s">
        <v>1</v>
      </c>
      <c r="N138" s="236" t="s">
        <v>48</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174</v>
      </c>
      <c r="AT138" s="239" t="s">
        <v>169</v>
      </c>
      <c r="AU138" s="239" t="s">
        <v>92</v>
      </c>
      <c r="AY138" s="17" t="s">
        <v>167</v>
      </c>
      <c r="BE138" s="240">
        <f>IF(N138="základní",J138,0)</f>
        <v>0</v>
      </c>
      <c r="BF138" s="240">
        <f>IF(N138="snížená",J138,0)</f>
        <v>0</v>
      </c>
      <c r="BG138" s="240">
        <f>IF(N138="zákl. přenesená",J138,0)</f>
        <v>0</v>
      </c>
      <c r="BH138" s="240">
        <f>IF(N138="sníž. přenesená",J138,0)</f>
        <v>0</v>
      </c>
      <c r="BI138" s="240">
        <f>IF(N138="nulová",J138,0)</f>
        <v>0</v>
      </c>
      <c r="BJ138" s="17" t="s">
        <v>90</v>
      </c>
      <c r="BK138" s="240">
        <f>ROUND(I138*H138,2)</f>
        <v>0</v>
      </c>
      <c r="BL138" s="17" t="s">
        <v>174</v>
      </c>
      <c r="BM138" s="239" t="s">
        <v>183</v>
      </c>
    </row>
    <row r="139" spans="1:63" s="12" customFormat="1" ht="22.8" customHeight="1">
      <c r="A139" s="12"/>
      <c r="B139" s="212"/>
      <c r="C139" s="213"/>
      <c r="D139" s="214" t="s">
        <v>82</v>
      </c>
      <c r="E139" s="226" t="s">
        <v>92</v>
      </c>
      <c r="F139" s="226" t="s">
        <v>184</v>
      </c>
      <c r="G139" s="213"/>
      <c r="H139" s="213"/>
      <c r="I139" s="216"/>
      <c r="J139" s="227">
        <f>BK139</f>
        <v>0</v>
      </c>
      <c r="K139" s="213"/>
      <c r="L139" s="218"/>
      <c r="M139" s="219"/>
      <c r="N139" s="220"/>
      <c r="O139" s="220"/>
      <c r="P139" s="221">
        <f>SUM(P140:P145)</f>
        <v>0</v>
      </c>
      <c r="Q139" s="220"/>
      <c r="R139" s="221">
        <f>SUM(R140:R145)</f>
        <v>1.2637624299999999</v>
      </c>
      <c r="S139" s="220"/>
      <c r="T139" s="222">
        <f>SUM(T140:T145)</f>
        <v>0</v>
      </c>
      <c r="U139" s="12"/>
      <c r="V139" s="12"/>
      <c r="W139" s="12"/>
      <c r="X139" s="12"/>
      <c r="Y139" s="12"/>
      <c r="Z139" s="12"/>
      <c r="AA139" s="12"/>
      <c r="AB139" s="12"/>
      <c r="AC139" s="12"/>
      <c r="AD139" s="12"/>
      <c r="AE139" s="12"/>
      <c r="AR139" s="223" t="s">
        <v>90</v>
      </c>
      <c r="AT139" s="224" t="s">
        <v>82</v>
      </c>
      <c r="AU139" s="224" t="s">
        <v>90</v>
      </c>
      <c r="AY139" s="223" t="s">
        <v>167</v>
      </c>
      <c r="BK139" s="225">
        <f>SUM(BK140:BK145)</f>
        <v>0</v>
      </c>
    </row>
    <row r="140" spans="1:65" s="2" customFormat="1" ht="16.5" customHeight="1">
      <c r="A140" s="39"/>
      <c r="B140" s="40"/>
      <c r="C140" s="228" t="s">
        <v>109</v>
      </c>
      <c r="D140" s="228" t="s">
        <v>169</v>
      </c>
      <c r="E140" s="229" t="s">
        <v>185</v>
      </c>
      <c r="F140" s="230" t="s">
        <v>186</v>
      </c>
      <c r="G140" s="231" t="s">
        <v>172</v>
      </c>
      <c r="H140" s="232">
        <v>0.503</v>
      </c>
      <c r="I140" s="233"/>
      <c r="J140" s="234">
        <f>ROUND(I140*H140,2)</f>
        <v>0</v>
      </c>
      <c r="K140" s="230" t="s">
        <v>173</v>
      </c>
      <c r="L140" s="45"/>
      <c r="M140" s="235" t="s">
        <v>1</v>
      </c>
      <c r="N140" s="236" t="s">
        <v>48</v>
      </c>
      <c r="O140" s="92"/>
      <c r="P140" s="237">
        <f>O140*H140</f>
        <v>0</v>
      </c>
      <c r="Q140" s="237">
        <v>2.45329</v>
      </c>
      <c r="R140" s="237">
        <f>Q140*H140</f>
        <v>1.23400487</v>
      </c>
      <c r="S140" s="237">
        <v>0</v>
      </c>
      <c r="T140" s="238">
        <f>S140*H140</f>
        <v>0</v>
      </c>
      <c r="U140" s="39"/>
      <c r="V140" s="39"/>
      <c r="W140" s="39"/>
      <c r="X140" s="39"/>
      <c r="Y140" s="39"/>
      <c r="Z140" s="39"/>
      <c r="AA140" s="39"/>
      <c r="AB140" s="39"/>
      <c r="AC140" s="39"/>
      <c r="AD140" s="39"/>
      <c r="AE140" s="39"/>
      <c r="AR140" s="239" t="s">
        <v>174</v>
      </c>
      <c r="AT140" s="239" t="s">
        <v>169</v>
      </c>
      <c r="AU140" s="239" t="s">
        <v>92</v>
      </c>
      <c r="AY140" s="17" t="s">
        <v>167</v>
      </c>
      <c r="BE140" s="240">
        <f>IF(N140="základní",J140,0)</f>
        <v>0</v>
      </c>
      <c r="BF140" s="240">
        <f>IF(N140="snížená",J140,0)</f>
        <v>0</v>
      </c>
      <c r="BG140" s="240">
        <f>IF(N140="zákl. přenesená",J140,0)</f>
        <v>0</v>
      </c>
      <c r="BH140" s="240">
        <f>IF(N140="sníž. přenesená",J140,0)</f>
        <v>0</v>
      </c>
      <c r="BI140" s="240">
        <f>IF(N140="nulová",J140,0)</f>
        <v>0</v>
      </c>
      <c r="BJ140" s="17" t="s">
        <v>90</v>
      </c>
      <c r="BK140" s="240">
        <f>ROUND(I140*H140,2)</f>
        <v>0</v>
      </c>
      <c r="BL140" s="17" t="s">
        <v>174</v>
      </c>
      <c r="BM140" s="239" t="s">
        <v>187</v>
      </c>
    </row>
    <row r="141" spans="1:51" s="13" customFormat="1" ht="12">
      <c r="A141" s="13"/>
      <c r="B141" s="246"/>
      <c r="C141" s="247"/>
      <c r="D141" s="241" t="s">
        <v>178</v>
      </c>
      <c r="E141" s="248" t="s">
        <v>1</v>
      </c>
      <c r="F141" s="249" t="s">
        <v>188</v>
      </c>
      <c r="G141" s="247"/>
      <c r="H141" s="250">
        <v>0.503</v>
      </c>
      <c r="I141" s="251"/>
      <c r="J141" s="247"/>
      <c r="K141" s="247"/>
      <c r="L141" s="252"/>
      <c r="M141" s="253"/>
      <c r="N141" s="254"/>
      <c r="O141" s="254"/>
      <c r="P141" s="254"/>
      <c r="Q141" s="254"/>
      <c r="R141" s="254"/>
      <c r="S141" s="254"/>
      <c r="T141" s="255"/>
      <c r="U141" s="13"/>
      <c r="V141" s="13"/>
      <c r="W141" s="13"/>
      <c r="X141" s="13"/>
      <c r="Y141" s="13"/>
      <c r="Z141" s="13"/>
      <c r="AA141" s="13"/>
      <c r="AB141" s="13"/>
      <c r="AC141" s="13"/>
      <c r="AD141" s="13"/>
      <c r="AE141" s="13"/>
      <c r="AT141" s="256" t="s">
        <v>178</v>
      </c>
      <c r="AU141" s="256" t="s">
        <v>92</v>
      </c>
      <c r="AV141" s="13" t="s">
        <v>92</v>
      </c>
      <c r="AW141" s="13" t="s">
        <v>38</v>
      </c>
      <c r="AX141" s="13" t="s">
        <v>83</v>
      </c>
      <c r="AY141" s="256" t="s">
        <v>167</v>
      </c>
    </row>
    <row r="142" spans="1:51" s="14" customFormat="1" ht="12">
      <c r="A142" s="14"/>
      <c r="B142" s="257"/>
      <c r="C142" s="258"/>
      <c r="D142" s="241" t="s">
        <v>178</v>
      </c>
      <c r="E142" s="259" t="s">
        <v>1</v>
      </c>
      <c r="F142" s="260" t="s">
        <v>180</v>
      </c>
      <c r="G142" s="258"/>
      <c r="H142" s="261">
        <v>0.503</v>
      </c>
      <c r="I142" s="262"/>
      <c r="J142" s="258"/>
      <c r="K142" s="258"/>
      <c r="L142" s="263"/>
      <c r="M142" s="264"/>
      <c r="N142" s="265"/>
      <c r="O142" s="265"/>
      <c r="P142" s="265"/>
      <c r="Q142" s="265"/>
      <c r="R142" s="265"/>
      <c r="S142" s="265"/>
      <c r="T142" s="266"/>
      <c r="U142" s="14"/>
      <c r="V142" s="14"/>
      <c r="W142" s="14"/>
      <c r="X142" s="14"/>
      <c r="Y142" s="14"/>
      <c r="Z142" s="14"/>
      <c r="AA142" s="14"/>
      <c r="AB142" s="14"/>
      <c r="AC142" s="14"/>
      <c r="AD142" s="14"/>
      <c r="AE142" s="14"/>
      <c r="AT142" s="267" t="s">
        <v>178</v>
      </c>
      <c r="AU142" s="267" t="s">
        <v>92</v>
      </c>
      <c r="AV142" s="14" t="s">
        <v>174</v>
      </c>
      <c r="AW142" s="14" t="s">
        <v>38</v>
      </c>
      <c r="AX142" s="14" t="s">
        <v>90</v>
      </c>
      <c r="AY142" s="267" t="s">
        <v>167</v>
      </c>
    </row>
    <row r="143" spans="1:65" s="2" customFormat="1" ht="16.5" customHeight="1">
      <c r="A143" s="39"/>
      <c r="B143" s="40"/>
      <c r="C143" s="228" t="s">
        <v>174</v>
      </c>
      <c r="D143" s="228" t="s">
        <v>169</v>
      </c>
      <c r="E143" s="229" t="s">
        <v>189</v>
      </c>
      <c r="F143" s="230" t="s">
        <v>190</v>
      </c>
      <c r="G143" s="231" t="s">
        <v>191</v>
      </c>
      <c r="H143" s="232">
        <v>0.028</v>
      </c>
      <c r="I143" s="233"/>
      <c r="J143" s="234">
        <f>ROUND(I143*H143,2)</f>
        <v>0</v>
      </c>
      <c r="K143" s="230" t="s">
        <v>173</v>
      </c>
      <c r="L143" s="45"/>
      <c r="M143" s="235" t="s">
        <v>1</v>
      </c>
      <c r="N143" s="236" t="s">
        <v>48</v>
      </c>
      <c r="O143" s="92"/>
      <c r="P143" s="237">
        <f>O143*H143</f>
        <v>0</v>
      </c>
      <c r="Q143" s="237">
        <v>1.06277</v>
      </c>
      <c r="R143" s="237">
        <f>Q143*H143</f>
        <v>0.02975756</v>
      </c>
      <c r="S143" s="237">
        <v>0</v>
      </c>
      <c r="T143" s="238">
        <f>S143*H143</f>
        <v>0</v>
      </c>
      <c r="U143" s="39"/>
      <c r="V143" s="39"/>
      <c r="W143" s="39"/>
      <c r="X143" s="39"/>
      <c r="Y143" s="39"/>
      <c r="Z143" s="39"/>
      <c r="AA143" s="39"/>
      <c r="AB143" s="39"/>
      <c r="AC143" s="39"/>
      <c r="AD143" s="39"/>
      <c r="AE143" s="39"/>
      <c r="AR143" s="239" t="s">
        <v>174</v>
      </c>
      <c r="AT143" s="239" t="s">
        <v>169</v>
      </c>
      <c r="AU143" s="239" t="s">
        <v>92</v>
      </c>
      <c r="AY143" s="17" t="s">
        <v>167</v>
      </c>
      <c r="BE143" s="240">
        <f>IF(N143="základní",J143,0)</f>
        <v>0</v>
      </c>
      <c r="BF143" s="240">
        <f>IF(N143="snížená",J143,0)</f>
        <v>0</v>
      </c>
      <c r="BG143" s="240">
        <f>IF(N143="zákl. přenesená",J143,0)</f>
        <v>0</v>
      </c>
      <c r="BH143" s="240">
        <f>IF(N143="sníž. přenesená",J143,0)</f>
        <v>0</v>
      </c>
      <c r="BI143" s="240">
        <f>IF(N143="nulová",J143,0)</f>
        <v>0</v>
      </c>
      <c r="BJ143" s="17" t="s">
        <v>90</v>
      </c>
      <c r="BK143" s="240">
        <f>ROUND(I143*H143,2)</f>
        <v>0</v>
      </c>
      <c r="BL143" s="17" t="s">
        <v>174</v>
      </c>
      <c r="BM143" s="239" t="s">
        <v>192</v>
      </c>
    </row>
    <row r="144" spans="1:51" s="13" customFormat="1" ht="12">
      <c r="A144" s="13"/>
      <c r="B144" s="246"/>
      <c r="C144" s="247"/>
      <c r="D144" s="241" t="s">
        <v>178</v>
      </c>
      <c r="E144" s="248" t="s">
        <v>1</v>
      </c>
      <c r="F144" s="249" t="s">
        <v>193</v>
      </c>
      <c r="G144" s="247"/>
      <c r="H144" s="250">
        <v>0.028</v>
      </c>
      <c r="I144" s="251"/>
      <c r="J144" s="247"/>
      <c r="K144" s="247"/>
      <c r="L144" s="252"/>
      <c r="M144" s="253"/>
      <c r="N144" s="254"/>
      <c r="O144" s="254"/>
      <c r="P144" s="254"/>
      <c r="Q144" s="254"/>
      <c r="R144" s="254"/>
      <c r="S144" s="254"/>
      <c r="T144" s="255"/>
      <c r="U144" s="13"/>
      <c r="V144" s="13"/>
      <c r="W144" s="13"/>
      <c r="X144" s="13"/>
      <c r="Y144" s="13"/>
      <c r="Z144" s="13"/>
      <c r="AA144" s="13"/>
      <c r="AB144" s="13"/>
      <c r="AC144" s="13"/>
      <c r="AD144" s="13"/>
      <c r="AE144" s="13"/>
      <c r="AT144" s="256" t="s">
        <v>178</v>
      </c>
      <c r="AU144" s="256" t="s">
        <v>92</v>
      </c>
      <c r="AV144" s="13" t="s">
        <v>92</v>
      </c>
      <c r="AW144" s="13" t="s">
        <v>38</v>
      </c>
      <c r="AX144" s="13" t="s">
        <v>83</v>
      </c>
      <c r="AY144" s="256" t="s">
        <v>167</v>
      </c>
    </row>
    <row r="145" spans="1:51" s="14" customFormat="1" ht="12">
      <c r="A145" s="14"/>
      <c r="B145" s="257"/>
      <c r="C145" s="258"/>
      <c r="D145" s="241" t="s">
        <v>178</v>
      </c>
      <c r="E145" s="259" t="s">
        <v>1</v>
      </c>
      <c r="F145" s="260" t="s">
        <v>180</v>
      </c>
      <c r="G145" s="258"/>
      <c r="H145" s="261">
        <v>0.028</v>
      </c>
      <c r="I145" s="262"/>
      <c r="J145" s="258"/>
      <c r="K145" s="258"/>
      <c r="L145" s="263"/>
      <c r="M145" s="264"/>
      <c r="N145" s="265"/>
      <c r="O145" s="265"/>
      <c r="P145" s="265"/>
      <c r="Q145" s="265"/>
      <c r="R145" s="265"/>
      <c r="S145" s="265"/>
      <c r="T145" s="266"/>
      <c r="U145" s="14"/>
      <c r="V145" s="14"/>
      <c r="W145" s="14"/>
      <c r="X145" s="14"/>
      <c r="Y145" s="14"/>
      <c r="Z145" s="14"/>
      <c r="AA145" s="14"/>
      <c r="AB145" s="14"/>
      <c r="AC145" s="14"/>
      <c r="AD145" s="14"/>
      <c r="AE145" s="14"/>
      <c r="AT145" s="267" t="s">
        <v>178</v>
      </c>
      <c r="AU145" s="267" t="s">
        <v>92</v>
      </c>
      <c r="AV145" s="14" t="s">
        <v>174</v>
      </c>
      <c r="AW145" s="14" t="s">
        <v>38</v>
      </c>
      <c r="AX145" s="14" t="s">
        <v>90</v>
      </c>
      <c r="AY145" s="267" t="s">
        <v>167</v>
      </c>
    </row>
    <row r="146" spans="1:63" s="12" customFormat="1" ht="22.8" customHeight="1">
      <c r="A146" s="12"/>
      <c r="B146" s="212"/>
      <c r="C146" s="213"/>
      <c r="D146" s="214" t="s">
        <v>82</v>
      </c>
      <c r="E146" s="226" t="s">
        <v>194</v>
      </c>
      <c r="F146" s="226" t="s">
        <v>195</v>
      </c>
      <c r="G146" s="213"/>
      <c r="H146" s="213"/>
      <c r="I146" s="216"/>
      <c r="J146" s="227">
        <f>BK146</f>
        <v>0</v>
      </c>
      <c r="K146" s="213"/>
      <c r="L146" s="218"/>
      <c r="M146" s="219"/>
      <c r="N146" s="220"/>
      <c r="O146" s="220"/>
      <c r="P146" s="221">
        <f>SUM(P147:P150)</f>
        <v>0</v>
      </c>
      <c r="Q146" s="220"/>
      <c r="R146" s="221">
        <f>SUM(R147:R150)</f>
        <v>0.8778</v>
      </c>
      <c r="S146" s="220"/>
      <c r="T146" s="222">
        <f>SUM(T147:T150)</f>
        <v>0</v>
      </c>
      <c r="U146" s="12"/>
      <c r="V146" s="12"/>
      <c r="W146" s="12"/>
      <c r="X146" s="12"/>
      <c r="Y146" s="12"/>
      <c r="Z146" s="12"/>
      <c r="AA146" s="12"/>
      <c r="AB146" s="12"/>
      <c r="AC146" s="12"/>
      <c r="AD146" s="12"/>
      <c r="AE146" s="12"/>
      <c r="AR146" s="223" t="s">
        <v>90</v>
      </c>
      <c r="AT146" s="224" t="s">
        <v>82</v>
      </c>
      <c r="AU146" s="224" t="s">
        <v>90</v>
      </c>
      <c r="AY146" s="223" t="s">
        <v>167</v>
      </c>
      <c r="BK146" s="225">
        <f>SUM(BK147:BK150)</f>
        <v>0</v>
      </c>
    </row>
    <row r="147" spans="1:65" s="2" customFormat="1" ht="16.5" customHeight="1">
      <c r="A147" s="39"/>
      <c r="B147" s="40"/>
      <c r="C147" s="228" t="s">
        <v>196</v>
      </c>
      <c r="D147" s="228" t="s">
        <v>169</v>
      </c>
      <c r="E147" s="229" t="s">
        <v>197</v>
      </c>
      <c r="F147" s="230" t="s">
        <v>198</v>
      </c>
      <c r="G147" s="231" t="s">
        <v>199</v>
      </c>
      <c r="H147" s="232">
        <v>7.98</v>
      </c>
      <c r="I147" s="233"/>
      <c r="J147" s="234">
        <f>ROUND(I147*H147,2)</f>
        <v>0</v>
      </c>
      <c r="K147" s="230" t="s">
        <v>173</v>
      </c>
      <c r="L147" s="45"/>
      <c r="M147" s="235" t="s">
        <v>1</v>
      </c>
      <c r="N147" s="236" t="s">
        <v>48</v>
      </c>
      <c r="O147" s="92"/>
      <c r="P147" s="237">
        <f>O147*H147</f>
        <v>0</v>
      </c>
      <c r="Q147" s="237">
        <v>0.11</v>
      </c>
      <c r="R147" s="237">
        <f>Q147*H147</f>
        <v>0.8778</v>
      </c>
      <c r="S147" s="237">
        <v>0</v>
      </c>
      <c r="T147" s="238">
        <f>S147*H147</f>
        <v>0</v>
      </c>
      <c r="U147" s="39"/>
      <c r="V147" s="39"/>
      <c r="W147" s="39"/>
      <c r="X147" s="39"/>
      <c r="Y147" s="39"/>
      <c r="Z147" s="39"/>
      <c r="AA147" s="39"/>
      <c r="AB147" s="39"/>
      <c r="AC147" s="39"/>
      <c r="AD147" s="39"/>
      <c r="AE147" s="39"/>
      <c r="AR147" s="239" t="s">
        <v>174</v>
      </c>
      <c r="AT147" s="239" t="s">
        <v>169</v>
      </c>
      <c r="AU147" s="239" t="s">
        <v>92</v>
      </c>
      <c r="AY147" s="17" t="s">
        <v>167</v>
      </c>
      <c r="BE147" s="240">
        <f>IF(N147="základní",J147,0)</f>
        <v>0</v>
      </c>
      <c r="BF147" s="240">
        <f>IF(N147="snížená",J147,0)</f>
        <v>0</v>
      </c>
      <c r="BG147" s="240">
        <f>IF(N147="zákl. přenesená",J147,0)</f>
        <v>0</v>
      </c>
      <c r="BH147" s="240">
        <f>IF(N147="sníž. přenesená",J147,0)</f>
        <v>0</v>
      </c>
      <c r="BI147" s="240">
        <f>IF(N147="nulová",J147,0)</f>
        <v>0</v>
      </c>
      <c r="BJ147" s="17" t="s">
        <v>90</v>
      </c>
      <c r="BK147" s="240">
        <f>ROUND(I147*H147,2)</f>
        <v>0</v>
      </c>
      <c r="BL147" s="17" t="s">
        <v>174</v>
      </c>
      <c r="BM147" s="239" t="s">
        <v>200</v>
      </c>
    </row>
    <row r="148" spans="1:51" s="13" customFormat="1" ht="12">
      <c r="A148" s="13"/>
      <c r="B148" s="246"/>
      <c r="C148" s="247"/>
      <c r="D148" s="241" t="s">
        <v>178</v>
      </c>
      <c r="E148" s="248" t="s">
        <v>1</v>
      </c>
      <c r="F148" s="249" t="s">
        <v>201</v>
      </c>
      <c r="G148" s="247"/>
      <c r="H148" s="250">
        <v>7.98</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178</v>
      </c>
      <c r="AU148" s="256" t="s">
        <v>92</v>
      </c>
      <c r="AV148" s="13" t="s">
        <v>92</v>
      </c>
      <c r="AW148" s="13" t="s">
        <v>38</v>
      </c>
      <c r="AX148" s="13" t="s">
        <v>83</v>
      </c>
      <c r="AY148" s="256" t="s">
        <v>167</v>
      </c>
    </row>
    <row r="149" spans="1:51" s="14" customFormat="1" ht="12">
      <c r="A149" s="14"/>
      <c r="B149" s="257"/>
      <c r="C149" s="258"/>
      <c r="D149" s="241" t="s">
        <v>178</v>
      </c>
      <c r="E149" s="259" t="s">
        <v>1</v>
      </c>
      <c r="F149" s="260" t="s">
        <v>180</v>
      </c>
      <c r="G149" s="258"/>
      <c r="H149" s="261">
        <v>7.98</v>
      </c>
      <c r="I149" s="262"/>
      <c r="J149" s="258"/>
      <c r="K149" s="258"/>
      <c r="L149" s="263"/>
      <c r="M149" s="264"/>
      <c r="N149" s="265"/>
      <c r="O149" s="265"/>
      <c r="P149" s="265"/>
      <c r="Q149" s="265"/>
      <c r="R149" s="265"/>
      <c r="S149" s="265"/>
      <c r="T149" s="266"/>
      <c r="U149" s="14"/>
      <c r="V149" s="14"/>
      <c r="W149" s="14"/>
      <c r="X149" s="14"/>
      <c r="Y149" s="14"/>
      <c r="Z149" s="14"/>
      <c r="AA149" s="14"/>
      <c r="AB149" s="14"/>
      <c r="AC149" s="14"/>
      <c r="AD149" s="14"/>
      <c r="AE149" s="14"/>
      <c r="AT149" s="267" t="s">
        <v>178</v>
      </c>
      <c r="AU149" s="267" t="s">
        <v>92</v>
      </c>
      <c r="AV149" s="14" t="s">
        <v>174</v>
      </c>
      <c r="AW149" s="14" t="s">
        <v>38</v>
      </c>
      <c r="AX149" s="14" t="s">
        <v>90</v>
      </c>
      <c r="AY149" s="267" t="s">
        <v>167</v>
      </c>
    </row>
    <row r="150" spans="1:65" s="2" customFormat="1" ht="16.5" customHeight="1">
      <c r="A150" s="39"/>
      <c r="B150" s="40"/>
      <c r="C150" s="228" t="s">
        <v>194</v>
      </c>
      <c r="D150" s="228" t="s">
        <v>169</v>
      </c>
      <c r="E150" s="229" t="s">
        <v>202</v>
      </c>
      <c r="F150" s="230" t="s">
        <v>203</v>
      </c>
      <c r="G150" s="231" t="s">
        <v>199</v>
      </c>
      <c r="H150" s="232">
        <v>7.98</v>
      </c>
      <c r="I150" s="233"/>
      <c r="J150" s="234">
        <f>ROUND(I150*H150,2)</f>
        <v>0</v>
      </c>
      <c r="K150" s="230" t="s">
        <v>173</v>
      </c>
      <c r="L150" s="45"/>
      <c r="M150" s="235" t="s">
        <v>1</v>
      </c>
      <c r="N150" s="236" t="s">
        <v>48</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174</v>
      </c>
      <c r="AT150" s="239" t="s">
        <v>169</v>
      </c>
      <c r="AU150" s="239" t="s">
        <v>92</v>
      </c>
      <c r="AY150" s="17" t="s">
        <v>167</v>
      </c>
      <c r="BE150" s="240">
        <f>IF(N150="základní",J150,0)</f>
        <v>0</v>
      </c>
      <c r="BF150" s="240">
        <f>IF(N150="snížená",J150,0)</f>
        <v>0</v>
      </c>
      <c r="BG150" s="240">
        <f>IF(N150="zákl. přenesená",J150,0)</f>
        <v>0</v>
      </c>
      <c r="BH150" s="240">
        <f>IF(N150="sníž. přenesená",J150,0)</f>
        <v>0</v>
      </c>
      <c r="BI150" s="240">
        <f>IF(N150="nulová",J150,0)</f>
        <v>0</v>
      </c>
      <c r="BJ150" s="17" t="s">
        <v>90</v>
      </c>
      <c r="BK150" s="240">
        <f>ROUND(I150*H150,2)</f>
        <v>0</v>
      </c>
      <c r="BL150" s="17" t="s">
        <v>174</v>
      </c>
      <c r="BM150" s="239" t="s">
        <v>204</v>
      </c>
    </row>
    <row r="151" spans="1:63" s="12" customFormat="1" ht="22.8" customHeight="1">
      <c r="A151" s="12"/>
      <c r="B151" s="212"/>
      <c r="C151" s="213"/>
      <c r="D151" s="214" t="s">
        <v>82</v>
      </c>
      <c r="E151" s="226" t="s">
        <v>205</v>
      </c>
      <c r="F151" s="226" t="s">
        <v>206</v>
      </c>
      <c r="G151" s="213"/>
      <c r="H151" s="213"/>
      <c r="I151" s="216"/>
      <c r="J151" s="227">
        <f>BK151</f>
        <v>0</v>
      </c>
      <c r="K151" s="213"/>
      <c r="L151" s="218"/>
      <c r="M151" s="219"/>
      <c r="N151" s="220"/>
      <c r="O151" s="220"/>
      <c r="P151" s="221">
        <f>SUM(P152:P155)</f>
        <v>0</v>
      </c>
      <c r="Q151" s="220"/>
      <c r="R151" s="221">
        <f>SUM(R152:R155)</f>
        <v>0</v>
      </c>
      <c r="S151" s="220"/>
      <c r="T151" s="222">
        <f>SUM(T152:T155)</f>
        <v>0</v>
      </c>
      <c r="U151" s="12"/>
      <c r="V151" s="12"/>
      <c r="W151" s="12"/>
      <c r="X151" s="12"/>
      <c r="Y151" s="12"/>
      <c r="Z151" s="12"/>
      <c r="AA151" s="12"/>
      <c r="AB151" s="12"/>
      <c r="AC151" s="12"/>
      <c r="AD151" s="12"/>
      <c r="AE151" s="12"/>
      <c r="AR151" s="223" t="s">
        <v>90</v>
      </c>
      <c r="AT151" s="224" t="s">
        <v>82</v>
      </c>
      <c r="AU151" s="224" t="s">
        <v>90</v>
      </c>
      <c r="AY151" s="223" t="s">
        <v>167</v>
      </c>
      <c r="BK151" s="225">
        <f>SUM(BK152:BK155)</f>
        <v>0</v>
      </c>
    </row>
    <row r="152" spans="1:65" s="2" customFormat="1" ht="12">
      <c r="A152" s="39"/>
      <c r="B152" s="40"/>
      <c r="C152" s="228" t="s">
        <v>207</v>
      </c>
      <c r="D152" s="228" t="s">
        <v>169</v>
      </c>
      <c r="E152" s="229" t="s">
        <v>208</v>
      </c>
      <c r="F152" s="230" t="s">
        <v>209</v>
      </c>
      <c r="G152" s="231" t="s">
        <v>210</v>
      </c>
      <c r="H152" s="232">
        <v>1</v>
      </c>
      <c r="I152" s="233"/>
      <c r="J152" s="234">
        <f>ROUND(I152*H152,2)</f>
        <v>0</v>
      </c>
      <c r="K152" s="230" t="s">
        <v>211</v>
      </c>
      <c r="L152" s="45"/>
      <c r="M152" s="235" t="s">
        <v>1</v>
      </c>
      <c r="N152" s="236" t="s">
        <v>48</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174</v>
      </c>
      <c r="AT152" s="239" t="s">
        <v>169</v>
      </c>
      <c r="AU152" s="239" t="s">
        <v>92</v>
      </c>
      <c r="AY152" s="17" t="s">
        <v>167</v>
      </c>
      <c r="BE152" s="240">
        <f>IF(N152="základní",J152,0)</f>
        <v>0</v>
      </c>
      <c r="BF152" s="240">
        <f>IF(N152="snížená",J152,0)</f>
        <v>0</v>
      </c>
      <c r="BG152" s="240">
        <f>IF(N152="zákl. přenesená",J152,0)</f>
        <v>0</v>
      </c>
      <c r="BH152" s="240">
        <f>IF(N152="sníž. přenesená",J152,0)</f>
        <v>0</v>
      </c>
      <c r="BI152" s="240">
        <f>IF(N152="nulová",J152,0)</f>
        <v>0</v>
      </c>
      <c r="BJ152" s="17" t="s">
        <v>90</v>
      </c>
      <c r="BK152" s="240">
        <f>ROUND(I152*H152,2)</f>
        <v>0</v>
      </c>
      <c r="BL152" s="17" t="s">
        <v>174</v>
      </c>
      <c r="BM152" s="239" t="s">
        <v>212</v>
      </c>
    </row>
    <row r="153" spans="1:47" s="2" customFormat="1" ht="12">
      <c r="A153" s="39"/>
      <c r="B153" s="40"/>
      <c r="C153" s="41"/>
      <c r="D153" s="241" t="s">
        <v>176</v>
      </c>
      <c r="E153" s="41"/>
      <c r="F153" s="242" t="s">
        <v>213</v>
      </c>
      <c r="G153" s="41"/>
      <c r="H153" s="41"/>
      <c r="I153" s="243"/>
      <c r="J153" s="41"/>
      <c r="K153" s="41"/>
      <c r="L153" s="45"/>
      <c r="M153" s="244"/>
      <c r="N153" s="245"/>
      <c r="O153" s="92"/>
      <c r="P153" s="92"/>
      <c r="Q153" s="92"/>
      <c r="R153" s="92"/>
      <c r="S153" s="92"/>
      <c r="T153" s="93"/>
      <c r="U153" s="39"/>
      <c r="V153" s="39"/>
      <c r="W153" s="39"/>
      <c r="X153" s="39"/>
      <c r="Y153" s="39"/>
      <c r="Z153" s="39"/>
      <c r="AA153" s="39"/>
      <c r="AB153" s="39"/>
      <c r="AC153" s="39"/>
      <c r="AD153" s="39"/>
      <c r="AE153" s="39"/>
      <c r="AT153" s="17" t="s">
        <v>176</v>
      </c>
      <c r="AU153" s="17" t="s">
        <v>92</v>
      </c>
    </row>
    <row r="154" spans="1:51" s="13" customFormat="1" ht="12">
      <c r="A154" s="13"/>
      <c r="B154" s="246"/>
      <c r="C154" s="247"/>
      <c r="D154" s="241" t="s">
        <v>178</v>
      </c>
      <c r="E154" s="248" t="s">
        <v>1</v>
      </c>
      <c r="F154" s="249" t="s">
        <v>214</v>
      </c>
      <c r="G154" s="247"/>
      <c r="H154" s="250">
        <v>1</v>
      </c>
      <c r="I154" s="251"/>
      <c r="J154" s="247"/>
      <c r="K154" s="247"/>
      <c r="L154" s="252"/>
      <c r="M154" s="253"/>
      <c r="N154" s="254"/>
      <c r="O154" s="254"/>
      <c r="P154" s="254"/>
      <c r="Q154" s="254"/>
      <c r="R154" s="254"/>
      <c r="S154" s="254"/>
      <c r="T154" s="255"/>
      <c r="U154" s="13"/>
      <c r="V154" s="13"/>
      <c r="W154" s="13"/>
      <c r="X154" s="13"/>
      <c r="Y154" s="13"/>
      <c r="Z154" s="13"/>
      <c r="AA154" s="13"/>
      <c r="AB154" s="13"/>
      <c r="AC154" s="13"/>
      <c r="AD154" s="13"/>
      <c r="AE154" s="13"/>
      <c r="AT154" s="256" t="s">
        <v>178</v>
      </c>
      <c r="AU154" s="256" t="s">
        <v>92</v>
      </c>
      <c r="AV154" s="13" t="s">
        <v>92</v>
      </c>
      <c r="AW154" s="13" t="s">
        <v>38</v>
      </c>
      <c r="AX154" s="13" t="s">
        <v>83</v>
      </c>
      <c r="AY154" s="256" t="s">
        <v>167</v>
      </c>
    </row>
    <row r="155" spans="1:51" s="14" customFormat="1" ht="12">
      <c r="A155" s="14"/>
      <c r="B155" s="257"/>
      <c r="C155" s="258"/>
      <c r="D155" s="241" t="s">
        <v>178</v>
      </c>
      <c r="E155" s="259" t="s">
        <v>1</v>
      </c>
      <c r="F155" s="260" t="s">
        <v>180</v>
      </c>
      <c r="G155" s="258"/>
      <c r="H155" s="261">
        <v>1</v>
      </c>
      <c r="I155" s="262"/>
      <c r="J155" s="258"/>
      <c r="K155" s="258"/>
      <c r="L155" s="263"/>
      <c r="M155" s="264"/>
      <c r="N155" s="265"/>
      <c r="O155" s="265"/>
      <c r="P155" s="265"/>
      <c r="Q155" s="265"/>
      <c r="R155" s="265"/>
      <c r="S155" s="265"/>
      <c r="T155" s="266"/>
      <c r="U155" s="14"/>
      <c r="V155" s="14"/>
      <c r="W155" s="14"/>
      <c r="X155" s="14"/>
      <c r="Y155" s="14"/>
      <c r="Z155" s="14"/>
      <c r="AA155" s="14"/>
      <c r="AB155" s="14"/>
      <c r="AC155" s="14"/>
      <c r="AD155" s="14"/>
      <c r="AE155" s="14"/>
      <c r="AT155" s="267" t="s">
        <v>178</v>
      </c>
      <c r="AU155" s="267" t="s">
        <v>92</v>
      </c>
      <c r="AV155" s="14" t="s">
        <v>174</v>
      </c>
      <c r="AW155" s="14" t="s">
        <v>38</v>
      </c>
      <c r="AX155" s="14" t="s">
        <v>90</v>
      </c>
      <c r="AY155" s="267" t="s">
        <v>167</v>
      </c>
    </row>
    <row r="156" spans="1:63" s="12" customFormat="1" ht="22.8" customHeight="1">
      <c r="A156" s="12"/>
      <c r="B156" s="212"/>
      <c r="C156" s="213"/>
      <c r="D156" s="214" t="s">
        <v>82</v>
      </c>
      <c r="E156" s="226" t="s">
        <v>215</v>
      </c>
      <c r="F156" s="226" t="s">
        <v>216</v>
      </c>
      <c r="G156" s="213"/>
      <c r="H156" s="213"/>
      <c r="I156" s="216"/>
      <c r="J156" s="227">
        <f>BK156</f>
        <v>0</v>
      </c>
      <c r="K156" s="213"/>
      <c r="L156" s="218"/>
      <c r="M156" s="219"/>
      <c r="N156" s="220"/>
      <c r="O156" s="220"/>
      <c r="P156" s="221">
        <f>SUM(P157:P173)</f>
        <v>0</v>
      </c>
      <c r="Q156" s="220"/>
      <c r="R156" s="221">
        <f>SUM(R157:R173)</f>
        <v>0.005008</v>
      </c>
      <c r="S156" s="220"/>
      <c r="T156" s="222">
        <f>SUM(T157:T173)</f>
        <v>2.312587</v>
      </c>
      <c r="U156" s="12"/>
      <c r="V156" s="12"/>
      <c r="W156" s="12"/>
      <c r="X156" s="12"/>
      <c r="Y156" s="12"/>
      <c r="Z156" s="12"/>
      <c r="AA156" s="12"/>
      <c r="AB156" s="12"/>
      <c r="AC156" s="12"/>
      <c r="AD156" s="12"/>
      <c r="AE156" s="12"/>
      <c r="AR156" s="223" t="s">
        <v>90</v>
      </c>
      <c r="AT156" s="224" t="s">
        <v>82</v>
      </c>
      <c r="AU156" s="224" t="s">
        <v>90</v>
      </c>
      <c r="AY156" s="223" t="s">
        <v>167</v>
      </c>
      <c r="BK156" s="225">
        <f>SUM(BK157:BK173)</f>
        <v>0</v>
      </c>
    </row>
    <row r="157" spans="1:65" s="2" customFormat="1" ht="16.5" customHeight="1">
      <c r="A157" s="39"/>
      <c r="B157" s="40"/>
      <c r="C157" s="228" t="s">
        <v>205</v>
      </c>
      <c r="D157" s="228" t="s">
        <v>169</v>
      </c>
      <c r="E157" s="229" t="s">
        <v>217</v>
      </c>
      <c r="F157" s="230" t="s">
        <v>218</v>
      </c>
      <c r="G157" s="231" t="s">
        <v>172</v>
      </c>
      <c r="H157" s="232">
        <v>0.399</v>
      </c>
      <c r="I157" s="233"/>
      <c r="J157" s="234">
        <f>ROUND(I157*H157,2)</f>
        <v>0</v>
      </c>
      <c r="K157" s="230" t="s">
        <v>173</v>
      </c>
      <c r="L157" s="45"/>
      <c r="M157" s="235" t="s">
        <v>1</v>
      </c>
      <c r="N157" s="236" t="s">
        <v>48</v>
      </c>
      <c r="O157" s="92"/>
      <c r="P157" s="237">
        <f>O157*H157</f>
        <v>0</v>
      </c>
      <c r="Q157" s="237">
        <v>0</v>
      </c>
      <c r="R157" s="237">
        <f>Q157*H157</f>
        <v>0</v>
      </c>
      <c r="S157" s="237">
        <v>2.2</v>
      </c>
      <c r="T157" s="238">
        <f>S157*H157</f>
        <v>0.8778000000000001</v>
      </c>
      <c r="U157" s="39"/>
      <c r="V157" s="39"/>
      <c r="W157" s="39"/>
      <c r="X157" s="39"/>
      <c r="Y157" s="39"/>
      <c r="Z157" s="39"/>
      <c r="AA157" s="39"/>
      <c r="AB157" s="39"/>
      <c r="AC157" s="39"/>
      <c r="AD157" s="39"/>
      <c r="AE157" s="39"/>
      <c r="AR157" s="239" t="s">
        <v>174</v>
      </c>
      <c r="AT157" s="239" t="s">
        <v>169</v>
      </c>
      <c r="AU157" s="239" t="s">
        <v>92</v>
      </c>
      <c r="AY157" s="17" t="s">
        <v>167</v>
      </c>
      <c r="BE157" s="240">
        <f>IF(N157="základní",J157,0)</f>
        <v>0</v>
      </c>
      <c r="BF157" s="240">
        <f>IF(N157="snížená",J157,0)</f>
        <v>0</v>
      </c>
      <c r="BG157" s="240">
        <f>IF(N157="zákl. přenesená",J157,0)</f>
        <v>0</v>
      </c>
      <c r="BH157" s="240">
        <f>IF(N157="sníž. přenesená",J157,0)</f>
        <v>0</v>
      </c>
      <c r="BI157" s="240">
        <f>IF(N157="nulová",J157,0)</f>
        <v>0</v>
      </c>
      <c r="BJ157" s="17" t="s">
        <v>90</v>
      </c>
      <c r="BK157" s="240">
        <f>ROUND(I157*H157,2)</f>
        <v>0</v>
      </c>
      <c r="BL157" s="17" t="s">
        <v>174</v>
      </c>
      <c r="BM157" s="239" t="s">
        <v>219</v>
      </c>
    </row>
    <row r="158" spans="1:51" s="13" customFormat="1" ht="12">
      <c r="A158" s="13"/>
      <c r="B158" s="246"/>
      <c r="C158" s="247"/>
      <c r="D158" s="241" t="s">
        <v>178</v>
      </c>
      <c r="E158" s="248" t="s">
        <v>1</v>
      </c>
      <c r="F158" s="249" t="s">
        <v>220</v>
      </c>
      <c r="G158" s="247"/>
      <c r="H158" s="250">
        <v>0.399</v>
      </c>
      <c r="I158" s="251"/>
      <c r="J158" s="247"/>
      <c r="K158" s="247"/>
      <c r="L158" s="252"/>
      <c r="M158" s="253"/>
      <c r="N158" s="254"/>
      <c r="O158" s="254"/>
      <c r="P158" s="254"/>
      <c r="Q158" s="254"/>
      <c r="R158" s="254"/>
      <c r="S158" s="254"/>
      <c r="T158" s="255"/>
      <c r="U158" s="13"/>
      <c r="V158" s="13"/>
      <c r="W158" s="13"/>
      <c r="X158" s="13"/>
      <c r="Y158" s="13"/>
      <c r="Z158" s="13"/>
      <c r="AA158" s="13"/>
      <c r="AB158" s="13"/>
      <c r="AC158" s="13"/>
      <c r="AD158" s="13"/>
      <c r="AE158" s="13"/>
      <c r="AT158" s="256" t="s">
        <v>178</v>
      </c>
      <c r="AU158" s="256" t="s">
        <v>92</v>
      </c>
      <c r="AV158" s="13" t="s">
        <v>92</v>
      </c>
      <c r="AW158" s="13" t="s">
        <v>38</v>
      </c>
      <c r="AX158" s="13" t="s">
        <v>83</v>
      </c>
      <c r="AY158" s="256" t="s">
        <v>167</v>
      </c>
    </row>
    <row r="159" spans="1:51" s="14" customFormat="1" ht="12">
      <c r="A159" s="14"/>
      <c r="B159" s="257"/>
      <c r="C159" s="258"/>
      <c r="D159" s="241" t="s">
        <v>178</v>
      </c>
      <c r="E159" s="259" t="s">
        <v>1</v>
      </c>
      <c r="F159" s="260" t="s">
        <v>180</v>
      </c>
      <c r="G159" s="258"/>
      <c r="H159" s="261">
        <v>0.399</v>
      </c>
      <c r="I159" s="262"/>
      <c r="J159" s="258"/>
      <c r="K159" s="258"/>
      <c r="L159" s="263"/>
      <c r="M159" s="264"/>
      <c r="N159" s="265"/>
      <c r="O159" s="265"/>
      <c r="P159" s="265"/>
      <c r="Q159" s="265"/>
      <c r="R159" s="265"/>
      <c r="S159" s="265"/>
      <c r="T159" s="266"/>
      <c r="U159" s="14"/>
      <c r="V159" s="14"/>
      <c r="W159" s="14"/>
      <c r="X159" s="14"/>
      <c r="Y159" s="14"/>
      <c r="Z159" s="14"/>
      <c r="AA159" s="14"/>
      <c r="AB159" s="14"/>
      <c r="AC159" s="14"/>
      <c r="AD159" s="14"/>
      <c r="AE159" s="14"/>
      <c r="AT159" s="267" t="s">
        <v>178</v>
      </c>
      <c r="AU159" s="267" t="s">
        <v>92</v>
      </c>
      <c r="AV159" s="14" t="s">
        <v>174</v>
      </c>
      <c r="AW159" s="14" t="s">
        <v>38</v>
      </c>
      <c r="AX159" s="14" t="s">
        <v>90</v>
      </c>
      <c r="AY159" s="267" t="s">
        <v>167</v>
      </c>
    </row>
    <row r="160" spans="1:65" s="2" customFormat="1" ht="16.5" customHeight="1">
      <c r="A160" s="39"/>
      <c r="B160" s="40"/>
      <c r="C160" s="228" t="s">
        <v>215</v>
      </c>
      <c r="D160" s="228" t="s">
        <v>169</v>
      </c>
      <c r="E160" s="229" t="s">
        <v>221</v>
      </c>
      <c r="F160" s="230" t="s">
        <v>222</v>
      </c>
      <c r="G160" s="231" t="s">
        <v>172</v>
      </c>
      <c r="H160" s="232">
        <v>0.503</v>
      </c>
      <c r="I160" s="233"/>
      <c r="J160" s="234">
        <f>ROUND(I160*H160,2)</f>
        <v>0</v>
      </c>
      <c r="K160" s="230" t="s">
        <v>173</v>
      </c>
      <c r="L160" s="45"/>
      <c r="M160" s="235" t="s">
        <v>1</v>
      </c>
      <c r="N160" s="236" t="s">
        <v>48</v>
      </c>
      <c r="O160" s="92"/>
      <c r="P160" s="237">
        <f>O160*H160</f>
        <v>0</v>
      </c>
      <c r="Q160" s="237">
        <v>0</v>
      </c>
      <c r="R160" s="237">
        <f>Q160*H160</f>
        <v>0</v>
      </c>
      <c r="S160" s="237">
        <v>2.2</v>
      </c>
      <c r="T160" s="238">
        <f>S160*H160</f>
        <v>1.1066</v>
      </c>
      <c r="U160" s="39"/>
      <c r="V160" s="39"/>
      <c r="W160" s="39"/>
      <c r="X160" s="39"/>
      <c r="Y160" s="39"/>
      <c r="Z160" s="39"/>
      <c r="AA160" s="39"/>
      <c r="AB160" s="39"/>
      <c r="AC160" s="39"/>
      <c r="AD160" s="39"/>
      <c r="AE160" s="39"/>
      <c r="AR160" s="239" t="s">
        <v>174</v>
      </c>
      <c r="AT160" s="239" t="s">
        <v>169</v>
      </c>
      <c r="AU160" s="239" t="s">
        <v>92</v>
      </c>
      <c r="AY160" s="17" t="s">
        <v>167</v>
      </c>
      <c r="BE160" s="240">
        <f>IF(N160="základní",J160,0)</f>
        <v>0</v>
      </c>
      <c r="BF160" s="240">
        <f>IF(N160="snížená",J160,0)</f>
        <v>0</v>
      </c>
      <c r="BG160" s="240">
        <f>IF(N160="zákl. přenesená",J160,0)</f>
        <v>0</v>
      </c>
      <c r="BH160" s="240">
        <f>IF(N160="sníž. přenesená",J160,0)</f>
        <v>0</v>
      </c>
      <c r="BI160" s="240">
        <f>IF(N160="nulová",J160,0)</f>
        <v>0</v>
      </c>
      <c r="BJ160" s="17" t="s">
        <v>90</v>
      </c>
      <c r="BK160" s="240">
        <f>ROUND(I160*H160,2)</f>
        <v>0</v>
      </c>
      <c r="BL160" s="17" t="s">
        <v>174</v>
      </c>
      <c r="BM160" s="239" t="s">
        <v>223</v>
      </c>
    </row>
    <row r="161" spans="1:51" s="13" customFormat="1" ht="12">
      <c r="A161" s="13"/>
      <c r="B161" s="246"/>
      <c r="C161" s="247"/>
      <c r="D161" s="241" t="s">
        <v>178</v>
      </c>
      <c r="E161" s="248" t="s">
        <v>1</v>
      </c>
      <c r="F161" s="249" t="s">
        <v>188</v>
      </c>
      <c r="G161" s="247"/>
      <c r="H161" s="250">
        <v>0.503</v>
      </c>
      <c r="I161" s="251"/>
      <c r="J161" s="247"/>
      <c r="K161" s="247"/>
      <c r="L161" s="252"/>
      <c r="M161" s="253"/>
      <c r="N161" s="254"/>
      <c r="O161" s="254"/>
      <c r="P161" s="254"/>
      <c r="Q161" s="254"/>
      <c r="R161" s="254"/>
      <c r="S161" s="254"/>
      <c r="T161" s="255"/>
      <c r="U161" s="13"/>
      <c r="V161" s="13"/>
      <c r="W161" s="13"/>
      <c r="X161" s="13"/>
      <c r="Y161" s="13"/>
      <c r="Z161" s="13"/>
      <c r="AA161" s="13"/>
      <c r="AB161" s="13"/>
      <c r="AC161" s="13"/>
      <c r="AD161" s="13"/>
      <c r="AE161" s="13"/>
      <c r="AT161" s="256" t="s">
        <v>178</v>
      </c>
      <c r="AU161" s="256" t="s">
        <v>92</v>
      </c>
      <c r="AV161" s="13" t="s">
        <v>92</v>
      </c>
      <c r="AW161" s="13" t="s">
        <v>38</v>
      </c>
      <c r="AX161" s="13" t="s">
        <v>83</v>
      </c>
      <c r="AY161" s="256" t="s">
        <v>167</v>
      </c>
    </row>
    <row r="162" spans="1:51" s="14" customFormat="1" ht="12">
      <c r="A162" s="14"/>
      <c r="B162" s="257"/>
      <c r="C162" s="258"/>
      <c r="D162" s="241" t="s">
        <v>178</v>
      </c>
      <c r="E162" s="259" t="s">
        <v>1</v>
      </c>
      <c r="F162" s="260" t="s">
        <v>180</v>
      </c>
      <c r="G162" s="258"/>
      <c r="H162" s="261">
        <v>0.503</v>
      </c>
      <c r="I162" s="262"/>
      <c r="J162" s="258"/>
      <c r="K162" s="258"/>
      <c r="L162" s="263"/>
      <c r="M162" s="264"/>
      <c r="N162" s="265"/>
      <c r="O162" s="265"/>
      <c r="P162" s="265"/>
      <c r="Q162" s="265"/>
      <c r="R162" s="265"/>
      <c r="S162" s="265"/>
      <c r="T162" s="266"/>
      <c r="U162" s="14"/>
      <c r="V162" s="14"/>
      <c r="W162" s="14"/>
      <c r="X162" s="14"/>
      <c r="Y162" s="14"/>
      <c r="Z162" s="14"/>
      <c r="AA162" s="14"/>
      <c r="AB162" s="14"/>
      <c r="AC162" s="14"/>
      <c r="AD162" s="14"/>
      <c r="AE162" s="14"/>
      <c r="AT162" s="267" t="s">
        <v>178</v>
      </c>
      <c r="AU162" s="267" t="s">
        <v>92</v>
      </c>
      <c r="AV162" s="14" t="s">
        <v>174</v>
      </c>
      <c r="AW162" s="14" t="s">
        <v>38</v>
      </c>
      <c r="AX162" s="14" t="s">
        <v>90</v>
      </c>
      <c r="AY162" s="267" t="s">
        <v>167</v>
      </c>
    </row>
    <row r="163" spans="1:65" s="2" customFormat="1" ht="16.5" customHeight="1">
      <c r="A163" s="39"/>
      <c r="B163" s="40"/>
      <c r="C163" s="228" t="s">
        <v>224</v>
      </c>
      <c r="D163" s="228" t="s">
        <v>169</v>
      </c>
      <c r="E163" s="229" t="s">
        <v>225</v>
      </c>
      <c r="F163" s="230" t="s">
        <v>226</v>
      </c>
      <c r="G163" s="231" t="s">
        <v>172</v>
      </c>
      <c r="H163" s="232">
        <v>0.503</v>
      </c>
      <c r="I163" s="233"/>
      <c r="J163" s="234">
        <f>ROUND(I163*H163,2)</f>
        <v>0</v>
      </c>
      <c r="K163" s="230" t="s">
        <v>173</v>
      </c>
      <c r="L163" s="45"/>
      <c r="M163" s="235" t="s">
        <v>1</v>
      </c>
      <c r="N163" s="236" t="s">
        <v>48</v>
      </c>
      <c r="O163" s="92"/>
      <c r="P163" s="237">
        <f>O163*H163</f>
        <v>0</v>
      </c>
      <c r="Q163" s="237">
        <v>0</v>
      </c>
      <c r="R163" s="237">
        <f>Q163*H163</f>
        <v>0</v>
      </c>
      <c r="S163" s="237">
        <v>0.029</v>
      </c>
      <c r="T163" s="238">
        <f>S163*H163</f>
        <v>0.014587000000000001</v>
      </c>
      <c r="U163" s="39"/>
      <c r="V163" s="39"/>
      <c r="W163" s="39"/>
      <c r="X163" s="39"/>
      <c r="Y163" s="39"/>
      <c r="Z163" s="39"/>
      <c r="AA163" s="39"/>
      <c r="AB163" s="39"/>
      <c r="AC163" s="39"/>
      <c r="AD163" s="39"/>
      <c r="AE163" s="39"/>
      <c r="AR163" s="239" t="s">
        <v>174</v>
      </c>
      <c r="AT163" s="239" t="s">
        <v>169</v>
      </c>
      <c r="AU163" s="239" t="s">
        <v>92</v>
      </c>
      <c r="AY163" s="17" t="s">
        <v>167</v>
      </c>
      <c r="BE163" s="240">
        <f>IF(N163="základní",J163,0)</f>
        <v>0</v>
      </c>
      <c r="BF163" s="240">
        <f>IF(N163="snížená",J163,0)</f>
        <v>0</v>
      </c>
      <c r="BG163" s="240">
        <f>IF(N163="zákl. přenesená",J163,0)</f>
        <v>0</v>
      </c>
      <c r="BH163" s="240">
        <f>IF(N163="sníž. přenesená",J163,0)</f>
        <v>0</v>
      </c>
      <c r="BI163" s="240">
        <f>IF(N163="nulová",J163,0)</f>
        <v>0</v>
      </c>
      <c r="BJ163" s="17" t="s">
        <v>90</v>
      </c>
      <c r="BK163" s="240">
        <f>ROUND(I163*H163,2)</f>
        <v>0</v>
      </c>
      <c r="BL163" s="17" t="s">
        <v>174</v>
      </c>
      <c r="BM163" s="239" t="s">
        <v>227</v>
      </c>
    </row>
    <row r="164" spans="1:65" s="2" customFormat="1" ht="16.5" customHeight="1">
      <c r="A164" s="39"/>
      <c r="B164" s="40"/>
      <c r="C164" s="228" t="s">
        <v>228</v>
      </c>
      <c r="D164" s="228" t="s">
        <v>169</v>
      </c>
      <c r="E164" s="229" t="s">
        <v>229</v>
      </c>
      <c r="F164" s="230" t="s">
        <v>230</v>
      </c>
      <c r="G164" s="231" t="s">
        <v>231</v>
      </c>
      <c r="H164" s="232">
        <v>1.6</v>
      </c>
      <c r="I164" s="233"/>
      <c r="J164" s="234">
        <f>ROUND(I164*H164,2)</f>
        <v>0</v>
      </c>
      <c r="K164" s="230" t="s">
        <v>173</v>
      </c>
      <c r="L164" s="45"/>
      <c r="M164" s="235" t="s">
        <v>1</v>
      </c>
      <c r="N164" s="236" t="s">
        <v>48</v>
      </c>
      <c r="O164" s="92"/>
      <c r="P164" s="237">
        <f>O164*H164</f>
        <v>0</v>
      </c>
      <c r="Q164" s="237">
        <v>0.00313</v>
      </c>
      <c r="R164" s="237">
        <f>Q164*H164</f>
        <v>0.005008</v>
      </c>
      <c r="S164" s="237">
        <v>0.196</v>
      </c>
      <c r="T164" s="238">
        <f>S164*H164</f>
        <v>0.31360000000000005</v>
      </c>
      <c r="U164" s="39"/>
      <c r="V164" s="39"/>
      <c r="W164" s="39"/>
      <c r="X164" s="39"/>
      <c r="Y164" s="39"/>
      <c r="Z164" s="39"/>
      <c r="AA164" s="39"/>
      <c r="AB164" s="39"/>
      <c r="AC164" s="39"/>
      <c r="AD164" s="39"/>
      <c r="AE164" s="39"/>
      <c r="AR164" s="239" t="s">
        <v>174</v>
      </c>
      <c r="AT164" s="239" t="s">
        <v>169</v>
      </c>
      <c r="AU164" s="239" t="s">
        <v>92</v>
      </c>
      <c r="AY164" s="17" t="s">
        <v>167</v>
      </c>
      <c r="BE164" s="240">
        <f>IF(N164="základní",J164,0)</f>
        <v>0</v>
      </c>
      <c r="BF164" s="240">
        <f>IF(N164="snížená",J164,0)</f>
        <v>0</v>
      </c>
      <c r="BG164" s="240">
        <f>IF(N164="zákl. přenesená",J164,0)</f>
        <v>0</v>
      </c>
      <c r="BH164" s="240">
        <f>IF(N164="sníž. přenesená",J164,0)</f>
        <v>0</v>
      </c>
      <c r="BI164" s="240">
        <f>IF(N164="nulová",J164,0)</f>
        <v>0</v>
      </c>
      <c r="BJ164" s="17" t="s">
        <v>90</v>
      </c>
      <c r="BK164" s="240">
        <f>ROUND(I164*H164,2)</f>
        <v>0</v>
      </c>
      <c r="BL164" s="17" t="s">
        <v>174</v>
      </c>
      <c r="BM164" s="239" t="s">
        <v>232</v>
      </c>
    </row>
    <row r="165" spans="1:47" s="2" customFormat="1" ht="12">
      <c r="A165" s="39"/>
      <c r="B165" s="40"/>
      <c r="C165" s="41"/>
      <c r="D165" s="241" t="s">
        <v>176</v>
      </c>
      <c r="E165" s="41"/>
      <c r="F165" s="242" t="s">
        <v>233</v>
      </c>
      <c r="G165" s="41"/>
      <c r="H165" s="41"/>
      <c r="I165" s="243"/>
      <c r="J165" s="41"/>
      <c r="K165" s="41"/>
      <c r="L165" s="45"/>
      <c r="M165" s="244"/>
      <c r="N165" s="245"/>
      <c r="O165" s="92"/>
      <c r="P165" s="92"/>
      <c r="Q165" s="92"/>
      <c r="R165" s="92"/>
      <c r="S165" s="92"/>
      <c r="T165" s="93"/>
      <c r="U165" s="39"/>
      <c r="V165" s="39"/>
      <c r="W165" s="39"/>
      <c r="X165" s="39"/>
      <c r="Y165" s="39"/>
      <c r="Z165" s="39"/>
      <c r="AA165" s="39"/>
      <c r="AB165" s="39"/>
      <c r="AC165" s="39"/>
      <c r="AD165" s="39"/>
      <c r="AE165" s="39"/>
      <c r="AT165" s="17" t="s">
        <v>176</v>
      </c>
      <c r="AU165" s="17" t="s">
        <v>92</v>
      </c>
    </row>
    <row r="166" spans="1:51" s="13" customFormat="1" ht="12">
      <c r="A166" s="13"/>
      <c r="B166" s="246"/>
      <c r="C166" s="247"/>
      <c r="D166" s="241" t="s">
        <v>178</v>
      </c>
      <c r="E166" s="248" t="s">
        <v>1</v>
      </c>
      <c r="F166" s="249" t="s">
        <v>234</v>
      </c>
      <c r="G166" s="247"/>
      <c r="H166" s="250">
        <v>1.6</v>
      </c>
      <c r="I166" s="251"/>
      <c r="J166" s="247"/>
      <c r="K166" s="247"/>
      <c r="L166" s="252"/>
      <c r="M166" s="253"/>
      <c r="N166" s="254"/>
      <c r="O166" s="254"/>
      <c r="P166" s="254"/>
      <c r="Q166" s="254"/>
      <c r="R166" s="254"/>
      <c r="S166" s="254"/>
      <c r="T166" s="255"/>
      <c r="U166" s="13"/>
      <c r="V166" s="13"/>
      <c r="W166" s="13"/>
      <c r="X166" s="13"/>
      <c r="Y166" s="13"/>
      <c r="Z166" s="13"/>
      <c r="AA166" s="13"/>
      <c r="AB166" s="13"/>
      <c r="AC166" s="13"/>
      <c r="AD166" s="13"/>
      <c r="AE166" s="13"/>
      <c r="AT166" s="256" t="s">
        <v>178</v>
      </c>
      <c r="AU166" s="256" t="s">
        <v>92</v>
      </c>
      <c r="AV166" s="13" t="s">
        <v>92</v>
      </c>
      <c r="AW166" s="13" t="s">
        <v>38</v>
      </c>
      <c r="AX166" s="13" t="s">
        <v>83</v>
      </c>
      <c r="AY166" s="256" t="s">
        <v>167</v>
      </c>
    </row>
    <row r="167" spans="1:51" s="14" customFormat="1" ht="12">
      <c r="A167" s="14"/>
      <c r="B167" s="257"/>
      <c r="C167" s="258"/>
      <c r="D167" s="241" t="s">
        <v>178</v>
      </c>
      <c r="E167" s="259" t="s">
        <v>1</v>
      </c>
      <c r="F167" s="260" t="s">
        <v>180</v>
      </c>
      <c r="G167" s="258"/>
      <c r="H167" s="261">
        <v>1.6</v>
      </c>
      <c r="I167" s="262"/>
      <c r="J167" s="258"/>
      <c r="K167" s="258"/>
      <c r="L167" s="263"/>
      <c r="M167" s="264"/>
      <c r="N167" s="265"/>
      <c r="O167" s="265"/>
      <c r="P167" s="265"/>
      <c r="Q167" s="265"/>
      <c r="R167" s="265"/>
      <c r="S167" s="265"/>
      <c r="T167" s="266"/>
      <c r="U167" s="14"/>
      <c r="V167" s="14"/>
      <c r="W167" s="14"/>
      <c r="X167" s="14"/>
      <c r="Y167" s="14"/>
      <c r="Z167" s="14"/>
      <c r="AA167" s="14"/>
      <c r="AB167" s="14"/>
      <c r="AC167" s="14"/>
      <c r="AD167" s="14"/>
      <c r="AE167" s="14"/>
      <c r="AT167" s="267" t="s">
        <v>178</v>
      </c>
      <c r="AU167" s="267" t="s">
        <v>92</v>
      </c>
      <c r="AV167" s="14" t="s">
        <v>174</v>
      </c>
      <c r="AW167" s="14" t="s">
        <v>38</v>
      </c>
      <c r="AX167" s="14" t="s">
        <v>90</v>
      </c>
      <c r="AY167" s="267" t="s">
        <v>167</v>
      </c>
    </row>
    <row r="168" spans="1:65" s="2" customFormat="1" ht="16.5" customHeight="1">
      <c r="A168" s="39"/>
      <c r="B168" s="40"/>
      <c r="C168" s="228" t="s">
        <v>235</v>
      </c>
      <c r="D168" s="228" t="s">
        <v>169</v>
      </c>
      <c r="E168" s="229" t="s">
        <v>236</v>
      </c>
      <c r="F168" s="230" t="s">
        <v>237</v>
      </c>
      <c r="G168" s="231" t="s">
        <v>231</v>
      </c>
      <c r="H168" s="232">
        <v>11.8</v>
      </c>
      <c r="I168" s="233"/>
      <c r="J168" s="234">
        <f>ROUND(I168*H168,2)</f>
        <v>0</v>
      </c>
      <c r="K168" s="230" t="s">
        <v>173</v>
      </c>
      <c r="L168" s="45"/>
      <c r="M168" s="235" t="s">
        <v>1</v>
      </c>
      <c r="N168" s="236" t="s">
        <v>48</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174</v>
      </c>
      <c r="AT168" s="239" t="s">
        <v>169</v>
      </c>
      <c r="AU168" s="239" t="s">
        <v>92</v>
      </c>
      <c r="AY168" s="17" t="s">
        <v>167</v>
      </c>
      <c r="BE168" s="240">
        <f>IF(N168="základní",J168,0)</f>
        <v>0</v>
      </c>
      <c r="BF168" s="240">
        <f>IF(N168="snížená",J168,0)</f>
        <v>0</v>
      </c>
      <c r="BG168" s="240">
        <f>IF(N168="zákl. přenesená",J168,0)</f>
        <v>0</v>
      </c>
      <c r="BH168" s="240">
        <f>IF(N168="sníž. přenesená",J168,0)</f>
        <v>0</v>
      </c>
      <c r="BI168" s="240">
        <f>IF(N168="nulová",J168,0)</f>
        <v>0</v>
      </c>
      <c r="BJ168" s="17" t="s">
        <v>90</v>
      </c>
      <c r="BK168" s="240">
        <f>ROUND(I168*H168,2)</f>
        <v>0</v>
      </c>
      <c r="BL168" s="17" t="s">
        <v>174</v>
      </c>
      <c r="BM168" s="239" t="s">
        <v>238</v>
      </c>
    </row>
    <row r="169" spans="1:51" s="13" customFormat="1" ht="12">
      <c r="A169" s="13"/>
      <c r="B169" s="246"/>
      <c r="C169" s="247"/>
      <c r="D169" s="241" t="s">
        <v>178</v>
      </c>
      <c r="E169" s="248" t="s">
        <v>1</v>
      </c>
      <c r="F169" s="249" t="s">
        <v>239</v>
      </c>
      <c r="G169" s="247"/>
      <c r="H169" s="250">
        <v>11.8</v>
      </c>
      <c r="I169" s="251"/>
      <c r="J169" s="247"/>
      <c r="K169" s="247"/>
      <c r="L169" s="252"/>
      <c r="M169" s="253"/>
      <c r="N169" s="254"/>
      <c r="O169" s="254"/>
      <c r="P169" s="254"/>
      <c r="Q169" s="254"/>
      <c r="R169" s="254"/>
      <c r="S169" s="254"/>
      <c r="T169" s="255"/>
      <c r="U169" s="13"/>
      <c r="V169" s="13"/>
      <c r="W169" s="13"/>
      <c r="X169" s="13"/>
      <c r="Y169" s="13"/>
      <c r="Z169" s="13"/>
      <c r="AA169" s="13"/>
      <c r="AB169" s="13"/>
      <c r="AC169" s="13"/>
      <c r="AD169" s="13"/>
      <c r="AE169" s="13"/>
      <c r="AT169" s="256" t="s">
        <v>178</v>
      </c>
      <c r="AU169" s="256" t="s">
        <v>92</v>
      </c>
      <c r="AV169" s="13" t="s">
        <v>92</v>
      </c>
      <c r="AW169" s="13" t="s">
        <v>38</v>
      </c>
      <c r="AX169" s="13" t="s">
        <v>83</v>
      </c>
      <c r="AY169" s="256" t="s">
        <v>167</v>
      </c>
    </row>
    <row r="170" spans="1:51" s="14" customFormat="1" ht="12">
      <c r="A170" s="14"/>
      <c r="B170" s="257"/>
      <c r="C170" s="258"/>
      <c r="D170" s="241" t="s">
        <v>178</v>
      </c>
      <c r="E170" s="259" t="s">
        <v>1</v>
      </c>
      <c r="F170" s="260" t="s">
        <v>180</v>
      </c>
      <c r="G170" s="258"/>
      <c r="H170" s="261">
        <v>11.8</v>
      </c>
      <c r="I170" s="262"/>
      <c r="J170" s="258"/>
      <c r="K170" s="258"/>
      <c r="L170" s="263"/>
      <c r="M170" s="264"/>
      <c r="N170" s="265"/>
      <c r="O170" s="265"/>
      <c r="P170" s="265"/>
      <c r="Q170" s="265"/>
      <c r="R170" s="265"/>
      <c r="S170" s="265"/>
      <c r="T170" s="266"/>
      <c r="U170" s="14"/>
      <c r="V170" s="14"/>
      <c r="W170" s="14"/>
      <c r="X170" s="14"/>
      <c r="Y170" s="14"/>
      <c r="Z170" s="14"/>
      <c r="AA170" s="14"/>
      <c r="AB170" s="14"/>
      <c r="AC170" s="14"/>
      <c r="AD170" s="14"/>
      <c r="AE170" s="14"/>
      <c r="AT170" s="267" t="s">
        <v>178</v>
      </c>
      <c r="AU170" s="267" t="s">
        <v>92</v>
      </c>
      <c r="AV170" s="14" t="s">
        <v>174</v>
      </c>
      <c r="AW170" s="14" t="s">
        <v>38</v>
      </c>
      <c r="AX170" s="14" t="s">
        <v>90</v>
      </c>
      <c r="AY170" s="267" t="s">
        <v>167</v>
      </c>
    </row>
    <row r="171" spans="1:65" s="2" customFormat="1" ht="16.5" customHeight="1">
      <c r="A171" s="39"/>
      <c r="B171" s="40"/>
      <c r="C171" s="228" t="s">
        <v>240</v>
      </c>
      <c r="D171" s="228" t="s">
        <v>169</v>
      </c>
      <c r="E171" s="229" t="s">
        <v>241</v>
      </c>
      <c r="F171" s="230" t="s">
        <v>242</v>
      </c>
      <c r="G171" s="231" t="s">
        <v>231</v>
      </c>
      <c r="H171" s="232">
        <v>9.7</v>
      </c>
      <c r="I171" s="233"/>
      <c r="J171" s="234">
        <f>ROUND(I171*H171,2)</f>
        <v>0</v>
      </c>
      <c r="K171" s="230" t="s">
        <v>173</v>
      </c>
      <c r="L171" s="45"/>
      <c r="M171" s="235" t="s">
        <v>1</v>
      </c>
      <c r="N171" s="236" t="s">
        <v>48</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174</v>
      </c>
      <c r="AT171" s="239" t="s">
        <v>169</v>
      </c>
      <c r="AU171" s="239" t="s">
        <v>92</v>
      </c>
      <c r="AY171" s="17" t="s">
        <v>167</v>
      </c>
      <c r="BE171" s="240">
        <f>IF(N171="základní",J171,0)</f>
        <v>0</v>
      </c>
      <c r="BF171" s="240">
        <f>IF(N171="snížená",J171,0)</f>
        <v>0</v>
      </c>
      <c r="BG171" s="240">
        <f>IF(N171="zákl. přenesená",J171,0)</f>
        <v>0</v>
      </c>
      <c r="BH171" s="240">
        <f>IF(N171="sníž. přenesená",J171,0)</f>
        <v>0</v>
      </c>
      <c r="BI171" s="240">
        <f>IF(N171="nulová",J171,0)</f>
        <v>0</v>
      </c>
      <c r="BJ171" s="17" t="s">
        <v>90</v>
      </c>
      <c r="BK171" s="240">
        <f>ROUND(I171*H171,2)</f>
        <v>0</v>
      </c>
      <c r="BL171" s="17" t="s">
        <v>174</v>
      </c>
      <c r="BM171" s="239" t="s">
        <v>243</v>
      </c>
    </row>
    <row r="172" spans="1:51" s="13" customFormat="1" ht="12">
      <c r="A172" s="13"/>
      <c r="B172" s="246"/>
      <c r="C172" s="247"/>
      <c r="D172" s="241" t="s">
        <v>178</v>
      </c>
      <c r="E172" s="248" t="s">
        <v>1</v>
      </c>
      <c r="F172" s="249" t="s">
        <v>244</v>
      </c>
      <c r="G172" s="247"/>
      <c r="H172" s="250">
        <v>9.7</v>
      </c>
      <c r="I172" s="251"/>
      <c r="J172" s="247"/>
      <c r="K172" s="247"/>
      <c r="L172" s="252"/>
      <c r="M172" s="253"/>
      <c r="N172" s="254"/>
      <c r="O172" s="254"/>
      <c r="P172" s="254"/>
      <c r="Q172" s="254"/>
      <c r="R172" s="254"/>
      <c r="S172" s="254"/>
      <c r="T172" s="255"/>
      <c r="U172" s="13"/>
      <c r="V172" s="13"/>
      <c r="W172" s="13"/>
      <c r="X172" s="13"/>
      <c r="Y172" s="13"/>
      <c r="Z172" s="13"/>
      <c r="AA172" s="13"/>
      <c r="AB172" s="13"/>
      <c r="AC172" s="13"/>
      <c r="AD172" s="13"/>
      <c r="AE172" s="13"/>
      <c r="AT172" s="256" t="s">
        <v>178</v>
      </c>
      <c r="AU172" s="256" t="s">
        <v>92</v>
      </c>
      <c r="AV172" s="13" t="s">
        <v>92</v>
      </c>
      <c r="AW172" s="13" t="s">
        <v>38</v>
      </c>
      <c r="AX172" s="13" t="s">
        <v>83</v>
      </c>
      <c r="AY172" s="256" t="s">
        <v>167</v>
      </c>
    </row>
    <row r="173" spans="1:51" s="14" customFormat="1" ht="12">
      <c r="A173" s="14"/>
      <c r="B173" s="257"/>
      <c r="C173" s="258"/>
      <c r="D173" s="241" t="s">
        <v>178</v>
      </c>
      <c r="E173" s="259" t="s">
        <v>1</v>
      </c>
      <c r="F173" s="260" t="s">
        <v>180</v>
      </c>
      <c r="G173" s="258"/>
      <c r="H173" s="261">
        <v>9.7</v>
      </c>
      <c r="I173" s="262"/>
      <c r="J173" s="258"/>
      <c r="K173" s="258"/>
      <c r="L173" s="263"/>
      <c r="M173" s="264"/>
      <c r="N173" s="265"/>
      <c r="O173" s="265"/>
      <c r="P173" s="265"/>
      <c r="Q173" s="265"/>
      <c r="R173" s="265"/>
      <c r="S173" s="265"/>
      <c r="T173" s="266"/>
      <c r="U173" s="14"/>
      <c r="V173" s="14"/>
      <c r="W173" s="14"/>
      <c r="X173" s="14"/>
      <c r="Y173" s="14"/>
      <c r="Z173" s="14"/>
      <c r="AA173" s="14"/>
      <c r="AB173" s="14"/>
      <c r="AC173" s="14"/>
      <c r="AD173" s="14"/>
      <c r="AE173" s="14"/>
      <c r="AT173" s="267" t="s">
        <v>178</v>
      </c>
      <c r="AU173" s="267" t="s">
        <v>92</v>
      </c>
      <c r="AV173" s="14" t="s">
        <v>174</v>
      </c>
      <c r="AW173" s="14" t="s">
        <v>38</v>
      </c>
      <c r="AX173" s="14" t="s">
        <v>90</v>
      </c>
      <c r="AY173" s="267" t="s">
        <v>167</v>
      </c>
    </row>
    <row r="174" spans="1:63" s="12" customFormat="1" ht="22.8" customHeight="1">
      <c r="A174" s="12"/>
      <c r="B174" s="212"/>
      <c r="C174" s="213"/>
      <c r="D174" s="214" t="s">
        <v>82</v>
      </c>
      <c r="E174" s="226" t="s">
        <v>245</v>
      </c>
      <c r="F174" s="226" t="s">
        <v>246</v>
      </c>
      <c r="G174" s="213"/>
      <c r="H174" s="213"/>
      <c r="I174" s="216"/>
      <c r="J174" s="227">
        <f>BK174</f>
        <v>0</v>
      </c>
      <c r="K174" s="213"/>
      <c r="L174" s="218"/>
      <c r="M174" s="219"/>
      <c r="N174" s="220"/>
      <c r="O174" s="220"/>
      <c r="P174" s="221">
        <f>SUM(P175:P181)</f>
        <v>0</v>
      </c>
      <c r="Q174" s="220"/>
      <c r="R174" s="221">
        <f>SUM(R175:R181)</f>
        <v>0</v>
      </c>
      <c r="S174" s="220"/>
      <c r="T174" s="222">
        <f>SUM(T175:T181)</f>
        <v>0</v>
      </c>
      <c r="U174" s="12"/>
      <c r="V174" s="12"/>
      <c r="W174" s="12"/>
      <c r="X174" s="12"/>
      <c r="Y174" s="12"/>
      <c r="Z174" s="12"/>
      <c r="AA174" s="12"/>
      <c r="AB174" s="12"/>
      <c r="AC174" s="12"/>
      <c r="AD174" s="12"/>
      <c r="AE174" s="12"/>
      <c r="AR174" s="223" t="s">
        <v>90</v>
      </c>
      <c r="AT174" s="224" t="s">
        <v>82</v>
      </c>
      <c r="AU174" s="224" t="s">
        <v>90</v>
      </c>
      <c r="AY174" s="223" t="s">
        <v>167</v>
      </c>
      <c r="BK174" s="225">
        <f>SUM(BK175:BK181)</f>
        <v>0</v>
      </c>
    </row>
    <row r="175" spans="1:65" s="2" customFormat="1" ht="16.5" customHeight="1">
      <c r="A175" s="39"/>
      <c r="B175" s="40"/>
      <c r="C175" s="228" t="s">
        <v>247</v>
      </c>
      <c r="D175" s="228" t="s">
        <v>169</v>
      </c>
      <c r="E175" s="229" t="s">
        <v>248</v>
      </c>
      <c r="F175" s="230" t="s">
        <v>249</v>
      </c>
      <c r="G175" s="231" t="s">
        <v>191</v>
      </c>
      <c r="H175" s="232">
        <v>2.333</v>
      </c>
      <c r="I175" s="233"/>
      <c r="J175" s="234">
        <f>ROUND(I175*H175,2)</f>
        <v>0</v>
      </c>
      <c r="K175" s="230" t="s">
        <v>173</v>
      </c>
      <c r="L175" s="45"/>
      <c r="M175" s="235" t="s">
        <v>1</v>
      </c>
      <c r="N175" s="236" t="s">
        <v>48</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174</v>
      </c>
      <c r="AT175" s="239" t="s">
        <v>169</v>
      </c>
      <c r="AU175" s="239" t="s">
        <v>92</v>
      </c>
      <c r="AY175" s="17" t="s">
        <v>167</v>
      </c>
      <c r="BE175" s="240">
        <f>IF(N175="základní",J175,0)</f>
        <v>0</v>
      </c>
      <c r="BF175" s="240">
        <f>IF(N175="snížená",J175,0)</f>
        <v>0</v>
      </c>
      <c r="BG175" s="240">
        <f>IF(N175="zákl. přenesená",J175,0)</f>
        <v>0</v>
      </c>
      <c r="BH175" s="240">
        <f>IF(N175="sníž. přenesená",J175,0)</f>
        <v>0</v>
      </c>
      <c r="BI175" s="240">
        <f>IF(N175="nulová",J175,0)</f>
        <v>0</v>
      </c>
      <c r="BJ175" s="17" t="s">
        <v>90</v>
      </c>
      <c r="BK175" s="240">
        <f>ROUND(I175*H175,2)</f>
        <v>0</v>
      </c>
      <c r="BL175" s="17" t="s">
        <v>174</v>
      </c>
      <c r="BM175" s="239" t="s">
        <v>250</v>
      </c>
    </row>
    <row r="176" spans="1:65" s="2" customFormat="1" ht="16.5" customHeight="1">
      <c r="A176" s="39"/>
      <c r="B176" s="40"/>
      <c r="C176" s="228" t="s">
        <v>8</v>
      </c>
      <c r="D176" s="228" t="s">
        <v>169</v>
      </c>
      <c r="E176" s="229" t="s">
        <v>251</v>
      </c>
      <c r="F176" s="230" t="s">
        <v>252</v>
      </c>
      <c r="G176" s="231" t="s">
        <v>191</v>
      </c>
      <c r="H176" s="232">
        <v>2.333</v>
      </c>
      <c r="I176" s="233"/>
      <c r="J176" s="234">
        <f>ROUND(I176*H176,2)</f>
        <v>0</v>
      </c>
      <c r="K176" s="230" t="s">
        <v>211</v>
      </c>
      <c r="L176" s="45"/>
      <c r="M176" s="235" t="s">
        <v>1</v>
      </c>
      <c r="N176" s="236" t="s">
        <v>48</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174</v>
      </c>
      <c r="AT176" s="239" t="s">
        <v>169</v>
      </c>
      <c r="AU176" s="239" t="s">
        <v>92</v>
      </c>
      <c r="AY176" s="17" t="s">
        <v>167</v>
      </c>
      <c r="BE176" s="240">
        <f>IF(N176="základní",J176,0)</f>
        <v>0</v>
      </c>
      <c r="BF176" s="240">
        <f>IF(N176="snížená",J176,0)</f>
        <v>0</v>
      </c>
      <c r="BG176" s="240">
        <f>IF(N176="zákl. přenesená",J176,0)</f>
        <v>0</v>
      </c>
      <c r="BH176" s="240">
        <f>IF(N176="sníž. přenesená",J176,0)</f>
        <v>0</v>
      </c>
      <c r="BI176" s="240">
        <f>IF(N176="nulová",J176,0)</f>
        <v>0</v>
      </c>
      <c r="BJ176" s="17" t="s">
        <v>90</v>
      </c>
      <c r="BK176" s="240">
        <f>ROUND(I176*H176,2)</f>
        <v>0</v>
      </c>
      <c r="BL176" s="17" t="s">
        <v>174</v>
      </c>
      <c r="BM176" s="239" t="s">
        <v>253</v>
      </c>
    </row>
    <row r="177" spans="1:47" s="2" customFormat="1" ht="12">
      <c r="A177" s="39"/>
      <c r="B177" s="40"/>
      <c r="C177" s="41"/>
      <c r="D177" s="241" t="s">
        <v>176</v>
      </c>
      <c r="E177" s="41"/>
      <c r="F177" s="242" t="s">
        <v>254</v>
      </c>
      <c r="G177" s="41"/>
      <c r="H177" s="41"/>
      <c r="I177" s="243"/>
      <c r="J177" s="41"/>
      <c r="K177" s="41"/>
      <c r="L177" s="45"/>
      <c r="M177" s="244"/>
      <c r="N177" s="245"/>
      <c r="O177" s="92"/>
      <c r="P177" s="92"/>
      <c r="Q177" s="92"/>
      <c r="R177" s="92"/>
      <c r="S177" s="92"/>
      <c r="T177" s="93"/>
      <c r="U177" s="39"/>
      <c r="V177" s="39"/>
      <c r="W177" s="39"/>
      <c r="X177" s="39"/>
      <c r="Y177" s="39"/>
      <c r="Z177" s="39"/>
      <c r="AA177" s="39"/>
      <c r="AB177" s="39"/>
      <c r="AC177" s="39"/>
      <c r="AD177" s="39"/>
      <c r="AE177" s="39"/>
      <c r="AT177" s="17" t="s">
        <v>176</v>
      </c>
      <c r="AU177" s="17" t="s">
        <v>92</v>
      </c>
    </row>
    <row r="178" spans="1:65" s="2" customFormat="1" ht="16.5" customHeight="1">
      <c r="A178" s="39"/>
      <c r="B178" s="40"/>
      <c r="C178" s="228" t="s">
        <v>255</v>
      </c>
      <c r="D178" s="228" t="s">
        <v>169</v>
      </c>
      <c r="E178" s="229" t="s">
        <v>256</v>
      </c>
      <c r="F178" s="230" t="s">
        <v>257</v>
      </c>
      <c r="G178" s="231" t="s">
        <v>191</v>
      </c>
      <c r="H178" s="232">
        <v>2.333</v>
      </c>
      <c r="I178" s="233"/>
      <c r="J178" s="234">
        <f>ROUND(I178*H178,2)</f>
        <v>0</v>
      </c>
      <c r="K178" s="230" t="s">
        <v>173</v>
      </c>
      <c r="L178" s="45"/>
      <c r="M178" s="235" t="s">
        <v>1</v>
      </c>
      <c r="N178" s="236" t="s">
        <v>48</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174</v>
      </c>
      <c r="AT178" s="239" t="s">
        <v>169</v>
      </c>
      <c r="AU178" s="239" t="s">
        <v>92</v>
      </c>
      <c r="AY178" s="17" t="s">
        <v>167</v>
      </c>
      <c r="BE178" s="240">
        <f>IF(N178="základní",J178,0)</f>
        <v>0</v>
      </c>
      <c r="BF178" s="240">
        <f>IF(N178="snížená",J178,0)</f>
        <v>0</v>
      </c>
      <c r="BG178" s="240">
        <f>IF(N178="zákl. přenesená",J178,0)</f>
        <v>0</v>
      </c>
      <c r="BH178" s="240">
        <f>IF(N178="sníž. přenesená",J178,0)</f>
        <v>0</v>
      </c>
      <c r="BI178" s="240">
        <f>IF(N178="nulová",J178,0)</f>
        <v>0</v>
      </c>
      <c r="BJ178" s="17" t="s">
        <v>90</v>
      </c>
      <c r="BK178" s="240">
        <f>ROUND(I178*H178,2)</f>
        <v>0</v>
      </c>
      <c r="BL178" s="17" t="s">
        <v>174</v>
      </c>
      <c r="BM178" s="239" t="s">
        <v>258</v>
      </c>
    </row>
    <row r="179" spans="1:65" s="2" customFormat="1" ht="16.5" customHeight="1">
      <c r="A179" s="39"/>
      <c r="B179" s="40"/>
      <c r="C179" s="228" t="s">
        <v>259</v>
      </c>
      <c r="D179" s="228" t="s">
        <v>169</v>
      </c>
      <c r="E179" s="229" t="s">
        <v>260</v>
      </c>
      <c r="F179" s="230" t="s">
        <v>261</v>
      </c>
      <c r="G179" s="231" t="s">
        <v>191</v>
      </c>
      <c r="H179" s="232">
        <v>46.66</v>
      </c>
      <c r="I179" s="233"/>
      <c r="J179" s="234">
        <f>ROUND(I179*H179,2)</f>
        <v>0</v>
      </c>
      <c r="K179" s="230" t="s">
        <v>173</v>
      </c>
      <c r="L179" s="45"/>
      <c r="M179" s="235" t="s">
        <v>1</v>
      </c>
      <c r="N179" s="236" t="s">
        <v>48</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174</v>
      </c>
      <c r="AT179" s="239" t="s">
        <v>169</v>
      </c>
      <c r="AU179" s="239" t="s">
        <v>92</v>
      </c>
      <c r="AY179" s="17" t="s">
        <v>167</v>
      </c>
      <c r="BE179" s="240">
        <f>IF(N179="základní",J179,0)</f>
        <v>0</v>
      </c>
      <c r="BF179" s="240">
        <f>IF(N179="snížená",J179,0)</f>
        <v>0</v>
      </c>
      <c r="BG179" s="240">
        <f>IF(N179="zákl. přenesená",J179,0)</f>
        <v>0</v>
      </c>
      <c r="BH179" s="240">
        <f>IF(N179="sníž. přenesená",J179,0)</f>
        <v>0</v>
      </c>
      <c r="BI179" s="240">
        <f>IF(N179="nulová",J179,0)</f>
        <v>0</v>
      </c>
      <c r="BJ179" s="17" t="s">
        <v>90</v>
      </c>
      <c r="BK179" s="240">
        <f>ROUND(I179*H179,2)</f>
        <v>0</v>
      </c>
      <c r="BL179" s="17" t="s">
        <v>174</v>
      </c>
      <c r="BM179" s="239" t="s">
        <v>262</v>
      </c>
    </row>
    <row r="180" spans="1:51" s="13" customFormat="1" ht="12">
      <c r="A180" s="13"/>
      <c r="B180" s="246"/>
      <c r="C180" s="247"/>
      <c r="D180" s="241" t="s">
        <v>178</v>
      </c>
      <c r="E180" s="247"/>
      <c r="F180" s="249" t="s">
        <v>263</v>
      </c>
      <c r="G180" s="247"/>
      <c r="H180" s="250">
        <v>46.66</v>
      </c>
      <c r="I180" s="251"/>
      <c r="J180" s="247"/>
      <c r="K180" s="247"/>
      <c r="L180" s="252"/>
      <c r="M180" s="253"/>
      <c r="N180" s="254"/>
      <c r="O180" s="254"/>
      <c r="P180" s="254"/>
      <c r="Q180" s="254"/>
      <c r="R180" s="254"/>
      <c r="S180" s="254"/>
      <c r="T180" s="255"/>
      <c r="U180" s="13"/>
      <c r="V180" s="13"/>
      <c r="W180" s="13"/>
      <c r="X180" s="13"/>
      <c r="Y180" s="13"/>
      <c r="Z180" s="13"/>
      <c r="AA180" s="13"/>
      <c r="AB180" s="13"/>
      <c r="AC180" s="13"/>
      <c r="AD180" s="13"/>
      <c r="AE180" s="13"/>
      <c r="AT180" s="256" t="s">
        <v>178</v>
      </c>
      <c r="AU180" s="256" t="s">
        <v>92</v>
      </c>
      <c r="AV180" s="13" t="s">
        <v>92</v>
      </c>
      <c r="AW180" s="13" t="s">
        <v>4</v>
      </c>
      <c r="AX180" s="13" t="s">
        <v>90</v>
      </c>
      <c r="AY180" s="256" t="s">
        <v>167</v>
      </c>
    </row>
    <row r="181" spans="1:65" s="2" customFormat="1" ht="16.5" customHeight="1">
      <c r="A181" s="39"/>
      <c r="B181" s="40"/>
      <c r="C181" s="228" t="s">
        <v>264</v>
      </c>
      <c r="D181" s="228" t="s">
        <v>169</v>
      </c>
      <c r="E181" s="229" t="s">
        <v>265</v>
      </c>
      <c r="F181" s="230" t="s">
        <v>266</v>
      </c>
      <c r="G181" s="231" t="s">
        <v>191</v>
      </c>
      <c r="H181" s="232">
        <v>2.333</v>
      </c>
      <c r="I181" s="233"/>
      <c r="J181" s="234">
        <f>ROUND(I181*H181,2)</f>
        <v>0</v>
      </c>
      <c r="K181" s="230" t="s">
        <v>173</v>
      </c>
      <c r="L181" s="45"/>
      <c r="M181" s="235" t="s">
        <v>1</v>
      </c>
      <c r="N181" s="236" t="s">
        <v>48</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174</v>
      </c>
      <c r="AT181" s="239" t="s">
        <v>169</v>
      </c>
      <c r="AU181" s="239" t="s">
        <v>92</v>
      </c>
      <c r="AY181" s="17" t="s">
        <v>167</v>
      </c>
      <c r="BE181" s="240">
        <f>IF(N181="základní",J181,0)</f>
        <v>0</v>
      </c>
      <c r="BF181" s="240">
        <f>IF(N181="snížená",J181,0)</f>
        <v>0</v>
      </c>
      <c r="BG181" s="240">
        <f>IF(N181="zákl. přenesená",J181,0)</f>
        <v>0</v>
      </c>
      <c r="BH181" s="240">
        <f>IF(N181="sníž. přenesená",J181,0)</f>
        <v>0</v>
      </c>
      <c r="BI181" s="240">
        <f>IF(N181="nulová",J181,0)</f>
        <v>0</v>
      </c>
      <c r="BJ181" s="17" t="s">
        <v>90</v>
      </c>
      <c r="BK181" s="240">
        <f>ROUND(I181*H181,2)</f>
        <v>0</v>
      </c>
      <c r="BL181" s="17" t="s">
        <v>174</v>
      </c>
      <c r="BM181" s="239" t="s">
        <v>267</v>
      </c>
    </row>
    <row r="182" spans="1:63" s="12" customFormat="1" ht="22.8" customHeight="1">
      <c r="A182" s="12"/>
      <c r="B182" s="212"/>
      <c r="C182" s="213"/>
      <c r="D182" s="214" t="s">
        <v>82</v>
      </c>
      <c r="E182" s="226" t="s">
        <v>268</v>
      </c>
      <c r="F182" s="226" t="s">
        <v>269</v>
      </c>
      <c r="G182" s="213"/>
      <c r="H182" s="213"/>
      <c r="I182" s="216"/>
      <c r="J182" s="227">
        <f>BK182</f>
        <v>0</v>
      </c>
      <c r="K182" s="213"/>
      <c r="L182" s="218"/>
      <c r="M182" s="219"/>
      <c r="N182" s="220"/>
      <c r="O182" s="220"/>
      <c r="P182" s="221">
        <f>P183</f>
        <v>0</v>
      </c>
      <c r="Q182" s="220"/>
      <c r="R182" s="221">
        <f>R183</f>
        <v>0</v>
      </c>
      <c r="S182" s="220"/>
      <c r="T182" s="222">
        <f>T183</f>
        <v>0</v>
      </c>
      <c r="U182" s="12"/>
      <c r="V182" s="12"/>
      <c r="W182" s="12"/>
      <c r="X182" s="12"/>
      <c r="Y182" s="12"/>
      <c r="Z182" s="12"/>
      <c r="AA182" s="12"/>
      <c r="AB182" s="12"/>
      <c r="AC182" s="12"/>
      <c r="AD182" s="12"/>
      <c r="AE182" s="12"/>
      <c r="AR182" s="223" t="s">
        <v>90</v>
      </c>
      <c r="AT182" s="224" t="s">
        <v>82</v>
      </c>
      <c r="AU182" s="224" t="s">
        <v>90</v>
      </c>
      <c r="AY182" s="223" t="s">
        <v>167</v>
      </c>
      <c r="BK182" s="225">
        <f>BK183</f>
        <v>0</v>
      </c>
    </row>
    <row r="183" spans="1:65" s="2" customFormat="1" ht="16.5" customHeight="1">
      <c r="A183" s="39"/>
      <c r="B183" s="40"/>
      <c r="C183" s="228" t="s">
        <v>270</v>
      </c>
      <c r="D183" s="228" t="s">
        <v>169</v>
      </c>
      <c r="E183" s="229" t="s">
        <v>271</v>
      </c>
      <c r="F183" s="230" t="s">
        <v>272</v>
      </c>
      <c r="G183" s="231" t="s">
        <v>191</v>
      </c>
      <c r="H183" s="232">
        <v>2.147</v>
      </c>
      <c r="I183" s="233"/>
      <c r="J183" s="234">
        <f>ROUND(I183*H183,2)</f>
        <v>0</v>
      </c>
      <c r="K183" s="230" t="s">
        <v>173</v>
      </c>
      <c r="L183" s="45"/>
      <c r="M183" s="235" t="s">
        <v>1</v>
      </c>
      <c r="N183" s="236" t="s">
        <v>48</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174</v>
      </c>
      <c r="AT183" s="239" t="s">
        <v>169</v>
      </c>
      <c r="AU183" s="239" t="s">
        <v>92</v>
      </c>
      <c r="AY183" s="17" t="s">
        <v>167</v>
      </c>
      <c r="BE183" s="240">
        <f>IF(N183="základní",J183,0)</f>
        <v>0</v>
      </c>
      <c r="BF183" s="240">
        <f>IF(N183="snížená",J183,0)</f>
        <v>0</v>
      </c>
      <c r="BG183" s="240">
        <f>IF(N183="zákl. přenesená",J183,0)</f>
        <v>0</v>
      </c>
      <c r="BH183" s="240">
        <f>IF(N183="sníž. přenesená",J183,0)</f>
        <v>0</v>
      </c>
      <c r="BI183" s="240">
        <f>IF(N183="nulová",J183,0)</f>
        <v>0</v>
      </c>
      <c r="BJ183" s="17" t="s">
        <v>90</v>
      </c>
      <c r="BK183" s="240">
        <f>ROUND(I183*H183,2)</f>
        <v>0</v>
      </c>
      <c r="BL183" s="17" t="s">
        <v>174</v>
      </c>
      <c r="BM183" s="239" t="s">
        <v>273</v>
      </c>
    </row>
    <row r="184" spans="1:63" s="12" customFormat="1" ht="25.9" customHeight="1">
      <c r="A184" s="12"/>
      <c r="B184" s="212"/>
      <c r="C184" s="213"/>
      <c r="D184" s="214" t="s">
        <v>82</v>
      </c>
      <c r="E184" s="215" t="s">
        <v>274</v>
      </c>
      <c r="F184" s="215" t="s">
        <v>275</v>
      </c>
      <c r="G184" s="213"/>
      <c r="H184" s="213"/>
      <c r="I184" s="216"/>
      <c r="J184" s="217">
        <f>BK184</f>
        <v>0</v>
      </c>
      <c r="K184" s="213"/>
      <c r="L184" s="218"/>
      <c r="M184" s="219"/>
      <c r="N184" s="220"/>
      <c r="O184" s="220"/>
      <c r="P184" s="221">
        <f>P185+P201</f>
        <v>0</v>
      </c>
      <c r="Q184" s="220"/>
      <c r="R184" s="221">
        <f>R185+R201</f>
        <v>0.0594823</v>
      </c>
      <c r="S184" s="220"/>
      <c r="T184" s="222">
        <f>T185+T201</f>
        <v>0.020100000000000003</v>
      </c>
      <c r="U184" s="12"/>
      <c r="V184" s="12"/>
      <c r="W184" s="12"/>
      <c r="X184" s="12"/>
      <c r="Y184" s="12"/>
      <c r="Z184" s="12"/>
      <c r="AA184" s="12"/>
      <c r="AB184" s="12"/>
      <c r="AC184" s="12"/>
      <c r="AD184" s="12"/>
      <c r="AE184" s="12"/>
      <c r="AR184" s="223" t="s">
        <v>92</v>
      </c>
      <c r="AT184" s="224" t="s">
        <v>82</v>
      </c>
      <c r="AU184" s="224" t="s">
        <v>83</v>
      </c>
      <c r="AY184" s="223" t="s">
        <v>167</v>
      </c>
      <c r="BK184" s="225">
        <f>BK185+BK201</f>
        <v>0</v>
      </c>
    </row>
    <row r="185" spans="1:63" s="12" customFormat="1" ht="22.8" customHeight="1">
      <c r="A185" s="12"/>
      <c r="B185" s="212"/>
      <c r="C185" s="213"/>
      <c r="D185" s="214" t="s">
        <v>82</v>
      </c>
      <c r="E185" s="226" t="s">
        <v>276</v>
      </c>
      <c r="F185" s="226" t="s">
        <v>277</v>
      </c>
      <c r="G185" s="213"/>
      <c r="H185" s="213"/>
      <c r="I185" s="216"/>
      <c r="J185" s="227">
        <f>BK185</f>
        <v>0</v>
      </c>
      <c r="K185" s="213"/>
      <c r="L185" s="218"/>
      <c r="M185" s="219"/>
      <c r="N185" s="220"/>
      <c r="O185" s="220"/>
      <c r="P185" s="221">
        <f>SUM(P186:P200)</f>
        <v>0</v>
      </c>
      <c r="Q185" s="220"/>
      <c r="R185" s="221">
        <f>SUM(R186:R200)</f>
        <v>0.0574873</v>
      </c>
      <c r="S185" s="220"/>
      <c r="T185" s="222">
        <f>SUM(T186:T200)</f>
        <v>0.020100000000000003</v>
      </c>
      <c r="U185" s="12"/>
      <c r="V185" s="12"/>
      <c r="W185" s="12"/>
      <c r="X185" s="12"/>
      <c r="Y185" s="12"/>
      <c r="Z185" s="12"/>
      <c r="AA185" s="12"/>
      <c r="AB185" s="12"/>
      <c r="AC185" s="12"/>
      <c r="AD185" s="12"/>
      <c r="AE185" s="12"/>
      <c r="AR185" s="223" t="s">
        <v>92</v>
      </c>
      <c r="AT185" s="224" t="s">
        <v>82</v>
      </c>
      <c r="AU185" s="224" t="s">
        <v>90</v>
      </c>
      <c r="AY185" s="223" t="s">
        <v>167</v>
      </c>
      <c r="BK185" s="225">
        <f>SUM(BK186:BK200)</f>
        <v>0</v>
      </c>
    </row>
    <row r="186" spans="1:65" s="2" customFormat="1" ht="16.5" customHeight="1">
      <c r="A186" s="39"/>
      <c r="B186" s="40"/>
      <c r="C186" s="228" t="s">
        <v>278</v>
      </c>
      <c r="D186" s="228" t="s">
        <v>169</v>
      </c>
      <c r="E186" s="229" t="s">
        <v>279</v>
      </c>
      <c r="F186" s="230" t="s">
        <v>280</v>
      </c>
      <c r="G186" s="231" t="s">
        <v>199</v>
      </c>
      <c r="H186" s="232">
        <v>15.96</v>
      </c>
      <c r="I186" s="233"/>
      <c r="J186" s="234">
        <f>ROUND(I186*H186,2)</f>
        <v>0</v>
      </c>
      <c r="K186" s="230" t="s">
        <v>173</v>
      </c>
      <c r="L186" s="45"/>
      <c r="M186" s="235" t="s">
        <v>1</v>
      </c>
      <c r="N186" s="236" t="s">
        <v>48</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255</v>
      </c>
      <c r="AT186" s="239" t="s">
        <v>169</v>
      </c>
      <c r="AU186" s="239" t="s">
        <v>92</v>
      </c>
      <c r="AY186" s="17" t="s">
        <v>167</v>
      </c>
      <c r="BE186" s="240">
        <f>IF(N186="základní",J186,0)</f>
        <v>0</v>
      </c>
      <c r="BF186" s="240">
        <f>IF(N186="snížená",J186,0)</f>
        <v>0</v>
      </c>
      <c r="BG186" s="240">
        <f>IF(N186="zákl. přenesená",J186,0)</f>
        <v>0</v>
      </c>
      <c r="BH186" s="240">
        <f>IF(N186="sníž. přenesená",J186,0)</f>
        <v>0</v>
      </c>
      <c r="BI186" s="240">
        <f>IF(N186="nulová",J186,0)</f>
        <v>0</v>
      </c>
      <c r="BJ186" s="17" t="s">
        <v>90</v>
      </c>
      <c r="BK186" s="240">
        <f>ROUND(I186*H186,2)</f>
        <v>0</v>
      </c>
      <c r="BL186" s="17" t="s">
        <v>255</v>
      </c>
      <c r="BM186" s="239" t="s">
        <v>281</v>
      </c>
    </row>
    <row r="187" spans="1:51" s="13" customFormat="1" ht="12">
      <c r="A187" s="13"/>
      <c r="B187" s="246"/>
      <c r="C187" s="247"/>
      <c r="D187" s="241" t="s">
        <v>178</v>
      </c>
      <c r="E187" s="248" t="s">
        <v>1</v>
      </c>
      <c r="F187" s="249" t="s">
        <v>282</v>
      </c>
      <c r="G187" s="247"/>
      <c r="H187" s="250">
        <v>15.96</v>
      </c>
      <c r="I187" s="251"/>
      <c r="J187" s="247"/>
      <c r="K187" s="247"/>
      <c r="L187" s="252"/>
      <c r="M187" s="253"/>
      <c r="N187" s="254"/>
      <c r="O187" s="254"/>
      <c r="P187" s="254"/>
      <c r="Q187" s="254"/>
      <c r="R187" s="254"/>
      <c r="S187" s="254"/>
      <c r="T187" s="255"/>
      <c r="U187" s="13"/>
      <c r="V187" s="13"/>
      <c r="W187" s="13"/>
      <c r="X187" s="13"/>
      <c r="Y187" s="13"/>
      <c r="Z187" s="13"/>
      <c r="AA187" s="13"/>
      <c r="AB187" s="13"/>
      <c r="AC187" s="13"/>
      <c r="AD187" s="13"/>
      <c r="AE187" s="13"/>
      <c r="AT187" s="256" t="s">
        <v>178</v>
      </c>
      <c r="AU187" s="256" t="s">
        <v>92</v>
      </c>
      <c r="AV187" s="13" t="s">
        <v>92</v>
      </c>
      <c r="AW187" s="13" t="s">
        <v>38</v>
      </c>
      <c r="AX187" s="13" t="s">
        <v>83</v>
      </c>
      <c r="AY187" s="256" t="s">
        <v>167</v>
      </c>
    </row>
    <row r="188" spans="1:51" s="14" customFormat="1" ht="12">
      <c r="A188" s="14"/>
      <c r="B188" s="257"/>
      <c r="C188" s="258"/>
      <c r="D188" s="241" t="s">
        <v>178</v>
      </c>
      <c r="E188" s="259" t="s">
        <v>1</v>
      </c>
      <c r="F188" s="260" t="s">
        <v>180</v>
      </c>
      <c r="G188" s="258"/>
      <c r="H188" s="261">
        <v>15.96</v>
      </c>
      <c r="I188" s="262"/>
      <c r="J188" s="258"/>
      <c r="K188" s="258"/>
      <c r="L188" s="263"/>
      <c r="M188" s="264"/>
      <c r="N188" s="265"/>
      <c r="O188" s="265"/>
      <c r="P188" s="265"/>
      <c r="Q188" s="265"/>
      <c r="R188" s="265"/>
      <c r="S188" s="265"/>
      <c r="T188" s="266"/>
      <c r="U188" s="14"/>
      <c r="V188" s="14"/>
      <c r="W188" s="14"/>
      <c r="X188" s="14"/>
      <c r="Y188" s="14"/>
      <c r="Z188" s="14"/>
      <c r="AA188" s="14"/>
      <c r="AB188" s="14"/>
      <c r="AC188" s="14"/>
      <c r="AD188" s="14"/>
      <c r="AE188" s="14"/>
      <c r="AT188" s="267" t="s">
        <v>178</v>
      </c>
      <c r="AU188" s="267" t="s">
        <v>92</v>
      </c>
      <c r="AV188" s="14" t="s">
        <v>174</v>
      </c>
      <c r="AW188" s="14" t="s">
        <v>38</v>
      </c>
      <c r="AX188" s="14" t="s">
        <v>90</v>
      </c>
      <c r="AY188" s="267" t="s">
        <v>167</v>
      </c>
    </row>
    <row r="189" spans="1:65" s="2" customFormat="1" ht="16.5" customHeight="1">
      <c r="A189" s="39"/>
      <c r="B189" s="40"/>
      <c r="C189" s="268" t="s">
        <v>7</v>
      </c>
      <c r="D189" s="268" t="s">
        <v>283</v>
      </c>
      <c r="E189" s="269" t="s">
        <v>284</v>
      </c>
      <c r="F189" s="270" t="s">
        <v>285</v>
      </c>
      <c r="G189" s="271" t="s">
        <v>191</v>
      </c>
      <c r="H189" s="272">
        <v>0.005</v>
      </c>
      <c r="I189" s="273"/>
      <c r="J189" s="274">
        <f>ROUND(I189*H189,2)</f>
        <v>0</v>
      </c>
      <c r="K189" s="270" t="s">
        <v>173</v>
      </c>
      <c r="L189" s="275"/>
      <c r="M189" s="276" t="s">
        <v>1</v>
      </c>
      <c r="N189" s="277" t="s">
        <v>48</v>
      </c>
      <c r="O189" s="92"/>
      <c r="P189" s="237">
        <f>O189*H189</f>
        <v>0</v>
      </c>
      <c r="Q189" s="237">
        <v>1</v>
      </c>
      <c r="R189" s="237">
        <f>Q189*H189</f>
        <v>0.005</v>
      </c>
      <c r="S189" s="237">
        <v>0</v>
      </c>
      <c r="T189" s="238">
        <f>S189*H189</f>
        <v>0</v>
      </c>
      <c r="U189" s="39"/>
      <c r="V189" s="39"/>
      <c r="W189" s="39"/>
      <c r="X189" s="39"/>
      <c r="Y189" s="39"/>
      <c r="Z189" s="39"/>
      <c r="AA189" s="39"/>
      <c r="AB189" s="39"/>
      <c r="AC189" s="39"/>
      <c r="AD189" s="39"/>
      <c r="AE189" s="39"/>
      <c r="AR189" s="239" t="s">
        <v>286</v>
      </c>
      <c r="AT189" s="239" t="s">
        <v>283</v>
      </c>
      <c r="AU189" s="239" t="s">
        <v>92</v>
      </c>
      <c r="AY189" s="17" t="s">
        <v>167</v>
      </c>
      <c r="BE189" s="240">
        <f>IF(N189="základní",J189,0)</f>
        <v>0</v>
      </c>
      <c r="BF189" s="240">
        <f>IF(N189="snížená",J189,0)</f>
        <v>0</v>
      </c>
      <c r="BG189" s="240">
        <f>IF(N189="zákl. přenesená",J189,0)</f>
        <v>0</v>
      </c>
      <c r="BH189" s="240">
        <f>IF(N189="sníž. přenesená",J189,0)</f>
        <v>0</v>
      </c>
      <c r="BI189" s="240">
        <f>IF(N189="nulová",J189,0)</f>
        <v>0</v>
      </c>
      <c r="BJ189" s="17" t="s">
        <v>90</v>
      </c>
      <c r="BK189" s="240">
        <f>ROUND(I189*H189,2)</f>
        <v>0</v>
      </c>
      <c r="BL189" s="17" t="s">
        <v>255</v>
      </c>
      <c r="BM189" s="239" t="s">
        <v>287</v>
      </c>
    </row>
    <row r="190" spans="1:51" s="13" customFormat="1" ht="12">
      <c r="A190" s="13"/>
      <c r="B190" s="246"/>
      <c r="C190" s="247"/>
      <c r="D190" s="241" t="s">
        <v>178</v>
      </c>
      <c r="E190" s="247"/>
      <c r="F190" s="249" t="s">
        <v>288</v>
      </c>
      <c r="G190" s="247"/>
      <c r="H190" s="250">
        <v>0.005</v>
      </c>
      <c r="I190" s="251"/>
      <c r="J190" s="247"/>
      <c r="K190" s="247"/>
      <c r="L190" s="252"/>
      <c r="M190" s="253"/>
      <c r="N190" s="254"/>
      <c r="O190" s="254"/>
      <c r="P190" s="254"/>
      <c r="Q190" s="254"/>
      <c r="R190" s="254"/>
      <c r="S190" s="254"/>
      <c r="T190" s="255"/>
      <c r="U190" s="13"/>
      <c r="V190" s="13"/>
      <c r="W190" s="13"/>
      <c r="X190" s="13"/>
      <c r="Y190" s="13"/>
      <c r="Z190" s="13"/>
      <c r="AA190" s="13"/>
      <c r="AB190" s="13"/>
      <c r="AC190" s="13"/>
      <c r="AD190" s="13"/>
      <c r="AE190" s="13"/>
      <c r="AT190" s="256" t="s">
        <v>178</v>
      </c>
      <c r="AU190" s="256" t="s">
        <v>92</v>
      </c>
      <c r="AV190" s="13" t="s">
        <v>92</v>
      </c>
      <c r="AW190" s="13" t="s">
        <v>4</v>
      </c>
      <c r="AX190" s="13" t="s">
        <v>90</v>
      </c>
      <c r="AY190" s="256" t="s">
        <v>167</v>
      </c>
    </row>
    <row r="191" spans="1:65" s="2" customFormat="1" ht="16.5" customHeight="1">
      <c r="A191" s="39"/>
      <c r="B191" s="40"/>
      <c r="C191" s="228" t="s">
        <v>289</v>
      </c>
      <c r="D191" s="228" t="s">
        <v>169</v>
      </c>
      <c r="E191" s="229" t="s">
        <v>290</v>
      </c>
      <c r="F191" s="230" t="s">
        <v>291</v>
      </c>
      <c r="G191" s="231" t="s">
        <v>199</v>
      </c>
      <c r="H191" s="232">
        <v>5.025</v>
      </c>
      <c r="I191" s="233"/>
      <c r="J191" s="234">
        <f>ROUND(I191*H191,2)</f>
        <v>0</v>
      </c>
      <c r="K191" s="230" t="s">
        <v>173</v>
      </c>
      <c r="L191" s="45"/>
      <c r="M191" s="235" t="s">
        <v>1</v>
      </c>
      <c r="N191" s="236" t="s">
        <v>48</v>
      </c>
      <c r="O191" s="92"/>
      <c r="P191" s="237">
        <f>O191*H191</f>
        <v>0</v>
      </c>
      <c r="Q191" s="237">
        <v>0</v>
      </c>
      <c r="R191" s="237">
        <f>Q191*H191</f>
        <v>0</v>
      </c>
      <c r="S191" s="237">
        <v>0.004</v>
      </c>
      <c r="T191" s="238">
        <f>S191*H191</f>
        <v>0.020100000000000003</v>
      </c>
      <c r="U191" s="39"/>
      <c r="V191" s="39"/>
      <c r="W191" s="39"/>
      <c r="X191" s="39"/>
      <c r="Y191" s="39"/>
      <c r="Z191" s="39"/>
      <c r="AA191" s="39"/>
      <c r="AB191" s="39"/>
      <c r="AC191" s="39"/>
      <c r="AD191" s="39"/>
      <c r="AE191" s="39"/>
      <c r="AR191" s="239" t="s">
        <v>255</v>
      </c>
      <c r="AT191" s="239" t="s">
        <v>169</v>
      </c>
      <c r="AU191" s="239" t="s">
        <v>92</v>
      </c>
      <c r="AY191" s="17" t="s">
        <v>167</v>
      </c>
      <c r="BE191" s="240">
        <f>IF(N191="základní",J191,0)</f>
        <v>0</v>
      </c>
      <c r="BF191" s="240">
        <f>IF(N191="snížená",J191,0)</f>
        <v>0</v>
      </c>
      <c r="BG191" s="240">
        <f>IF(N191="zákl. přenesená",J191,0)</f>
        <v>0</v>
      </c>
      <c r="BH191" s="240">
        <f>IF(N191="sníž. přenesená",J191,0)</f>
        <v>0</v>
      </c>
      <c r="BI191" s="240">
        <f>IF(N191="nulová",J191,0)</f>
        <v>0</v>
      </c>
      <c r="BJ191" s="17" t="s">
        <v>90</v>
      </c>
      <c r="BK191" s="240">
        <f>ROUND(I191*H191,2)</f>
        <v>0</v>
      </c>
      <c r="BL191" s="17" t="s">
        <v>255</v>
      </c>
      <c r="BM191" s="239" t="s">
        <v>292</v>
      </c>
    </row>
    <row r="192" spans="1:51" s="13" customFormat="1" ht="12">
      <c r="A192" s="13"/>
      <c r="B192" s="246"/>
      <c r="C192" s="247"/>
      <c r="D192" s="241" t="s">
        <v>178</v>
      </c>
      <c r="E192" s="248" t="s">
        <v>1</v>
      </c>
      <c r="F192" s="249" t="s">
        <v>293</v>
      </c>
      <c r="G192" s="247"/>
      <c r="H192" s="250">
        <v>5.025</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178</v>
      </c>
      <c r="AU192" s="256" t="s">
        <v>92</v>
      </c>
      <c r="AV192" s="13" t="s">
        <v>92</v>
      </c>
      <c r="AW192" s="13" t="s">
        <v>38</v>
      </c>
      <c r="AX192" s="13" t="s">
        <v>83</v>
      </c>
      <c r="AY192" s="256" t="s">
        <v>167</v>
      </c>
    </row>
    <row r="193" spans="1:51" s="14" customFormat="1" ht="12">
      <c r="A193" s="14"/>
      <c r="B193" s="257"/>
      <c r="C193" s="258"/>
      <c r="D193" s="241" t="s">
        <v>178</v>
      </c>
      <c r="E193" s="259" t="s">
        <v>1</v>
      </c>
      <c r="F193" s="260" t="s">
        <v>180</v>
      </c>
      <c r="G193" s="258"/>
      <c r="H193" s="261">
        <v>5.025</v>
      </c>
      <c r="I193" s="262"/>
      <c r="J193" s="258"/>
      <c r="K193" s="258"/>
      <c r="L193" s="263"/>
      <c r="M193" s="264"/>
      <c r="N193" s="265"/>
      <c r="O193" s="265"/>
      <c r="P193" s="265"/>
      <c r="Q193" s="265"/>
      <c r="R193" s="265"/>
      <c r="S193" s="265"/>
      <c r="T193" s="266"/>
      <c r="U193" s="14"/>
      <c r="V193" s="14"/>
      <c r="W193" s="14"/>
      <c r="X193" s="14"/>
      <c r="Y193" s="14"/>
      <c r="Z193" s="14"/>
      <c r="AA193" s="14"/>
      <c r="AB193" s="14"/>
      <c r="AC193" s="14"/>
      <c r="AD193" s="14"/>
      <c r="AE193" s="14"/>
      <c r="AT193" s="267" t="s">
        <v>178</v>
      </c>
      <c r="AU193" s="267" t="s">
        <v>92</v>
      </c>
      <c r="AV193" s="14" t="s">
        <v>174</v>
      </c>
      <c r="AW193" s="14" t="s">
        <v>38</v>
      </c>
      <c r="AX193" s="14" t="s">
        <v>90</v>
      </c>
      <c r="AY193" s="267" t="s">
        <v>167</v>
      </c>
    </row>
    <row r="194" spans="1:65" s="2" customFormat="1" ht="16.5" customHeight="1">
      <c r="A194" s="39"/>
      <c r="B194" s="40"/>
      <c r="C194" s="228" t="s">
        <v>294</v>
      </c>
      <c r="D194" s="228" t="s">
        <v>169</v>
      </c>
      <c r="E194" s="229" t="s">
        <v>295</v>
      </c>
      <c r="F194" s="230" t="s">
        <v>296</v>
      </c>
      <c r="G194" s="231" t="s">
        <v>199</v>
      </c>
      <c r="H194" s="232">
        <v>7.98</v>
      </c>
      <c r="I194" s="233"/>
      <c r="J194" s="234">
        <f>ROUND(I194*H194,2)</f>
        <v>0</v>
      </c>
      <c r="K194" s="230" t="s">
        <v>173</v>
      </c>
      <c r="L194" s="45"/>
      <c r="M194" s="235" t="s">
        <v>1</v>
      </c>
      <c r="N194" s="236" t="s">
        <v>48</v>
      </c>
      <c r="O194" s="92"/>
      <c r="P194" s="237">
        <f>O194*H194</f>
        <v>0</v>
      </c>
      <c r="Q194" s="237">
        <v>0.0004</v>
      </c>
      <c r="R194" s="237">
        <f>Q194*H194</f>
        <v>0.0031920000000000004</v>
      </c>
      <c r="S194" s="237">
        <v>0</v>
      </c>
      <c r="T194" s="238">
        <f>S194*H194</f>
        <v>0</v>
      </c>
      <c r="U194" s="39"/>
      <c r="V194" s="39"/>
      <c r="W194" s="39"/>
      <c r="X194" s="39"/>
      <c r="Y194" s="39"/>
      <c r="Z194" s="39"/>
      <c r="AA194" s="39"/>
      <c r="AB194" s="39"/>
      <c r="AC194" s="39"/>
      <c r="AD194" s="39"/>
      <c r="AE194" s="39"/>
      <c r="AR194" s="239" t="s">
        <v>255</v>
      </c>
      <c r="AT194" s="239" t="s">
        <v>169</v>
      </c>
      <c r="AU194" s="239" t="s">
        <v>92</v>
      </c>
      <c r="AY194" s="17" t="s">
        <v>167</v>
      </c>
      <c r="BE194" s="240">
        <f>IF(N194="základní",J194,0)</f>
        <v>0</v>
      </c>
      <c r="BF194" s="240">
        <f>IF(N194="snížená",J194,0)</f>
        <v>0</v>
      </c>
      <c r="BG194" s="240">
        <f>IF(N194="zákl. přenesená",J194,0)</f>
        <v>0</v>
      </c>
      <c r="BH194" s="240">
        <f>IF(N194="sníž. přenesená",J194,0)</f>
        <v>0</v>
      </c>
      <c r="BI194" s="240">
        <f>IF(N194="nulová",J194,0)</f>
        <v>0</v>
      </c>
      <c r="BJ194" s="17" t="s">
        <v>90</v>
      </c>
      <c r="BK194" s="240">
        <f>ROUND(I194*H194,2)</f>
        <v>0</v>
      </c>
      <c r="BL194" s="17" t="s">
        <v>255</v>
      </c>
      <c r="BM194" s="239" t="s">
        <v>297</v>
      </c>
    </row>
    <row r="195" spans="1:51" s="13" customFormat="1" ht="12">
      <c r="A195" s="13"/>
      <c r="B195" s="246"/>
      <c r="C195" s="247"/>
      <c r="D195" s="241" t="s">
        <v>178</v>
      </c>
      <c r="E195" s="248" t="s">
        <v>1</v>
      </c>
      <c r="F195" s="249" t="s">
        <v>201</v>
      </c>
      <c r="G195" s="247"/>
      <c r="H195" s="250">
        <v>7.98</v>
      </c>
      <c r="I195" s="251"/>
      <c r="J195" s="247"/>
      <c r="K195" s="247"/>
      <c r="L195" s="252"/>
      <c r="M195" s="253"/>
      <c r="N195" s="254"/>
      <c r="O195" s="254"/>
      <c r="P195" s="254"/>
      <c r="Q195" s="254"/>
      <c r="R195" s="254"/>
      <c r="S195" s="254"/>
      <c r="T195" s="255"/>
      <c r="U195" s="13"/>
      <c r="V195" s="13"/>
      <c r="W195" s="13"/>
      <c r="X195" s="13"/>
      <c r="Y195" s="13"/>
      <c r="Z195" s="13"/>
      <c r="AA195" s="13"/>
      <c r="AB195" s="13"/>
      <c r="AC195" s="13"/>
      <c r="AD195" s="13"/>
      <c r="AE195" s="13"/>
      <c r="AT195" s="256" t="s">
        <v>178</v>
      </c>
      <c r="AU195" s="256" t="s">
        <v>92</v>
      </c>
      <c r="AV195" s="13" t="s">
        <v>92</v>
      </c>
      <c r="AW195" s="13" t="s">
        <v>38</v>
      </c>
      <c r="AX195" s="13" t="s">
        <v>83</v>
      </c>
      <c r="AY195" s="256" t="s">
        <v>167</v>
      </c>
    </row>
    <row r="196" spans="1:51" s="14" customFormat="1" ht="12">
      <c r="A196" s="14"/>
      <c r="B196" s="257"/>
      <c r="C196" s="258"/>
      <c r="D196" s="241" t="s">
        <v>178</v>
      </c>
      <c r="E196" s="259" t="s">
        <v>1</v>
      </c>
      <c r="F196" s="260" t="s">
        <v>180</v>
      </c>
      <c r="G196" s="258"/>
      <c r="H196" s="261">
        <v>7.98</v>
      </c>
      <c r="I196" s="262"/>
      <c r="J196" s="258"/>
      <c r="K196" s="258"/>
      <c r="L196" s="263"/>
      <c r="M196" s="264"/>
      <c r="N196" s="265"/>
      <c r="O196" s="265"/>
      <c r="P196" s="265"/>
      <c r="Q196" s="265"/>
      <c r="R196" s="265"/>
      <c r="S196" s="265"/>
      <c r="T196" s="266"/>
      <c r="U196" s="14"/>
      <c r="V196" s="14"/>
      <c r="W196" s="14"/>
      <c r="X196" s="14"/>
      <c r="Y196" s="14"/>
      <c r="Z196" s="14"/>
      <c r="AA196" s="14"/>
      <c r="AB196" s="14"/>
      <c r="AC196" s="14"/>
      <c r="AD196" s="14"/>
      <c r="AE196" s="14"/>
      <c r="AT196" s="267" t="s">
        <v>178</v>
      </c>
      <c r="AU196" s="267" t="s">
        <v>92</v>
      </c>
      <c r="AV196" s="14" t="s">
        <v>174</v>
      </c>
      <c r="AW196" s="14" t="s">
        <v>38</v>
      </c>
      <c r="AX196" s="14" t="s">
        <v>90</v>
      </c>
      <c r="AY196" s="267" t="s">
        <v>167</v>
      </c>
    </row>
    <row r="197" spans="1:65" s="2" customFormat="1" ht="12">
      <c r="A197" s="39"/>
      <c r="B197" s="40"/>
      <c r="C197" s="268" t="s">
        <v>298</v>
      </c>
      <c r="D197" s="268" t="s">
        <v>283</v>
      </c>
      <c r="E197" s="269" t="s">
        <v>299</v>
      </c>
      <c r="F197" s="270" t="s">
        <v>300</v>
      </c>
      <c r="G197" s="271" t="s">
        <v>199</v>
      </c>
      <c r="H197" s="272">
        <v>9.301</v>
      </c>
      <c r="I197" s="273"/>
      <c r="J197" s="274">
        <f>ROUND(I197*H197,2)</f>
        <v>0</v>
      </c>
      <c r="K197" s="270" t="s">
        <v>211</v>
      </c>
      <c r="L197" s="275"/>
      <c r="M197" s="276" t="s">
        <v>1</v>
      </c>
      <c r="N197" s="277" t="s">
        <v>48</v>
      </c>
      <c r="O197" s="92"/>
      <c r="P197" s="237">
        <f>O197*H197</f>
        <v>0</v>
      </c>
      <c r="Q197" s="237">
        <v>0.0053</v>
      </c>
      <c r="R197" s="237">
        <f>Q197*H197</f>
        <v>0.0492953</v>
      </c>
      <c r="S197" s="237">
        <v>0</v>
      </c>
      <c r="T197" s="238">
        <f>S197*H197</f>
        <v>0</v>
      </c>
      <c r="U197" s="39"/>
      <c r="V197" s="39"/>
      <c r="W197" s="39"/>
      <c r="X197" s="39"/>
      <c r="Y197" s="39"/>
      <c r="Z197" s="39"/>
      <c r="AA197" s="39"/>
      <c r="AB197" s="39"/>
      <c r="AC197" s="39"/>
      <c r="AD197" s="39"/>
      <c r="AE197" s="39"/>
      <c r="AR197" s="239" t="s">
        <v>286</v>
      </c>
      <c r="AT197" s="239" t="s">
        <v>283</v>
      </c>
      <c r="AU197" s="239" t="s">
        <v>92</v>
      </c>
      <c r="AY197" s="17" t="s">
        <v>167</v>
      </c>
      <c r="BE197" s="240">
        <f>IF(N197="základní",J197,0)</f>
        <v>0</v>
      </c>
      <c r="BF197" s="240">
        <f>IF(N197="snížená",J197,0)</f>
        <v>0</v>
      </c>
      <c r="BG197" s="240">
        <f>IF(N197="zákl. přenesená",J197,0)</f>
        <v>0</v>
      </c>
      <c r="BH197" s="240">
        <f>IF(N197="sníž. přenesená",J197,0)</f>
        <v>0</v>
      </c>
      <c r="BI197" s="240">
        <f>IF(N197="nulová",J197,0)</f>
        <v>0</v>
      </c>
      <c r="BJ197" s="17" t="s">
        <v>90</v>
      </c>
      <c r="BK197" s="240">
        <f>ROUND(I197*H197,2)</f>
        <v>0</v>
      </c>
      <c r="BL197" s="17" t="s">
        <v>255</v>
      </c>
      <c r="BM197" s="239" t="s">
        <v>301</v>
      </c>
    </row>
    <row r="198" spans="1:47" s="2" customFormat="1" ht="12">
      <c r="A198" s="39"/>
      <c r="B198" s="40"/>
      <c r="C198" s="41"/>
      <c r="D198" s="241" t="s">
        <v>176</v>
      </c>
      <c r="E198" s="41"/>
      <c r="F198" s="242" t="s">
        <v>302</v>
      </c>
      <c r="G198" s="41"/>
      <c r="H198" s="41"/>
      <c r="I198" s="243"/>
      <c r="J198" s="41"/>
      <c r="K198" s="41"/>
      <c r="L198" s="45"/>
      <c r="M198" s="244"/>
      <c r="N198" s="245"/>
      <c r="O198" s="92"/>
      <c r="P198" s="92"/>
      <c r="Q198" s="92"/>
      <c r="R198" s="92"/>
      <c r="S198" s="92"/>
      <c r="T198" s="93"/>
      <c r="U198" s="39"/>
      <c r="V198" s="39"/>
      <c r="W198" s="39"/>
      <c r="X198" s="39"/>
      <c r="Y198" s="39"/>
      <c r="Z198" s="39"/>
      <c r="AA198" s="39"/>
      <c r="AB198" s="39"/>
      <c r="AC198" s="39"/>
      <c r="AD198" s="39"/>
      <c r="AE198" s="39"/>
      <c r="AT198" s="17" t="s">
        <v>176</v>
      </c>
      <c r="AU198" s="17" t="s">
        <v>92</v>
      </c>
    </row>
    <row r="199" spans="1:51" s="13" customFormat="1" ht="12">
      <c r="A199" s="13"/>
      <c r="B199" s="246"/>
      <c r="C199" s="247"/>
      <c r="D199" s="241" t="s">
        <v>178</v>
      </c>
      <c r="E199" s="247"/>
      <c r="F199" s="249" t="s">
        <v>303</v>
      </c>
      <c r="G199" s="247"/>
      <c r="H199" s="250">
        <v>9.301</v>
      </c>
      <c r="I199" s="251"/>
      <c r="J199" s="247"/>
      <c r="K199" s="247"/>
      <c r="L199" s="252"/>
      <c r="M199" s="253"/>
      <c r="N199" s="254"/>
      <c r="O199" s="254"/>
      <c r="P199" s="254"/>
      <c r="Q199" s="254"/>
      <c r="R199" s="254"/>
      <c r="S199" s="254"/>
      <c r="T199" s="255"/>
      <c r="U199" s="13"/>
      <c r="V199" s="13"/>
      <c r="W199" s="13"/>
      <c r="X199" s="13"/>
      <c r="Y199" s="13"/>
      <c r="Z199" s="13"/>
      <c r="AA199" s="13"/>
      <c r="AB199" s="13"/>
      <c r="AC199" s="13"/>
      <c r="AD199" s="13"/>
      <c r="AE199" s="13"/>
      <c r="AT199" s="256" t="s">
        <v>178</v>
      </c>
      <c r="AU199" s="256" t="s">
        <v>92</v>
      </c>
      <c r="AV199" s="13" t="s">
        <v>92</v>
      </c>
      <c r="AW199" s="13" t="s">
        <v>4</v>
      </c>
      <c r="AX199" s="13" t="s">
        <v>90</v>
      </c>
      <c r="AY199" s="256" t="s">
        <v>167</v>
      </c>
    </row>
    <row r="200" spans="1:65" s="2" customFormat="1" ht="16.5" customHeight="1">
      <c r="A200" s="39"/>
      <c r="B200" s="40"/>
      <c r="C200" s="228" t="s">
        <v>304</v>
      </c>
      <c r="D200" s="228" t="s">
        <v>169</v>
      </c>
      <c r="E200" s="229" t="s">
        <v>305</v>
      </c>
      <c r="F200" s="230" t="s">
        <v>306</v>
      </c>
      <c r="G200" s="231" t="s">
        <v>307</v>
      </c>
      <c r="H200" s="278"/>
      <c r="I200" s="233"/>
      <c r="J200" s="234">
        <f>ROUND(I200*H200,2)</f>
        <v>0</v>
      </c>
      <c r="K200" s="230" t="s">
        <v>173</v>
      </c>
      <c r="L200" s="45"/>
      <c r="M200" s="235" t="s">
        <v>1</v>
      </c>
      <c r="N200" s="236" t="s">
        <v>48</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255</v>
      </c>
      <c r="AT200" s="239" t="s">
        <v>169</v>
      </c>
      <c r="AU200" s="239" t="s">
        <v>92</v>
      </c>
      <c r="AY200" s="17" t="s">
        <v>167</v>
      </c>
      <c r="BE200" s="240">
        <f>IF(N200="základní",J200,0)</f>
        <v>0</v>
      </c>
      <c r="BF200" s="240">
        <f>IF(N200="snížená",J200,0)</f>
        <v>0</v>
      </c>
      <c r="BG200" s="240">
        <f>IF(N200="zákl. přenesená",J200,0)</f>
        <v>0</v>
      </c>
      <c r="BH200" s="240">
        <f>IF(N200="sníž. přenesená",J200,0)</f>
        <v>0</v>
      </c>
      <c r="BI200" s="240">
        <f>IF(N200="nulová",J200,0)</f>
        <v>0</v>
      </c>
      <c r="BJ200" s="17" t="s">
        <v>90</v>
      </c>
      <c r="BK200" s="240">
        <f>ROUND(I200*H200,2)</f>
        <v>0</v>
      </c>
      <c r="BL200" s="17" t="s">
        <v>255</v>
      </c>
      <c r="BM200" s="239" t="s">
        <v>308</v>
      </c>
    </row>
    <row r="201" spans="1:63" s="12" customFormat="1" ht="22.8" customHeight="1">
      <c r="A201" s="12"/>
      <c r="B201" s="212"/>
      <c r="C201" s="213"/>
      <c r="D201" s="214" t="s">
        <v>82</v>
      </c>
      <c r="E201" s="226" t="s">
        <v>309</v>
      </c>
      <c r="F201" s="226" t="s">
        <v>310</v>
      </c>
      <c r="G201" s="213"/>
      <c r="H201" s="213"/>
      <c r="I201" s="216"/>
      <c r="J201" s="227">
        <f>BK201</f>
        <v>0</v>
      </c>
      <c r="K201" s="213"/>
      <c r="L201" s="218"/>
      <c r="M201" s="219"/>
      <c r="N201" s="220"/>
      <c r="O201" s="220"/>
      <c r="P201" s="221">
        <f>SUM(P202:P204)</f>
        <v>0</v>
      </c>
      <c r="Q201" s="220"/>
      <c r="R201" s="221">
        <f>SUM(R202:R204)</f>
        <v>0.0019950000000000002</v>
      </c>
      <c r="S201" s="220"/>
      <c r="T201" s="222">
        <f>SUM(T202:T204)</f>
        <v>0</v>
      </c>
      <c r="U201" s="12"/>
      <c r="V201" s="12"/>
      <c r="W201" s="12"/>
      <c r="X201" s="12"/>
      <c r="Y201" s="12"/>
      <c r="Z201" s="12"/>
      <c r="AA201" s="12"/>
      <c r="AB201" s="12"/>
      <c r="AC201" s="12"/>
      <c r="AD201" s="12"/>
      <c r="AE201" s="12"/>
      <c r="AR201" s="223" t="s">
        <v>92</v>
      </c>
      <c r="AT201" s="224" t="s">
        <v>82</v>
      </c>
      <c r="AU201" s="224" t="s">
        <v>90</v>
      </c>
      <c r="AY201" s="223" t="s">
        <v>167</v>
      </c>
      <c r="BK201" s="225">
        <f>SUM(BK202:BK204)</f>
        <v>0</v>
      </c>
    </row>
    <row r="202" spans="1:65" s="2" customFormat="1" ht="16.5" customHeight="1">
      <c r="A202" s="39"/>
      <c r="B202" s="40"/>
      <c r="C202" s="228" t="s">
        <v>311</v>
      </c>
      <c r="D202" s="228" t="s">
        <v>169</v>
      </c>
      <c r="E202" s="229" t="s">
        <v>312</v>
      </c>
      <c r="F202" s="230" t="s">
        <v>313</v>
      </c>
      <c r="G202" s="231" t="s">
        <v>199</v>
      </c>
      <c r="H202" s="232">
        <v>7.98</v>
      </c>
      <c r="I202" s="233"/>
      <c r="J202" s="234">
        <f>ROUND(I202*H202,2)</f>
        <v>0</v>
      </c>
      <c r="K202" s="230" t="s">
        <v>173</v>
      </c>
      <c r="L202" s="45"/>
      <c r="M202" s="235" t="s">
        <v>1</v>
      </c>
      <c r="N202" s="236" t="s">
        <v>48</v>
      </c>
      <c r="O202" s="92"/>
      <c r="P202" s="237">
        <f>O202*H202</f>
        <v>0</v>
      </c>
      <c r="Q202" s="237">
        <v>0.00025</v>
      </c>
      <c r="R202" s="237">
        <f>Q202*H202</f>
        <v>0.0019950000000000002</v>
      </c>
      <c r="S202" s="237">
        <v>0</v>
      </c>
      <c r="T202" s="238">
        <f>S202*H202</f>
        <v>0</v>
      </c>
      <c r="U202" s="39"/>
      <c r="V202" s="39"/>
      <c r="W202" s="39"/>
      <c r="X202" s="39"/>
      <c r="Y202" s="39"/>
      <c r="Z202" s="39"/>
      <c r="AA202" s="39"/>
      <c r="AB202" s="39"/>
      <c r="AC202" s="39"/>
      <c r="AD202" s="39"/>
      <c r="AE202" s="39"/>
      <c r="AR202" s="239" t="s">
        <v>255</v>
      </c>
      <c r="AT202" s="239" t="s">
        <v>169</v>
      </c>
      <c r="AU202" s="239" t="s">
        <v>92</v>
      </c>
      <c r="AY202" s="17" t="s">
        <v>167</v>
      </c>
      <c r="BE202" s="240">
        <f>IF(N202="základní",J202,0)</f>
        <v>0</v>
      </c>
      <c r="BF202" s="240">
        <f>IF(N202="snížená",J202,0)</f>
        <v>0</v>
      </c>
      <c r="BG202" s="240">
        <f>IF(N202="zákl. přenesená",J202,0)</f>
        <v>0</v>
      </c>
      <c r="BH202" s="240">
        <f>IF(N202="sníž. přenesená",J202,0)</f>
        <v>0</v>
      </c>
      <c r="BI202" s="240">
        <f>IF(N202="nulová",J202,0)</f>
        <v>0</v>
      </c>
      <c r="BJ202" s="17" t="s">
        <v>90</v>
      </c>
      <c r="BK202" s="240">
        <f>ROUND(I202*H202,2)</f>
        <v>0</v>
      </c>
      <c r="BL202" s="17" t="s">
        <v>255</v>
      </c>
      <c r="BM202" s="239" t="s">
        <v>314</v>
      </c>
    </row>
    <row r="203" spans="1:51" s="13" customFormat="1" ht="12">
      <c r="A203" s="13"/>
      <c r="B203" s="246"/>
      <c r="C203" s="247"/>
      <c r="D203" s="241" t="s">
        <v>178</v>
      </c>
      <c r="E203" s="248" t="s">
        <v>1</v>
      </c>
      <c r="F203" s="249" t="s">
        <v>201</v>
      </c>
      <c r="G203" s="247"/>
      <c r="H203" s="250">
        <v>7.98</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178</v>
      </c>
      <c r="AU203" s="256" t="s">
        <v>92</v>
      </c>
      <c r="AV203" s="13" t="s">
        <v>92</v>
      </c>
      <c r="AW203" s="13" t="s">
        <v>38</v>
      </c>
      <c r="AX203" s="13" t="s">
        <v>83</v>
      </c>
      <c r="AY203" s="256" t="s">
        <v>167</v>
      </c>
    </row>
    <row r="204" spans="1:51" s="14" customFormat="1" ht="12">
      <c r="A204" s="14"/>
      <c r="B204" s="257"/>
      <c r="C204" s="258"/>
      <c r="D204" s="241" t="s">
        <v>178</v>
      </c>
      <c r="E204" s="259" t="s">
        <v>1</v>
      </c>
      <c r="F204" s="260" t="s">
        <v>180</v>
      </c>
      <c r="G204" s="258"/>
      <c r="H204" s="261">
        <v>7.98</v>
      </c>
      <c r="I204" s="262"/>
      <c r="J204" s="258"/>
      <c r="K204" s="258"/>
      <c r="L204" s="263"/>
      <c r="M204" s="279"/>
      <c r="N204" s="280"/>
      <c r="O204" s="280"/>
      <c r="P204" s="280"/>
      <c r="Q204" s="280"/>
      <c r="R204" s="280"/>
      <c r="S204" s="280"/>
      <c r="T204" s="281"/>
      <c r="U204" s="14"/>
      <c r="V204" s="14"/>
      <c r="W204" s="14"/>
      <c r="X204" s="14"/>
      <c r="Y204" s="14"/>
      <c r="Z204" s="14"/>
      <c r="AA204" s="14"/>
      <c r="AB204" s="14"/>
      <c r="AC204" s="14"/>
      <c r="AD204" s="14"/>
      <c r="AE204" s="14"/>
      <c r="AT204" s="267" t="s">
        <v>178</v>
      </c>
      <c r="AU204" s="267" t="s">
        <v>92</v>
      </c>
      <c r="AV204" s="14" t="s">
        <v>174</v>
      </c>
      <c r="AW204" s="14" t="s">
        <v>38</v>
      </c>
      <c r="AX204" s="14" t="s">
        <v>90</v>
      </c>
      <c r="AY204" s="267" t="s">
        <v>167</v>
      </c>
    </row>
    <row r="205" spans="1:31" s="2" customFormat="1" ht="6.95" customHeight="1">
      <c r="A205" s="39"/>
      <c r="B205" s="67"/>
      <c r="C205" s="68"/>
      <c r="D205" s="68"/>
      <c r="E205" s="68"/>
      <c r="F205" s="68"/>
      <c r="G205" s="68"/>
      <c r="H205" s="68"/>
      <c r="I205" s="68"/>
      <c r="J205" s="68"/>
      <c r="K205" s="68"/>
      <c r="L205" s="45"/>
      <c r="M205" s="39"/>
      <c r="O205" s="39"/>
      <c r="P205" s="39"/>
      <c r="Q205" s="39"/>
      <c r="R205" s="39"/>
      <c r="S205" s="39"/>
      <c r="T205" s="39"/>
      <c r="U205" s="39"/>
      <c r="V205" s="39"/>
      <c r="W205" s="39"/>
      <c r="X205" s="39"/>
      <c r="Y205" s="39"/>
      <c r="Z205" s="39"/>
      <c r="AA205" s="39"/>
      <c r="AB205" s="39"/>
      <c r="AC205" s="39"/>
      <c r="AD205" s="39"/>
      <c r="AE205" s="39"/>
    </row>
  </sheetData>
  <sheetProtection password="E785" sheet="1" objects="1" scenarios="1" formatColumns="0" formatRows="0" autoFilter="0"/>
  <autoFilter ref="C130:K204"/>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100</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s="1" customFormat="1" ht="12" customHeight="1">
      <c r="B8" s="20"/>
      <c r="D8" s="152" t="s">
        <v>131</v>
      </c>
      <c r="L8" s="20"/>
    </row>
    <row r="9" spans="1:31" s="2" customFormat="1" ht="16.5" customHeight="1">
      <c r="A9" s="39"/>
      <c r="B9" s="45"/>
      <c r="C9" s="39"/>
      <c r="D9" s="39"/>
      <c r="E9" s="153" t="s">
        <v>132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315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20</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22</v>
      </c>
      <c r="E14" s="39"/>
      <c r="F14" s="142" t="s">
        <v>316</v>
      </c>
      <c r="G14" s="39"/>
      <c r="H14" s="39"/>
      <c r="I14" s="152" t="s">
        <v>24</v>
      </c>
      <c r="J14" s="155" t="str">
        <f>'Rekapitulace stavby'!AN8</f>
        <v>20. 2. 2021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30</v>
      </c>
      <c r="E16" s="39"/>
      <c r="F16" s="39"/>
      <c r="G16" s="39"/>
      <c r="H16" s="39"/>
      <c r="I16" s="152" t="s">
        <v>31</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317</v>
      </c>
      <c r="F17" s="39"/>
      <c r="G17" s="39"/>
      <c r="H17" s="39"/>
      <c r="I17" s="152" t="s">
        <v>33</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34</v>
      </c>
      <c r="E19" s="39"/>
      <c r="F19" s="39"/>
      <c r="G19" s="39"/>
      <c r="H19" s="39"/>
      <c r="I19" s="152" t="s">
        <v>31</v>
      </c>
      <c r="J19" s="33"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3" t="str">
        <f>'Rekapitulace stavby'!E14</f>
        <v>Vyplň údaj</v>
      </c>
      <c r="F20" s="142"/>
      <c r="G20" s="142"/>
      <c r="H20" s="142"/>
      <c r="I20" s="152" t="s">
        <v>33</v>
      </c>
      <c r="J20" s="33"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36</v>
      </c>
      <c r="E22" s="39"/>
      <c r="F22" s="39"/>
      <c r="G22" s="39"/>
      <c r="H22" s="39"/>
      <c r="I22" s="152" t="s">
        <v>31</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318</v>
      </c>
      <c r="F23" s="39"/>
      <c r="G23" s="39"/>
      <c r="H23" s="39"/>
      <c r="I23" s="152" t="s">
        <v>33</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39</v>
      </c>
      <c r="E25" s="39"/>
      <c r="F25" s="39"/>
      <c r="G25" s="39"/>
      <c r="H25" s="39"/>
      <c r="I25" s="152" t="s">
        <v>31</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319</v>
      </c>
      <c r="F26" s="39"/>
      <c r="G26" s="39"/>
      <c r="H26" s="39"/>
      <c r="I26" s="152" t="s">
        <v>33</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41</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43</v>
      </c>
      <c r="E32" s="39"/>
      <c r="F32" s="39"/>
      <c r="G32" s="39"/>
      <c r="H32" s="39"/>
      <c r="I32" s="39"/>
      <c r="J32" s="162">
        <f>ROUND(J131,2)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45</v>
      </c>
      <c r="G34" s="39"/>
      <c r="H34" s="39"/>
      <c r="I34" s="163" t="s">
        <v>44</v>
      </c>
      <c r="J34" s="163" t="s">
        <v>46</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47</v>
      </c>
      <c r="E35" s="152" t="s">
        <v>48</v>
      </c>
      <c r="F35" s="165">
        <f>ROUND((SUM(BE131:BE249)),2)</f>
        <v>0</v>
      </c>
      <c r="G35" s="39"/>
      <c r="H35" s="39"/>
      <c r="I35" s="166">
        <v>0.21</v>
      </c>
      <c r="J35" s="165">
        <f>ROUND(((SUM(BE131:BE249))*I35),2)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49</v>
      </c>
      <c r="F36" s="165">
        <f>ROUND((SUM(BF131:BF249)),2)</f>
        <v>0</v>
      </c>
      <c r="G36" s="39"/>
      <c r="H36" s="39"/>
      <c r="I36" s="166">
        <v>0.15</v>
      </c>
      <c r="J36" s="165">
        <f>ROUND(((SUM(BF131:BF249))*I36),2)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50</v>
      </c>
      <c r="F37" s="165">
        <f>ROUND((SUM(BG131:BG249)),2)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51</v>
      </c>
      <c r="F38" s="165">
        <f>ROUND((SUM(BH131:BH249)),2)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52</v>
      </c>
      <c r="F39" s="165">
        <f>ROUND((SUM(BI131:BI249)),2)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53</v>
      </c>
      <c r="E41" s="169"/>
      <c r="F41" s="169"/>
      <c r="G41" s="170" t="s">
        <v>54</v>
      </c>
      <c r="H41" s="171" t="s">
        <v>55</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1:31" s="2" customFormat="1" ht="16.5" customHeight="1">
      <c r="A87" s="39"/>
      <c r="B87" s="40"/>
      <c r="C87" s="41"/>
      <c r="D87" s="41"/>
      <c r="E87" s="185" t="s">
        <v>132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2" t="s">
        <v>133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D.1.4 - Zdravotně technické instalace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2" t="s">
        <v>22</v>
      </c>
      <c r="D91" s="41"/>
      <c r="E91" s="41"/>
      <c r="F91" s="27" t="str">
        <f>F14</f>
        <v>Ostrava</v>
      </c>
      <c r="G91" s="41"/>
      <c r="H91" s="41"/>
      <c r="I91" s="32" t="s">
        <v>24</v>
      </c>
      <c r="J91" s="80" t="str">
        <f>IF(J14="","",J14)</f>
        <v>20. 2. 2021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2" t="s">
        <v>30</v>
      </c>
      <c r="D93" s="41"/>
      <c r="E93" s="41"/>
      <c r="F93" s="27" t="str">
        <f>E17</f>
        <v>VŠB-TUO</v>
      </c>
      <c r="G93" s="41"/>
      <c r="H93" s="41"/>
      <c r="I93" s="32" t="s">
        <v>36</v>
      </c>
      <c r="J93" s="37" t="str">
        <f>E23</f>
        <v>Ing. Petr Kudlík</v>
      </c>
      <c r="K93" s="41"/>
      <c r="L93" s="64"/>
      <c r="S93" s="39"/>
      <c r="T93" s="39"/>
      <c r="U93" s="39"/>
      <c r="V93" s="39"/>
      <c r="W93" s="39"/>
      <c r="X93" s="39"/>
      <c r="Y93" s="39"/>
      <c r="Z93" s="39"/>
      <c r="AA93" s="39"/>
      <c r="AB93" s="39"/>
      <c r="AC93" s="39"/>
      <c r="AD93" s="39"/>
      <c r="AE93" s="39"/>
    </row>
    <row r="94" spans="1:31" s="2" customFormat="1" ht="15.15" customHeight="1">
      <c r="A94" s="39"/>
      <c r="B94" s="40"/>
      <c r="C94" s="32" t="s">
        <v>34</v>
      </c>
      <c r="D94" s="41"/>
      <c r="E94" s="41"/>
      <c r="F94" s="27" t="str">
        <f>IF(E20="","",E20)</f>
        <v>Vyplň údaj</v>
      </c>
      <c r="G94" s="41"/>
      <c r="H94" s="41"/>
      <c r="I94" s="32" t="s">
        <v>39</v>
      </c>
      <c r="J94" s="37" t="str">
        <f>E26</f>
        <v>Lenka Jugová</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137</v>
      </c>
      <c r="D96" s="187"/>
      <c r="E96" s="187"/>
      <c r="F96" s="187"/>
      <c r="G96" s="187"/>
      <c r="H96" s="187"/>
      <c r="I96" s="187"/>
      <c r="J96" s="188" t="s">
        <v>138</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139</v>
      </c>
      <c r="D98" s="41"/>
      <c r="E98" s="41"/>
      <c r="F98" s="41"/>
      <c r="G98" s="41"/>
      <c r="H98" s="41"/>
      <c r="I98" s="41"/>
      <c r="J98" s="111">
        <f>J131</f>
        <v>0</v>
      </c>
      <c r="K98" s="41"/>
      <c r="L98" s="64"/>
      <c r="S98" s="39"/>
      <c r="T98" s="39"/>
      <c r="U98" s="39"/>
      <c r="V98" s="39"/>
      <c r="W98" s="39"/>
      <c r="X98" s="39"/>
      <c r="Y98" s="39"/>
      <c r="Z98" s="39"/>
      <c r="AA98" s="39"/>
      <c r="AB98" s="39"/>
      <c r="AC98" s="39"/>
      <c r="AD98" s="39"/>
      <c r="AE98" s="39"/>
      <c r="AU98" s="17" t="s">
        <v>140</v>
      </c>
    </row>
    <row r="99" spans="1:31" s="9" customFormat="1" ht="24.95" customHeight="1">
      <c r="A99" s="9"/>
      <c r="B99" s="190"/>
      <c r="C99" s="191"/>
      <c r="D99" s="192" t="s">
        <v>141</v>
      </c>
      <c r="E99" s="193"/>
      <c r="F99" s="193"/>
      <c r="G99" s="193"/>
      <c r="H99" s="193"/>
      <c r="I99" s="193"/>
      <c r="J99" s="194">
        <f>J132</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142</v>
      </c>
      <c r="E100" s="198"/>
      <c r="F100" s="198"/>
      <c r="G100" s="198"/>
      <c r="H100" s="198"/>
      <c r="I100" s="198"/>
      <c r="J100" s="199">
        <f>J133</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320</v>
      </c>
      <c r="E101" s="198"/>
      <c r="F101" s="198"/>
      <c r="G101" s="198"/>
      <c r="H101" s="198"/>
      <c r="I101" s="198"/>
      <c r="J101" s="199">
        <f>J167</f>
        <v>0</v>
      </c>
      <c r="K101" s="134"/>
      <c r="L101" s="200"/>
      <c r="S101" s="10"/>
      <c r="T101" s="10"/>
      <c r="U101" s="10"/>
      <c r="V101" s="10"/>
      <c r="W101" s="10"/>
      <c r="X101" s="10"/>
      <c r="Y101" s="10"/>
      <c r="Z101" s="10"/>
      <c r="AA101" s="10"/>
      <c r="AB101" s="10"/>
      <c r="AC101" s="10"/>
      <c r="AD101" s="10"/>
      <c r="AE101" s="10"/>
    </row>
    <row r="102" spans="1:31" s="9" customFormat="1" ht="24.95" customHeight="1">
      <c r="A102" s="9"/>
      <c r="B102" s="190"/>
      <c r="C102" s="191"/>
      <c r="D102" s="192" t="s">
        <v>149</v>
      </c>
      <c r="E102" s="193"/>
      <c r="F102" s="193"/>
      <c r="G102" s="193"/>
      <c r="H102" s="193"/>
      <c r="I102" s="193"/>
      <c r="J102" s="194">
        <f>J173</f>
        <v>0</v>
      </c>
      <c r="K102" s="191"/>
      <c r="L102" s="195"/>
      <c r="S102" s="9"/>
      <c r="T102" s="9"/>
      <c r="U102" s="9"/>
      <c r="V102" s="9"/>
      <c r="W102" s="9"/>
      <c r="X102" s="9"/>
      <c r="Y102" s="9"/>
      <c r="Z102" s="9"/>
      <c r="AA102" s="9"/>
      <c r="AB102" s="9"/>
      <c r="AC102" s="9"/>
      <c r="AD102" s="9"/>
      <c r="AE102" s="9"/>
    </row>
    <row r="103" spans="1:31" s="10" customFormat="1" ht="19.9" customHeight="1">
      <c r="A103" s="10"/>
      <c r="B103" s="196"/>
      <c r="C103" s="134"/>
      <c r="D103" s="197" t="s">
        <v>321</v>
      </c>
      <c r="E103" s="198"/>
      <c r="F103" s="198"/>
      <c r="G103" s="198"/>
      <c r="H103" s="198"/>
      <c r="I103" s="198"/>
      <c r="J103" s="199">
        <f>J174</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322</v>
      </c>
      <c r="E104" s="198"/>
      <c r="F104" s="198"/>
      <c r="G104" s="198"/>
      <c r="H104" s="198"/>
      <c r="I104" s="198"/>
      <c r="J104" s="199">
        <f>J199</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323</v>
      </c>
      <c r="E105" s="198"/>
      <c r="F105" s="198"/>
      <c r="G105" s="198"/>
      <c r="H105" s="198"/>
      <c r="I105" s="198"/>
      <c r="J105" s="199">
        <f>J235</f>
        <v>0</v>
      </c>
      <c r="K105" s="134"/>
      <c r="L105" s="200"/>
      <c r="S105" s="10"/>
      <c r="T105" s="10"/>
      <c r="U105" s="10"/>
      <c r="V105" s="10"/>
      <c r="W105" s="10"/>
      <c r="X105" s="10"/>
      <c r="Y105" s="10"/>
      <c r="Z105" s="10"/>
      <c r="AA105" s="10"/>
      <c r="AB105" s="10"/>
      <c r="AC105" s="10"/>
      <c r="AD105" s="10"/>
      <c r="AE105" s="10"/>
    </row>
    <row r="106" spans="1:31" s="9" customFormat="1" ht="24.95" customHeight="1">
      <c r="A106" s="9"/>
      <c r="B106" s="190"/>
      <c r="C106" s="191"/>
      <c r="D106" s="192" t="s">
        <v>324</v>
      </c>
      <c r="E106" s="193"/>
      <c r="F106" s="193"/>
      <c r="G106" s="193"/>
      <c r="H106" s="193"/>
      <c r="I106" s="193"/>
      <c r="J106" s="194">
        <f>J241</f>
        <v>0</v>
      </c>
      <c r="K106" s="191"/>
      <c r="L106" s="195"/>
      <c r="S106" s="9"/>
      <c r="T106" s="9"/>
      <c r="U106" s="9"/>
      <c r="V106" s="9"/>
      <c r="W106" s="9"/>
      <c r="X106" s="9"/>
      <c r="Y106" s="9"/>
      <c r="Z106" s="9"/>
      <c r="AA106" s="9"/>
      <c r="AB106" s="9"/>
      <c r="AC106" s="9"/>
      <c r="AD106" s="9"/>
      <c r="AE106" s="9"/>
    </row>
    <row r="107" spans="1:31" s="10" customFormat="1" ht="19.9" customHeight="1">
      <c r="A107" s="10"/>
      <c r="B107" s="196"/>
      <c r="C107" s="134"/>
      <c r="D107" s="197" t="s">
        <v>325</v>
      </c>
      <c r="E107" s="198"/>
      <c r="F107" s="198"/>
      <c r="G107" s="198"/>
      <c r="H107" s="198"/>
      <c r="I107" s="198"/>
      <c r="J107" s="199">
        <f>J242</f>
        <v>0</v>
      </c>
      <c r="K107" s="134"/>
      <c r="L107" s="200"/>
      <c r="S107" s="10"/>
      <c r="T107" s="10"/>
      <c r="U107" s="10"/>
      <c r="V107" s="10"/>
      <c r="W107" s="10"/>
      <c r="X107" s="10"/>
      <c r="Y107" s="10"/>
      <c r="Z107" s="10"/>
      <c r="AA107" s="10"/>
      <c r="AB107" s="10"/>
      <c r="AC107" s="10"/>
      <c r="AD107" s="10"/>
      <c r="AE107" s="10"/>
    </row>
    <row r="108" spans="1:31" s="9" customFormat="1" ht="24.95" customHeight="1">
      <c r="A108" s="9"/>
      <c r="B108" s="190"/>
      <c r="C108" s="191"/>
      <c r="D108" s="192" t="s">
        <v>326</v>
      </c>
      <c r="E108" s="193"/>
      <c r="F108" s="193"/>
      <c r="G108" s="193"/>
      <c r="H108" s="193"/>
      <c r="I108" s="193"/>
      <c r="J108" s="194">
        <f>J245</f>
        <v>0</v>
      </c>
      <c r="K108" s="191"/>
      <c r="L108" s="195"/>
      <c r="S108" s="9"/>
      <c r="T108" s="9"/>
      <c r="U108" s="9"/>
      <c r="V108" s="9"/>
      <c r="W108" s="9"/>
      <c r="X108" s="9"/>
      <c r="Y108" s="9"/>
      <c r="Z108" s="9"/>
      <c r="AA108" s="9"/>
      <c r="AB108" s="9"/>
      <c r="AC108" s="9"/>
      <c r="AD108" s="9"/>
      <c r="AE108" s="9"/>
    </row>
    <row r="109" spans="1:31" s="10" customFormat="1" ht="19.9" customHeight="1">
      <c r="A109" s="10"/>
      <c r="B109" s="196"/>
      <c r="C109" s="134"/>
      <c r="D109" s="197" t="s">
        <v>327</v>
      </c>
      <c r="E109" s="198"/>
      <c r="F109" s="198"/>
      <c r="G109" s="198"/>
      <c r="H109" s="198"/>
      <c r="I109" s="198"/>
      <c r="J109" s="199">
        <f>J246</f>
        <v>0</v>
      </c>
      <c r="K109" s="134"/>
      <c r="L109" s="200"/>
      <c r="S109" s="10"/>
      <c r="T109" s="10"/>
      <c r="U109" s="10"/>
      <c r="V109" s="10"/>
      <c r="W109" s="10"/>
      <c r="X109" s="10"/>
      <c r="Y109" s="10"/>
      <c r="Z109" s="10"/>
      <c r="AA109" s="10"/>
      <c r="AB109" s="10"/>
      <c r="AC109" s="10"/>
      <c r="AD109" s="10"/>
      <c r="AE109" s="10"/>
    </row>
    <row r="110" spans="1:31" s="2" customFormat="1" ht="21.8"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67"/>
      <c r="C111" s="68"/>
      <c r="D111" s="68"/>
      <c r="E111" s="68"/>
      <c r="F111" s="68"/>
      <c r="G111" s="68"/>
      <c r="H111" s="68"/>
      <c r="I111" s="68"/>
      <c r="J111" s="68"/>
      <c r="K111" s="68"/>
      <c r="L111" s="64"/>
      <c r="S111" s="39"/>
      <c r="T111" s="39"/>
      <c r="U111" s="39"/>
      <c r="V111" s="39"/>
      <c r="W111" s="39"/>
      <c r="X111" s="39"/>
      <c r="Y111" s="39"/>
      <c r="Z111" s="39"/>
      <c r="AA111" s="39"/>
      <c r="AB111" s="39"/>
      <c r="AC111" s="39"/>
      <c r="AD111" s="39"/>
      <c r="AE111" s="39"/>
    </row>
    <row r="115" spans="1:31" s="2" customFormat="1" ht="6.95" customHeight="1">
      <c r="A115" s="39"/>
      <c r="B115" s="69"/>
      <c r="C115" s="70"/>
      <c r="D115" s="70"/>
      <c r="E115" s="70"/>
      <c r="F115" s="70"/>
      <c r="G115" s="70"/>
      <c r="H115" s="70"/>
      <c r="I115" s="70"/>
      <c r="J115" s="70"/>
      <c r="K115" s="70"/>
      <c r="L115" s="64"/>
      <c r="S115" s="39"/>
      <c r="T115" s="39"/>
      <c r="U115" s="39"/>
      <c r="V115" s="39"/>
      <c r="W115" s="39"/>
      <c r="X115" s="39"/>
      <c r="Y115" s="39"/>
      <c r="Z115" s="39"/>
      <c r="AA115" s="39"/>
      <c r="AB115" s="39"/>
      <c r="AC115" s="39"/>
      <c r="AD115" s="39"/>
      <c r="AE115" s="39"/>
    </row>
    <row r="116" spans="1:31" s="2" customFormat="1" ht="24.95" customHeight="1">
      <c r="A116" s="39"/>
      <c r="B116" s="40"/>
      <c r="C116" s="23" t="s">
        <v>152</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2" t="s">
        <v>16</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185" t="str">
        <f>E7</f>
        <v>Akumulace dešťových vod budovy J areálu VŠB-TUO</v>
      </c>
      <c r="F119" s="32"/>
      <c r="G119" s="32"/>
      <c r="H119" s="32"/>
      <c r="I119" s="41"/>
      <c r="J119" s="41"/>
      <c r="K119" s="41"/>
      <c r="L119" s="64"/>
      <c r="S119" s="39"/>
      <c r="T119" s="39"/>
      <c r="U119" s="39"/>
      <c r="V119" s="39"/>
      <c r="W119" s="39"/>
      <c r="X119" s="39"/>
      <c r="Y119" s="39"/>
      <c r="Z119" s="39"/>
      <c r="AA119" s="39"/>
      <c r="AB119" s="39"/>
      <c r="AC119" s="39"/>
      <c r="AD119" s="39"/>
      <c r="AE119" s="39"/>
    </row>
    <row r="120" spans="2:12" s="1" customFormat="1" ht="12" customHeight="1">
      <c r="B120" s="21"/>
      <c r="C120" s="32" t="s">
        <v>131</v>
      </c>
      <c r="D120" s="22"/>
      <c r="E120" s="22"/>
      <c r="F120" s="22"/>
      <c r="G120" s="22"/>
      <c r="H120" s="22"/>
      <c r="I120" s="22"/>
      <c r="J120" s="22"/>
      <c r="K120" s="22"/>
      <c r="L120" s="20"/>
    </row>
    <row r="121" spans="1:31" s="2" customFormat="1" ht="16.5" customHeight="1">
      <c r="A121" s="39"/>
      <c r="B121" s="40"/>
      <c r="C121" s="41"/>
      <c r="D121" s="41"/>
      <c r="E121" s="185" t="s">
        <v>132</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2" t="s">
        <v>133</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77" t="str">
        <f>E11</f>
        <v>D.1.4 - Zdravotně technické instalace</v>
      </c>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2" t="s">
        <v>22</v>
      </c>
      <c r="D125" s="41"/>
      <c r="E125" s="41"/>
      <c r="F125" s="27" t="str">
        <f>F14</f>
        <v>Ostrava</v>
      </c>
      <c r="G125" s="41"/>
      <c r="H125" s="41"/>
      <c r="I125" s="32" t="s">
        <v>24</v>
      </c>
      <c r="J125" s="80" t="str">
        <f>IF(J14="","",J14)</f>
        <v>20. 2. 2021</v>
      </c>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2" t="s">
        <v>30</v>
      </c>
      <c r="D127" s="41"/>
      <c r="E127" s="41"/>
      <c r="F127" s="27" t="str">
        <f>E17</f>
        <v>VŠB-TUO</v>
      </c>
      <c r="G127" s="41"/>
      <c r="H127" s="41"/>
      <c r="I127" s="32" t="s">
        <v>36</v>
      </c>
      <c r="J127" s="37" t="str">
        <f>E23</f>
        <v>Ing. Petr Kudlík</v>
      </c>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2" t="s">
        <v>34</v>
      </c>
      <c r="D128" s="41"/>
      <c r="E128" s="41"/>
      <c r="F128" s="27" t="str">
        <f>IF(E20="","",E20)</f>
        <v>Vyplň údaj</v>
      </c>
      <c r="G128" s="41"/>
      <c r="H128" s="41"/>
      <c r="I128" s="32" t="s">
        <v>39</v>
      </c>
      <c r="J128" s="37" t="str">
        <f>E26</f>
        <v>Lenka Jugová</v>
      </c>
      <c r="K128" s="41"/>
      <c r="L128" s="64"/>
      <c r="S128" s="39"/>
      <c r="T128" s="39"/>
      <c r="U128" s="39"/>
      <c r="V128" s="39"/>
      <c r="W128" s="39"/>
      <c r="X128" s="39"/>
      <c r="Y128" s="39"/>
      <c r="Z128" s="39"/>
      <c r="AA128" s="39"/>
      <c r="AB128" s="39"/>
      <c r="AC128" s="39"/>
      <c r="AD128" s="39"/>
      <c r="AE128" s="39"/>
    </row>
    <row r="129" spans="1:31" s="2" customFormat="1" ht="10.3"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11" customFormat="1" ht="29.25" customHeight="1">
      <c r="A130" s="201"/>
      <c r="B130" s="202"/>
      <c r="C130" s="203" t="s">
        <v>153</v>
      </c>
      <c r="D130" s="204" t="s">
        <v>68</v>
      </c>
      <c r="E130" s="204" t="s">
        <v>64</v>
      </c>
      <c r="F130" s="204" t="s">
        <v>65</v>
      </c>
      <c r="G130" s="204" t="s">
        <v>154</v>
      </c>
      <c r="H130" s="204" t="s">
        <v>155</v>
      </c>
      <c r="I130" s="204" t="s">
        <v>156</v>
      </c>
      <c r="J130" s="204" t="s">
        <v>138</v>
      </c>
      <c r="K130" s="205" t="s">
        <v>157</v>
      </c>
      <c r="L130" s="206"/>
      <c r="M130" s="101" t="s">
        <v>1</v>
      </c>
      <c r="N130" s="102" t="s">
        <v>47</v>
      </c>
      <c r="O130" s="102" t="s">
        <v>158</v>
      </c>
      <c r="P130" s="102" t="s">
        <v>159</v>
      </c>
      <c r="Q130" s="102" t="s">
        <v>160</v>
      </c>
      <c r="R130" s="102" t="s">
        <v>161</v>
      </c>
      <c r="S130" s="102" t="s">
        <v>162</v>
      </c>
      <c r="T130" s="103" t="s">
        <v>163</v>
      </c>
      <c r="U130" s="201"/>
      <c r="V130" s="201"/>
      <c r="W130" s="201"/>
      <c r="X130" s="201"/>
      <c r="Y130" s="201"/>
      <c r="Z130" s="201"/>
      <c r="AA130" s="201"/>
      <c r="AB130" s="201"/>
      <c r="AC130" s="201"/>
      <c r="AD130" s="201"/>
      <c r="AE130" s="201"/>
    </row>
    <row r="131" spans="1:63" s="2" customFormat="1" ht="22.8" customHeight="1">
      <c r="A131" s="39"/>
      <c r="B131" s="40"/>
      <c r="C131" s="108" t="s">
        <v>164</v>
      </c>
      <c r="D131" s="41"/>
      <c r="E131" s="41"/>
      <c r="F131" s="41"/>
      <c r="G131" s="41"/>
      <c r="H131" s="41"/>
      <c r="I131" s="41"/>
      <c r="J131" s="207">
        <f>BK131</f>
        <v>0</v>
      </c>
      <c r="K131" s="41"/>
      <c r="L131" s="45"/>
      <c r="M131" s="104"/>
      <c r="N131" s="208"/>
      <c r="O131" s="105"/>
      <c r="P131" s="209">
        <f>P132+P173+P241+P245</f>
        <v>0</v>
      </c>
      <c r="Q131" s="105"/>
      <c r="R131" s="209">
        <f>R132+R173+R241+R245</f>
        <v>3.612125</v>
      </c>
      <c r="S131" s="105"/>
      <c r="T131" s="210">
        <f>T132+T173+T241+T245</f>
        <v>0.00526</v>
      </c>
      <c r="U131" s="39"/>
      <c r="V131" s="39"/>
      <c r="W131" s="39"/>
      <c r="X131" s="39"/>
      <c r="Y131" s="39"/>
      <c r="Z131" s="39"/>
      <c r="AA131" s="39"/>
      <c r="AB131" s="39"/>
      <c r="AC131" s="39"/>
      <c r="AD131" s="39"/>
      <c r="AE131" s="39"/>
      <c r="AT131" s="17" t="s">
        <v>82</v>
      </c>
      <c r="AU131" s="17" t="s">
        <v>140</v>
      </c>
      <c r="BK131" s="211">
        <f>BK132+BK173+BK241+BK245</f>
        <v>0</v>
      </c>
    </row>
    <row r="132" spans="1:63" s="12" customFormat="1" ht="25.9" customHeight="1">
      <c r="A132" s="12"/>
      <c r="B132" s="212"/>
      <c r="C132" s="213"/>
      <c r="D132" s="214" t="s">
        <v>82</v>
      </c>
      <c r="E132" s="215" t="s">
        <v>165</v>
      </c>
      <c r="F132" s="215" t="s">
        <v>166</v>
      </c>
      <c r="G132" s="213"/>
      <c r="H132" s="213"/>
      <c r="I132" s="216"/>
      <c r="J132" s="217">
        <f>BK132</f>
        <v>0</v>
      </c>
      <c r="K132" s="213"/>
      <c r="L132" s="218"/>
      <c r="M132" s="219"/>
      <c r="N132" s="220"/>
      <c r="O132" s="220"/>
      <c r="P132" s="221">
        <f>P133+P167</f>
        <v>0</v>
      </c>
      <c r="Q132" s="220"/>
      <c r="R132" s="221">
        <f>R133+R167</f>
        <v>3.42</v>
      </c>
      <c r="S132" s="220"/>
      <c r="T132" s="222">
        <f>T133+T167</f>
        <v>0</v>
      </c>
      <c r="U132" s="12"/>
      <c r="V132" s="12"/>
      <c r="W132" s="12"/>
      <c r="X132" s="12"/>
      <c r="Y132" s="12"/>
      <c r="Z132" s="12"/>
      <c r="AA132" s="12"/>
      <c r="AB132" s="12"/>
      <c r="AC132" s="12"/>
      <c r="AD132" s="12"/>
      <c r="AE132" s="12"/>
      <c r="AR132" s="223" t="s">
        <v>90</v>
      </c>
      <c r="AT132" s="224" t="s">
        <v>82</v>
      </c>
      <c r="AU132" s="224" t="s">
        <v>83</v>
      </c>
      <c r="AY132" s="223" t="s">
        <v>167</v>
      </c>
      <c r="BK132" s="225">
        <f>BK133+BK167</f>
        <v>0</v>
      </c>
    </row>
    <row r="133" spans="1:63" s="12" customFormat="1" ht="22.8" customHeight="1">
      <c r="A133" s="12"/>
      <c r="B133" s="212"/>
      <c r="C133" s="213"/>
      <c r="D133" s="214" t="s">
        <v>82</v>
      </c>
      <c r="E133" s="226" t="s">
        <v>90</v>
      </c>
      <c r="F133" s="226" t="s">
        <v>168</v>
      </c>
      <c r="G133" s="213"/>
      <c r="H133" s="213"/>
      <c r="I133" s="216"/>
      <c r="J133" s="227">
        <f>BK133</f>
        <v>0</v>
      </c>
      <c r="K133" s="213"/>
      <c r="L133" s="218"/>
      <c r="M133" s="219"/>
      <c r="N133" s="220"/>
      <c r="O133" s="220"/>
      <c r="P133" s="221">
        <f>SUM(P134:P166)</f>
        <v>0</v>
      </c>
      <c r="Q133" s="220"/>
      <c r="R133" s="221">
        <f>SUM(R134:R166)</f>
        <v>3.42</v>
      </c>
      <c r="S133" s="220"/>
      <c r="T133" s="222">
        <f>SUM(T134:T166)</f>
        <v>0</v>
      </c>
      <c r="U133" s="12"/>
      <c r="V133" s="12"/>
      <c r="W133" s="12"/>
      <c r="X133" s="12"/>
      <c r="Y133" s="12"/>
      <c r="Z133" s="12"/>
      <c r="AA133" s="12"/>
      <c r="AB133" s="12"/>
      <c r="AC133" s="12"/>
      <c r="AD133" s="12"/>
      <c r="AE133" s="12"/>
      <c r="AR133" s="223" t="s">
        <v>90</v>
      </c>
      <c r="AT133" s="224" t="s">
        <v>82</v>
      </c>
      <c r="AU133" s="224" t="s">
        <v>90</v>
      </c>
      <c r="AY133" s="223" t="s">
        <v>167</v>
      </c>
      <c r="BK133" s="225">
        <f>SUM(BK134:BK166)</f>
        <v>0</v>
      </c>
    </row>
    <row r="134" spans="1:65" s="2" customFormat="1" ht="16.5" customHeight="1">
      <c r="A134" s="39"/>
      <c r="B134" s="40"/>
      <c r="C134" s="228" t="s">
        <v>90</v>
      </c>
      <c r="D134" s="228" t="s">
        <v>169</v>
      </c>
      <c r="E134" s="229" t="s">
        <v>328</v>
      </c>
      <c r="F134" s="230" t="s">
        <v>329</v>
      </c>
      <c r="G134" s="231" t="s">
        <v>172</v>
      </c>
      <c r="H134" s="232">
        <v>4.1</v>
      </c>
      <c r="I134" s="233"/>
      <c r="J134" s="234">
        <f>ROUND(I134*H134,2)</f>
        <v>0</v>
      </c>
      <c r="K134" s="230" t="s">
        <v>330</v>
      </c>
      <c r="L134" s="45"/>
      <c r="M134" s="235" t="s">
        <v>1</v>
      </c>
      <c r="N134" s="236" t="s">
        <v>48</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174</v>
      </c>
      <c r="AT134" s="239" t="s">
        <v>169</v>
      </c>
      <c r="AU134" s="239" t="s">
        <v>92</v>
      </c>
      <c r="AY134" s="17" t="s">
        <v>167</v>
      </c>
      <c r="BE134" s="240">
        <f>IF(N134="základní",J134,0)</f>
        <v>0</v>
      </c>
      <c r="BF134" s="240">
        <f>IF(N134="snížená",J134,0)</f>
        <v>0</v>
      </c>
      <c r="BG134" s="240">
        <f>IF(N134="zákl. přenesená",J134,0)</f>
        <v>0</v>
      </c>
      <c r="BH134" s="240">
        <f>IF(N134="sníž. přenesená",J134,0)</f>
        <v>0</v>
      </c>
      <c r="BI134" s="240">
        <f>IF(N134="nulová",J134,0)</f>
        <v>0</v>
      </c>
      <c r="BJ134" s="17" t="s">
        <v>90</v>
      </c>
      <c r="BK134" s="240">
        <f>ROUND(I134*H134,2)</f>
        <v>0</v>
      </c>
      <c r="BL134" s="17" t="s">
        <v>174</v>
      </c>
      <c r="BM134" s="239" t="s">
        <v>331</v>
      </c>
    </row>
    <row r="135" spans="1:51" s="13" customFormat="1" ht="12">
      <c r="A135" s="13"/>
      <c r="B135" s="246"/>
      <c r="C135" s="247"/>
      <c r="D135" s="241" t="s">
        <v>178</v>
      </c>
      <c r="E135" s="248" t="s">
        <v>1</v>
      </c>
      <c r="F135" s="249" t="s">
        <v>332</v>
      </c>
      <c r="G135" s="247"/>
      <c r="H135" s="250">
        <v>4.028</v>
      </c>
      <c r="I135" s="251"/>
      <c r="J135" s="247"/>
      <c r="K135" s="247"/>
      <c r="L135" s="252"/>
      <c r="M135" s="253"/>
      <c r="N135" s="254"/>
      <c r="O135" s="254"/>
      <c r="P135" s="254"/>
      <c r="Q135" s="254"/>
      <c r="R135" s="254"/>
      <c r="S135" s="254"/>
      <c r="T135" s="255"/>
      <c r="U135" s="13"/>
      <c r="V135" s="13"/>
      <c r="W135" s="13"/>
      <c r="X135" s="13"/>
      <c r="Y135" s="13"/>
      <c r="Z135" s="13"/>
      <c r="AA135" s="13"/>
      <c r="AB135" s="13"/>
      <c r="AC135" s="13"/>
      <c r="AD135" s="13"/>
      <c r="AE135" s="13"/>
      <c r="AT135" s="256" t="s">
        <v>178</v>
      </c>
      <c r="AU135" s="256" t="s">
        <v>92</v>
      </c>
      <c r="AV135" s="13" t="s">
        <v>92</v>
      </c>
      <c r="AW135" s="13" t="s">
        <v>38</v>
      </c>
      <c r="AX135" s="13" t="s">
        <v>83</v>
      </c>
      <c r="AY135" s="256" t="s">
        <v>167</v>
      </c>
    </row>
    <row r="136" spans="1:51" s="14" customFormat="1" ht="12">
      <c r="A136" s="14"/>
      <c r="B136" s="257"/>
      <c r="C136" s="258"/>
      <c r="D136" s="241" t="s">
        <v>178</v>
      </c>
      <c r="E136" s="259" t="s">
        <v>1</v>
      </c>
      <c r="F136" s="260" t="s">
        <v>180</v>
      </c>
      <c r="G136" s="258"/>
      <c r="H136" s="261">
        <v>4.028</v>
      </c>
      <c r="I136" s="262"/>
      <c r="J136" s="258"/>
      <c r="K136" s="258"/>
      <c r="L136" s="263"/>
      <c r="M136" s="264"/>
      <c r="N136" s="265"/>
      <c r="O136" s="265"/>
      <c r="P136" s="265"/>
      <c r="Q136" s="265"/>
      <c r="R136" s="265"/>
      <c r="S136" s="265"/>
      <c r="T136" s="266"/>
      <c r="U136" s="14"/>
      <c r="V136" s="14"/>
      <c r="W136" s="14"/>
      <c r="X136" s="14"/>
      <c r="Y136" s="14"/>
      <c r="Z136" s="14"/>
      <c r="AA136" s="14"/>
      <c r="AB136" s="14"/>
      <c r="AC136" s="14"/>
      <c r="AD136" s="14"/>
      <c r="AE136" s="14"/>
      <c r="AT136" s="267" t="s">
        <v>178</v>
      </c>
      <c r="AU136" s="267" t="s">
        <v>92</v>
      </c>
      <c r="AV136" s="14" t="s">
        <v>174</v>
      </c>
      <c r="AW136" s="14" t="s">
        <v>38</v>
      </c>
      <c r="AX136" s="14" t="s">
        <v>83</v>
      </c>
      <c r="AY136" s="267" t="s">
        <v>167</v>
      </c>
    </row>
    <row r="137" spans="1:51" s="13" customFormat="1" ht="12">
      <c r="A137" s="13"/>
      <c r="B137" s="246"/>
      <c r="C137" s="247"/>
      <c r="D137" s="241" t="s">
        <v>178</v>
      </c>
      <c r="E137" s="248" t="s">
        <v>1</v>
      </c>
      <c r="F137" s="249" t="s">
        <v>333</v>
      </c>
      <c r="G137" s="247"/>
      <c r="H137" s="250">
        <v>4.1</v>
      </c>
      <c r="I137" s="251"/>
      <c r="J137" s="247"/>
      <c r="K137" s="247"/>
      <c r="L137" s="252"/>
      <c r="M137" s="253"/>
      <c r="N137" s="254"/>
      <c r="O137" s="254"/>
      <c r="P137" s="254"/>
      <c r="Q137" s="254"/>
      <c r="R137" s="254"/>
      <c r="S137" s="254"/>
      <c r="T137" s="255"/>
      <c r="U137" s="13"/>
      <c r="V137" s="13"/>
      <c r="W137" s="13"/>
      <c r="X137" s="13"/>
      <c r="Y137" s="13"/>
      <c r="Z137" s="13"/>
      <c r="AA137" s="13"/>
      <c r="AB137" s="13"/>
      <c r="AC137" s="13"/>
      <c r="AD137" s="13"/>
      <c r="AE137" s="13"/>
      <c r="AT137" s="256" t="s">
        <v>178</v>
      </c>
      <c r="AU137" s="256" t="s">
        <v>92</v>
      </c>
      <c r="AV137" s="13" t="s">
        <v>92</v>
      </c>
      <c r="AW137" s="13" t="s">
        <v>38</v>
      </c>
      <c r="AX137" s="13" t="s">
        <v>83</v>
      </c>
      <c r="AY137" s="256" t="s">
        <v>167</v>
      </c>
    </row>
    <row r="138" spans="1:51" s="14" customFormat="1" ht="12">
      <c r="A138" s="14"/>
      <c r="B138" s="257"/>
      <c r="C138" s="258"/>
      <c r="D138" s="241" t="s">
        <v>178</v>
      </c>
      <c r="E138" s="259" t="s">
        <v>1</v>
      </c>
      <c r="F138" s="260" t="s">
        <v>180</v>
      </c>
      <c r="G138" s="258"/>
      <c r="H138" s="261">
        <v>4.1</v>
      </c>
      <c r="I138" s="262"/>
      <c r="J138" s="258"/>
      <c r="K138" s="258"/>
      <c r="L138" s="263"/>
      <c r="M138" s="264"/>
      <c r="N138" s="265"/>
      <c r="O138" s="265"/>
      <c r="P138" s="265"/>
      <c r="Q138" s="265"/>
      <c r="R138" s="265"/>
      <c r="S138" s="265"/>
      <c r="T138" s="266"/>
      <c r="U138" s="14"/>
      <c r="V138" s="14"/>
      <c r="W138" s="14"/>
      <c r="X138" s="14"/>
      <c r="Y138" s="14"/>
      <c r="Z138" s="14"/>
      <c r="AA138" s="14"/>
      <c r="AB138" s="14"/>
      <c r="AC138" s="14"/>
      <c r="AD138" s="14"/>
      <c r="AE138" s="14"/>
      <c r="AT138" s="267" t="s">
        <v>178</v>
      </c>
      <c r="AU138" s="267" t="s">
        <v>92</v>
      </c>
      <c r="AV138" s="14" t="s">
        <v>174</v>
      </c>
      <c r="AW138" s="14" t="s">
        <v>38</v>
      </c>
      <c r="AX138" s="14" t="s">
        <v>90</v>
      </c>
      <c r="AY138" s="267" t="s">
        <v>167</v>
      </c>
    </row>
    <row r="139" spans="1:65" s="2" customFormat="1" ht="33" customHeight="1">
      <c r="A139" s="39"/>
      <c r="B139" s="40"/>
      <c r="C139" s="228" t="s">
        <v>92</v>
      </c>
      <c r="D139" s="228" t="s">
        <v>169</v>
      </c>
      <c r="E139" s="229" t="s">
        <v>334</v>
      </c>
      <c r="F139" s="230" t="s">
        <v>335</v>
      </c>
      <c r="G139" s="231" t="s">
        <v>172</v>
      </c>
      <c r="H139" s="232">
        <v>4.1</v>
      </c>
      <c r="I139" s="233"/>
      <c r="J139" s="234">
        <f>ROUND(I139*H139,2)</f>
        <v>0</v>
      </c>
      <c r="K139" s="230" t="s">
        <v>330</v>
      </c>
      <c r="L139" s="45"/>
      <c r="M139" s="235" t="s">
        <v>1</v>
      </c>
      <c r="N139" s="236" t="s">
        <v>48</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174</v>
      </c>
      <c r="AT139" s="239" t="s">
        <v>169</v>
      </c>
      <c r="AU139" s="239" t="s">
        <v>92</v>
      </c>
      <c r="AY139" s="17" t="s">
        <v>167</v>
      </c>
      <c r="BE139" s="240">
        <f>IF(N139="základní",J139,0)</f>
        <v>0</v>
      </c>
      <c r="BF139" s="240">
        <f>IF(N139="snížená",J139,0)</f>
        <v>0</v>
      </c>
      <c r="BG139" s="240">
        <f>IF(N139="zákl. přenesená",J139,0)</f>
        <v>0</v>
      </c>
      <c r="BH139" s="240">
        <f>IF(N139="sníž. přenesená",J139,0)</f>
        <v>0</v>
      </c>
      <c r="BI139" s="240">
        <f>IF(N139="nulová",J139,0)</f>
        <v>0</v>
      </c>
      <c r="BJ139" s="17" t="s">
        <v>90</v>
      </c>
      <c r="BK139" s="240">
        <f>ROUND(I139*H139,2)</f>
        <v>0</v>
      </c>
      <c r="BL139" s="17" t="s">
        <v>174</v>
      </c>
      <c r="BM139" s="239" t="s">
        <v>336</v>
      </c>
    </row>
    <row r="140" spans="1:51" s="13" customFormat="1" ht="12">
      <c r="A140" s="13"/>
      <c r="B140" s="246"/>
      <c r="C140" s="247"/>
      <c r="D140" s="241" t="s">
        <v>178</v>
      </c>
      <c r="E140" s="248" t="s">
        <v>1</v>
      </c>
      <c r="F140" s="249" t="s">
        <v>333</v>
      </c>
      <c r="G140" s="247"/>
      <c r="H140" s="250">
        <v>4.1</v>
      </c>
      <c r="I140" s="251"/>
      <c r="J140" s="247"/>
      <c r="K140" s="247"/>
      <c r="L140" s="252"/>
      <c r="M140" s="253"/>
      <c r="N140" s="254"/>
      <c r="O140" s="254"/>
      <c r="P140" s="254"/>
      <c r="Q140" s="254"/>
      <c r="R140" s="254"/>
      <c r="S140" s="254"/>
      <c r="T140" s="255"/>
      <c r="U140" s="13"/>
      <c r="V140" s="13"/>
      <c r="W140" s="13"/>
      <c r="X140" s="13"/>
      <c r="Y140" s="13"/>
      <c r="Z140" s="13"/>
      <c r="AA140" s="13"/>
      <c r="AB140" s="13"/>
      <c r="AC140" s="13"/>
      <c r="AD140" s="13"/>
      <c r="AE140" s="13"/>
      <c r="AT140" s="256" t="s">
        <v>178</v>
      </c>
      <c r="AU140" s="256" t="s">
        <v>92</v>
      </c>
      <c r="AV140" s="13" t="s">
        <v>92</v>
      </c>
      <c r="AW140" s="13" t="s">
        <v>38</v>
      </c>
      <c r="AX140" s="13" t="s">
        <v>90</v>
      </c>
      <c r="AY140" s="256" t="s">
        <v>167</v>
      </c>
    </row>
    <row r="141" spans="1:65" s="2" customFormat="1" ht="12">
      <c r="A141" s="39"/>
      <c r="B141" s="40"/>
      <c r="C141" s="228" t="s">
        <v>109</v>
      </c>
      <c r="D141" s="228" t="s">
        <v>169</v>
      </c>
      <c r="E141" s="229" t="s">
        <v>337</v>
      </c>
      <c r="F141" s="230" t="s">
        <v>338</v>
      </c>
      <c r="G141" s="231" t="s">
        <v>172</v>
      </c>
      <c r="H141" s="232">
        <v>4.1</v>
      </c>
      <c r="I141" s="233"/>
      <c r="J141" s="234">
        <f>ROUND(I141*H141,2)</f>
        <v>0</v>
      </c>
      <c r="K141" s="230" t="s">
        <v>330</v>
      </c>
      <c r="L141" s="45"/>
      <c r="M141" s="235" t="s">
        <v>1</v>
      </c>
      <c r="N141" s="236" t="s">
        <v>48</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174</v>
      </c>
      <c r="AT141" s="239" t="s">
        <v>169</v>
      </c>
      <c r="AU141" s="239" t="s">
        <v>92</v>
      </c>
      <c r="AY141" s="17" t="s">
        <v>167</v>
      </c>
      <c r="BE141" s="240">
        <f>IF(N141="základní",J141,0)</f>
        <v>0</v>
      </c>
      <c r="BF141" s="240">
        <f>IF(N141="snížená",J141,0)</f>
        <v>0</v>
      </c>
      <c r="BG141" s="240">
        <f>IF(N141="zákl. přenesená",J141,0)</f>
        <v>0</v>
      </c>
      <c r="BH141" s="240">
        <f>IF(N141="sníž. přenesená",J141,0)</f>
        <v>0</v>
      </c>
      <c r="BI141" s="240">
        <f>IF(N141="nulová",J141,0)</f>
        <v>0</v>
      </c>
      <c r="BJ141" s="17" t="s">
        <v>90</v>
      </c>
      <c r="BK141" s="240">
        <f>ROUND(I141*H141,2)</f>
        <v>0</v>
      </c>
      <c r="BL141" s="17" t="s">
        <v>174</v>
      </c>
      <c r="BM141" s="239" t="s">
        <v>339</v>
      </c>
    </row>
    <row r="142" spans="1:51" s="13" customFormat="1" ht="12">
      <c r="A142" s="13"/>
      <c r="B142" s="246"/>
      <c r="C142" s="247"/>
      <c r="D142" s="241" t="s">
        <v>178</v>
      </c>
      <c r="E142" s="248" t="s">
        <v>1</v>
      </c>
      <c r="F142" s="249" t="s">
        <v>333</v>
      </c>
      <c r="G142" s="247"/>
      <c r="H142" s="250">
        <v>4.1</v>
      </c>
      <c r="I142" s="251"/>
      <c r="J142" s="247"/>
      <c r="K142" s="247"/>
      <c r="L142" s="252"/>
      <c r="M142" s="253"/>
      <c r="N142" s="254"/>
      <c r="O142" s="254"/>
      <c r="P142" s="254"/>
      <c r="Q142" s="254"/>
      <c r="R142" s="254"/>
      <c r="S142" s="254"/>
      <c r="T142" s="255"/>
      <c r="U142" s="13"/>
      <c r="V142" s="13"/>
      <c r="W142" s="13"/>
      <c r="X142" s="13"/>
      <c r="Y142" s="13"/>
      <c r="Z142" s="13"/>
      <c r="AA142" s="13"/>
      <c r="AB142" s="13"/>
      <c r="AC142" s="13"/>
      <c r="AD142" s="13"/>
      <c r="AE142" s="13"/>
      <c r="AT142" s="256" t="s">
        <v>178</v>
      </c>
      <c r="AU142" s="256" t="s">
        <v>92</v>
      </c>
      <c r="AV142" s="13" t="s">
        <v>92</v>
      </c>
      <c r="AW142" s="13" t="s">
        <v>38</v>
      </c>
      <c r="AX142" s="13" t="s">
        <v>90</v>
      </c>
      <c r="AY142" s="256" t="s">
        <v>167</v>
      </c>
    </row>
    <row r="143" spans="1:65" s="2" customFormat="1" ht="12">
      <c r="A143" s="39"/>
      <c r="B143" s="40"/>
      <c r="C143" s="228" t="s">
        <v>174</v>
      </c>
      <c r="D143" s="228" t="s">
        <v>169</v>
      </c>
      <c r="E143" s="229" t="s">
        <v>340</v>
      </c>
      <c r="F143" s="230" t="s">
        <v>341</v>
      </c>
      <c r="G143" s="231" t="s">
        <v>172</v>
      </c>
      <c r="H143" s="232">
        <v>4.1</v>
      </c>
      <c r="I143" s="233"/>
      <c r="J143" s="234">
        <f>ROUND(I143*H143,2)</f>
        <v>0</v>
      </c>
      <c r="K143" s="230" t="s">
        <v>330</v>
      </c>
      <c r="L143" s="45"/>
      <c r="M143" s="235" t="s">
        <v>1</v>
      </c>
      <c r="N143" s="236" t="s">
        <v>48</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174</v>
      </c>
      <c r="AT143" s="239" t="s">
        <v>169</v>
      </c>
      <c r="AU143" s="239" t="s">
        <v>92</v>
      </c>
      <c r="AY143" s="17" t="s">
        <v>167</v>
      </c>
      <c r="BE143" s="240">
        <f>IF(N143="základní",J143,0)</f>
        <v>0</v>
      </c>
      <c r="BF143" s="240">
        <f>IF(N143="snížená",J143,0)</f>
        <v>0</v>
      </c>
      <c r="BG143" s="240">
        <f>IF(N143="zákl. přenesená",J143,0)</f>
        <v>0</v>
      </c>
      <c r="BH143" s="240">
        <f>IF(N143="sníž. přenesená",J143,0)</f>
        <v>0</v>
      </c>
      <c r="BI143" s="240">
        <f>IF(N143="nulová",J143,0)</f>
        <v>0</v>
      </c>
      <c r="BJ143" s="17" t="s">
        <v>90</v>
      </c>
      <c r="BK143" s="240">
        <f>ROUND(I143*H143,2)</f>
        <v>0</v>
      </c>
      <c r="BL143" s="17" t="s">
        <v>174</v>
      </c>
      <c r="BM143" s="239" t="s">
        <v>342</v>
      </c>
    </row>
    <row r="144" spans="1:51" s="13" customFormat="1" ht="12">
      <c r="A144" s="13"/>
      <c r="B144" s="246"/>
      <c r="C144" s="247"/>
      <c r="D144" s="241" t="s">
        <v>178</v>
      </c>
      <c r="E144" s="248" t="s">
        <v>1</v>
      </c>
      <c r="F144" s="249" t="s">
        <v>333</v>
      </c>
      <c r="G144" s="247"/>
      <c r="H144" s="250">
        <v>4.1</v>
      </c>
      <c r="I144" s="251"/>
      <c r="J144" s="247"/>
      <c r="K144" s="247"/>
      <c r="L144" s="252"/>
      <c r="M144" s="253"/>
      <c r="N144" s="254"/>
      <c r="O144" s="254"/>
      <c r="P144" s="254"/>
      <c r="Q144" s="254"/>
      <c r="R144" s="254"/>
      <c r="S144" s="254"/>
      <c r="T144" s="255"/>
      <c r="U144" s="13"/>
      <c r="V144" s="13"/>
      <c r="W144" s="13"/>
      <c r="X144" s="13"/>
      <c r="Y144" s="13"/>
      <c r="Z144" s="13"/>
      <c r="AA144" s="13"/>
      <c r="AB144" s="13"/>
      <c r="AC144" s="13"/>
      <c r="AD144" s="13"/>
      <c r="AE144" s="13"/>
      <c r="AT144" s="256" t="s">
        <v>178</v>
      </c>
      <c r="AU144" s="256" t="s">
        <v>92</v>
      </c>
      <c r="AV144" s="13" t="s">
        <v>92</v>
      </c>
      <c r="AW144" s="13" t="s">
        <v>38</v>
      </c>
      <c r="AX144" s="13" t="s">
        <v>90</v>
      </c>
      <c r="AY144" s="256" t="s">
        <v>167</v>
      </c>
    </row>
    <row r="145" spans="1:65" s="2" customFormat="1" ht="12">
      <c r="A145" s="39"/>
      <c r="B145" s="40"/>
      <c r="C145" s="228" t="s">
        <v>196</v>
      </c>
      <c r="D145" s="228" t="s">
        <v>169</v>
      </c>
      <c r="E145" s="229" t="s">
        <v>343</v>
      </c>
      <c r="F145" s="230" t="s">
        <v>344</v>
      </c>
      <c r="G145" s="231" t="s">
        <v>199</v>
      </c>
      <c r="H145" s="232">
        <v>3.8</v>
      </c>
      <c r="I145" s="233"/>
      <c r="J145" s="234">
        <f>ROUND(I145*H145,2)</f>
        <v>0</v>
      </c>
      <c r="K145" s="230" t="s">
        <v>330</v>
      </c>
      <c r="L145" s="45"/>
      <c r="M145" s="235" t="s">
        <v>1</v>
      </c>
      <c r="N145" s="236" t="s">
        <v>48</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174</v>
      </c>
      <c r="AT145" s="239" t="s">
        <v>169</v>
      </c>
      <c r="AU145" s="239" t="s">
        <v>92</v>
      </c>
      <c r="AY145" s="17" t="s">
        <v>167</v>
      </c>
      <c r="BE145" s="240">
        <f>IF(N145="základní",J145,0)</f>
        <v>0</v>
      </c>
      <c r="BF145" s="240">
        <f>IF(N145="snížená",J145,0)</f>
        <v>0</v>
      </c>
      <c r="BG145" s="240">
        <f>IF(N145="zákl. přenesená",J145,0)</f>
        <v>0</v>
      </c>
      <c r="BH145" s="240">
        <f>IF(N145="sníž. přenesená",J145,0)</f>
        <v>0</v>
      </c>
      <c r="BI145" s="240">
        <f>IF(N145="nulová",J145,0)</f>
        <v>0</v>
      </c>
      <c r="BJ145" s="17" t="s">
        <v>90</v>
      </c>
      <c r="BK145" s="240">
        <f>ROUND(I145*H145,2)</f>
        <v>0</v>
      </c>
      <c r="BL145" s="17" t="s">
        <v>174</v>
      </c>
      <c r="BM145" s="239" t="s">
        <v>345</v>
      </c>
    </row>
    <row r="146" spans="1:51" s="13" customFormat="1" ht="12">
      <c r="A146" s="13"/>
      <c r="B146" s="246"/>
      <c r="C146" s="247"/>
      <c r="D146" s="241" t="s">
        <v>178</v>
      </c>
      <c r="E146" s="248" t="s">
        <v>1</v>
      </c>
      <c r="F146" s="249" t="s">
        <v>346</v>
      </c>
      <c r="G146" s="247"/>
      <c r="H146" s="250">
        <v>3.8</v>
      </c>
      <c r="I146" s="251"/>
      <c r="J146" s="247"/>
      <c r="K146" s="247"/>
      <c r="L146" s="252"/>
      <c r="M146" s="253"/>
      <c r="N146" s="254"/>
      <c r="O146" s="254"/>
      <c r="P146" s="254"/>
      <c r="Q146" s="254"/>
      <c r="R146" s="254"/>
      <c r="S146" s="254"/>
      <c r="T146" s="255"/>
      <c r="U146" s="13"/>
      <c r="V146" s="13"/>
      <c r="W146" s="13"/>
      <c r="X146" s="13"/>
      <c r="Y146" s="13"/>
      <c r="Z146" s="13"/>
      <c r="AA146" s="13"/>
      <c r="AB146" s="13"/>
      <c r="AC146" s="13"/>
      <c r="AD146" s="13"/>
      <c r="AE146" s="13"/>
      <c r="AT146" s="256" t="s">
        <v>178</v>
      </c>
      <c r="AU146" s="256" t="s">
        <v>92</v>
      </c>
      <c r="AV146" s="13" t="s">
        <v>92</v>
      </c>
      <c r="AW146" s="13" t="s">
        <v>38</v>
      </c>
      <c r="AX146" s="13" t="s">
        <v>90</v>
      </c>
      <c r="AY146" s="256" t="s">
        <v>167</v>
      </c>
    </row>
    <row r="147" spans="1:65" s="2" customFormat="1" ht="16.5" customHeight="1">
      <c r="A147" s="39"/>
      <c r="B147" s="40"/>
      <c r="C147" s="228" t="s">
        <v>194</v>
      </c>
      <c r="D147" s="228" t="s">
        <v>169</v>
      </c>
      <c r="E147" s="229" t="s">
        <v>347</v>
      </c>
      <c r="F147" s="230" t="s">
        <v>348</v>
      </c>
      <c r="G147" s="231" t="s">
        <v>191</v>
      </c>
      <c r="H147" s="232">
        <v>7.175</v>
      </c>
      <c r="I147" s="233"/>
      <c r="J147" s="234">
        <f>ROUND(I147*H147,2)</f>
        <v>0</v>
      </c>
      <c r="K147" s="230" t="s">
        <v>330</v>
      </c>
      <c r="L147" s="45"/>
      <c r="M147" s="235" t="s">
        <v>1</v>
      </c>
      <c r="N147" s="236" t="s">
        <v>48</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174</v>
      </c>
      <c r="AT147" s="239" t="s">
        <v>169</v>
      </c>
      <c r="AU147" s="239" t="s">
        <v>92</v>
      </c>
      <c r="AY147" s="17" t="s">
        <v>167</v>
      </c>
      <c r="BE147" s="240">
        <f>IF(N147="základní",J147,0)</f>
        <v>0</v>
      </c>
      <c r="BF147" s="240">
        <f>IF(N147="snížená",J147,0)</f>
        <v>0</v>
      </c>
      <c r="BG147" s="240">
        <f>IF(N147="zákl. přenesená",J147,0)</f>
        <v>0</v>
      </c>
      <c r="BH147" s="240">
        <f>IF(N147="sníž. přenesená",J147,0)</f>
        <v>0</v>
      </c>
      <c r="BI147" s="240">
        <f>IF(N147="nulová",J147,0)</f>
        <v>0</v>
      </c>
      <c r="BJ147" s="17" t="s">
        <v>90</v>
      </c>
      <c r="BK147" s="240">
        <f>ROUND(I147*H147,2)</f>
        <v>0</v>
      </c>
      <c r="BL147" s="17" t="s">
        <v>174</v>
      </c>
      <c r="BM147" s="239" t="s">
        <v>349</v>
      </c>
    </row>
    <row r="148" spans="1:51" s="13" customFormat="1" ht="12">
      <c r="A148" s="13"/>
      <c r="B148" s="246"/>
      <c r="C148" s="247"/>
      <c r="D148" s="241" t="s">
        <v>178</v>
      </c>
      <c r="E148" s="248" t="s">
        <v>1</v>
      </c>
      <c r="F148" s="249" t="s">
        <v>333</v>
      </c>
      <c r="G148" s="247"/>
      <c r="H148" s="250">
        <v>4.1</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178</v>
      </c>
      <c r="AU148" s="256" t="s">
        <v>92</v>
      </c>
      <c r="AV148" s="13" t="s">
        <v>92</v>
      </c>
      <c r="AW148" s="13" t="s">
        <v>38</v>
      </c>
      <c r="AX148" s="13" t="s">
        <v>83</v>
      </c>
      <c r="AY148" s="256" t="s">
        <v>167</v>
      </c>
    </row>
    <row r="149" spans="1:51" s="13" customFormat="1" ht="12">
      <c r="A149" s="13"/>
      <c r="B149" s="246"/>
      <c r="C149" s="247"/>
      <c r="D149" s="241" t="s">
        <v>178</v>
      </c>
      <c r="E149" s="248" t="s">
        <v>1</v>
      </c>
      <c r="F149" s="249" t="s">
        <v>350</v>
      </c>
      <c r="G149" s="247"/>
      <c r="H149" s="250">
        <v>7.175</v>
      </c>
      <c r="I149" s="251"/>
      <c r="J149" s="247"/>
      <c r="K149" s="247"/>
      <c r="L149" s="252"/>
      <c r="M149" s="253"/>
      <c r="N149" s="254"/>
      <c r="O149" s="254"/>
      <c r="P149" s="254"/>
      <c r="Q149" s="254"/>
      <c r="R149" s="254"/>
      <c r="S149" s="254"/>
      <c r="T149" s="255"/>
      <c r="U149" s="13"/>
      <c r="V149" s="13"/>
      <c r="W149" s="13"/>
      <c r="X149" s="13"/>
      <c r="Y149" s="13"/>
      <c r="Z149" s="13"/>
      <c r="AA149" s="13"/>
      <c r="AB149" s="13"/>
      <c r="AC149" s="13"/>
      <c r="AD149" s="13"/>
      <c r="AE149" s="13"/>
      <c r="AT149" s="256" t="s">
        <v>178</v>
      </c>
      <c r="AU149" s="256" t="s">
        <v>92</v>
      </c>
      <c r="AV149" s="13" t="s">
        <v>92</v>
      </c>
      <c r="AW149" s="13" t="s">
        <v>38</v>
      </c>
      <c r="AX149" s="13" t="s">
        <v>90</v>
      </c>
      <c r="AY149" s="256" t="s">
        <v>167</v>
      </c>
    </row>
    <row r="150" spans="1:65" s="2" customFormat="1" ht="12">
      <c r="A150" s="39"/>
      <c r="B150" s="40"/>
      <c r="C150" s="228" t="s">
        <v>207</v>
      </c>
      <c r="D150" s="228" t="s">
        <v>169</v>
      </c>
      <c r="E150" s="229" t="s">
        <v>351</v>
      </c>
      <c r="F150" s="230" t="s">
        <v>352</v>
      </c>
      <c r="G150" s="231" t="s">
        <v>172</v>
      </c>
      <c r="H150" s="232">
        <v>4.1</v>
      </c>
      <c r="I150" s="233"/>
      <c r="J150" s="234">
        <f>ROUND(I150*H150,2)</f>
        <v>0</v>
      </c>
      <c r="K150" s="230" t="s">
        <v>330</v>
      </c>
      <c r="L150" s="45"/>
      <c r="M150" s="235" t="s">
        <v>1</v>
      </c>
      <c r="N150" s="236" t="s">
        <v>48</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174</v>
      </c>
      <c r="AT150" s="239" t="s">
        <v>169</v>
      </c>
      <c r="AU150" s="239" t="s">
        <v>92</v>
      </c>
      <c r="AY150" s="17" t="s">
        <v>167</v>
      </c>
      <c r="BE150" s="240">
        <f>IF(N150="základní",J150,0)</f>
        <v>0</v>
      </c>
      <c r="BF150" s="240">
        <f>IF(N150="snížená",J150,0)</f>
        <v>0</v>
      </c>
      <c r="BG150" s="240">
        <f>IF(N150="zákl. přenesená",J150,0)</f>
        <v>0</v>
      </c>
      <c r="BH150" s="240">
        <f>IF(N150="sníž. přenesená",J150,0)</f>
        <v>0</v>
      </c>
      <c r="BI150" s="240">
        <f>IF(N150="nulová",J150,0)</f>
        <v>0</v>
      </c>
      <c r="BJ150" s="17" t="s">
        <v>90</v>
      </c>
      <c r="BK150" s="240">
        <f>ROUND(I150*H150,2)</f>
        <v>0</v>
      </c>
      <c r="BL150" s="17" t="s">
        <v>174</v>
      </c>
      <c r="BM150" s="239" t="s">
        <v>353</v>
      </c>
    </row>
    <row r="151" spans="1:51" s="13" customFormat="1" ht="12">
      <c r="A151" s="13"/>
      <c r="B151" s="246"/>
      <c r="C151" s="247"/>
      <c r="D151" s="241" t="s">
        <v>178</v>
      </c>
      <c r="E151" s="248" t="s">
        <v>1</v>
      </c>
      <c r="F151" s="249" t="s">
        <v>333</v>
      </c>
      <c r="G151" s="247"/>
      <c r="H151" s="250">
        <v>4.1</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178</v>
      </c>
      <c r="AU151" s="256" t="s">
        <v>92</v>
      </c>
      <c r="AV151" s="13" t="s">
        <v>92</v>
      </c>
      <c r="AW151" s="13" t="s">
        <v>38</v>
      </c>
      <c r="AX151" s="13" t="s">
        <v>90</v>
      </c>
      <c r="AY151" s="256" t="s">
        <v>167</v>
      </c>
    </row>
    <row r="152" spans="1:65" s="2" customFormat="1" ht="12">
      <c r="A152" s="39"/>
      <c r="B152" s="40"/>
      <c r="C152" s="228" t="s">
        <v>205</v>
      </c>
      <c r="D152" s="228" t="s">
        <v>169</v>
      </c>
      <c r="E152" s="229" t="s">
        <v>354</v>
      </c>
      <c r="F152" s="230" t="s">
        <v>355</v>
      </c>
      <c r="G152" s="231" t="s">
        <v>172</v>
      </c>
      <c r="H152" s="232">
        <v>1.71</v>
      </c>
      <c r="I152" s="233"/>
      <c r="J152" s="234">
        <f>ROUND(I152*H152,2)</f>
        <v>0</v>
      </c>
      <c r="K152" s="230" t="s">
        <v>330</v>
      </c>
      <c r="L152" s="45"/>
      <c r="M152" s="235" t="s">
        <v>1</v>
      </c>
      <c r="N152" s="236" t="s">
        <v>48</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174</v>
      </c>
      <c r="AT152" s="239" t="s">
        <v>169</v>
      </c>
      <c r="AU152" s="239" t="s">
        <v>92</v>
      </c>
      <c r="AY152" s="17" t="s">
        <v>167</v>
      </c>
      <c r="BE152" s="240">
        <f>IF(N152="základní",J152,0)</f>
        <v>0</v>
      </c>
      <c r="BF152" s="240">
        <f>IF(N152="snížená",J152,0)</f>
        <v>0</v>
      </c>
      <c r="BG152" s="240">
        <f>IF(N152="zákl. přenesená",J152,0)</f>
        <v>0</v>
      </c>
      <c r="BH152" s="240">
        <f>IF(N152="sníž. přenesená",J152,0)</f>
        <v>0</v>
      </c>
      <c r="BI152" s="240">
        <f>IF(N152="nulová",J152,0)</f>
        <v>0</v>
      </c>
      <c r="BJ152" s="17" t="s">
        <v>90</v>
      </c>
      <c r="BK152" s="240">
        <f>ROUND(I152*H152,2)</f>
        <v>0</v>
      </c>
      <c r="BL152" s="17" t="s">
        <v>174</v>
      </c>
      <c r="BM152" s="239" t="s">
        <v>356</v>
      </c>
    </row>
    <row r="153" spans="1:51" s="13" customFormat="1" ht="12">
      <c r="A153" s="13"/>
      <c r="B153" s="246"/>
      <c r="C153" s="247"/>
      <c r="D153" s="241" t="s">
        <v>178</v>
      </c>
      <c r="E153" s="248" t="s">
        <v>1</v>
      </c>
      <c r="F153" s="249" t="s">
        <v>357</v>
      </c>
      <c r="G153" s="247"/>
      <c r="H153" s="250">
        <v>1.71</v>
      </c>
      <c r="I153" s="251"/>
      <c r="J153" s="247"/>
      <c r="K153" s="247"/>
      <c r="L153" s="252"/>
      <c r="M153" s="253"/>
      <c r="N153" s="254"/>
      <c r="O153" s="254"/>
      <c r="P153" s="254"/>
      <c r="Q153" s="254"/>
      <c r="R153" s="254"/>
      <c r="S153" s="254"/>
      <c r="T153" s="255"/>
      <c r="U153" s="13"/>
      <c r="V153" s="13"/>
      <c r="W153" s="13"/>
      <c r="X153" s="13"/>
      <c r="Y153" s="13"/>
      <c r="Z153" s="13"/>
      <c r="AA153" s="13"/>
      <c r="AB153" s="13"/>
      <c r="AC153" s="13"/>
      <c r="AD153" s="13"/>
      <c r="AE153" s="13"/>
      <c r="AT153" s="256" t="s">
        <v>178</v>
      </c>
      <c r="AU153" s="256" t="s">
        <v>92</v>
      </c>
      <c r="AV153" s="13" t="s">
        <v>92</v>
      </c>
      <c r="AW153" s="13" t="s">
        <v>38</v>
      </c>
      <c r="AX153" s="13" t="s">
        <v>90</v>
      </c>
      <c r="AY153" s="256" t="s">
        <v>167</v>
      </c>
    </row>
    <row r="154" spans="1:65" s="2" customFormat="1" ht="16.5" customHeight="1">
      <c r="A154" s="39"/>
      <c r="B154" s="40"/>
      <c r="C154" s="268" t="s">
        <v>215</v>
      </c>
      <c r="D154" s="268" t="s">
        <v>283</v>
      </c>
      <c r="E154" s="269" t="s">
        <v>358</v>
      </c>
      <c r="F154" s="270" t="s">
        <v>359</v>
      </c>
      <c r="G154" s="271" t="s">
        <v>191</v>
      </c>
      <c r="H154" s="272">
        <v>3.42</v>
      </c>
      <c r="I154" s="273"/>
      <c r="J154" s="274">
        <f>ROUND(I154*H154,2)</f>
        <v>0</v>
      </c>
      <c r="K154" s="270" t="s">
        <v>330</v>
      </c>
      <c r="L154" s="275"/>
      <c r="M154" s="276" t="s">
        <v>1</v>
      </c>
      <c r="N154" s="277" t="s">
        <v>48</v>
      </c>
      <c r="O154" s="92"/>
      <c r="P154" s="237">
        <f>O154*H154</f>
        <v>0</v>
      </c>
      <c r="Q154" s="237">
        <v>1</v>
      </c>
      <c r="R154" s="237">
        <f>Q154*H154</f>
        <v>3.42</v>
      </c>
      <c r="S154" s="237">
        <v>0</v>
      </c>
      <c r="T154" s="238">
        <f>S154*H154</f>
        <v>0</v>
      </c>
      <c r="U154" s="39"/>
      <c r="V154" s="39"/>
      <c r="W154" s="39"/>
      <c r="X154" s="39"/>
      <c r="Y154" s="39"/>
      <c r="Z154" s="39"/>
      <c r="AA154" s="39"/>
      <c r="AB154" s="39"/>
      <c r="AC154" s="39"/>
      <c r="AD154" s="39"/>
      <c r="AE154" s="39"/>
      <c r="AR154" s="239" t="s">
        <v>205</v>
      </c>
      <c r="AT154" s="239" t="s">
        <v>283</v>
      </c>
      <c r="AU154" s="239" t="s">
        <v>92</v>
      </c>
      <c r="AY154" s="17" t="s">
        <v>167</v>
      </c>
      <c r="BE154" s="240">
        <f>IF(N154="základní",J154,0)</f>
        <v>0</v>
      </c>
      <c r="BF154" s="240">
        <f>IF(N154="snížená",J154,0)</f>
        <v>0</v>
      </c>
      <c r="BG154" s="240">
        <f>IF(N154="zákl. přenesená",J154,0)</f>
        <v>0</v>
      </c>
      <c r="BH154" s="240">
        <f>IF(N154="sníž. přenesená",J154,0)</f>
        <v>0</v>
      </c>
      <c r="BI154" s="240">
        <f>IF(N154="nulová",J154,0)</f>
        <v>0</v>
      </c>
      <c r="BJ154" s="17" t="s">
        <v>90</v>
      </c>
      <c r="BK154" s="240">
        <f>ROUND(I154*H154,2)</f>
        <v>0</v>
      </c>
      <c r="BL154" s="17" t="s">
        <v>174</v>
      </c>
      <c r="BM154" s="239" t="s">
        <v>360</v>
      </c>
    </row>
    <row r="155" spans="1:51" s="13" customFormat="1" ht="12">
      <c r="A155" s="13"/>
      <c r="B155" s="246"/>
      <c r="C155" s="247"/>
      <c r="D155" s="241" t="s">
        <v>178</v>
      </c>
      <c r="E155" s="248" t="s">
        <v>1</v>
      </c>
      <c r="F155" s="249" t="s">
        <v>361</v>
      </c>
      <c r="G155" s="247"/>
      <c r="H155" s="250">
        <v>1.71</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178</v>
      </c>
      <c r="AU155" s="256" t="s">
        <v>92</v>
      </c>
      <c r="AV155" s="13" t="s">
        <v>92</v>
      </c>
      <c r="AW155" s="13" t="s">
        <v>38</v>
      </c>
      <c r="AX155" s="13" t="s">
        <v>83</v>
      </c>
      <c r="AY155" s="256" t="s">
        <v>167</v>
      </c>
    </row>
    <row r="156" spans="1:51" s="13" customFormat="1" ht="12">
      <c r="A156" s="13"/>
      <c r="B156" s="246"/>
      <c r="C156" s="247"/>
      <c r="D156" s="241" t="s">
        <v>178</v>
      </c>
      <c r="E156" s="248" t="s">
        <v>1</v>
      </c>
      <c r="F156" s="249" t="s">
        <v>362</v>
      </c>
      <c r="G156" s="247"/>
      <c r="H156" s="250">
        <v>3.42</v>
      </c>
      <c r="I156" s="251"/>
      <c r="J156" s="247"/>
      <c r="K156" s="247"/>
      <c r="L156" s="252"/>
      <c r="M156" s="253"/>
      <c r="N156" s="254"/>
      <c r="O156" s="254"/>
      <c r="P156" s="254"/>
      <c r="Q156" s="254"/>
      <c r="R156" s="254"/>
      <c r="S156" s="254"/>
      <c r="T156" s="255"/>
      <c r="U156" s="13"/>
      <c r="V156" s="13"/>
      <c r="W156" s="13"/>
      <c r="X156" s="13"/>
      <c r="Y156" s="13"/>
      <c r="Z156" s="13"/>
      <c r="AA156" s="13"/>
      <c r="AB156" s="13"/>
      <c r="AC156" s="13"/>
      <c r="AD156" s="13"/>
      <c r="AE156" s="13"/>
      <c r="AT156" s="256" t="s">
        <v>178</v>
      </c>
      <c r="AU156" s="256" t="s">
        <v>92</v>
      </c>
      <c r="AV156" s="13" t="s">
        <v>92</v>
      </c>
      <c r="AW156" s="13" t="s">
        <v>38</v>
      </c>
      <c r="AX156" s="13" t="s">
        <v>90</v>
      </c>
      <c r="AY156" s="256" t="s">
        <v>167</v>
      </c>
    </row>
    <row r="157" spans="1:65" s="2" customFormat="1" ht="12">
      <c r="A157" s="39"/>
      <c r="B157" s="40"/>
      <c r="C157" s="228" t="s">
        <v>224</v>
      </c>
      <c r="D157" s="228" t="s">
        <v>169</v>
      </c>
      <c r="E157" s="229" t="s">
        <v>363</v>
      </c>
      <c r="F157" s="230" t="s">
        <v>364</v>
      </c>
      <c r="G157" s="231" t="s">
        <v>172</v>
      </c>
      <c r="H157" s="232">
        <v>1.75</v>
      </c>
      <c r="I157" s="233"/>
      <c r="J157" s="234">
        <f>ROUND(I157*H157,2)</f>
        <v>0</v>
      </c>
      <c r="K157" s="230" t="s">
        <v>330</v>
      </c>
      <c r="L157" s="45"/>
      <c r="M157" s="235" t="s">
        <v>1</v>
      </c>
      <c r="N157" s="236" t="s">
        <v>48</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174</v>
      </c>
      <c r="AT157" s="239" t="s">
        <v>169</v>
      </c>
      <c r="AU157" s="239" t="s">
        <v>92</v>
      </c>
      <c r="AY157" s="17" t="s">
        <v>167</v>
      </c>
      <c r="BE157" s="240">
        <f>IF(N157="základní",J157,0)</f>
        <v>0</v>
      </c>
      <c r="BF157" s="240">
        <f>IF(N157="snížená",J157,0)</f>
        <v>0</v>
      </c>
      <c r="BG157" s="240">
        <f>IF(N157="zákl. přenesená",J157,0)</f>
        <v>0</v>
      </c>
      <c r="BH157" s="240">
        <f>IF(N157="sníž. přenesená",J157,0)</f>
        <v>0</v>
      </c>
      <c r="BI157" s="240">
        <f>IF(N157="nulová",J157,0)</f>
        <v>0</v>
      </c>
      <c r="BJ157" s="17" t="s">
        <v>90</v>
      </c>
      <c r="BK157" s="240">
        <f>ROUND(I157*H157,2)</f>
        <v>0</v>
      </c>
      <c r="BL157" s="17" t="s">
        <v>174</v>
      </c>
      <c r="BM157" s="239" t="s">
        <v>365</v>
      </c>
    </row>
    <row r="158" spans="1:51" s="13" customFormat="1" ht="12">
      <c r="A158" s="13"/>
      <c r="B158" s="246"/>
      <c r="C158" s="247"/>
      <c r="D158" s="241" t="s">
        <v>178</v>
      </c>
      <c r="E158" s="248" t="s">
        <v>1</v>
      </c>
      <c r="F158" s="249" t="s">
        <v>366</v>
      </c>
      <c r="G158" s="247"/>
      <c r="H158" s="250">
        <v>1.748</v>
      </c>
      <c r="I158" s="251"/>
      <c r="J158" s="247"/>
      <c r="K158" s="247"/>
      <c r="L158" s="252"/>
      <c r="M158" s="253"/>
      <c r="N158" s="254"/>
      <c r="O158" s="254"/>
      <c r="P158" s="254"/>
      <c r="Q158" s="254"/>
      <c r="R158" s="254"/>
      <c r="S158" s="254"/>
      <c r="T158" s="255"/>
      <c r="U158" s="13"/>
      <c r="V158" s="13"/>
      <c r="W158" s="13"/>
      <c r="X158" s="13"/>
      <c r="Y158" s="13"/>
      <c r="Z158" s="13"/>
      <c r="AA158" s="13"/>
      <c r="AB158" s="13"/>
      <c r="AC158" s="13"/>
      <c r="AD158" s="13"/>
      <c r="AE158" s="13"/>
      <c r="AT158" s="256" t="s">
        <v>178</v>
      </c>
      <c r="AU158" s="256" t="s">
        <v>92</v>
      </c>
      <c r="AV158" s="13" t="s">
        <v>92</v>
      </c>
      <c r="AW158" s="13" t="s">
        <v>38</v>
      </c>
      <c r="AX158" s="13" t="s">
        <v>83</v>
      </c>
      <c r="AY158" s="256" t="s">
        <v>167</v>
      </c>
    </row>
    <row r="159" spans="1:51" s="14" customFormat="1" ht="12">
      <c r="A159" s="14"/>
      <c r="B159" s="257"/>
      <c r="C159" s="258"/>
      <c r="D159" s="241" t="s">
        <v>178</v>
      </c>
      <c r="E159" s="259" t="s">
        <v>1</v>
      </c>
      <c r="F159" s="260" t="s">
        <v>180</v>
      </c>
      <c r="G159" s="258"/>
      <c r="H159" s="261">
        <v>1.748</v>
      </c>
      <c r="I159" s="262"/>
      <c r="J159" s="258"/>
      <c r="K159" s="258"/>
      <c r="L159" s="263"/>
      <c r="M159" s="264"/>
      <c r="N159" s="265"/>
      <c r="O159" s="265"/>
      <c r="P159" s="265"/>
      <c r="Q159" s="265"/>
      <c r="R159" s="265"/>
      <c r="S159" s="265"/>
      <c r="T159" s="266"/>
      <c r="U159" s="14"/>
      <c r="V159" s="14"/>
      <c r="W159" s="14"/>
      <c r="X159" s="14"/>
      <c r="Y159" s="14"/>
      <c r="Z159" s="14"/>
      <c r="AA159" s="14"/>
      <c r="AB159" s="14"/>
      <c r="AC159" s="14"/>
      <c r="AD159" s="14"/>
      <c r="AE159" s="14"/>
      <c r="AT159" s="267" t="s">
        <v>178</v>
      </c>
      <c r="AU159" s="267" t="s">
        <v>92</v>
      </c>
      <c r="AV159" s="14" t="s">
        <v>174</v>
      </c>
      <c r="AW159" s="14" t="s">
        <v>38</v>
      </c>
      <c r="AX159" s="14" t="s">
        <v>83</v>
      </c>
      <c r="AY159" s="267" t="s">
        <v>167</v>
      </c>
    </row>
    <row r="160" spans="1:51" s="13" customFormat="1" ht="12">
      <c r="A160" s="13"/>
      <c r="B160" s="246"/>
      <c r="C160" s="247"/>
      <c r="D160" s="241" t="s">
        <v>178</v>
      </c>
      <c r="E160" s="248" t="s">
        <v>1</v>
      </c>
      <c r="F160" s="249" t="s">
        <v>367</v>
      </c>
      <c r="G160" s="247"/>
      <c r="H160" s="250">
        <v>1.75</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178</v>
      </c>
      <c r="AU160" s="256" t="s">
        <v>92</v>
      </c>
      <c r="AV160" s="13" t="s">
        <v>92</v>
      </c>
      <c r="AW160" s="13" t="s">
        <v>38</v>
      </c>
      <c r="AX160" s="13" t="s">
        <v>83</v>
      </c>
      <c r="AY160" s="256" t="s">
        <v>167</v>
      </c>
    </row>
    <row r="161" spans="1:51" s="14" customFormat="1" ht="12">
      <c r="A161" s="14"/>
      <c r="B161" s="257"/>
      <c r="C161" s="258"/>
      <c r="D161" s="241" t="s">
        <v>178</v>
      </c>
      <c r="E161" s="259" t="s">
        <v>1</v>
      </c>
      <c r="F161" s="260" t="s">
        <v>180</v>
      </c>
      <c r="G161" s="258"/>
      <c r="H161" s="261">
        <v>1.75</v>
      </c>
      <c r="I161" s="262"/>
      <c r="J161" s="258"/>
      <c r="K161" s="258"/>
      <c r="L161" s="263"/>
      <c r="M161" s="264"/>
      <c r="N161" s="265"/>
      <c r="O161" s="265"/>
      <c r="P161" s="265"/>
      <c r="Q161" s="265"/>
      <c r="R161" s="265"/>
      <c r="S161" s="265"/>
      <c r="T161" s="266"/>
      <c r="U161" s="14"/>
      <c r="V161" s="14"/>
      <c r="W161" s="14"/>
      <c r="X161" s="14"/>
      <c r="Y161" s="14"/>
      <c r="Z161" s="14"/>
      <c r="AA161" s="14"/>
      <c r="AB161" s="14"/>
      <c r="AC161" s="14"/>
      <c r="AD161" s="14"/>
      <c r="AE161" s="14"/>
      <c r="AT161" s="267" t="s">
        <v>178</v>
      </c>
      <c r="AU161" s="267" t="s">
        <v>92</v>
      </c>
      <c r="AV161" s="14" t="s">
        <v>174</v>
      </c>
      <c r="AW161" s="14" t="s">
        <v>38</v>
      </c>
      <c r="AX161" s="14" t="s">
        <v>90</v>
      </c>
      <c r="AY161" s="267" t="s">
        <v>167</v>
      </c>
    </row>
    <row r="162" spans="1:65" s="2" customFormat="1" ht="16.5" customHeight="1">
      <c r="A162" s="39"/>
      <c r="B162" s="40"/>
      <c r="C162" s="268" t="s">
        <v>228</v>
      </c>
      <c r="D162" s="268" t="s">
        <v>283</v>
      </c>
      <c r="E162" s="269" t="s">
        <v>368</v>
      </c>
      <c r="F162" s="270" t="s">
        <v>369</v>
      </c>
      <c r="G162" s="271" t="s">
        <v>191</v>
      </c>
      <c r="H162" s="272">
        <v>3.063</v>
      </c>
      <c r="I162" s="273"/>
      <c r="J162" s="274">
        <f>ROUND(I162*H162,2)</f>
        <v>0</v>
      </c>
      <c r="K162" s="270" t="s">
        <v>330</v>
      </c>
      <c r="L162" s="275"/>
      <c r="M162" s="276" t="s">
        <v>1</v>
      </c>
      <c r="N162" s="277" t="s">
        <v>48</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205</v>
      </c>
      <c r="AT162" s="239" t="s">
        <v>283</v>
      </c>
      <c r="AU162" s="239" t="s">
        <v>92</v>
      </c>
      <c r="AY162" s="17" t="s">
        <v>167</v>
      </c>
      <c r="BE162" s="240">
        <f>IF(N162="základní",J162,0)</f>
        <v>0</v>
      </c>
      <c r="BF162" s="240">
        <f>IF(N162="snížená",J162,0)</f>
        <v>0</v>
      </c>
      <c r="BG162" s="240">
        <f>IF(N162="zákl. přenesená",J162,0)</f>
        <v>0</v>
      </c>
      <c r="BH162" s="240">
        <f>IF(N162="sníž. přenesená",J162,0)</f>
        <v>0</v>
      </c>
      <c r="BI162" s="240">
        <f>IF(N162="nulová",J162,0)</f>
        <v>0</v>
      </c>
      <c r="BJ162" s="17" t="s">
        <v>90</v>
      </c>
      <c r="BK162" s="240">
        <f>ROUND(I162*H162,2)</f>
        <v>0</v>
      </c>
      <c r="BL162" s="17" t="s">
        <v>174</v>
      </c>
      <c r="BM162" s="239" t="s">
        <v>370</v>
      </c>
    </row>
    <row r="163" spans="1:51" s="13" customFormat="1" ht="12">
      <c r="A163" s="13"/>
      <c r="B163" s="246"/>
      <c r="C163" s="247"/>
      <c r="D163" s="241" t="s">
        <v>178</v>
      </c>
      <c r="E163" s="248" t="s">
        <v>1</v>
      </c>
      <c r="F163" s="249" t="s">
        <v>367</v>
      </c>
      <c r="G163" s="247"/>
      <c r="H163" s="250">
        <v>1.75</v>
      </c>
      <c r="I163" s="251"/>
      <c r="J163" s="247"/>
      <c r="K163" s="247"/>
      <c r="L163" s="252"/>
      <c r="M163" s="253"/>
      <c r="N163" s="254"/>
      <c r="O163" s="254"/>
      <c r="P163" s="254"/>
      <c r="Q163" s="254"/>
      <c r="R163" s="254"/>
      <c r="S163" s="254"/>
      <c r="T163" s="255"/>
      <c r="U163" s="13"/>
      <c r="V163" s="13"/>
      <c r="W163" s="13"/>
      <c r="X163" s="13"/>
      <c r="Y163" s="13"/>
      <c r="Z163" s="13"/>
      <c r="AA163" s="13"/>
      <c r="AB163" s="13"/>
      <c r="AC163" s="13"/>
      <c r="AD163" s="13"/>
      <c r="AE163" s="13"/>
      <c r="AT163" s="256" t="s">
        <v>178</v>
      </c>
      <c r="AU163" s="256" t="s">
        <v>92</v>
      </c>
      <c r="AV163" s="13" t="s">
        <v>92</v>
      </c>
      <c r="AW163" s="13" t="s">
        <v>38</v>
      </c>
      <c r="AX163" s="13" t="s">
        <v>83</v>
      </c>
      <c r="AY163" s="256" t="s">
        <v>167</v>
      </c>
    </row>
    <row r="164" spans="1:51" s="13" customFormat="1" ht="12">
      <c r="A164" s="13"/>
      <c r="B164" s="246"/>
      <c r="C164" s="247"/>
      <c r="D164" s="241" t="s">
        <v>178</v>
      </c>
      <c r="E164" s="248" t="s">
        <v>1</v>
      </c>
      <c r="F164" s="249" t="s">
        <v>371</v>
      </c>
      <c r="G164" s="247"/>
      <c r="H164" s="250">
        <v>3.063</v>
      </c>
      <c r="I164" s="251"/>
      <c r="J164" s="247"/>
      <c r="K164" s="247"/>
      <c r="L164" s="252"/>
      <c r="M164" s="253"/>
      <c r="N164" s="254"/>
      <c r="O164" s="254"/>
      <c r="P164" s="254"/>
      <c r="Q164" s="254"/>
      <c r="R164" s="254"/>
      <c r="S164" s="254"/>
      <c r="T164" s="255"/>
      <c r="U164" s="13"/>
      <c r="V164" s="13"/>
      <c r="W164" s="13"/>
      <c r="X164" s="13"/>
      <c r="Y164" s="13"/>
      <c r="Z164" s="13"/>
      <c r="AA164" s="13"/>
      <c r="AB164" s="13"/>
      <c r="AC164" s="13"/>
      <c r="AD164" s="13"/>
      <c r="AE164" s="13"/>
      <c r="AT164" s="256" t="s">
        <v>178</v>
      </c>
      <c r="AU164" s="256" t="s">
        <v>92</v>
      </c>
      <c r="AV164" s="13" t="s">
        <v>92</v>
      </c>
      <c r="AW164" s="13" t="s">
        <v>38</v>
      </c>
      <c r="AX164" s="13" t="s">
        <v>90</v>
      </c>
      <c r="AY164" s="256" t="s">
        <v>167</v>
      </c>
    </row>
    <row r="165" spans="1:65" s="2" customFormat="1" ht="12">
      <c r="A165" s="39"/>
      <c r="B165" s="40"/>
      <c r="C165" s="228" t="s">
        <v>235</v>
      </c>
      <c r="D165" s="228" t="s">
        <v>169</v>
      </c>
      <c r="E165" s="229" t="s">
        <v>372</v>
      </c>
      <c r="F165" s="230" t="s">
        <v>373</v>
      </c>
      <c r="G165" s="231" t="s">
        <v>172</v>
      </c>
      <c r="H165" s="232">
        <v>1.75</v>
      </c>
      <c r="I165" s="233"/>
      <c r="J165" s="234">
        <f>ROUND(I165*H165,2)</f>
        <v>0</v>
      </c>
      <c r="K165" s="230" t="s">
        <v>330</v>
      </c>
      <c r="L165" s="45"/>
      <c r="M165" s="235" t="s">
        <v>1</v>
      </c>
      <c r="N165" s="236" t="s">
        <v>48</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174</v>
      </c>
      <c r="AT165" s="239" t="s">
        <v>169</v>
      </c>
      <c r="AU165" s="239" t="s">
        <v>92</v>
      </c>
      <c r="AY165" s="17" t="s">
        <v>167</v>
      </c>
      <c r="BE165" s="240">
        <f>IF(N165="základní",J165,0)</f>
        <v>0</v>
      </c>
      <c r="BF165" s="240">
        <f>IF(N165="snížená",J165,0)</f>
        <v>0</v>
      </c>
      <c r="BG165" s="240">
        <f>IF(N165="zákl. přenesená",J165,0)</f>
        <v>0</v>
      </c>
      <c r="BH165" s="240">
        <f>IF(N165="sníž. přenesená",J165,0)</f>
        <v>0</v>
      </c>
      <c r="BI165" s="240">
        <f>IF(N165="nulová",J165,0)</f>
        <v>0</v>
      </c>
      <c r="BJ165" s="17" t="s">
        <v>90</v>
      </c>
      <c r="BK165" s="240">
        <f>ROUND(I165*H165,2)</f>
        <v>0</v>
      </c>
      <c r="BL165" s="17" t="s">
        <v>174</v>
      </c>
      <c r="BM165" s="239" t="s">
        <v>374</v>
      </c>
    </row>
    <row r="166" spans="1:51" s="13" customFormat="1" ht="12">
      <c r="A166" s="13"/>
      <c r="B166" s="246"/>
      <c r="C166" s="247"/>
      <c r="D166" s="241" t="s">
        <v>178</v>
      </c>
      <c r="E166" s="248" t="s">
        <v>1</v>
      </c>
      <c r="F166" s="249" t="s">
        <v>367</v>
      </c>
      <c r="G166" s="247"/>
      <c r="H166" s="250">
        <v>1.75</v>
      </c>
      <c r="I166" s="251"/>
      <c r="J166" s="247"/>
      <c r="K166" s="247"/>
      <c r="L166" s="252"/>
      <c r="M166" s="253"/>
      <c r="N166" s="254"/>
      <c r="O166" s="254"/>
      <c r="P166" s="254"/>
      <c r="Q166" s="254"/>
      <c r="R166" s="254"/>
      <c r="S166" s="254"/>
      <c r="T166" s="255"/>
      <c r="U166" s="13"/>
      <c r="V166" s="13"/>
      <c r="W166" s="13"/>
      <c r="X166" s="13"/>
      <c r="Y166" s="13"/>
      <c r="Z166" s="13"/>
      <c r="AA166" s="13"/>
      <c r="AB166" s="13"/>
      <c r="AC166" s="13"/>
      <c r="AD166" s="13"/>
      <c r="AE166" s="13"/>
      <c r="AT166" s="256" t="s">
        <v>178</v>
      </c>
      <c r="AU166" s="256" t="s">
        <v>92</v>
      </c>
      <c r="AV166" s="13" t="s">
        <v>92</v>
      </c>
      <c r="AW166" s="13" t="s">
        <v>38</v>
      </c>
      <c r="AX166" s="13" t="s">
        <v>90</v>
      </c>
      <c r="AY166" s="256" t="s">
        <v>167</v>
      </c>
    </row>
    <row r="167" spans="1:63" s="12" customFormat="1" ht="22.8" customHeight="1">
      <c r="A167" s="12"/>
      <c r="B167" s="212"/>
      <c r="C167" s="213"/>
      <c r="D167" s="214" t="s">
        <v>82</v>
      </c>
      <c r="E167" s="226" t="s">
        <v>174</v>
      </c>
      <c r="F167" s="226" t="s">
        <v>375</v>
      </c>
      <c r="G167" s="213"/>
      <c r="H167" s="213"/>
      <c r="I167" s="216"/>
      <c r="J167" s="227">
        <f>BK167</f>
        <v>0</v>
      </c>
      <c r="K167" s="213"/>
      <c r="L167" s="218"/>
      <c r="M167" s="219"/>
      <c r="N167" s="220"/>
      <c r="O167" s="220"/>
      <c r="P167" s="221">
        <f>SUM(P168:P172)</f>
        <v>0</v>
      </c>
      <c r="Q167" s="220"/>
      <c r="R167" s="221">
        <f>SUM(R168:R172)</f>
        <v>0</v>
      </c>
      <c r="S167" s="220"/>
      <c r="T167" s="222">
        <f>SUM(T168:T172)</f>
        <v>0</v>
      </c>
      <c r="U167" s="12"/>
      <c r="V167" s="12"/>
      <c r="W167" s="12"/>
      <c r="X167" s="12"/>
      <c r="Y167" s="12"/>
      <c r="Z167" s="12"/>
      <c r="AA167" s="12"/>
      <c r="AB167" s="12"/>
      <c r="AC167" s="12"/>
      <c r="AD167" s="12"/>
      <c r="AE167" s="12"/>
      <c r="AR167" s="223" t="s">
        <v>90</v>
      </c>
      <c r="AT167" s="224" t="s">
        <v>82</v>
      </c>
      <c r="AU167" s="224" t="s">
        <v>90</v>
      </c>
      <c r="AY167" s="223" t="s">
        <v>167</v>
      </c>
      <c r="BK167" s="225">
        <f>SUM(BK168:BK172)</f>
        <v>0</v>
      </c>
    </row>
    <row r="168" spans="1:65" s="2" customFormat="1" ht="16.5" customHeight="1">
      <c r="A168" s="39"/>
      <c r="B168" s="40"/>
      <c r="C168" s="228" t="s">
        <v>240</v>
      </c>
      <c r="D168" s="228" t="s">
        <v>169</v>
      </c>
      <c r="E168" s="229" t="s">
        <v>376</v>
      </c>
      <c r="F168" s="230" t="s">
        <v>377</v>
      </c>
      <c r="G168" s="231" t="s">
        <v>172</v>
      </c>
      <c r="H168" s="232">
        <v>0.6</v>
      </c>
      <c r="I168" s="233"/>
      <c r="J168" s="234">
        <f>ROUND(I168*H168,2)</f>
        <v>0</v>
      </c>
      <c r="K168" s="230" t="s">
        <v>330</v>
      </c>
      <c r="L168" s="45"/>
      <c r="M168" s="235" t="s">
        <v>1</v>
      </c>
      <c r="N168" s="236" t="s">
        <v>48</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174</v>
      </c>
      <c r="AT168" s="239" t="s">
        <v>169</v>
      </c>
      <c r="AU168" s="239" t="s">
        <v>92</v>
      </c>
      <c r="AY168" s="17" t="s">
        <v>167</v>
      </c>
      <c r="BE168" s="240">
        <f>IF(N168="základní",J168,0)</f>
        <v>0</v>
      </c>
      <c r="BF168" s="240">
        <f>IF(N168="snížená",J168,0)</f>
        <v>0</v>
      </c>
      <c r="BG168" s="240">
        <f>IF(N168="zákl. přenesená",J168,0)</f>
        <v>0</v>
      </c>
      <c r="BH168" s="240">
        <f>IF(N168="sníž. přenesená",J168,0)</f>
        <v>0</v>
      </c>
      <c r="BI168" s="240">
        <f>IF(N168="nulová",J168,0)</f>
        <v>0</v>
      </c>
      <c r="BJ168" s="17" t="s">
        <v>90</v>
      </c>
      <c r="BK168" s="240">
        <f>ROUND(I168*H168,2)</f>
        <v>0</v>
      </c>
      <c r="BL168" s="17" t="s">
        <v>174</v>
      </c>
      <c r="BM168" s="239" t="s">
        <v>378</v>
      </c>
    </row>
    <row r="169" spans="1:51" s="13" customFormat="1" ht="12">
      <c r="A169" s="13"/>
      <c r="B169" s="246"/>
      <c r="C169" s="247"/>
      <c r="D169" s="241" t="s">
        <v>178</v>
      </c>
      <c r="E169" s="248" t="s">
        <v>1</v>
      </c>
      <c r="F169" s="249" t="s">
        <v>379</v>
      </c>
      <c r="G169" s="247"/>
      <c r="H169" s="250">
        <v>0.57</v>
      </c>
      <c r="I169" s="251"/>
      <c r="J169" s="247"/>
      <c r="K169" s="247"/>
      <c r="L169" s="252"/>
      <c r="M169" s="253"/>
      <c r="N169" s="254"/>
      <c r="O169" s="254"/>
      <c r="P169" s="254"/>
      <c r="Q169" s="254"/>
      <c r="R169" s="254"/>
      <c r="S169" s="254"/>
      <c r="T169" s="255"/>
      <c r="U169" s="13"/>
      <c r="V169" s="13"/>
      <c r="W169" s="13"/>
      <c r="X169" s="13"/>
      <c r="Y169" s="13"/>
      <c r="Z169" s="13"/>
      <c r="AA169" s="13"/>
      <c r="AB169" s="13"/>
      <c r="AC169" s="13"/>
      <c r="AD169" s="13"/>
      <c r="AE169" s="13"/>
      <c r="AT169" s="256" t="s">
        <v>178</v>
      </c>
      <c r="AU169" s="256" t="s">
        <v>92</v>
      </c>
      <c r="AV169" s="13" t="s">
        <v>92</v>
      </c>
      <c r="AW169" s="13" t="s">
        <v>38</v>
      </c>
      <c r="AX169" s="13" t="s">
        <v>83</v>
      </c>
      <c r="AY169" s="256" t="s">
        <v>167</v>
      </c>
    </row>
    <row r="170" spans="1:51" s="14" customFormat="1" ht="12">
      <c r="A170" s="14"/>
      <c r="B170" s="257"/>
      <c r="C170" s="258"/>
      <c r="D170" s="241" t="s">
        <v>178</v>
      </c>
      <c r="E170" s="259" t="s">
        <v>1</v>
      </c>
      <c r="F170" s="260" t="s">
        <v>180</v>
      </c>
      <c r="G170" s="258"/>
      <c r="H170" s="261">
        <v>0.57</v>
      </c>
      <c r="I170" s="262"/>
      <c r="J170" s="258"/>
      <c r="K170" s="258"/>
      <c r="L170" s="263"/>
      <c r="M170" s="264"/>
      <c r="N170" s="265"/>
      <c r="O170" s="265"/>
      <c r="P170" s="265"/>
      <c r="Q170" s="265"/>
      <c r="R170" s="265"/>
      <c r="S170" s="265"/>
      <c r="T170" s="266"/>
      <c r="U170" s="14"/>
      <c r="V170" s="14"/>
      <c r="W170" s="14"/>
      <c r="X170" s="14"/>
      <c r="Y170" s="14"/>
      <c r="Z170" s="14"/>
      <c r="AA170" s="14"/>
      <c r="AB170" s="14"/>
      <c r="AC170" s="14"/>
      <c r="AD170" s="14"/>
      <c r="AE170" s="14"/>
      <c r="AT170" s="267" t="s">
        <v>178</v>
      </c>
      <c r="AU170" s="267" t="s">
        <v>92</v>
      </c>
      <c r="AV170" s="14" t="s">
        <v>174</v>
      </c>
      <c r="AW170" s="14" t="s">
        <v>38</v>
      </c>
      <c r="AX170" s="14" t="s">
        <v>83</v>
      </c>
      <c r="AY170" s="267" t="s">
        <v>167</v>
      </c>
    </row>
    <row r="171" spans="1:51" s="13" customFormat="1" ht="12">
      <c r="A171" s="13"/>
      <c r="B171" s="246"/>
      <c r="C171" s="247"/>
      <c r="D171" s="241" t="s">
        <v>178</v>
      </c>
      <c r="E171" s="248" t="s">
        <v>1</v>
      </c>
      <c r="F171" s="249" t="s">
        <v>380</v>
      </c>
      <c r="G171" s="247"/>
      <c r="H171" s="250">
        <v>0.6</v>
      </c>
      <c r="I171" s="251"/>
      <c r="J171" s="247"/>
      <c r="K171" s="247"/>
      <c r="L171" s="252"/>
      <c r="M171" s="253"/>
      <c r="N171" s="254"/>
      <c r="O171" s="254"/>
      <c r="P171" s="254"/>
      <c r="Q171" s="254"/>
      <c r="R171" s="254"/>
      <c r="S171" s="254"/>
      <c r="T171" s="255"/>
      <c r="U171" s="13"/>
      <c r="V171" s="13"/>
      <c r="W171" s="13"/>
      <c r="X171" s="13"/>
      <c r="Y171" s="13"/>
      <c r="Z171" s="13"/>
      <c r="AA171" s="13"/>
      <c r="AB171" s="13"/>
      <c r="AC171" s="13"/>
      <c r="AD171" s="13"/>
      <c r="AE171" s="13"/>
      <c r="AT171" s="256" t="s">
        <v>178</v>
      </c>
      <c r="AU171" s="256" t="s">
        <v>92</v>
      </c>
      <c r="AV171" s="13" t="s">
        <v>92</v>
      </c>
      <c r="AW171" s="13" t="s">
        <v>38</v>
      </c>
      <c r="AX171" s="13" t="s">
        <v>83</v>
      </c>
      <c r="AY171" s="256" t="s">
        <v>167</v>
      </c>
    </row>
    <row r="172" spans="1:51" s="14" customFormat="1" ht="12">
      <c r="A172" s="14"/>
      <c r="B172" s="257"/>
      <c r="C172" s="258"/>
      <c r="D172" s="241" t="s">
        <v>178</v>
      </c>
      <c r="E172" s="259" t="s">
        <v>1</v>
      </c>
      <c r="F172" s="260" t="s">
        <v>180</v>
      </c>
      <c r="G172" s="258"/>
      <c r="H172" s="261">
        <v>0.6</v>
      </c>
      <c r="I172" s="262"/>
      <c r="J172" s="258"/>
      <c r="K172" s="258"/>
      <c r="L172" s="263"/>
      <c r="M172" s="264"/>
      <c r="N172" s="265"/>
      <c r="O172" s="265"/>
      <c r="P172" s="265"/>
      <c r="Q172" s="265"/>
      <c r="R172" s="265"/>
      <c r="S172" s="265"/>
      <c r="T172" s="266"/>
      <c r="U172" s="14"/>
      <c r="V172" s="14"/>
      <c r="W172" s="14"/>
      <c r="X172" s="14"/>
      <c r="Y172" s="14"/>
      <c r="Z172" s="14"/>
      <c r="AA172" s="14"/>
      <c r="AB172" s="14"/>
      <c r="AC172" s="14"/>
      <c r="AD172" s="14"/>
      <c r="AE172" s="14"/>
      <c r="AT172" s="267" t="s">
        <v>178</v>
      </c>
      <c r="AU172" s="267" t="s">
        <v>92</v>
      </c>
      <c r="AV172" s="14" t="s">
        <v>174</v>
      </c>
      <c r="AW172" s="14" t="s">
        <v>38</v>
      </c>
      <c r="AX172" s="14" t="s">
        <v>90</v>
      </c>
      <c r="AY172" s="267" t="s">
        <v>167</v>
      </c>
    </row>
    <row r="173" spans="1:63" s="12" customFormat="1" ht="25.9" customHeight="1">
      <c r="A173" s="12"/>
      <c r="B173" s="212"/>
      <c r="C173" s="213"/>
      <c r="D173" s="214" t="s">
        <v>82</v>
      </c>
      <c r="E173" s="215" t="s">
        <v>274</v>
      </c>
      <c r="F173" s="215" t="s">
        <v>275</v>
      </c>
      <c r="G173" s="213"/>
      <c r="H173" s="213"/>
      <c r="I173" s="216"/>
      <c r="J173" s="217">
        <f>BK173</f>
        <v>0</v>
      </c>
      <c r="K173" s="213"/>
      <c r="L173" s="218"/>
      <c r="M173" s="219"/>
      <c r="N173" s="220"/>
      <c r="O173" s="220"/>
      <c r="P173" s="221">
        <f>P174+P199+P235</f>
        <v>0</v>
      </c>
      <c r="Q173" s="220"/>
      <c r="R173" s="221">
        <f>R174+R199+R235</f>
        <v>0.192125</v>
      </c>
      <c r="S173" s="220"/>
      <c r="T173" s="222">
        <f>T174+T199+T235</f>
        <v>0.00526</v>
      </c>
      <c r="U173" s="12"/>
      <c r="V173" s="12"/>
      <c r="W173" s="12"/>
      <c r="X173" s="12"/>
      <c r="Y173" s="12"/>
      <c r="Z173" s="12"/>
      <c r="AA173" s="12"/>
      <c r="AB173" s="12"/>
      <c r="AC173" s="12"/>
      <c r="AD173" s="12"/>
      <c r="AE173" s="12"/>
      <c r="AR173" s="223" t="s">
        <v>92</v>
      </c>
      <c r="AT173" s="224" t="s">
        <v>82</v>
      </c>
      <c r="AU173" s="224" t="s">
        <v>83</v>
      </c>
      <c r="AY173" s="223" t="s">
        <v>167</v>
      </c>
      <c r="BK173" s="225">
        <f>BK174+BK199+BK235</f>
        <v>0</v>
      </c>
    </row>
    <row r="174" spans="1:63" s="12" customFormat="1" ht="22.8" customHeight="1">
      <c r="A174" s="12"/>
      <c r="B174" s="212"/>
      <c r="C174" s="213"/>
      <c r="D174" s="214" t="s">
        <v>82</v>
      </c>
      <c r="E174" s="226" t="s">
        <v>381</v>
      </c>
      <c r="F174" s="226" t="s">
        <v>382</v>
      </c>
      <c r="G174" s="213"/>
      <c r="H174" s="213"/>
      <c r="I174" s="216"/>
      <c r="J174" s="227">
        <f>BK174</f>
        <v>0</v>
      </c>
      <c r="K174" s="213"/>
      <c r="L174" s="218"/>
      <c r="M174" s="219"/>
      <c r="N174" s="220"/>
      <c r="O174" s="220"/>
      <c r="P174" s="221">
        <f>SUM(P175:P198)</f>
        <v>0</v>
      </c>
      <c r="Q174" s="220"/>
      <c r="R174" s="221">
        <f>SUM(R175:R198)</f>
        <v>0.082205</v>
      </c>
      <c r="S174" s="220"/>
      <c r="T174" s="222">
        <f>SUM(T175:T198)</f>
        <v>0</v>
      </c>
      <c r="U174" s="12"/>
      <c r="V174" s="12"/>
      <c r="W174" s="12"/>
      <c r="X174" s="12"/>
      <c r="Y174" s="12"/>
      <c r="Z174" s="12"/>
      <c r="AA174" s="12"/>
      <c r="AB174" s="12"/>
      <c r="AC174" s="12"/>
      <c r="AD174" s="12"/>
      <c r="AE174" s="12"/>
      <c r="AR174" s="223" t="s">
        <v>92</v>
      </c>
      <c r="AT174" s="224" t="s">
        <v>82</v>
      </c>
      <c r="AU174" s="224" t="s">
        <v>90</v>
      </c>
      <c r="AY174" s="223" t="s">
        <v>167</v>
      </c>
      <c r="BK174" s="225">
        <f>SUM(BK175:BK198)</f>
        <v>0</v>
      </c>
    </row>
    <row r="175" spans="1:65" s="2" customFormat="1" ht="12">
      <c r="A175" s="39"/>
      <c r="B175" s="40"/>
      <c r="C175" s="228" t="s">
        <v>247</v>
      </c>
      <c r="D175" s="228" t="s">
        <v>169</v>
      </c>
      <c r="E175" s="229" t="s">
        <v>383</v>
      </c>
      <c r="F175" s="230" t="s">
        <v>384</v>
      </c>
      <c r="G175" s="231" t="s">
        <v>231</v>
      </c>
      <c r="H175" s="232">
        <v>53.5</v>
      </c>
      <c r="I175" s="233"/>
      <c r="J175" s="234">
        <f>ROUND(I175*H175,2)</f>
        <v>0</v>
      </c>
      <c r="K175" s="230" t="s">
        <v>330</v>
      </c>
      <c r="L175" s="45"/>
      <c r="M175" s="235" t="s">
        <v>1</v>
      </c>
      <c r="N175" s="236" t="s">
        <v>48</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255</v>
      </c>
      <c r="AT175" s="239" t="s">
        <v>169</v>
      </c>
      <c r="AU175" s="239" t="s">
        <v>92</v>
      </c>
      <c r="AY175" s="17" t="s">
        <v>167</v>
      </c>
      <c r="BE175" s="240">
        <f>IF(N175="základní",J175,0)</f>
        <v>0</v>
      </c>
      <c r="BF175" s="240">
        <f>IF(N175="snížená",J175,0)</f>
        <v>0</v>
      </c>
      <c r="BG175" s="240">
        <f>IF(N175="zákl. přenesená",J175,0)</f>
        <v>0</v>
      </c>
      <c r="BH175" s="240">
        <f>IF(N175="sníž. přenesená",J175,0)</f>
        <v>0</v>
      </c>
      <c r="BI175" s="240">
        <f>IF(N175="nulová",J175,0)</f>
        <v>0</v>
      </c>
      <c r="BJ175" s="17" t="s">
        <v>90</v>
      </c>
      <c r="BK175" s="240">
        <f>ROUND(I175*H175,2)</f>
        <v>0</v>
      </c>
      <c r="BL175" s="17" t="s">
        <v>255</v>
      </c>
      <c r="BM175" s="239" t="s">
        <v>385</v>
      </c>
    </row>
    <row r="176" spans="1:51" s="13" customFormat="1" ht="12">
      <c r="A176" s="13"/>
      <c r="B176" s="246"/>
      <c r="C176" s="247"/>
      <c r="D176" s="241" t="s">
        <v>178</v>
      </c>
      <c r="E176" s="248" t="s">
        <v>1</v>
      </c>
      <c r="F176" s="249" t="s">
        <v>386</v>
      </c>
      <c r="G176" s="247"/>
      <c r="H176" s="250">
        <v>53.5</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178</v>
      </c>
      <c r="AU176" s="256" t="s">
        <v>92</v>
      </c>
      <c r="AV176" s="13" t="s">
        <v>92</v>
      </c>
      <c r="AW176" s="13" t="s">
        <v>38</v>
      </c>
      <c r="AX176" s="13" t="s">
        <v>90</v>
      </c>
      <c r="AY176" s="256" t="s">
        <v>167</v>
      </c>
    </row>
    <row r="177" spans="1:65" s="2" customFormat="1" ht="16.5" customHeight="1">
      <c r="A177" s="39"/>
      <c r="B177" s="40"/>
      <c r="C177" s="268" t="s">
        <v>8</v>
      </c>
      <c r="D177" s="268" t="s">
        <v>283</v>
      </c>
      <c r="E177" s="269" t="s">
        <v>387</v>
      </c>
      <c r="F177" s="270" t="s">
        <v>388</v>
      </c>
      <c r="G177" s="271" t="s">
        <v>231</v>
      </c>
      <c r="H177" s="272">
        <v>3</v>
      </c>
      <c r="I177" s="273"/>
      <c r="J177" s="274">
        <f>ROUND(I177*H177,2)</f>
        <v>0</v>
      </c>
      <c r="K177" s="270" t="s">
        <v>330</v>
      </c>
      <c r="L177" s="275"/>
      <c r="M177" s="276" t="s">
        <v>1</v>
      </c>
      <c r="N177" s="277" t="s">
        <v>48</v>
      </c>
      <c r="O177" s="92"/>
      <c r="P177" s="237">
        <f>O177*H177</f>
        <v>0</v>
      </c>
      <c r="Q177" s="237">
        <v>0.00076</v>
      </c>
      <c r="R177" s="237">
        <f>Q177*H177</f>
        <v>0.00228</v>
      </c>
      <c r="S177" s="237">
        <v>0</v>
      </c>
      <c r="T177" s="238">
        <f>S177*H177</f>
        <v>0</v>
      </c>
      <c r="U177" s="39"/>
      <c r="V177" s="39"/>
      <c r="W177" s="39"/>
      <c r="X177" s="39"/>
      <c r="Y177" s="39"/>
      <c r="Z177" s="39"/>
      <c r="AA177" s="39"/>
      <c r="AB177" s="39"/>
      <c r="AC177" s="39"/>
      <c r="AD177" s="39"/>
      <c r="AE177" s="39"/>
      <c r="AR177" s="239" t="s">
        <v>286</v>
      </c>
      <c r="AT177" s="239" t="s">
        <v>283</v>
      </c>
      <c r="AU177" s="239" t="s">
        <v>92</v>
      </c>
      <c r="AY177" s="17" t="s">
        <v>167</v>
      </c>
      <c r="BE177" s="240">
        <f>IF(N177="základní",J177,0)</f>
        <v>0</v>
      </c>
      <c r="BF177" s="240">
        <f>IF(N177="snížená",J177,0)</f>
        <v>0</v>
      </c>
      <c r="BG177" s="240">
        <f>IF(N177="zákl. přenesená",J177,0)</f>
        <v>0</v>
      </c>
      <c r="BH177" s="240">
        <f>IF(N177="sníž. přenesená",J177,0)</f>
        <v>0</v>
      </c>
      <c r="BI177" s="240">
        <f>IF(N177="nulová",J177,0)</f>
        <v>0</v>
      </c>
      <c r="BJ177" s="17" t="s">
        <v>90</v>
      </c>
      <c r="BK177" s="240">
        <f>ROUND(I177*H177,2)</f>
        <v>0</v>
      </c>
      <c r="BL177" s="17" t="s">
        <v>255</v>
      </c>
      <c r="BM177" s="239" t="s">
        <v>389</v>
      </c>
    </row>
    <row r="178" spans="1:51" s="13" customFormat="1" ht="12">
      <c r="A178" s="13"/>
      <c r="B178" s="246"/>
      <c r="C178" s="247"/>
      <c r="D178" s="241" t="s">
        <v>178</v>
      </c>
      <c r="E178" s="248" t="s">
        <v>1</v>
      </c>
      <c r="F178" s="249" t="s">
        <v>390</v>
      </c>
      <c r="G178" s="247"/>
      <c r="H178" s="250">
        <v>2.97</v>
      </c>
      <c r="I178" s="251"/>
      <c r="J178" s="247"/>
      <c r="K178" s="247"/>
      <c r="L178" s="252"/>
      <c r="M178" s="253"/>
      <c r="N178" s="254"/>
      <c r="O178" s="254"/>
      <c r="P178" s="254"/>
      <c r="Q178" s="254"/>
      <c r="R178" s="254"/>
      <c r="S178" s="254"/>
      <c r="T178" s="255"/>
      <c r="U178" s="13"/>
      <c r="V178" s="13"/>
      <c r="W178" s="13"/>
      <c r="X178" s="13"/>
      <c r="Y178" s="13"/>
      <c r="Z178" s="13"/>
      <c r="AA178" s="13"/>
      <c r="AB178" s="13"/>
      <c r="AC178" s="13"/>
      <c r="AD178" s="13"/>
      <c r="AE178" s="13"/>
      <c r="AT178" s="256" t="s">
        <v>178</v>
      </c>
      <c r="AU178" s="256" t="s">
        <v>92</v>
      </c>
      <c r="AV178" s="13" t="s">
        <v>92</v>
      </c>
      <c r="AW178" s="13" t="s">
        <v>38</v>
      </c>
      <c r="AX178" s="13" t="s">
        <v>83</v>
      </c>
      <c r="AY178" s="256" t="s">
        <v>167</v>
      </c>
    </row>
    <row r="179" spans="1:51" s="14" customFormat="1" ht="12">
      <c r="A179" s="14"/>
      <c r="B179" s="257"/>
      <c r="C179" s="258"/>
      <c r="D179" s="241" t="s">
        <v>178</v>
      </c>
      <c r="E179" s="259" t="s">
        <v>1</v>
      </c>
      <c r="F179" s="260" t="s">
        <v>180</v>
      </c>
      <c r="G179" s="258"/>
      <c r="H179" s="261">
        <v>2.97</v>
      </c>
      <c r="I179" s="262"/>
      <c r="J179" s="258"/>
      <c r="K179" s="258"/>
      <c r="L179" s="263"/>
      <c r="M179" s="264"/>
      <c r="N179" s="265"/>
      <c r="O179" s="265"/>
      <c r="P179" s="265"/>
      <c r="Q179" s="265"/>
      <c r="R179" s="265"/>
      <c r="S179" s="265"/>
      <c r="T179" s="266"/>
      <c r="U179" s="14"/>
      <c r="V179" s="14"/>
      <c r="W179" s="14"/>
      <c r="X179" s="14"/>
      <c r="Y179" s="14"/>
      <c r="Z179" s="14"/>
      <c r="AA179" s="14"/>
      <c r="AB179" s="14"/>
      <c r="AC179" s="14"/>
      <c r="AD179" s="14"/>
      <c r="AE179" s="14"/>
      <c r="AT179" s="267" t="s">
        <v>178</v>
      </c>
      <c r="AU179" s="267" t="s">
        <v>92</v>
      </c>
      <c r="AV179" s="14" t="s">
        <v>174</v>
      </c>
      <c r="AW179" s="14" t="s">
        <v>38</v>
      </c>
      <c r="AX179" s="14" t="s">
        <v>83</v>
      </c>
      <c r="AY179" s="267" t="s">
        <v>167</v>
      </c>
    </row>
    <row r="180" spans="1:51" s="13" customFormat="1" ht="12">
      <c r="A180" s="13"/>
      <c r="B180" s="246"/>
      <c r="C180" s="247"/>
      <c r="D180" s="241" t="s">
        <v>178</v>
      </c>
      <c r="E180" s="248" t="s">
        <v>1</v>
      </c>
      <c r="F180" s="249" t="s">
        <v>109</v>
      </c>
      <c r="G180" s="247"/>
      <c r="H180" s="250">
        <v>3</v>
      </c>
      <c r="I180" s="251"/>
      <c r="J180" s="247"/>
      <c r="K180" s="247"/>
      <c r="L180" s="252"/>
      <c r="M180" s="253"/>
      <c r="N180" s="254"/>
      <c r="O180" s="254"/>
      <c r="P180" s="254"/>
      <c r="Q180" s="254"/>
      <c r="R180" s="254"/>
      <c r="S180" s="254"/>
      <c r="T180" s="255"/>
      <c r="U180" s="13"/>
      <c r="V180" s="13"/>
      <c r="W180" s="13"/>
      <c r="X180" s="13"/>
      <c r="Y180" s="13"/>
      <c r="Z180" s="13"/>
      <c r="AA180" s="13"/>
      <c r="AB180" s="13"/>
      <c r="AC180" s="13"/>
      <c r="AD180" s="13"/>
      <c r="AE180" s="13"/>
      <c r="AT180" s="256" t="s">
        <v>178</v>
      </c>
      <c r="AU180" s="256" t="s">
        <v>92</v>
      </c>
      <c r="AV180" s="13" t="s">
        <v>92</v>
      </c>
      <c r="AW180" s="13" t="s">
        <v>38</v>
      </c>
      <c r="AX180" s="13" t="s">
        <v>83</v>
      </c>
      <c r="AY180" s="256" t="s">
        <v>167</v>
      </c>
    </row>
    <row r="181" spans="1:51" s="14" customFormat="1" ht="12">
      <c r="A181" s="14"/>
      <c r="B181" s="257"/>
      <c r="C181" s="258"/>
      <c r="D181" s="241" t="s">
        <v>178</v>
      </c>
      <c r="E181" s="259" t="s">
        <v>1</v>
      </c>
      <c r="F181" s="260" t="s">
        <v>180</v>
      </c>
      <c r="G181" s="258"/>
      <c r="H181" s="261">
        <v>3</v>
      </c>
      <c r="I181" s="262"/>
      <c r="J181" s="258"/>
      <c r="K181" s="258"/>
      <c r="L181" s="263"/>
      <c r="M181" s="264"/>
      <c r="N181" s="265"/>
      <c r="O181" s="265"/>
      <c r="P181" s="265"/>
      <c r="Q181" s="265"/>
      <c r="R181" s="265"/>
      <c r="S181" s="265"/>
      <c r="T181" s="266"/>
      <c r="U181" s="14"/>
      <c r="V181" s="14"/>
      <c r="W181" s="14"/>
      <c r="X181" s="14"/>
      <c r="Y181" s="14"/>
      <c r="Z181" s="14"/>
      <c r="AA181" s="14"/>
      <c r="AB181" s="14"/>
      <c r="AC181" s="14"/>
      <c r="AD181" s="14"/>
      <c r="AE181" s="14"/>
      <c r="AT181" s="267" t="s">
        <v>178</v>
      </c>
      <c r="AU181" s="267" t="s">
        <v>92</v>
      </c>
      <c r="AV181" s="14" t="s">
        <v>174</v>
      </c>
      <c r="AW181" s="14" t="s">
        <v>38</v>
      </c>
      <c r="AX181" s="14" t="s">
        <v>90</v>
      </c>
      <c r="AY181" s="267" t="s">
        <v>167</v>
      </c>
    </row>
    <row r="182" spans="1:65" s="2" customFormat="1" ht="16.5" customHeight="1">
      <c r="A182" s="39"/>
      <c r="B182" s="40"/>
      <c r="C182" s="268" t="s">
        <v>255</v>
      </c>
      <c r="D182" s="268" t="s">
        <v>283</v>
      </c>
      <c r="E182" s="269" t="s">
        <v>391</v>
      </c>
      <c r="F182" s="270" t="s">
        <v>392</v>
      </c>
      <c r="G182" s="271" t="s">
        <v>231</v>
      </c>
      <c r="H182" s="272">
        <v>27</v>
      </c>
      <c r="I182" s="273"/>
      <c r="J182" s="274">
        <f>ROUND(I182*H182,2)</f>
        <v>0</v>
      </c>
      <c r="K182" s="270" t="s">
        <v>330</v>
      </c>
      <c r="L182" s="275"/>
      <c r="M182" s="276" t="s">
        <v>1</v>
      </c>
      <c r="N182" s="277" t="s">
        <v>48</v>
      </c>
      <c r="O182" s="92"/>
      <c r="P182" s="237">
        <f>O182*H182</f>
        <v>0</v>
      </c>
      <c r="Q182" s="237">
        <v>0.00088</v>
      </c>
      <c r="R182" s="237">
        <f>Q182*H182</f>
        <v>0.02376</v>
      </c>
      <c r="S182" s="237">
        <v>0</v>
      </c>
      <c r="T182" s="238">
        <f>S182*H182</f>
        <v>0</v>
      </c>
      <c r="U182" s="39"/>
      <c r="V182" s="39"/>
      <c r="W182" s="39"/>
      <c r="X182" s="39"/>
      <c r="Y182" s="39"/>
      <c r="Z182" s="39"/>
      <c r="AA182" s="39"/>
      <c r="AB182" s="39"/>
      <c r="AC182" s="39"/>
      <c r="AD182" s="39"/>
      <c r="AE182" s="39"/>
      <c r="AR182" s="239" t="s">
        <v>286</v>
      </c>
      <c r="AT182" s="239" t="s">
        <v>283</v>
      </c>
      <c r="AU182" s="239" t="s">
        <v>92</v>
      </c>
      <c r="AY182" s="17" t="s">
        <v>167</v>
      </c>
      <c r="BE182" s="240">
        <f>IF(N182="základní",J182,0)</f>
        <v>0</v>
      </c>
      <c r="BF182" s="240">
        <f>IF(N182="snížená",J182,0)</f>
        <v>0</v>
      </c>
      <c r="BG182" s="240">
        <f>IF(N182="zákl. přenesená",J182,0)</f>
        <v>0</v>
      </c>
      <c r="BH182" s="240">
        <f>IF(N182="sníž. přenesená",J182,0)</f>
        <v>0</v>
      </c>
      <c r="BI182" s="240">
        <f>IF(N182="nulová",J182,0)</f>
        <v>0</v>
      </c>
      <c r="BJ182" s="17" t="s">
        <v>90</v>
      </c>
      <c r="BK182" s="240">
        <f>ROUND(I182*H182,2)</f>
        <v>0</v>
      </c>
      <c r="BL182" s="17" t="s">
        <v>255</v>
      </c>
      <c r="BM182" s="239" t="s">
        <v>393</v>
      </c>
    </row>
    <row r="183" spans="1:51" s="13" customFormat="1" ht="12">
      <c r="A183" s="13"/>
      <c r="B183" s="246"/>
      <c r="C183" s="247"/>
      <c r="D183" s="241" t="s">
        <v>178</v>
      </c>
      <c r="E183" s="248" t="s">
        <v>1</v>
      </c>
      <c r="F183" s="249" t="s">
        <v>394</v>
      </c>
      <c r="G183" s="247"/>
      <c r="H183" s="250">
        <v>22.23</v>
      </c>
      <c r="I183" s="251"/>
      <c r="J183" s="247"/>
      <c r="K183" s="247"/>
      <c r="L183" s="252"/>
      <c r="M183" s="253"/>
      <c r="N183" s="254"/>
      <c r="O183" s="254"/>
      <c r="P183" s="254"/>
      <c r="Q183" s="254"/>
      <c r="R183" s="254"/>
      <c r="S183" s="254"/>
      <c r="T183" s="255"/>
      <c r="U183" s="13"/>
      <c r="V183" s="13"/>
      <c r="W183" s="13"/>
      <c r="X183" s="13"/>
      <c r="Y183" s="13"/>
      <c r="Z183" s="13"/>
      <c r="AA183" s="13"/>
      <c r="AB183" s="13"/>
      <c r="AC183" s="13"/>
      <c r="AD183" s="13"/>
      <c r="AE183" s="13"/>
      <c r="AT183" s="256" t="s">
        <v>178</v>
      </c>
      <c r="AU183" s="256" t="s">
        <v>92</v>
      </c>
      <c r="AV183" s="13" t="s">
        <v>92</v>
      </c>
      <c r="AW183" s="13" t="s">
        <v>38</v>
      </c>
      <c r="AX183" s="13" t="s">
        <v>83</v>
      </c>
      <c r="AY183" s="256" t="s">
        <v>167</v>
      </c>
    </row>
    <row r="184" spans="1:51" s="14" customFormat="1" ht="12">
      <c r="A184" s="14"/>
      <c r="B184" s="257"/>
      <c r="C184" s="258"/>
      <c r="D184" s="241" t="s">
        <v>178</v>
      </c>
      <c r="E184" s="259" t="s">
        <v>1</v>
      </c>
      <c r="F184" s="260" t="s">
        <v>180</v>
      </c>
      <c r="G184" s="258"/>
      <c r="H184" s="261">
        <v>22.23</v>
      </c>
      <c r="I184" s="262"/>
      <c r="J184" s="258"/>
      <c r="K184" s="258"/>
      <c r="L184" s="263"/>
      <c r="M184" s="264"/>
      <c r="N184" s="265"/>
      <c r="O184" s="265"/>
      <c r="P184" s="265"/>
      <c r="Q184" s="265"/>
      <c r="R184" s="265"/>
      <c r="S184" s="265"/>
      <c r="T184" s="266"/>
      <c r="U184" s="14"/>
      <c r="V184" s="14"/>
      <c r="W184" s="14"/>
      <c r="X184" s="14"/>
      <c r="Y184" s="14"/>
      <c r="Z184" s="14"/>
      <c r="AA184" s="14"/>
      <c r="AB184" s="14"/>
      <c r="AC184" s="14"/>
      <c r="AD184" s="14"/>
      <c r="AE184" s="14"/>
      <c r="AT184" s="267" t="s">
        <v>178</v>
      </c>
      <c r="AU184" s="267" t="s">
        <v>92</v>
      </c>
      <c r="AV184" s="14" t="s">
        <v>174</v>
      </c>
      <c r="AW184" s="14" t="s">
        <v>38</v>
      </c>
      <c r="AX184" s="14" t="s">
        <v>83</v>
      </c>
      <c r="AY184" s="267" t="s">
        <v>167</v>
      </c>
    </row>
    <row r="185" spans="1:51" s="13" customFormat="1" ht="12">
      <c r="A185" s="13"/>
      <c r="B185" s="246"/>
      <c r="C185" s="247"/>
      <c r="D185" s="241" t="s">
        <v>178</v>
      </c>
      <c r="E185" s="248" t="s">
        <v>1</v>
      </c>
      <c r="F185" s="249" t="s">
        <v>395</v>
      </c>
      <c r="G185" s="247"/>
      <c r="H185" s="250">
        <v>26.676</v>
      </c>
      <c r="I185" s="251"/>
      <c r="J185" s="247"/>
      <c r="K185" s="247"/>
      <c r="L185" s="252"/>
      <c r="M185" s="253"/>
      <c r="N185" s="254"/>
      <c r="O185" s="254"/>
      <c r="P185" s="254"/>
      <c r="Q185" s="254"/>
      <c r="R185" s="254"/>
      <c r="S185" s="254"/>
      <c r="T185" s="255"/>
      <c r="U185" s="13"/>
      <c r="V185" s="13"/>
      <c r="W185" s="13"/>
      <c r="X185" s="13"/>
      <c r="Y185" s="13"/>
      <c r="Z185" s="13"/>
      <c r="AA185" s="13"/>
      <c r="AB185" s="13"/>
      <c r="AC185" s="13"/>
      <c r="AD185" s="13"/>
      <c r="AE185" s="13"/>
      <c r="AT185" s="256" t="s">
        <v>178</v>
      </c>
      <c r="AU185" s="256" t="s">
        <v>92</v>
      </c>
      <c r="AV185" s="13" t="s">
        <v>92</v>
      </c>
      <c r="AW185" s="13" t="s">
        <v>38</v>
      </c>
      <c r="AX185" s="13" t="s">
        <v>83</v>
      </c>
      <c r="AY185" s="256" t="s">
        <v>167</v>
      </c>
    </row>
    <row r="186" spans="1:51" s="14" customFormat="1" ht="12">
      <c r="A186" s="14"/>
      <c r="B186" s="257"/>
      <c r="C186" s="258"/>
      <c r="D186" s="241" t="s">
        <v>178</v>
      </c>
      <c r="E186" s="259" t="s">
        <v>1</v>
      </c>
      <c r="F186" s="260" t="s">
        <v>180</v>
      </c>
      <c r="G186" s="258"/>
      <c r="H186" s="261">
        <v>26.676</v>
      </c>
      <c r="I186" s="262"/>
      <c r="J186" s="258"/>
      <c r="K186" s="258"/>
      <c r="L186" s="263"/>
      <c r="M186" s="264"/>
      <c r="N186" s="265"/>
      <c r="O186" s="265"/>
      <c r="P186" s="265"/>
      <c r="Q186" s="265"/>
      <c r="R186" s="265"/>
      <c r="S186" s="265"/>
      <c r="T186" s="266"/>
      <c r="U186" s="14"/>
      <c r="V186" s="14"/>
      <c r="W186" s="14"/>
      <c r="X186" s="14"/>
      <c r="Y186" s="14"/>
      <c r="Z186" s="14"/>
      <c r="AA186" s="14"/>
      <c r="AB186" s="14"/>
      <c r="AC186" s="14"/>
      <c r="AD186" s="14"/>
      <c r="AE186" s="14"/>
      <c r="AT186" s="267" t="s">
        <v>178</v>
      </c>
      <c r="AU186" s="267" t="s">
        <v>92</v>
      </c>
      <c r="AV186" s="14" t="s">
        <v>174</v>
      </c>
      <c r="AW186" s="14" t="s">
        <v>38</v>
      </c>
      <c r="AX186" s="14" t="s">
        <v>83</v>
      </c>
      <c r="AY186" s="267" t="s">
        <v>167</v>
      </c>
    </row>
    <row r="187" spans="1:51" s="13" customFormat="1" ht="12">
      <c r="A187" s="13"/>
      <c r="B187" s="246"/>
      <c r="C187" s="247"/>
      <c r="D187" s="241" t="s">
        <v>178</v>
      </c>
      <c r="E187" s="248" t="s">
        <v>1</v>
      </c>
      <c r="F187" s="249" t="s">
        <v>396</v>
      </c>
      <c r="G187" s="247"/>
      <c r="H187" s="250">
        <v>27</v>
      </c>
      <c r="I187" s="251"/>
      <c r="J187" s="247"/>
      <c r="K187" s="247"/>
      <c r="L187" s="252"/>
      <c r="M187" s="253"/>
      <c r="N187" s="254"/>
      <c r="O187" s="254"/>
      <c r="P187" s="254"/>
      <c r="Q187" s="254"/>
      <c r="R187" s="254"/>
      <c r="S187" s="254"/>
      <c r="T187" s="255"/>
      <c r="U187" s="13"/>
      <c r="V187" s="13"/>
      <c r="W187" s="13"/>
      <c r="X187" s="13"/>
      <c r="Y187" s="13"/>
      <c r="Z187" s="13"/>
      <c r="AA187" s="13"/>
      <c r="AB187" s="13"/>
      <c r="AC187" s="13"/>
      <c r="AD187" s="13"/>
      <c r="AE187" s="13"/>
      <c r="AT187" s="256" t="s">
        <v>178</v>
      </c>
      <c r="AU187" s="256" t="s">
        <v>92</v>
      </c>
      <c r="AV187" s="13" t="s">
        <v>92</v>
      </c>
      <c r="AW187" s="13" t="s">
        <v>38</v>
      </c>
      <c r="AX187" s="13" t="s">
        <v>83</v>
      </c>
      <c r="AY187" s="256" t="s">
        <v>167</v>
      </c>
    </row>
    <row r="188" spans="1:51" s="14" customFormat="1" ht="12">
      <c r="A188" s="14"/>
      <c r="B188" s="257"/>
      <c r="C188" s="258"/>
      <c r="D188" s="241" t="s">
        <v>178</v>
      </c>
      <c r="E188" s="259" t="s">
        <v>1</v>
      </c>
      <c r="F188" s="260" t="s">
        <v>180</v>
      </c>
      <c r="G188" s="258"/>
      <c r="H188" s="261">
        <v>27</v>
      </c>
      <c r="I188" s="262"/>
      <c r="J188" s="258"/>
      <c r="K188" s="258"/>
      <c r="L188" s="263"/>
      <c r="M188" s="264"/>
      <c r="N188" s="265"/>
      <c r="O188" s="265"/>
      <c r="P188" s="265"/>
      <c r="Q188" s="265"/>
      <c r="R188" s="265"/>
      <c r="S188" s="265"/>
      <c r="T188" s="266"/>
      <c r="U188" s="14"/>
      <c r="V188" s="14"/>
      <c r="W188" s="14"/>
      <c r="X188" s="14"/>
      <c r="Y188" s="14"/>
      <c r="Z188" s="14"/>
      <c r="AA188" s="14"/>
      <c r="AB188" s="14"/>
      <c r="AC188" s="14"/>
      <c r="AD188" s="14"/>
      <c r="AE188" s="14"/>
      <c r="AT188" s="267" t="s">
        <v>178</v>
      </c>
      <c r="AU188" s="267" t="s">
        <v>92</v>
      </c>
      <c r="AV188" s="14" t="s">
        <v>174</v>
      </c>
      <c r="AW188" s="14" t="s">
        <v>38</v>
      </c>
      <c r="AX188" s="14" t="s">
        <v>90</v>
      </c>
      <c r="AY188" s="267" t="s">
        <v>167</v>
      </c>
    </row>
    <row r="189" spans="1:65" s="2" customFormat="1" ht="16.5" customHeight="1">
      <c r="A189" s="39"/>
      <c r="B189" s="40"/>
      <c r="C189" s="268" t="s">
        <v>259</v>
      </c>
      <c r="D189" s="268" t="s">
        <v>283</v>
      </c>
      <c r="E189" s="269" t="s">
        <v>397</v>
      </c>
      <c r="F189" s="270" t="s">
        <v>398</v>
      </c>
      <c r="G189" s="271" t="s">
        <v>231</v>
      </c>
      <c r="H189" s="272">
        <v>23.5</v>
      </c>
      <c r="I189" s="273"/>
      <c r="J189" s="274">
        <f>ROUND(I189*H189,2)</f>
        <v>0</v>
      </c>
      <c r="K189" s="270" t="s">
        <v>330</v>
      </c>
      <c r="L189" s="275"/>
      <c r="M189" s="276" t="s">
        <v>1</v>
      </c>
      <c r="N189" s="277" t="s">
        <v>48</v>
      </c>
      <c r="O189" s="92"/>
      <c r="P189" s="237">
        <f>O189*H189</f>
        <v>0</v>
      </c>
      <c r="Q189" s="237">
        <v>0.00239</v>
      </c>
      <c r="R189" s="237">
        <f>Q189*H189</f>
        <v>0.05616500000000001</v>
      </c>
      <c r="S189" s="237">
        <v>0</v>
      </c>
      <c r="T189" s="238">
        <f>S189*H189</f>
        <v>0</v>
      </c>
      <c r="U189" s="39"/>
      <c r="V189" s="39"/>
      <c r="W189" s="39"/>
      <c r="X189" s="39"/>
      <c r="Y189" s="39"/>
      <c r="Z189" s="39"/>
      <c r="AA189" s="39"/>
      <c r="AB189" s="39"/>
      <c r="AC189" s="39"/>
      <c r="AD189" s="39"/>
      <c r="AE189" s="39"/>
      <c r="AR189" s="239" t="s">
        <v>286</v>
      </c>
      <c r="AT189" s="239" t="s">
        <v>283</v>
      </c>
      <c r="AU189" s="239" t="s">
        <v>92</v>
      </c>
      <c r="AY189" s="17" t="s">
        <v>167</v>
      </c>
      <c r="BE189" s="240">
        <f>IF(N189="základní",J189,0)</f>
        <v>0</v>
      </c>
      <c r="BF189" s="240">
        <f>IF(N189="snížená",J189,0)</f>
        <v>0</v>
      </c>
      <c r="BG189" s="240">
        <f>IF(N189="zákl. přenesená",J189,0)</f>
        <v>0</v>
      </c>
      <c r="BH189" s="240">
        <f>IF(N189="sníž. přenesená",J189,0)</f>
        <v>0</v>
      </c>
      <c r="BI189" s="240">
        <f>IF(N189="nulová",J189,0)</f>
        <v>0</v>
      </c>
      <c r="BJ189" s="17" t="s">
        <v>90</v>
      </c>
      <c r="BK189" s="240">
        <f>ROUND(I189*H189,2)</f>
        <v>0</v>
      </c>
      <c r="BL189" s="17" t="s">
        <v>255</v>
      </c>
      <c r="BM189" s="239" t="s">
        <v>399</v>
      </c>
    </row>
    <row r="190" spans="1:51" s="13" customFormat="1" ht="12">
      <c r="A190" s="13"/>
      <c r="B190" s="246"/>
      <c r="C190" s="247"/>
      <c r="D190" s="241" t="s">
        <v>178</v>
      </c>
      <c r="E190" s="248" t="s">
        <v>1</v>
      </c>
      <c r="F190" s="249" t="s">
        <v>400</v>
      </c>
      <c r="G190" s="247"/>
      <c r="H190" s="250">
        <v>19.52</v>
      </c>
      <c r="I190" s="251"/>
      <c r="J190" s="247"/>
      <c r="K190" s="247"/>
      <c r="L190" s="252"/>
      <c r="M190" s="253"/>
      <c r="N190" s="254"/>
      <c r="O190" s="254"/>
      <c r="P190" s="254"/>
      <c r="Q190" s="254"/>
      <c r="R190" s="254"/>
      <c r="S190" s="254"/>
      <c r="T190" s="255"/>
      <c r="U190" s="13"/>
      <c r="V190" s="13"/>
      <c r="W190" s="13"/>
      <c r="X190" s="13"/>
      <c r="Y190" s="13"/>
      <c r="Z190" s="13"/>
      <c r="AA190" s="13"/>
      <c r="AB190" s="13"/>
      <c r="AC190" s="13"/>
      <c r="AD190" s="13"/>
      <c r="AE190" s="13"/>
      <c r="AT190" s="256" t="s">
        <v>178</v>
      </c>
      <c r="AU190" s="256" t="s">
        <v>92</v>
      </c>
      <c r="AV190" s="13" t="s">
        <v>92</v>
      </c>
      <c r="AW190" s="13" t="s">
        <v>38</v>
      </c>
      <c r="AX190" s="13" t="s">
        <v>83</v>
      </c>
      <c r="AY190" s="256" t="s">
        <v>167</v>
      </c>
    </row>
    <row r="191" spans="1:51" s="14" customFormat="1" ht="12">
      <c r="A191" s="14"/>
      <c r="B191" s="257"/>
      <c r="C191" s="258"/>
      <c r="D191" s="241" t="s">
        <v>178</v>
      </c>
      <c r="E191" s="259" t="s">
        <v>1</v>
      </c>
      <c r="F191" s="260" t="s">
        <v>180</v>
      </c>
      <c r="G191" s="258"/>
      <c r="H191" s="261">
        <v>19.52</v>
      </c>
      <c r="I191" s="262"/>
      <c r="J191" s="258"/>
      <c r="K191" s="258"/>
      <c r="L191" s="263"/>
      <c r="M191" s="264"/>
      <c r="N191" s="265"/>
      <c r="O191" s="265"/>
      <c r="P191" s="265"/>
      <c r="Q191" s="265"/>
      <c r="R191" s="265"/>
      <c r="S191" s="265"/>
      <c r="T191" s="266"/>
      <c r="U191" s="14"/>
      <c r="V191" s="14"/>
      <c r="W191" s="14"/>
      <c r="X191" s="14"/>
      <c r="Y191" s="14"/>
      <c r="Z191" s="14"/>
      <c r="AA191" s="14"/>
      <c r="AB191" s="14"/>
      <c r="AC191" s="14"/>
      <c r="AD191" s="14"/>
      <c r="AE191" s="14"/>
      <c r="AT191" s="267" t="s">
        <v>178</v>
      </c>
      <c r="AU191" s="267" t="s">
        <v>92</v>
      </c>
      <c r="AV191" s="14" t="s">
        <v>174</v>
      </c>
      <c r="AW191" s="14" t="s">
        <v>38</v>
      </c>
      <c r="AX191" s="14" t="s">
        <v>83</v>
      </c>
      <c r="AY191" s="267" t="s">
        <v>167</v>
      </c>
    </row>
    <row r="192" spans="1:51" s="13" customFormat="1" ht="12">
      <c r="A192" s="13"/>
      <c r="B192" s="246"/>
      <c r="C192" s="247"/>
      <c r="D192" s="241" t="s">
        <v>178</v>
      </c>
      <c r="E192" s="248" t="s">
        <v>1</v>
      </c>
      <c r="F192" s="249" t="s">
        <v>401</v>
      </c>
      <c r="G192" s="247"/>
      <c r="H192" s="250">
        <v>23.424</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178</v>
      </c>
      <c r="AU192" s="256" t="s">
        <v>92</v>
      </c>
      <c r="AV192" s="13" t="s">
        <v>92</v>
      </c>
      <c r="AW192" s="13" t="s">
        <v>38</v>
      </c>
      <c r="AX192" s="13" t="s">
        <v>83</v>
      </c>
      <c r="AY192" s="256" t="s">
        <v>167</v>
      </c>
    </row>
    <row r="193" spans="1:51" s="14" customFormat="1" ht="12">
      <c r="A193" s="14"/>
      <c r="B193" s="257"/>
      <c r="C193" s="258"/>
      <c r="D193" s="241" t="s">
        <v>178</v>
      </c>
      <c r="E193" s="259" t="s">
        <v>1</v>
      </c>
      <c r="F193" s="260" t="s">
        <v>180</v>
      </c>
      <c r="G193" s="258"/>
      <c r="H193" s="261">
        <v>23.424</v>
      </c>
      <c r="I193" s="262"/>
      <c r="J193" s="258"/>
      <c r="K193" s="258"/>
      <c r="L193" s="263"/>
      <c r="M193" s="264"/>
      <c r="N193" s="265"/>
      <c r="O193" s="265"/>
      <c r="P193" s="265"/>
      <c r="Q193" s="265"/>
      <c r="R193" s="265"/>
      <c r="S193" s="265"/>
      <c r="T193" s="266"/>
      <c r="U193" s="14"/>
      <c r="V193" s="14"/>
      <c r="W193" s="14"/>
      <c r="X193" s="14"/>
      <c r="Y193" s="14"/>
      <c r="Z193" s="14"/>
      <c r="AA193" s="14"/>
      <c r="AB193" s="14"/>
      <c r="AC193" s="14"/>
      <c r="AD193" s="14"/>
      <c r="AE193" s="14"/>
      <c r="AT193" s="267" t="s">
        <v>178</v>
      </c>
      <c r="AU193" s="267" t="s">
        <v>92</v>
      </c>
      <c r="AV193" s="14" t="s">
        <v>174</v>
      </c>
      <c r="AW193" s="14" t="s">
        <v>38</v>
      </c>
      <c r="AX193" s="14" t="s">
        <v>83</v>
      </c>
      <c r="AY193" s="267" t="s">
        <v>167</v>
      </c>
    </row>
    <row r="194" spans="1:51" s="13" customFormat="1" ht="12">
      <c r="A194" s="13"/>
      <c r="B194" s="246"/>
      <c r="C194" s="247"/>
      <c r="D194" s="241" t="s">
        <v>178</v>
      </c>
      <c r="E194" s="248" t="s">
        <v>1</v>
      </c>
      <c r="F194" s="249" t="s">
        <v>402</v>
      </c>
      <c r="G194" s="247"/>
      <c r="H194" s="250">
        <v>23.5</v>
      </c>
      <c r="I194" s="251"/>
      <c r="J194" s="247"/>
      <c r="K194" s="247"/>
      <c r="L194" s="252"/>
      <c r="M194" s="253"/>
      <c r="N194" s="254"/>
      <c r="O194" s="254"/>
      <c r="P194" s="254"/>
      <c r="Q194" s="254"/>
      <c r="R194" s="254"/>
      <c r="S194" s="254"/>
      <c r="T194" s="255"/>
      <c r="U194" s="13"/>
      <c r="V194" s="13"/>
      <c r="W194" s="13"/>
      <c r="X194" s="13"/>
      <c r="Y194" s="13"/>
      <c r="Z194" s="13"/>
      <c r="AA194" s="13"/>
      <c r="AB194" s="13"/>
      <c r="AC194" s="13"/>
      <c r="AD194" s="13"/>
      <c r="AE194" s="13"/>
      <c r="AT194" s="256" t="s">
        <v>178</v>
      </c>
      <c r="AU194" s="256" t="s">
        <v>92</v>
      </c>
      <c r="AV194" s="13" t="s">
        <v>92</v>
      </c>
      <c r="AW194" s="13" t="s">
        <v>38</v>
      </c>
      <c r="AX194" s="13" t="s">
        <v>83</v>
      </c>
      <c r="AY194" s="256" t="s">
        <v>167</v>
      </c>
    </row>
    <row r="195" spans="1:51" s="14" customFormat="1" ht="12">
      <c r="A195" s="14"/>
      <c r="B195" s="257"/>
      <c r="C195" s="258"/>
      <c r="D195" s="241" t="s">
        <v>178</v>
      </c>
      <c r="E195" s="259" t="s">
        <v>1</v>
      </c>
      <c r="F195" s="260" t="s">
        <v>180</v>
      </c>
      <c r="G195" s="258"/>
      <c r="H195" s="261">
        <v>23.5</v>
      </c>
      <c r="I195" s="262"/>
      <c r="J195" s="258"/>
      <c r="K195" s="258"/>
      <c r="L195" s="263"/>
      <c r="M195" s="264"/>
      <c r="N195" s="265"/>
      <c r="O195" s="265"/>
      <c r="P195" s="265"/>
      <c r="Q195" s="265"/>
      <c r="R195" s="265"/>
      <c r="S195" s="265"/>
      <c r="T195" s="266"/>
      <c r="U195" s="14"/>
      <c r="V195" s="14"/>
      <c r="W195" s="14"/>
      <c r="X195" s="14"/>
      <c r="Y195" s="14"/>
      <c r="Z195" s="14"/>
      <c r="AA195" s="14"/>
      <c r="AB195" s="14"/>
      <c r="AC195" s="14"/>
      <c r="AD195" s="14"/>
      <c r="AE195" s="14"/>
      <c r="AT195" s="267" t="s">
        <v>178</v>
      </c>
      <c r="AU195" s="267" t="s">
        <v>92</v>
      </c>
      <c r="AV195" s="14" t="s">
        <v>174</v>
      </c>
      <c r="AW195" s="14" t="s">
        <v>38</v>
      </c>
      <c r="AX195" s="14" t="s">
        <v>90</v>
      </c>
      <c r="AY195" s="267" t="s">
        <v>167</v>
      </c>
    </row>
    <row r="196" spans="1:65" s="2" customFormat="1" ht="16.5" customHeight="1">
      <c r="A196" s="39"/>
      <c r="B196" s="40"/>
      <c r="C196" s="268" t="s">
        <v>264</v>
      </c>
      <c r="D196" s="268" t="s">
        <v>283</v>
      </c>
      <c r="E196" s="269" t="s">
        <v>403</v>
      </c>
      <c r="F196" s="270" t="s">
        <v>404</v>
      </c>
      <c r="G196" s="271" t="s">
        <v>231</v>
      </c>
      <c r="H196" s="272">
        <v>53.5</v>
      </c>
      <c r="I196" s="273"/>
      <c r="J196" s="274">
        <f>ROUND(I196*H196,2)</f>
        <v>0</v>
      </c>
      <c r="K196" s="270" t="s">
        <v>330</v>
      </c>
      <c r="L196" s="275"/>
      <c r="M196" s="276" t="s">
        <v>1</v>
      </c>
      <c r="N196" s="277" t="s">
        <v>48</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286</v>
      </c>
      <c r="AT196" s="239" t="s">
        <v>283</v>
      </c>
      <c r="AU196" s="239" t="s">
        <v>92</v>
      </c>
      <c r="AY196" s="17" t="s">
        <v>167</v>
      </c>
      <c r="BE196" s="240">
        <f>IF(N196="základní",J196,0)</f>
        <v>0</v>
      </c>
      <c r="BF196" s="240">
        <f>IF(N196="snížená",J196,0)</f>
        <v>0</v>
      </c>
      <c r="BG196" s="240">
        <f>IF(N196="zákl. přenesená",J196,0)</f>
        <v>0</v>
      </c>
      <c r="BH196" s="240">
        <f>IF(N196="sníž. přenesená",J196,0)</f>
        <v>0</v>
      </c>
      <c r="BI196" s="240">
        <f>IF(N196="nulová",J196,0)</f>
        <v>0</v>
      </c>
      <c r="BJ196" s="17" t="s">
        <v>90</v>
      </c>
      <c r="BK196" s="240">
        <f>ROUND(I196*H196,2)</f>
        <v>0</v>
      </c>
      <c r="BL196" s="17" t="s">
        <v>255</v>
      </c>
      <c r="BM196" s="239" t="s">
        <v>405</v>
      </c>
    </row>
    <row r="197" spans="1:51" s="13" customFormat="1" ht="12">
      <c r="A197" s="13"/>
      <c r="B197" s="246"/>
      <c r="C197" s="247"/>
      <c r="D197" s="241" t="s">
        <v>178</v>
      </c>
      <c r="E197" s="248" t="s">
        <v>1</v>
      </c>
      <c r="F197" s="249" t="s">
        <v>386</v>
      </c>
      <c r="G197" s="247"/>
      <c r="H197" s="250">
        <v>53.5</v>
      </c>
      <c r="I197" s="251"/>
      <c r="J197" s="247"/>
      <c r="K197" s="247"/>
      <c r="L197" s="252"/>
      <c r="M197" s="253"/>
      <c r="N197" s="254"/>
      <c r="O197" s="254"/>
      <c r="P197" s="254"/>
      <c r="Q197" s="254"/>
      <c r="R197" s="254"/>
      <c r="S197" s="254"/>
      <c r="T197" s="255"/>
      <c r="U197" s="13"/>
      <c r="V197" s="13"/>
      <c r="W197" s="13"/>
      <c r="X197" s="13"/>
      <c r="Y197" s="13"/>
      <c r="Z197" s="13"/>
      <c r="AA197" s="13"/>
      <c r="AB197" s="13"/>
      <c r="AC197" s="13"/>
      <c r="AD197" s="13"/>
      <c r="AE197" s="13"/>
      <c r="AT197" s="256" t="s">
        <v>178</v>
      </c>
      <c r="AU197" s="256" t="s">
        <v>92</v>
      </c>
      <c r="AV197" s="13" t="s">
        <v>92</v>
      </c>
      <c r="AW197" s="13" t="s">
        <v>38</v>
      </c>
      <c r="AX197" s="13" t="s">
        <v>90</v>
      </c>
      <c r="AY197" s="256" t="s">
        <v>167</v>
      </c>
    </row>
    <row r="198" spans="1:65" s="2" customFormat="1" ht="12">
      <c r="A198" s="39"/>
      <c r="B198" s="40"/>
      <c r="C198" s="228" t="s">
        <v>270</v>
      </c>
      <c r="D198" s="228" t="s">
        <v>169</v>
      </c>
      <c r="E198" s="229" t="s">
        <v>406</v>
      </c>
      <c r="F198" s="230" t="s">
        <v>407</v>
      </c>
      <c r="G198" s="231" t="s">
        <v>191</v>
      </c>
      <c r="H198" s="232">
        <v>0.082</v>
      </c>
      <c r="I198" s="233"/>
      <c r="J198" s="234">
        <f>ROUND(I198*H198,2)</f>
        <v>0</v>
      </c>
      <c r="K198" s="230" t="s">
        <v>330</v>
      </c>
      <c r="L198" s="45"/>
      <c r="M198" s="235" t="s">
        <v>1</v>
      </c>
      <c r="N198" s="236" t="s">
        <v>48</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255</v>
      </c>
      <c r="AT198" s="239" t="s">
        <v>169</v>
      </c>
      <c r="AU198" s="239" t="s">
        <v>92</v>
      </c>
      <c r="AY198" s="17" t="s">
        <v>167</v>
      </c>
      <c r="BE198" s="240">
        <f>IF(N198="základní",J198,0)</f>
        <v>0</v>
      </c>
      <c r="BF198" s="240">
        <f>IF(N198="snížená",J198,0)</f>
        <v>0</v>
      </c>
      <c r="BG198" s="240">
        <f>IF(N198="zákl. přenesená",J198,0)</f>
        <v>0</v>
      </c>
      <c r="BH198" s="240">
        <f>IF(N198="sníž. přenesená",J198,0)</f>
        <v>0</v>
      </c>
      <c r="BI198" s="240">
        <f>IF(N198="nulová",J198,0)</f>
        <v>0</v>
      </c>
      <c r="BJ198" s="17" t="s">
        <v>90</v>
      </c>
      <c r="BK198" s="240">
        <f>ROUND(I198*H198,2)</f>
        <v>0</v>
      </c>
      <c r="BL198" s="17" t="s">
        <v>255</v>
      </c>
      <c r="BM198" s="239" t="s">
        <v>408</v>
      </c>
    </row>
    <row r="199" spans="1:63" s="12" customFormat="1" ht="22.8" customHeight="1">
      <c r="A199" s="12"/>
      <c r="B199" s="212"/>
      <c r="C199" s="213"/>
      <c r="D199" s="214" t="s">
        <v>82</v>
      </c>
      <c r="E199" s="226" t="s">
        <v>409</v>
      </c>
      <c r="F199" s="226" t="s">
        <v>410</v>
      </c>
      <c r="G199" s="213"/>
      <c r="H199" s="213"/>
      <c r="I199" s="216"/>
      <c r="J199" s="227">
        <f>BK199</f>
        <v>0</v>
      </c>
      <c r="K199" s="213"/>
      <c r="L199" s="218"/>
      <c r="M199" s="219"/>
      <c r="N199" s="220"/>
      <c r="O199" s="220"/>
      <c r="P199" s="221">
        <f>SUM(P200:P234)</f>
        <v>0</v>
      </c>
      <c r="Q199" s="220"/>
      <c r="R199" s="221">
        <f>SUM(R200:R234)</f>
        <v>0.10851999999999999</v>
      </c>
      <c r="S199" s="220"/>
      <c r="T199" s="222">
        <f>SUM(T200:T234)</f>
        <v>0.00526</v>
      </c>
      <c r="U199" s="12"/>
      <c r="V199" s="12"/>
      <c r="W199" s="12"/>
      <c r="X199" s="12"/>
      <c r="Y199" s="12"/>
      <c r="Z199" s="12"/>
      <c r="AA199" s="12"/>
      <c r="AB199" s="12"/>
      <c r="AC199" s="12"/>
      <c r="AD199" s="12"/>
      <c r="AE199" s="12"/>
      <c r="AR199" s="223" t="s">
        <v>92</v>
      </c>
      <c r="AT199" s="224" t="s">
        <v>82</v>
      </c>
      <c r="AU199" s="224" t="s">
        <v>90</v>
      </c>
      <c r="AY199" s="223" t="s">
        <v>167</v>
      </c>
      <c r="BK199" s="225">
        <f>SUM(BK200:BK234)</f>
        <v>0</v>
      </c>
    </row>
    <row r="200" spans="1:65" s="2" customFormat="1" ht="16.5" customHeight="1">
      <c r="A200" s="39"/>
      <c r="B200" s="40"/>
      <c r="C200" s="228" t="s">
        <v>278</v>
      </c>
      <c r="D200" s="228" t="s">
        <v>169</v>
      </c>
      <c r="E200" s="229" t="s">
        <v>411</v>
      </c>
      <c r="F200" s="230" t="s">
        <v>412</v>
      </c>
      <c r="G200" s="231" t="s">
        <v>210</v>
      </c>
      <c r="H200" s="232">
        <v>4</v>
      </c>
      <c r="I200" s="233"/>
      <c r="J200" s="234">
        <f>ROUND(I200*H200,2)</f>
        <v>0</v>
      </c>
      <c r="K200" s="230" t="s">
        <v>330</v>
      </c>
      <c r="L200" s="45"/>
      <c r="M200" s="235" t="s">
        <v>1</v>
      </c>
      <c r="N200" s="236" t="s">
        <v>48</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255</v>
      </c>
      <c r="AT200" s="239" t="s">
        <v>169</v>
      </c>
      <c r="AU200" s="239" t="s">
        <v>92</v>
      </c>
      <c r="AY200" s="17" t="s">
        <v>167</v>
      </c>
      <c r="BE200" s="240">
        <f>IF(N200="základní",J200,0)</f>
        <v>0</v>
      </c>
      <c r="BF200" s="240">
        <f>IF(N200="snížená",J200,0)</f>
        <v>0</v>
      </c>
      <c r="BG200" s="240">
        <f>IF(N200="zákl. přenesená",J200,0)</f>
        <v>0</v>
      </c>
      <c r="BH200" s="240">
        <f>IF(N200="sníž. přenesená",J200,0)</f>
        <v>0</v>
      </c>
      <c r="BI200" s="240">
        <f>IF(N200="nulová",J200,0)</f>
        <v>0</v>
      </c>
      <c r="BJ200" s="17" t="s">
        <v>90</v>
      </c>
      <c r="BK200" s="240">
        <f>ROUND(I200*H200,2)</f>
        <v>0</v>
      </c>
      <c r="BL200" s="17" t="s">
        <v>255</v>
      </c>
      <c r="BM200" s="239" t="s">
        <v>413</v>
      </c>
    </row>
    <row r="201" spans="1:51" s="15" customFormat="1" ht="12">
      <c r="A201" s="15"/>
      <c r="B201" s="282"/>
      <c r="C201" s="283"/>
      <c r="D201" s="241" t="s">
        <v>178</v>
      </c>
      <c r="E201" s="284" t="s">
        <v>1</v>
      </c>
      <c r="F201" s="285" t="s">
        <v>414</v>
      </c>
      <c r="G201" s="283"/>
      <c r="H201" s="284" t="s">
        <v>1</v>
      </c>
      <c r="I201" s="286"/>
      <c r="J201" s="283"/>
      <c r="K201" s="283"/>
      <c r="L201" s="287"/>
      <c r="M201" s="288"/>
      <c r="N201" s="289"/>
      <c r="O201" s="289"/>
      <c r="P201" s="289"/>
      <c r="Q201" s="289"/>
      <c r="R201" s="289"/>
      <c r="S201" s="289"/>
      <c r="T201" s="290"/>
      <c r="U201" s="15"/>
      <c r="V201" s="15"/>
      <c r="W201" s="15"/>
      <c r="X201" s="15"/>
      <c r="Y201" s="15"/>
      <c r="Z201" s="15"/>
      <c r="AA201" s="15"/>
      <c r="AB201" s="15"/>
      <c r="AC201" s="15"/>
      <c r="AD201" s="15"/>
      <c r="AE201" s="15"/>
      <c r="AT201" s="291" t="s">
        <v>178</v>
      </c>
      <c r="AU201" s="291" t="s">
        <v>92</v>
      </c>
      <c r="AV201" s="15" t="s">
        <v>90</v>
      </c>
      <c r="AW201" s="15" t="s">
        <v>38</v>
      </c>
      <c r="AX201" s="15" t="s">
        <v>83</v>
      </c>
      <c r="AY201" s="291" t="s">
        <v>167</v>
      </c>
    </row>
    <row r="202" spans="1:51" s="13" customFormat="1" ht="12">
      <c r="A202" s="13"/>
      <c r="B202" s="246"/>
      <c r="C202" s="247"/>
      <c r="D202" s="241" t="s">
        <v>178</v>
      </c>
      <c r="E202" s="248" t="s">
        <v>1</v>
      </c>
      <c r="F202" s="249" t="s">
        <v>415</v>
      </c>
      <c r="G202" s="247"/>
      <c r="H202" s="250">
        <v>4</v>
      </c>
      <c r="I202" s="251"/>
      <c r="J202" s="247"/>
      <c r="K202" s="247"/>
      <c r="L202" s="252"/>
      <c r="M202" s="253"/>
      <c r="N202" s="254"/>
      <c r="O202" s="254"/>
      <c r="P202" s="254"/>
      <c r="Q202" s="254"/>
      <c r="R202" s="254"/>
      <c r="S202" s="254"/>
      <c r="T202" s="255"/>
      <c r="U202" s="13"/>
      <c r="V202" s="13"/>
      <c r="W202" s="13"/>
      <c r="X202" s="13"/>
      <c r="Y202" s="13"/>
      <c r="Z202" s="13"/>
      <c r="AA202" s="13"/>
      <c r="AB202" s="13"/>
      <c r="AC202" s="13"/>
      <c r="AD202" s="13"/>
      <c r="AE202" s="13"/>
      <c r="AT202" s="256" t="s">
        <v>178</v>
      </c>
      <c r="AU202" s="256" t="s">
        <v>92</v>
      </c>
      <c r="AV202" s="13" t="s">
        <v>92</v>
      </c>
      <c r="AW202" s="13" t="s">
        <v>38</v>
      </c>
      <c r="AX202" s="13" t="s">
        <v>90</v>
      </c>
      <c r="AY202" s="256" t="s">
        <v>167</v>
      </c>
    </row>
    <row r="203" spans="1:65" s="2" customFormat="1" ht="16.5" customHeight="1">
      <c r="A203" s="39"/>
      <c r="B203" s="40"/>
      <c r="C203" s="268" t="s">
        <v>7</v>
      </c>
      <c r="D203" s="268" t="s">
        <v>283</v>
      </c>
      <c r="E203" s="269" t="s">
        <v>416</v>
      </c>
      <c r="F203" s="270" t="s">
        <v>417</v>
      </c>
      <c r="G203" s="271" t="s">
        <v>210</v>
      </c>
      <c r="H203" s="272">
        <v>3</v>
      </c>
      <c r="I203" s="273"/>
      <c r="J203" s="274">
        <f>ROUND(I203*H203,2)</f>
        <v>0</v>
      </c>
      <c r="K203" s="270" t="s">
        <v>330</v>
      </c>
      <c r="L203" s="275"/>
      <c r="M203" s="276" t="s">
        <v>1</v>
      </c>
      <c r="N203" s="277" t="s">
        <v>48</v>
      </c>
      <c r="O203" s="92"/>
      <c r="P203" s="237">
        <f>O203*H203</f>
        <v>0</v>
      </c>
      <c r="Q203" s="237">
        <v>0.00012</v>
      </c>
      <c r="R203" s="237">
        <f>Q203*H203</f>
        <v>0.00036</v>
      </c>
      <c r="S203" s="237">
        <v>0</v>
      </c>
      <c r="T203" s="238">
        <f>S203*H203</f>
        <v>0</v>
      </c>
      <c r="U203" s="39"/>
      <c r="V203" s="39"/>
      <c r="W203" s="39"/>
      <c r="X203" s="39"/>
      <c r="Y203" s="39"/>
      <c r="Z203" s="39"/>
      <c r="AA203" s="39"/>
      <c r="AB203" s="39"/>
      <c r="AC203" s="39"/>
      <c r="AD203" s="39"/>
      <c r="AE203" s="39"/>
      <c r="AR203" s="239" t="s">
        <v>286</v>
      </c>
      <c r="AT203" s="239" t="s">
        <v>283</v>
      </c>
      <c r="AU203" s="239" t="s">
        <v>92</v>
      </c>
      <c r="AY203" s="17" t="s">
        <v>167</v>
      </c>
      <c r="BE203" s="240">
        <f>IF(N203="základní",J203,0)</f>
        <v>0</v>
      </c>
      <c r="BF203" s="240">
        <f>IF(N203="snížená",J203,0)</f>
        <v>0</v>
      </c>
      <c r="BG203" s="240">
        <f>IF(N203="zákl. přenesená",J203,0)</f>
        <v>0</v>
      </c>
      <c r="BH203" s="240">
        <f>IF(N203="sníž. přenesená",J203,0)</f>
        <v>0</v>
      </c>
      <c r="BI203" s="240">
        <f>IF(N203="nulová",J203,0)</f>
        <v>0</v>
      </c>
      <c r="BJ203" s="17" t="s">
        <v>90</v>
      </c>
      <c r="BK203" s="240">
        <f>ROUND(I203*H203,2)</f>
        <v>0</v>
      </c>
      <c r="BL203" s="17" t="s">
        <v>255</v>
      </c>
      <c r="BM203" s="239" t="s">
        <v>418</v>
      </c>
    </row>
    <row r="204" spans="1:65" s="2" customFormat="1" ht="16.5" customHeight="1">
      <c r="A204" s="39"/>
      <c r="B204" s="40"/>
      <c r="C204" s="268" t="s">
        <v>289</v>
      </c>
      <c r="D204" s="268" t="s">
        <v>283</v>
      </c>
      <c r="E204" s="269" t="s">
        <v>419</v>
      </c>
      <c r="F204" s="270" t="s">
        <v>420</v>
      </c>
      <c r="G204" s="271" t="s">
        <v>210</v>
      </c>
      <c r="H204" s="272">
        <v>1</v>
      </c>
      <c r="I204" s="273"/>
      <c r="J204" s="274">
        <f>ROUND(I204*H204,2)</f>
        <v>0</v>
      </c>
      <c r="K204" s="270" t="s">
        <v>330</v>
      </c>
      <c r="L204" s="275"/>
      <c r="M204" s="276" t="s">
        <v>1</v>
      </c>
      <c r="N204" s="277" t="s">
        <v>48</v>
      </c>
      <c r="O204" s="92"/>
      <c r="P204" s="237">
        <f>O204*H204</f>
        <v>0</v>
      </c>
      <c r="Q204" s="237">
        <v>0.00014</v>
      </c>
      <c r="R204" s="237">
        <f>Q204*H204</f>
        <v>0.00014</v>
      </c>
      <c r="S204" s="237">
        <v>0</v>
      </c>
      <c r="T204" s="238">
        <f>S204*H204</f>
        <v>0</v>
      </c>
      <c r="U204" s="39"/>
      <c r="V204" s="39"/>
      <c r="W204" s="39"/>
      <c r="X204" s="39"/>
      <c r="Y204" s="39"/>
      <c r="Z204" s="39"/>
      <c r="AA204" s="39"/>
      <c r="AB204" s="39"/>
      <c r="AC204" s="39"/>
      <c r="AD204" s="39"/>
      <c r="AE204" s="39"/>
      <c r="AR204" s="239" t="s">
        <v>286</v>
      </c>
      <c r="AT204" s="239" t="s">
        <v>283</v>
      </c>
      <c r="AU204" s="239" t="s">
        <v>92</v>
      </c>
      <c r="AY204" s="17" t="s">
        <v>167</v>
      </c>
      <c r="BE204" s="240">
        <f>IF(N204="základní",J204,0)</f>
        <v>0</v>
      </c>
      <c r="BF204" s="240">
        <f>IF(N204="snížená",J204,0)</f>
        <v>0</v>
      </c>
      <c r="BG204" s="240">
        <f>IF(N204="zákl. přenesená",J204,0)</f>
        <v>0</v>
      </c>
      <c r="BH204" s="240">
        <f>IF(N204="sníž. přenesená",J204,0)</f>
        <v>0</v>
      </c>
      <c r="BI204" s="240">
        <f>IF(N204="nulová",J204,0)</f>
        <v>0</v>
      </c>
      <c r="BJ204" s="17" t="s">
        <v>90</v>
      </c>
      <c r="BK204" s="240">
        <f>ROUND(I204*H204,2)</f>
        <v>0</v>
      </c>
      <c r="BL204" s="17" t="s">
        <v>255</v>
      </c>
      <c r="BM204" s="239" t="s">
        <v>421</v>
      </c>
    </row>
    <row r="205" spans="1:65" s="2" customFormat="1" ht="16.5" customHeight="1">
      <c r="A205" s="39"/>
      <c r="B205" s="40"/>
      <c r="C205" s="228" t="s">
        <v>294</v>
      </c>
      <c r="D205" s="228" t="s">
        <v>169</v>
      </c>
      <c r="E205" s="229" t="s">
        <v>422</v>
      </c>
      <c r="F205" s="230" t="s">
        <v>423</v>
      </c>
      <c r="G205" s="231" t="s">
        <v>231</v>
      </c>
      <c r="H205" s="232">
        <v>2</v>
      </c>
      <c r="I205" s="233"/>
      <c r="J205" s="234">
        <f>ROUND(I205*H205,2)</f>
        <v>0</v>
      </c>
      <c r="K205" s="230" t="s">
        <v>330</v>
      </c>
      <c r="L205" s="45"/>
      <c r="M205" s="235" t="s">
        <v>1</v>
      </c>
      <c r="N205" s="236" t="s">
        <v>48</v>
      </c>
      <c r="O205" s="92"/>
      <c r="P205" s="237">
        <f>O205*H205</f>
        <v>0</v>
      </c>
      <c r="Q205" s="237">
        <v>0</v>
      </c>
      <c r="R205" s="237">
        <f>Q205*H205</f>
        <v>0</v>
      </c>
      <c r="S205" s="237">
        <v>0.00263</v>
      </c>
      <c r="T205" s="238">
        <f>S205*H205</f>
        <v>0.00526</v>
      </c>
      <c r="U205" s="39"/>
      <c r="V205" s="39"/>
      <c r="W205" s="39"/>
      <c r="X205" s="39"/>
      <c r="Y205" s="39"/>
      <c r="Z205" s="39"/>
      <c r="AA205" s="39"/>
      <c r="AB205" s="39"/>
      <c r="AC205" s="39"/>
      <c r="AD205" s="39"/>
      <c r="AE205" s="39"/>
      <c r="AR205" s="239" t="s">
        <v>255</v>
      </c>
      <c r="AT205" s="239" t="s">
        <v>169</v>
      </c>
      <c r="AU205" s="239" t="s">
        <v>92</v>
      </c>
      <c r="AY205" s="17" t="s">
        <v>167</v>
      </c>
      <c r="BE205" s="240">
        <f>IF(N205="základní",J205,0)</f>
        <v>0</v>
      </c>
      <c r="BF205" s="240">
        <f>IF(N205="snížená",J205,0)</f>
        <v>0</v>
      </c>
      <c r="BG205" s="240">
        <f>IF(N205="zákl. přenesená",J205,0)</f>
        <v>0</v>
      </c>
      <c r="BH205" s="240">
        <f>IF(N205="sníž. přenesená",J205,0)</f>
        <v>0</v>
      </c>
      <c r="BI205" s="240">
        <f>IF(N205="nulová",J205,0)</f>
        <v>0</v>
      </c>
      <c r="BJ205" s="17" t="s">
        <v>90</v>
      </c>
      <c r="BK205" s="240">
        <f>ROUND(I205*H205,2)</f>
        <v>0</v>
      </c>
      <c r="BL205" s="17" t="s">
        <v>255</v>
      </c>
      <c r="BM205" s="239" t="s">
        <v>424</v>
      </c>
    </row>
    <row r="206" spans="1:51" s="13" customFormat="1" ht="12">
      <c r="A206" s="13"/>
      <c r="B206" s="246"/>
      <c r="C206" s="247"/>
      <c r="D206" s="241" t="s">
        <v>178</v>
      </c>
      <c r="E206" s="248" t="s">
        <v>1</v>
      </c>
      <c r="F206" s="249" t="s">
        <v>92</v>
      </c>
      <c r="G206" s="247"/>
      <c r="H206" s="250">
        <v>2</v>
      </c>
      <c r="I206" s="251"/>
      <c r="J206" s="247"/>
      <c r="K206" s="247"/>
      <c r="L206" s="252"/>
      <c r="M206" s="253"/>
      <c r="N206" s="254"/>
      <c r="O206" s="254"/>
      <c r="P206" s="254"/>
      <c r="Q206" s="254"/>
      <c r="R206" s="254"/>
      <c r="S206" s="254"/>
      <c r="T206" s="255"/>
      <c r="U206" s="13"/>
      <c r="V206" s="13"/>
      <c r="W206" s="13"/>
      <c r="X206" s="13"/>
      <c r="Y206" s="13"/>
      <c r="Z206" s="13"/>
      <c r="AA206" s="13"/>
      <c r="AB206" s="13"/>
      <c r="AC206" s="13"/>
      <c r="AD206" s="13"/>
      <c r="AE206" s="13"/>
      <c r="AT206" s="256" t="s">
        <v>178</v>
      </c>
      <c r="AU206" s="256" t="s">
        <v>92</v>
      </c>
      <c r="AV206" s="13" t="s">
        <v>92</v>
      </c>
      <c r="AW206" s="13" t="s">
        <v>38</v>
      </c>
      <c r="AX206" s="13" t="s">
        <v>90</v>
      </c>
      <c r="AY206" s="256" t="s">
        <v>167</v>
      </c>
    </row>
    <row r="207" spans="1:65" s="2" customFormat="1" ht="16.5" customHeight="1">
      <c r="A207" s="39"/>
      <c r="B207" s="40"/>
      <c r="C207" s="228" t="s">
        <v>298</v>
      </c>
      <c r="D207" s="228" t="s">
        <v>169</v>
      </c>
      <c r="E207" s="229" t="s">
        <v>425</v>
      </c>
      <c r="F207" s="230" t="s">
        <v>426</v>
      </c>
      <c r="G207" s="231" t="s">
        <v>210</v>
      </c>
      <c r="H207" s="232">
        <v>4</v>
      </c>
      <c r="I207" s="233"/>
      <c r="J207" s="234">
        <f>ROUND(I207*H207,2)</f>
        <v>0</v>
      </c>
      <c r="K207" s="230" t="s">
        <v>330</v>
      </c>
      <c r="L207" s="45"/>
      <c r="M207" s="235" t="s">
        <v>1</v>
      </c>
      <c r="N207" s="236" t="s">
        <v>48</v>
      </c>
      <c r="O207" s="92"/>
      <c r="P207" s="237">
        <f>O207*H207</f>
        <v>0</v>
      </c>
      <c r="Q207" s="237">
        <v>0.001</v>
      </c>
      <c r="R207" s="237">
        <f>Q207*H207</f>
        <v>0.004</v>
      </c>
      <c r="S207" s="237">
        <v>0</v>
      </c>
      <c r="T207" s="238">
        <f>S207*H207</f>
        <v>0</v>
      </c>
      <c r="U207" s="39"/>
      <c r="V207" s="39"/>
      <c r="W207" s="39"/>
      <c r="X207" s="39"/>
      <c r="Y207" s="39"/>
      <c r="Z207" s="39"/>
      <c r="AA207" s="39"/>
      <c r="AB207" s="39"/>
      <c r="AC207" s="39"/>
      <c r="AD207" s="39"/>
      <c r="AE207" s="39"/>
      <c r="AR207" s="239" t="s">
        <v>255</v>
      </c>
      <c r="AT207" s="239" t="s">
        <v>169</v>
      </c>
      <c r="AU207" s="239" t="s">
        <v>92</v>
      </c>
      <c r="AY207" s="17" t="s">
        <v>167</v>
      </c>
      <c r="BE207" s="240">
        <f>IF(N207="základní",J207,0)</f>
        <v>0</v>
      </c>
      <c r="BF207" s="240">
        <f>IF(N207="snížená",J207,0)</f>
        <v>0</v>
      </c>
      <c r="BG207" s="240">
        <f>IF(N207="zákl. přenesená",J207,0)</f>
        <v>0</v>
      </c>
      <c r="BH207" s="240">
        <f>IF(N207="sníž. přenesená",J207,0)</f>
        <v>0</v>
      </c>
      <c r="BI207" s="240">
        <f>IF(N207="nulová",J207,0)</f>
        <v>0</v>
      </c>
      <c r="BJ207" s="17" t="s">
        <v>90</v>
      </c>
      <c r="BK207" s="240">
        <f>ROUND(I207*H207,2)</f>
        <v>0</v>
      </c>
      <c r="BL207" s="17" t="s">
        <v>255</v>
      </c>
      <c r="BM207" s="239" t="s">
        <v>427</v>
      </c>
    </row>
    <row r="208" spans="1:65" s="2" customFormat="1" ht="16.5" customHeight="1">
      <c r="A208" s="39"/>
      <c r="B208" s="40"/>
      <c r="C208" s="228" t="s">
        <v>304</v>
      </c>
      <c r="D208" s="228" t="s">
        <v>169</v>
      </c>
      <c r="E208" s="229" t="s">
        <v>428</v>
      </c>
      <c r="F208" s="230" t="s">
        <v>429</v>
      </c>
      <c r="G208" s="231" t="s">
        <v>231</v>
      </c>
      <c r="H208" s="232">
        <v>6</v>
      </c>
      <c r="I208" s="233"/>
      <c r="J208" s="234">
        <f>ROUND(I208*H208,2)</f>
        <v>0</v>
      </c>
      <c r="K208" s="230" t="s">
        <v>330</v>
      </c>
      <c r="L208" s="45"/>
      <c r="M208" s="235" t="s">
        <v>1</v>
      </c>
      <c r="N208" s="236" t="s">
        <v>48</v>
      </c>
      <c r="O208" s="92"/>
      <c r="P208" s="237">
        <f>O208*H208</f>
        <v>0</v>
      </c>
      <c r="Q208" s="237">
        <v>0.00308</v>
      </c>
      <c r="R208" s="237">
        <f>Q208*H208</f>
        <v>0.01848</v>
      </c>
      <c r="S208" s="237">
        <v>0</v>
      </c>
      <c r="T208" s="238">
        <f>S208*H208</f>
        <v>0</v>
      </c>
      <c r="U208" s="39"/>
      <c r="V208" s="39"/>
      <c r="W208" s="39"/>
      <c r="X208" s="39"/>
      <c r="Y208" s="39"/>
      <c r="Z208" s="39"/>
      <c r="AA208" s="39"/>
      <c r="AB208" s="39"/>
      <c r="AC208" s="39"/>
      <c r="AD208" s="39"/>
      <c r="AE208" s="39"/>
      <c r="AR208" s="239" t="s">
        <v>255</v>
      </c>
      <c r="AT208" s="239" t="s">
        <v>169</v>
      </c>
      <c r="AU208" s="239" t="s">
        <v>92</v>
      </c>
      <c r="AY208" s="17" t="s">
        <v>167</v>
      </c>
      <c r="BE208" s="240">
        <f>IF(N208="základní",J208,0)</f>
        <v>0</v>
      </c>
      <c r="BF208" s="240">
        <f>IF(N208="snížená",J208,0)</f>
        <v>0</v>
      </c>
      <c r="BG208" s="240">
        <f>IF(N208="zákl. přenesená",J208,0)</f>
        <v>0</v>
      </c>
      <c r="BH208" s="240">
        <f>IF(N208="sníž. přenesená",J208,0)</f>
        <v>0</v>
      </c>
      <c r="BI208" s="240">
        <f>IF(N208="nulová",J208,0)</f>
        <v>0</v>
      </c>
      <c r="BJ208" s="17" t="s">
        <v>90</v>
      </c>
      <c r="BK208" s="240">
        <f>ROUND(I208*H208,2)</f>
        <v>0</v>
      </c>
      <c r="BL208" s="17" t="s">
        <v>255</v>
      </c>
      <c r="BM208" s="239" t="s">
        <v>430</v>
      </c>
    </row>
    <row r="209" spans="1:51" s="13" customFormat="1" ht="12">
      <c r="A209" s="13"/>
      <c r="B209" s="246"/>
      <c r="C209" s="247"/>
      <c r="D209" s="241" t="s">
        <v>178</v>
      </c>
      <c r="E209" s="248" t="s">
        <v>1</v>
      </c>
      <c r="F209" s="249" t="s">
        <v>431</v>
      </c>
      <c r="G209" s="247"/>
      <c r="H209" s="250">
        <v>5.7</v>
      </c>
      <c r="I209" s="251"/>
      <c r="J209" s="247"/>
      <c r="K209" s="247"/>
      <c r="L209" s="252"/>
      <c r="M209" s="253"/>
      <c r="N209" s="254"/>
      <c r="O209" s="254"/>
      <c r="P209" s="254"/>
      <c r="Q209" s="254"/>
      <c r="R209" s="254"/>
      <c r="S209" s="254"/>
      <c r="T209" s="255"/>
      <c r="U209" s="13"/>
      <c r="V209" s="13"/>
      <c r="W209" s="13"/>
      <c r="X209" s="13"/>
      <c r="Y209" s="13"/>
      <c r="Z209" s="13"/>
      <c r="AA209" s="13"/>
      <c r="AB209" s="13"/>
      <c r="AC209" s="13"/>
      <c r="AD209" s="13"/>
      <c r="AE209" s="13"/>
      <c r="AT209" s="256" t="s">
        <v>178</v>
      </c>
      <c r="AU209" s="256" t="s">
        <v>92</v>
      </c>
      <c r="AV209" s="13" t="s">
        <v>92</v>
      </c>
      <c r="AW209" s="13" t="s">
        <v>38</v>
      </c>
      <c r="AX209" s="13" t="s">
        <v>83</v>
      </c>
      <c r="AY209" s="256" t="s">
        <v>167</v>
      </c>
    </row>
    <row r="210" spans="1:51" s="14" customFormat="1" ht="12">
      <c r="A210" s="14"/>
      <c r="B210" s="257"/>
      <c r="C210" s="258"/>
      <c r="D210" s="241" t="s">
        <v>178</v>
      </c>
      <c r="E210" s="259" t="s">
        <v>1</v>
      </c>
      <c r="F210" s="260" t="s">
        <v>180</v>
      </c>
      <c r="G210" s="258"/>
      <c r="H210" s="261">
        <v>5.7</v>
      </c>
      <c r="I210" s="262"/>
      <c r="J210" s="258"/>
      <c r="K210" s="258"/>
      <c r="L210" s="263"/>
      <c r="M210" s="264"/>
      <c r="N210" s="265"/>
      <c r="O210" s="265"/>
      <c r="P210" s="265"/>
      <c r="Q210" s="265"/>
      <c r="R210" s="265"/>
      <c r="S210" s="265"/>
      <c r="T210" s="266"/>
      <c r="U210" s="14"/>
      <c r="V210" s="14"/>
      <c r="W210" s="14"/>
      <c r="X210" s="14"/>
      <c r="Y210" s="14"/>
      <c r="Z210" s="14"/>
      <c r="AA210" s="14"/>
      <c r="AB210" s="14"/>
      <c r="AC210" s="14"/>
      <c r="AD210" s="14"/>
      <c r="AE210" s="14"/>
      <c r="AT210" s="267" t="s">
        <v>178</v>
      </c>
      <c r="AU210" s="267" t="s">
        <v>92</v>
      </c>
      <c r="AV210" s="14" t="s">
        <v>174</v>
      </c>
      <c r="AW210" s="14" t="s">
        <v>38</v>
      </c>
      <c r="AX210" s="14" t="s">
        <v>83</v>
      </c>
      <c r="AY210" s="267" t="s">
        <v>167</v>
      </c>
    </row>
    <row r="211" spans="1:51" s="13" customFormat="1" ht="12">
      <c r="A211" s="13"/>
      <c r="B211" s="246"/>
      <c r="C211" s="247"/>
      <c r="D211" s="241" t="s">
        <v>178</v>
      </c>
      <c r="E211" s="248" t="s">
        <v>1</v>
      </c>
      <c r="F211" s="249" t="s">
        <v>194</v>
      </c>
      <c r="G211" s="247"/>
      <c r="H211" s="250">
        <v>6</v>
      </c>
      <c r="I211" s="251"/>
      <c r="J211" s="247"/>
      <c r="K211" s="247"/>
      <c r="L211" s="252"/>
      <c r="M211" s="253"/>
      <c r="N211" s="254"/>
      <c r="O211" s="254"/>
      <c r="P211" s="254"/>
      <c r="Q211" s="254"/>
      <c r="R211" s="254"/>
      <c r="S211" s="254"/>
      <c r="T211" s="255"/>
      <c r="U211" s="13"/>
      <c r="V211" s="13"/>
      <c r="W211" s="13"/>
      <c r="X211" s="13"/>
      <c r="Y211" s="13"/>
      <c r="Z211" s="13"/>
      <c r="AA211" s="13"/>
      <c r="AB211" s="13"/>
      <c r="AC211" s="13"/>
      <c r="AD211" s="13"/>
      <c r="AE211" s="13"/>
      <c r="AT211" s="256" t="s">
        <v>178</v>
      </c>
      <c r="AU211" s="256" t="s">
        <v>92</v>
      </c>
      <c r="AV211" s="13" t="s">
        <v>92</v>
      </c>
      <c r="AW211" s="13" t="s">
        <v>38</v>
      </c>
      <c r="AX211" s="13" t="s">
        <v>83</v>
      </c>
      <c r="AY211" s="256" t="s">
        <v>167</v>
      </c>
    </row>
    <row r="212" spans="1:51" s="14" customFormat="1" ht="12">
      <c r="A212" s="14"/>
      <c r="B212" s="257"/>
      <c r="C212" s="258"/>
      <c r="D212" s="241" t="s">
        <v>178</v>
      </c>
      <c r="E212" s="259" t="s">
        <v>1</v>
      </c>
      <c r="F212" s="260" t="s">
        <v>180</v>
      </c>
      <c r="G212" s="258"/>
      <c r="H212" s="261">
        <v>6</v>
      </c>
      <c r="I212" s="262"/>
      <c r="J212" s="258"/>
      <c r="K212" s="258"/>
      <c r="L212" s="263"/>
      <c r="M212" s="264"/>
      <c r="N212" s="265"/>
      <c r="O212" s="265"/>
      <c r="P212" s="265"/>
      <c r="Q212" s="265"/>
      <c r="R212" s="265"/>
      <c r="S212" s="265"/>
      <c r="T212" s="266"/>
      <c r="U212" s="14"/>
      <c r="V212" s="14"/>
      <c r="W212" s="14"/>
      <c r="X212" s="14"/>
      <c r="Y212" s="14"/>
      <c r="Z212" s="14"/>
      <c r="AA212" s="14"/>
      <c r="AB212" s="14"/>
      <c r="AC212" s="14"/>
      <c r="AD212" s="14"/>
      <c r="AE212" s="14"/>
      <c r="AT212" s="267" t="s">
        <v>178</v>
      </c>
      <c r="AU212" s="267" t="s">
        <v>92</v>
      </c>
      <c r="AV212" s="14" t="s">
        <v>174</v>
      </c>
      <c r="AW212" s="14" t="s">
        <v>38</v>
      </c>
      <c r="AX212" s="14" t="s">
        <v>90</v>
      </c>
      <c r="AY212" s="267" t="s">
        <v>167</v>
      </c>
    </row>
    <row r="213" spans="1:65" s="2" customFormat="1" ht="16.5" customHeight="1">
      <c r="A213" s="39"/>
      <c r="B213" s="40"/>
      <c r="C213" s="228" t="s">
        <v>311</v>
      </c>
      <c r="D213" s="228" t="s">
        <v>169</v>
      </c>
      <c r="E213" s="229" t="s">
        <v>432</v>
      </c>
      <c r="F213" s="230" t="s">
        <v>433</v>
      </c>
      <c r="G213" s="231" t="s">
        <v>231</v>
      </c>
      <c r="H213" s="232">
        <v>3</v>
      </c>
      <c r="I213" s="233"/>
      <c r="J213" s="234">
        <f>ROUND(I213*H213,2)</f>
        <v>0</v>
      </c>
      <c r="K213" s="230" t="s">
        <v>330</v>
      </c>
      <c r="L213" s="45"/>
      <c r="M213" s="235" t="s">
        <v>1</v>
      </c>
      <c r="N213" s="236" t="s">
        <v>48</v>
      </c>
      <c r="O213" s="92"/>
      <c r="P213" s="237">
        <f>O213*H213</f>
        <v>0</v>
      </c>
      <c r="Q213" s="237">
        <v>0.00193</v>
      </c>
      <c r="R213" s="237">
        <f>Q213*H213</f>
        <v>0.00579</v>
      </c>
      <c r="S213" s="237">
        <v>0</v>
      </c>
      <c r="T213" s="238">
        <f>S213*H213</f>
        <v>0</v>
      </c>
      <c r="U213" s="39"/>
      <c r="V213" s="39"/>
      <c r="W213" s="39"/>
      <c r="X213" s="39"/>
      <c r="Y213" s="39"/>
      <c r="Z213" s="39"/>
      <c r="AA213" s="39"/>
      <c r="AB213" s="39"/>
      <c r="AC213" s="39"/>
      <c r="AD213" s="39"/>
      <c r="AE213" s="39"/>
      <c r="AR213" s="239" t="s">
        <v>255</v>
      </c>
      <c r="AT213" s="239" t="s">
        <v>169</v>
      </c>
      <c r="AU213" s="239" t="s">
        <v>92</v>
      </c>
      <c r="AY213" s="17" t="s">
        <v>167</v>
      </c>
      <c r="BE213" s="240">
        <f>IF(N213="základní",J213,0)</f>
        <v>0</v>
      </c>
      <c r="BF213" s="240">
        <f>IF(N213="snížená",J213,0)</f>
        <v>0</v>
      </c>
      <c r="BG213" s="240">
        <f>IF(N213="zákl. přenesená",J213,0)</f>
        <v>0</v>
      </c>
      <c r="BH213" s="240">
        <f>IF(N213="sníž. přenesená",J213,0)</f>
        <v>0</v>
      </c>
      <c r="BI213" s="240">
        <f>IF(N213="nulová",J213,0)</f>
        <v>0</v>
      </c>
      <c r="BJ213" s="17" t="s">
        <v>90</v>
      </c>
      <c r="BK213" s="240">
        <f>ROUND(I213*H213,2)</f>
        <v>0</v>
      </c>
      <c r="BL213" s="17" t="s">
        <v>255</v>
      </c>
      <c r="BM213" s="239" t="s">
        <v>434</v>
      </c>
    </row>
    <row r="214" spans="1:51" s="13" customFormat="1" ht="12">
      <c r="A214" s="13"/>
      <c r="B214" s="246"/>
      <c r="C214" s="247"/>
      <c r="D214" s="241" t="s">
        <v>178</v>
      </c>
      <c r="E214" s="248" t="s">
        <v>1</v>
      </c>
      <c r="F214" s="249" t="s">
        <v>109</v>
      </c>
      <c r="G214" s="247"/>
      <c r="H214" s="250">
        <v>3</v>
      </c>
      <c r="I214" s="251"/>
      <c r="J214" s="247"/>
      <c r="K214" s="247"/>
      <c r="L214" s="252"/>
      <c r="M214" s="253"/>
      <c r="N214" s="254"/>
      <c r="O214" s="254"/>
      <c r="P214" s="254"/>
      <c r="Q214" s="254"/>
      <c r="R214" s="254"/>
      <c r="S214" s="254"/>
      <c r="T214" s="255"/>
      <c r="U214" s="13"/>
      <c r="V214" s="13"/>
      <c r="W214" s="13"/>
      <c r="X214" s="13"/>
      <c r="Y214" s="13"/>
      <c r="Z214" s="13"/>
      <c r="AA214" s="13"/>
      <c r="AB214" s="13"/>
      <c r="AC214" s="13"/>
      <c r="AD214" s="13"/>
      <c r="AE214" s="13"/>
      <c r="AT214" s="256" t="s">
        <v>178</v>
      </c>
      <c r="AU214" s="256" t="s">
        <v>92</v>
      </c>
      <c r="AV214" s="13" t="s">
        <v>92</v>
      </c>
      <c r="AW214" s="13" t="s">
        <v>38</v>
      </c>
      <c r="AX214" s="13" t="s">
        <v>90</v>
      </c>
      <c r="AY214" s="256" t="s">
        <v>167</v>
      </c>
    </row>
    <row r="215" spans="1:65" s="2" customFormat="1" ht="16.5" customHeight="1">
      <c r="A215" s="39"/>
      <c r="B215" s="40"/>
      <c r="C215" s="228" t="s">
        <v>396</v>
      </c>
      <c r="D215" s="228" t="s">
        <v>169</v>
      </c>
      <c r="E215" s="229" t="s">
        <v>435</v>
      </c>
      <c r="F215" s="230" t="s">
        <v>436</v>
      </c>
      <c r="G215" s="231" t="s">
        <v>231</v>
      </c>
      <c r="H215" s="232">
        <v>27</v>
      </c>
      <c r="I215" s="233"/>
      <c r="J215" s="234">
        <f>ROUND(I215*H215,2)</f>
        <v>0</v>
      </c>
      <c r="K215" s="230" t="s">
        <v>330</v>
      </c>
      <c r="L215" s="45"/>
      <c r="M215" s="235" t="s">
        <v>1</v>
      </c>
      <c r="N215" s="236" t="s">
        <v>48</v>
      </c>
      <c r="O215" s="92"/>
      <c r="P215" s="237">
        <f>O215*H215</f>
        <v>0</v>
      </c>
      <c r="Q215" s="237">
        <v>0.00139</v>
      </c>
      <c r="R215" s="237">
        <f>Q215*H215</f>
        <v>0.03753</v>
      </c>
      <c r="S215" s="237">
        <v>0</v>
      </c>
      <c r="T215" s="238">
        <f>S215*H215</f>
        <v>0</v>
      </c>
      <c r="U215" s="39"/>
      <c r="V215" s="39"/>
      <c r="W215" s="39"/>
      <c r="X215" s="39"/>
      <c r="Y215" s="39"/>
      <c r="Z215" s="39"/>
      <c r="AA215" s="39"/>
      <c r="AB215" s="39"/>
      <c r="AC215" s="39"/>
      <c r="AD215" s="39"/>
      <c r="AE215" s="39"/>
      <c r="AR215" s="239" t="s">
        <v>255</v>
      </c>
      <c r="AT215" s="239" t="s">
        <v>169</v>
      </c>
      <c r="AU215" s="239" t="s">
        <v>92</v>
      </c>
      <c r="AY215" s="17" t="s">
        <v>167</v>
      </c>
      <c r="BE215" s="240">
        <f>IF(N215="základní",J215,0)</f>
        <v>0</v>
      </c>
      <c r="BF215" s="240">
        <f>IF(N215="snížená",J215,0)</f>
        <v>0</v>
      </c>
      <c r="BG215" s="240">
        <f>IF(N215="zákl. přenesená",J215,0)</f>
        <v>0</v>
      </c>
      <c r="BH215" s="240">
        <f>IF(N215="sníž. přenesená",J215,0)</f>
        <v>0</v>
      </c>
      <c r="BI215" s="240">
        <f>IF(N215="nulová",J215,0)</f>
        <v>0</v>
      </c>
      <c r="BJ215" s="17" t="s">
        <v>90</v>
      </c>
      <c r="BK215" s="240">
        <f>ROUND(I215*H215,2)</f>
        <v>0</v>
      </c>
      <c r="BL215" s="17" t="s">
        <v>255</v>
      </c>
      <c r="BM215" s="239" t="s">
        <v>437</v>
      </c>
    </row>
    <row r="216" spans="1:51" s="15" customFormat="1" ht="12">
      <c r="A216" s="15"/>
      <c r="B216" s="282"/>
      <c r="C216" s="283"/>
      <c r="D216" s="241" t="s">
        <v>178</v>
      </c>
      <c r="E216" s="284" t="s">
        <v>1</v>
      </c>
      <c r="F216" s="285" t="s">
        <v>438</v>
      </c>
      <c r="G216" s="283"/>
      <c r="H216" s="284" t="s">
        <v>1</v>
      </c>
      <c r="I216" s="286"/>
      <c r="J216" s="283"/>
      <c r="K216" s="283"/>
      <c r="L216" s="287"/>
      <c r="M216" s="288"/>
      <c r="N216" s="289"/>
      <c r="O216" s="289"/>
      <c r="P216" s="289"/>
      <c r="Q216" s="289"/>
      <c r="R216" s="289"/>
      <c r="S216" s="289"/>
      <c r="T216" s="290"/>
      <c r="U216" s="15"/>
      <c r="V216" s="15"/>
      <c r="W216" s="15"/>
      <c r="X216" s="15"/>
      <c r="Y216" s="15"/>
      <c r="Z216" s="15"/>
      <c r="AA216" s="15"/>
      <c r="AB216" s="15"/>
      <c r="AC216" s="15"/>
      <c r="AD216" s="15"/>
      <c r="AE216" s="15"/>
      <c r="AT216" s="291" t="s">
        <v>178</v>
      </c>
      <c r="AU216" s="291" t="s">
        <v>92</v>
      </c>
      <c r="AV216" s="15" t="s">
        <v>90</v>
      </c>
      <c r="AW216" s="15" t="s">
        <v>38</v>
      </c>
      <c r="AX216" s="15" t="s">
        <v>83</v>
      </c>
      <c r="AY216" s="291" t="s">
        <v>167</v>
      </c>
    </row>
    <row r="217" spans="1:51" s="13" customFormat="1" ht="12">
      <c r="A217" s="13"/>
      <c r="B217" s="246"/>
      <c r="C217" s="247"/>
      <c r="D217" s="241" t="s">
        <v>178</v>
      </c>
      <c r="E217" s="248" t="s">
        <v>1</v>
      </c>
      <c r="F217" s="249" t="s">
        <v>396</v>
      </c>
      <c r="G217" s="247"/>
      <c r="H217" s="250">
        <v>27</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178</v>
      </c>
      <c r="AU217" s="256" t="s">
        <v>92</v>
      </c>
      <c r="AV217" s="13" t="s">
        <v>92</v>
      </c>
      <c r="AW217" s="13" t="s">
        <v>38</v>
      </c>
      <c r="AX217" s="13" t="s">
        <v>90</v>
      </c>
      <c r="AY217" s="256" t="s">
        <v>167</v>
      </c>
    </row>
    <row r="218" spans="1:65" s="2" customFormat="1" ht="16.5" customHeight="1">
      <c r="A218" s="39"/>
      <c r="B218" s="40"/>
      <c r="C218" s="268" t="s">
        <v>439</v>
      </c>
      <c r="D218" s="268" t="s">
        <v>283</v>
      </c>
      <c r="E218" s="269" t="s">
        <v>440</v>
      </c>
      <c r="F218" s="270" t="s">
        <v>441</v>
      </c>
      <c r="G218" s="271" t="s">
        <v>210</v>
      </c>
      <c r="H218" s="272">
        <v>1</v>
      </c>
      <c r="I218" s="273"/>
      <c r="J218" s="274">
        <f>ROUND(I218*H218,2)</f>
        <v>0</v>
      </c>
      <c r="K218" s="270" t="s">
        <v>330</v>
      </c>
      <c r="L218" s="275"/>
      <c r="M218" s="276" t="s">
        <v>1</v>
      </c>
      <c r="N218" s="277" t="s">
        <v>48</v>
      </c>
      <c r="O218" s="92"/>
      <c r="P218" s="237">
        <f>O218*H218</f>
        <v>0</v>
      </c>
      <c r="Q218" s="237">
        <v>0.0004</v>
      </c>
      <c r="R218" s="237">
        <f>Q218*H218</f>
        <v>0.0004</v>
      </c>
      <c r="S218" s="237">
        <v>0</v>
      </c>
      <c r="T218" s="238">
        <f>S218*H218</f>
        <v>0</v>
      </c>
      <c r="U218" s="39"/>
      <c r="V218" s="39"/>
      <c r="W218" s="39"/>
      <c r="X218" s="39"/>
      <c r="Y218" s="39"/>
      <c r="Z218" s="39"/>
      <c r="AA218" s="39"/>
      <c r="AB218" s="39"/>
      <c r="AC218" s="39"/>
      <c r="AD218" s="39"/>
      <c r="AE218" s="39"/>
      <c r="AR218" s="239" t="s">
        <v>286</v>
      </c>
      <c r="AT218" s="239" t="s">
        <v>283</v>
      </c>
      <c r="AU218" s="239" t="s">
        <v>92</v>
      </c>
      <c r="AY218" s="17" t="s">
        <v>167</v>
      </c>
      <c r="BE218" s="240">
        <f>IF(N218="základní",J218,0)</f>
        <v>0</v>
      </c>
      <c r="BF218" s="240">
        <f>IF(N218="snížená",J218,0)</f>
        <v>0</v>
      </c>
      <c r="BG218" s="240">
        <f>IF(N218="zákl. přenesená",J218,0)</f>
        <v>0</v>
      </c>
      <c r="BH218" s="240">
        <f>IF(N218="sníž. přenesená",J218,0)</f>
        <v>0</v>
      </c>
      <c r="BI218" s="240">
        <f>IF(N218="nulová",J218,0)</f>
        <v>0</v>
      </c>
      <c r="BJ218" s="17" t="s">
        <v>90</v>
      </c>
      <c r="BK218" s="240">
        <f>ROUND(I218*H218,2)</f>
        <v>0</v>
      </c>
      <c r="BL218" s="17" t="s">
        <v>255</v>
      </c>
      <c r="BM218" s="239" t="s">
        <v>442</v>
      </c>
    </row>
    <row r="219" spans="1:51" s="15" customFormat="1" ht="12">
      <c r="A219" s="15"/>
      <c r="B219" s="282"/>
      <c r="C219" s="283"/>
      <c r="D219" s="241" t="s">
        <v>178</v>
      </c>
      <c r="E219" s="284" t="s">
        <v>1</v>
      </c>
      <c r="F219" s="285" t="s">
        <v>443</v>
      </c>
      <c r="G219" s="283"/>
      <c r="H219" s="284" t="s">
        <v>1</v>
      </c>
      <c r="I219" s="286"/>
      <c r="J219" s="283"/>
      <c r="K219" s="283"/>
      <c r="L219" s="287"/>
      <c r="M219" s="288"/>
      <c r="N219" s="289"/>
      <c r="O219" s="289"/>
      <c r="P219" s="289"/>
      <c r="Q219" s="289"/>
      <c r="R219" s="289"/>
      <c r="S219" s="289"/>
      <c r="T219" s="290"/>
      <c r="U219" s="15"/>
      <c r="V219" s="15"/>
      <c r="W219" s="15"/>
      <c r="X219" s="15"/>
      <c r="Y219" s="15"/>
      <c r="Z219" s="15"/>
      <c r="AA219" s="15"/>
      <c r="AB219" s="15"/>
      <c r="AC219" s="15"/>
      <c r="AD219" s="15"/>
      <c r="AE219" s="15"/>
      <c r="AT219" s="291" t="s">
        <v>178</v>
      </c>
      <c r="AU219" s="291" t="s">
        <v>92</v>
      </c>
      <c r="AV219" s="15" t="s">
        <v>90</v>
      </c>
      <c r="AW219" s="15" t="s">
        <v>38</v>
      </c>
      <c r="AX219" s="15" t="s">
        <v>83</v>
      </c>
      <c r="AY219" s="291" t="s">
        <v>167</v>
      </c>
    </row>
    <row r="220" spans="1:51" s="13" customFormat="1" ht="12">
      <c r="A220" s="13"/>
      <c r="B220" s="246"/>
      <c r="C220" s="247"/>
      <c r="D220" s="241" t="s">
        <v>178</v>
      </c>
      <c r="E220" s="248" t="s">
        <v>1</v>
      </c>
      <c r="F220" s="249" t="s">
        <v>90</v>
      </c>
      <c r="G220" s="247"/>
      <c r="H220" s="250">
        <v>1</v>
      </c>
      <c r="I220" s="251"/>
      <c r="J220" s="247"/>
      <c r="K220" s="247"/>
      <c r="L220" s="252"/>
      <c r="M220" s="253"/>
      <c r="N220" s="254"/>
      <c r="O220" s="254"/>
      <c r="P220" s="254"/>
      <c r="Q220" s="254"/>
      <c r="R220" s="254"/>
      <c r="S220" s="254"/>
      <c r="T220" s="255"/>
      <c r="U220" s="13"/>
      <c r="V220" s="13"/>
      <c r="W220" s="13"/>
      <c r="X220" s="13"/>
      <c r="Y220" s="13"/>
      <c r="Z220" s="13"/>
      <c r="AA220" s="13"/>
      <c r="AB220" s="13"/>
      <c r="AC220" s="13"/>
      <c r="AD220" s="13"/>
      <c r="AE220" s="13"/>
      <c r="AT220" s="256" t="s">
        <v>178</v>
      </c>
      <c r="AU220" s="256" t="s">
        <v>92</v>
      </c>
      <c r="AV220" s="13" t="s">
        <v>92</v>
      </c>
      <c r="AW220" s="13" t="s">
        <v>38</v>
      </c>
      <c r="AX220" s="13" t="s">
        <v>90</v>
      </c>
      <c r="AY220" s="256" t="s">
        <v>167</v>
      </c>
    </row>
    <row r="221" spans="1:65" s="2" customFormat="1" ht="16.5" customHeight="1">
      <c r="A221" s="39"/>
      <c r="B221" s="40"/>
      <c r="C221" s="228" t="s">
        <v>444</v>
      </c>
      <c r="D221" s="228" t="s">
        <v>169</v>
      </c>
      <c r="E221" s="229" t="s">
        <v>445</v>
      </c>
      <c r="F221" s="230" t="s">
        <v>446</v>
      </c>
      <c r="G221" s="231" t="s">
        <v>231</v>
      </c>
      <c r="H221" s="232">
        <v>23.5</v>
      </c>
      <c r="I221" s="233"/>
      <c r="J221" s="234">
        <f>ROUND(I221*H221,2)</f>
        <v>0</v>
      </c>
      <c r="K221" s="230" t="s">
        <v>330</v>
      </c>
      <c r="L221" s="45"/>
      <c r="M221" s="235" t="s">
        <v>1</v>
      </c>
      <c r="N221" s="236" t="s">
        <v>48</v>
      </c>
      <c r="O221" s="92"/>
      <c r="P221" s="237">
        <f>O221*H221</f>
        <v>0</v>
      </c>
      <c r="Q221" s="237">
        <v>0.00172</v>
      </c>
      <c r="R221" s="237">
        <f>Q221*H221</f>
        <v>0.04042</v>
      </c>
      <c r="S221" s="237">
        <v>0</v>
      </c>
      <c r="T221" s="238">
        <f>S221*H221</f>
        <v>0</v>
      </c>
      <c r="U221" s="39"/>
      <c r="V221" s="39"/>
      <c r="W221" s="39"/>
      <c r="X221" s="39"/>
      <c r="Y221" s="39"/>
      <c r="Z221" s="39"/>
      <c r="AA221" s="39"/>
      <c r="AB221" s="39"/>
      <c r="AC221" s="39"/>
      <c r="AD221" s="39"/>
      <c r="AE221" s="39"/>
      <c r="AR221" s="239" t="s">
        <v>255</v>
      </c>
      <c r="AT221" s="239" t="s">
        <v>169</v>
      </c>
      <c r="AU221" s="239" t="s">
        <v>92</v>
      </c>
      <c r="AY221" s="17" t="s">
        <v>167</v>
      </c>
      <c r="BE221" s="240">
        <f>IF(N221="základní",J221,0)</f>
        <v>0</v>
      </c>
      <c r="BF221" s="240">
        <f>IF(N221="snížená",J221,0)</f>
        <v>0</v>
      </c>
      <c r="BG221" s="240">
        <f>IF(N221="zákl. přenesená",J221,0)</f>
        <v>0</v>
      </c>
      <c r="BH221" s="240">
        <f>IF(N221="sníž. přenesená",J221,0)</f>
        <v>0</v>
      </c>
      <c r="BI221" s="240">
        <f>IF(N221="nulová",J221,0)</f>
        <v>0</v>
      </c>
      <c r="BJ221" s="17" t="s">
        <v>90</v>
      </c>
      <c r="BK221" s="240">
        <f>ROUND(I221*H221,2)</f>
        <v>0</v>
      </c>
      <c r="BL221" s="17" t="s">
        <v>255</v>
      </c>
      <c r="BM221" s="239" t="s">
        <v>447</v>
      </c>
    </row>
    <row r="222" spans="1:51" s="15" customFormat="1" ht="12">
      <c r="A222" s="15"/>
      <c r="B222" s="282"/>
      <c r="C222" s="283"/>
      <c r="D222" s="241" t="s">
        <v>178</v>
      </c>
      <c r="E222" s="284" t="s">
        <v>1</v>
      </c>
      <c r="F222" s="285" t="s">
        <v>438</v>
      </c>
      <c r="G222" s="283"/>
      <c r="H222" s="284" t="s">
        <v>1</v>
      </c>
      <c r="I222" s="286"/>
      <c r="J222" s="283"/>
      <c r="K222" s="283"/>
      <c r="L222" s="287"/>
      <c r="M222" s="288"/>
      <c r="N222" s="289"/>
      <c r="O222" s="289"/>
      <c r="P222" s="289"/>
      <c r="Q222" s="289"/>
      <c r="R222" s="289"/>
      <c r="S222" s="289"/>
      <c r="T222" s="290"/>
      <c r="U222" s="15"/>
      <c r="V222" s="15"/>
      <c r="W222" s="15"/>
      <c r="X222" s="15"/>
      <c r="Y222" s="15"/>
      <c r="Z222" s="15"/>
      <c r="AA222" s="15"/>
      <c r="AB222" s="15"/>
      <c r="AC222" s="15"/>
      <c r="AD222" s="15"/>
      <c r="AE222" s="15"/>
      <c r="AT222" s="291" t="s">
        <v>178</v>
      </c>
      <c r="AU222" s="291" t="s">
        <v>92</v>
      </c>
      <c r="AV222" s="15" t="s">
        <v>90</v>
      </c>
      <c r="AW222" s="15" t="s">
        <v>38</v>
      </c>
      <c r="AX222" s="15" t="s">
        <v>83</v>
      </c>
      <c r="AY222" s="291" t="s">
        <v>167</v>
      </c>
    </row>
    <row r="223" spans="1:51" s="13" customFormat="1" ht="12">
      <c r="A223" s="13"/>
      <c r="B223" s="246"/>
      <c r="C223" s="247"/>
      <c r="D223" s="241" t="s">
        <v>178</v>
      </c>
      <c r="E223" s="248" t="s">
        <v>1</v>
      </c>
      <c r="F223" s="249" t="s">
        <v>402</v>
      </c>
      <c r="G223" s="247"/>
      <c r="H223" s="250">
        <v>23.5</v>
      </c>
      <c r="I223" s="251"/>
      <c r="J223" s="247"/>
      <c r="K223" s="247"/>
      <c r="L223" s="252"/>
      <c r="M223" s="253"/>
      <c r="N223" s="254"/>
      <c r="O223" s="254"/>
      <c r="P223" s="254"/>
      <c r="Q223" s="254"/>
      <c r="R223" s="254"/>
      <c r="S223" s="254"/>
      <c r="T223" s="255"/>
      <c r="U223" s="13"/>
      <c r="V223" s="13"/>
      <c r="W223" s="13"/>
      <c r="X223" s="13"/>
      <c r="Y223" s="13"/>
      <c r="Z223" s="13"/>
      <c r="AA223" s="13"/>
      <c r="AB223" s="13"/>
      <c r="AC223" s="13"/>
      <c r="AD223" s="13"/>
      <c r="AE223" s="13"/>
      <c r="AT223" s="256" t="s">
        <v>178</v>
      </c>
      <c r="AU223" s="256" t="s">
        <v>92</v>
      </c>
      <c r="AV223" s="13" t="s">
        <v>92</v>
      </c>
      <c r="AW223" s="13" t="s">
        <v>38</v>
      </c>
      <c r="AX223" s="13" t="s">
        <v>90</v>
      </c>
      <c r="AY223" s="256" t="s">
        <v>167</v>
      </c>
    </row>
    <row r="224" spans="1:65" s="2" customFormat="1" ht="16.5" customHeight="1">
      <c r="A224" s="39"/>
      <c r="B224" s="40"/>
      <c r="C224" s="268" t="s">
        <v>448</v>
      </c>
      <c r="D224" s="268" t="s">
        <v>283</v>
      </c>
      <c r="E224" s="269" t="s">
        <v>449</v>
      </c>
      <c r="F224" s="270" t="s">
        <v>450</v>
      </c>
      <c r="G224" s="271" t="s">
        <v>210</v>
      </c>
      <c r="H224" s="272">
        <v>2</v>
      </c>
      <c r="I224" s="273"/>
      <c r="J224" s="274">
        <f>ROUND(I224*H224,2)</f>
        <v>0</v>
      </c>
      <c r="K224" s="270" t="s">
        <v>330</v>
      </c>
      <c r="L224" s="275"/>
      <c r="M224" s="276" t="s">
        <v>1</v>
      </c>
      <c r="N224" s="277" t="s">
        <v>48</v>
      </c>
      <c r="O224" s="92"/>
      <c r="P224" s="237">
        <f>O224*H224</f>
        <v>0</v>
      </c>
      <c r="Q224" s="237">
        <v>0.0007</v>
      </c>
      <c r="R224" s="237">
        <f>Q224*H224</f>
        <v>0.0014</v>
      </c>
      <c r="S224" s="237">
        <v>0</v>
      </c>
      <c r="T224" s="238">
        <f>S224*H224</f>
        <v>0</v>
      </c>
      <c r="U224" s="39"/>
      <c r="V224" s="39"/>
      <c r="W224" s="39"/>
      <c r="X224" s="39"/>
      <c r="Y224" s="39"/>
      <c r="Z224" s="39"/>
      <c r="AA224" s="39"/>
      <c r="AB224" s="39"/>
      <c r="AC224" s="39"/>
      <c r="AD224" s="39"/>
      <c r="AE224" s="39"/>
      <c r="AR224" s="239" t="s">
        <v>286</v>
      </c>
      <c r="AT224" s="239" t="s">
        <v>283</v>
      </c>
      <c r="AU224" s="239" t="s">
        <v>92</v>
      </c>
      <c r="AY224" s="17" t="s">
        <v>167</v>
      </c>
      <c r="BE224" s="240">
        <f>IF(N224="základní",J224,0)</f>
        <v>0</v>
      </c>
      <c r="BF224" s="240">
        <f>IF(N224="snížená",J224,0)</f>
        <v>0</v>
      </c>
      <c r="BG224" s="240">
        <f>IF(N224="zákl. přenesená",J224,0)</f>
        <v>0</v>
      </c>
      <c r="BH224" s="240">
        <f>IF(N224="sníž. přenesená",J224,0)</f>
        <v>0</v>
      </c>
      <c r="BI224" s="240">
        <f>IF(N224="nulová",J224,0)</f>
        <v>0</v>
      </c>
      <c r="BJ224" s="17" t="s">
        <v>90</v>
      </c>
      <c r="BK224" s="240">
        <f>ROUND(I224*H224,2)</f>
        <v>0</v>
      </c>
      <c r="BL224" s="17" t="s">
        <v>255</v>
      </c>
      <c r="BM224" s="239" t="s">
        <v>451</v>
      </c>
    </row>
    <row r="225" spans="1:51" s="15" customFormat="1" ht="12">
      <c r="A225" s="15"/>
      <c r="B225" s="282"/>
      <c r="C225" s="283"/>
      <c r="D225" s="241" t="s">
        <v>178</v>
      </c>
      <c r="E225" s="284" t="s">
        <v>1</v>
      </c>
      <c r="F225" s="285" t="s">
        <v>452</v>
      </c>
      <c r="G225" s="283"/>
      <c r="H225" s="284" t="s">
        <v>1</v>
      </c>
      <c r="I225" s="286"/>
      <c r="J225" s="283"/>
      <c r="K225" s="283"/>
      <c r="L225" s="287"/>
      <c r="M225" s="288"/>
      <c r="N225" s="289"/>
      <c r="O225" s="289"/>
      <c r="P225" s="289"/>
      <c r="Q225" s="289"/>
      <c r="R225" s="289"/>
      <c r="S225" s="289"/>
      <c r="T225" s="290"/>
      <c r="U225" s="15"/>
      <c r="V225" s="15"/>
      <c r="W225" s="15"/>
      <c r="X225" s="15"/>
      <c r="Y225" s="15"/>
      <c r="Z225" s="15"/>
      <c r="AA225" s="15"/>
      <c r="AB225" s="15"/>
      <c r="AC225" s="15"/>
      <c r="AD225" s="15"/>
      <c r="AE225" s="15"/>
      <c r="AT225" s="291" t="s">
        <v>178</v>
      </c>
      <c r="AU225" s="291" t="s">
        <v>92</v>
      </c>
      <c r="AV225" s="15" t="s">
        <v>90</v>
      </c>
      <c r="AW225" s="15" t="s">
        <v>38</v>
      </c>
      <c r="AX225" s="15" t="s">
        <v>83</v>
      </c>
      <c r="AY225" s="291" t="s">
        <v>167</v>
      </c>
    </row>
    <row r="226" spans="1:51" s="13" customFormat="1" ht="12">
      <c r="A226" s="13"/>
      <c r="B226" s="246"/>
      <c r="C226" s="247"/>
      <c r="D226" s="241" t="s">
        <v>178</v>
      </c>
      <c r="E226" s="248" t="s">
        <v>1</v>
      </c>
      <c r="F226" s="249" t="s">
        <v>92</v>
      </c>
      <c r="G226" s="247"/>
      <c r="H226" s="250">
        <v>2</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178</v>
      </c>
      <c r="AU226" s="256" t="s">
        <v>92</v>
      </c>
      <c r="AV226" s="13" t="s">
        <v>92</v>
      </c>
      <c r="AW226" s="13" t="s">
        <v>38</v>
      </c>
      <c r="AX226" s="13" t="s">
        <v>90</v>
      </c>
      <c r="AY226" s="256" t="s">
        <v>167</v>
      </c>
    </row>
    <row r="227" spans="1:65" s="2" customFormat="1" ht="16.5" customHeight="1">
      <c r="A227" s="39"/>
      <c r="B227" s="40"/>
      <c r="C227" s="228" t="s">
        <v>453</v>
      </c>
      <c r="D227" s="228" t="s">
        <v>169</v>
      </c>
      <c r="E227" s="229" t="s">
        <v>454</v>
      </c>
      <c r="F227" s="230" t="s">
        <v>455</v>
      </c>
      <c r="G227" s="231" t="s">
        <v>231</v>
      </c>
      <c r="H227" s="232">
        <v>30</v>
      </c>
      <c r="I227" s="233"/>
      <c r="J227" s="234">
        <f>ROUND(I227*H227,2)</f>
        <v>0</v>
      </c>
      <c r="K227" s="230" t="s">
        <v>330</v>
      </c>
      <c r="L227" s="45"/>
      <c r="M227" s="235" t="s">
        <v>1</v>
      </c>
      <c r="N227" s="236" t="s">
        <v>48</v>
      </c>
      <c r="O227" s="92"/>
      <c r="P227" s="237">
        <f>O227*H227</f>
        <v>0</v>
      </c>
      <c r="Q227" s="237">
        <v>0</v>
      </c>
      <c r="R227" s="237">
        <f>Q227*H227</f>
        <v>0</v>
      </c>
      <c r="S227" s="237">
        <v>0</v>
      </c>
      <c r="T227" s="238">
        <f>S227*H227</f>
        <v>0</v>
      </c>
      <c r="U227" s="39"/>
      <c r="V227" s="39"/>
      <c r="W227" s="39"/>
      <c r="X227" s="39"/>
      <c r="Y227" s="39"/>
      <c r="Z227" s="39"/>
      <c r="AA227" s="39"/>
      <c r="AB227" s="39"/>
      <c r="AC227" s="39"/>
      <c r="AD227" s="39"/>
      <c r="AE227" s="39"/>
      <c r="AR227" s="239" t="s">
        <v>255</v>
      </c>
      <c r="AT227" s="239" t="s">
        <v>169</v>
      </c>
      <c r="AU227" s="239" t="s">
        <v>92</v>
      </c>
      <c r="AY227" s="17" t="s">
        <v>167</v>
      </c>
      <c r="BE227" s="240">
        <f>IF(N227="základní",J227,0)</f>
        <v>0</v>
      </c>
      <c r="BF227" s="240">
        <f>IF(N227="snížená",J227,0)</f>
        <v>0</v>
      </c>
      <c r="BG227" s="240">
        <f>IF(N227="zákl. přenesená",J227,0)</f>
        <v>0</v>
      </c>
      <c r="BH227" s="240">
        <f>IF(N227="sníž. přenesená",J227,0)</f>
        <v>0</v>
      </c>
      <c r="BI227" s="240">
        <f>IF(N227="nulová",J227,0)</f>
        <v>0</v>
      </c>
      <c r="BJ227" s="17" t="s">
        <v>90</v>
      </c>
      <c r="BK227" s="240">
        <f>ROUND(I227*H227,2)</f>
        <v>0</v>
      </c>
      <c r="BL227" s="17" t="s">
        <v>255</v>
      </c>
      <c r="BM227" s="239" t="s">
        <v>456</v>
      </c>
    </row>
    <row r="228" spans="1:51" s="13" customFormat="1" ht="12">
      <c r="A228" s="13"/>
      <c r="B228" s="246"/>
      <c r="C228" s="247"/>
      <c r="D228" s="241" t="s">
        <v>178</v>
      </c>
      <c r="E228" s="248" t="s">
        <v>1</v>
      </c>
      <c r="F228" s="249" t="s">
        <v>457</v>
      </c>
      <c r="G228" s="247"/>
      <c r="H228" s="250">
        <v>30</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178</v>
      </c>
      <c r="AU228" s="256" t="s">
        <v>92</v>
      </c>
      <c r="AV228" s="13" t="s">
        <v>92</v>
      </c>
      <c r="AW228" s="13" t="s">
        <v>38</v>
      </c>
      <c r="AX228" s="13" t="s">
        <v>90</v>
      </c>
      <c r="AY228" s="256" t="s">
        <v>167</v>
      </c>
    </row>
    <row r="229" spans="1:65" s="2" customFormat="1" ht="16.5" customHeight="1">
      <c r="A229" s="39"/>
      <c r="B229" s="40"/>
      <c r="C229" s="228" t="s">
        <v>286</v>
      </c>
      <c r="D229" s="228" t="s">
        <v>169</v>
      </c>
      <c r="E229" s="229" t="s">
        <v>458</v>
      </c>
      <c r="F229" s="230" t="s">
        <v>459</v>
      </c>
      <c r="G229" s="231" t="s">
        <v>231</v>
      </c>
      <c r="H229" s="232">
        <v>23.5</v>
      </c>
      <c r="I229" s="233"/>
      <c r="J229" s="234">
        <f>ROUND(I229*H229,2)</f>
        <v>0</v>
      </c>
      <c r="K229" s="230" t="s">
        <v>330</v>
      </c>
      <c r="L229" s="45"/>
      <c r="M229" s="235" t="s">
        <v>1</v>
      </c>
      <c r="N229" s="236" t="s">
        <v>48</v>
      </c>
      <c r="O229" s="92"/>
      <c r="P229" s="237">
        <f>O229*H229</f>
        <v>0</v>
      </c>
      <c r="Q229" s="237">
        <v>0</v>
      </c>
      <c r="R229" s="237">
        <f>Q229*H229</f>
        <v>0</v>
      </c>
      <c r="S229" s="237">
        <v>0</v>
      </c>
      <c r="T229" s="238">
        <f>S229*H229</f>
        <v>0</v>
      </c>
      <c r="U229" s="39"/>
      <c r="V229" s="39"/>
      <c r="W229" s="39"/>
      <c r="X229" s="39"/>
      <c r="Y229" s="39"/>
      <c r="Z229" s="39"/>
      <c r="AA229" s="39"/>
      <c r="AB229" s="39"/>
      <c r="AC229" s="39"/>
      <c r="AD229" s="39"/>
      <c r="AE229" s="39"/>
      <c r="AR229" s="239" t="s">
        <v>255</v>
      </c>
      <c r="AT229" s="239" t="s">
        <v>169</v>
      </c>
      <c r="AU229" s="239" t="s">
        <v>92</v>
      </c>
      <c r="AY229" s="17" t="s">
        <v>167</v>
      </c>
      <c r="BE229" s="240">
        <f>IF(N229="základní",J229,0)</f>
        <v>0</v>
      </c>
      <c r="BF229" s="240">
        <f>IF(N229="snížená",J229,0)</f>
        <v>0</v>
      </c>
      <c r="BG229" s="240">
        <f>IF(N229="zákl. přenesená",J229,0)</f>
        <v>0</v>
      </c>
      <c r="BH229" s="240">
        <f>IF(N229="sníž. přenesená",J229,0)</f>
        <v>0</v>
      </c>
      <c r="BI229" s="240">
        <f>IF(N229="nulová",J229,0)</f>
        <v>0</v>
      </c>
      <c r="BJ229" s="17" t="s">
        <v>90</v>
      </c>
      <c r="BK229" s="240">
        <f>ROUND(I229*H229,2)</f>
        <v>0</v>
      </c>
      <c r="BL229" s="17" t="s">
        <v>255</v>
      </c>
      <c r="BM229" s="239" t="s">
        <v>460</v>
      </c>
    </row>
    <row r="230" spans="1:51" s="13" customFormat="1" ht="12">
      <c r="A230" s="13"/>
      <c r="B230" s="246"/>
      <c r="C230" s="247"/>
      <c r="D230" s="241" t="s">
        <v>178</v>
      </c>
      <c r="E230" s="248" t="s">
        <v>1</v>
      </c>
      <c r="F230" s="249" t="s">
        <v>402</v>
      </c>
      <c r="G230" s="247"/>
      <c r="H230" s="250">
        <v>23.5</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178</v>
      </c>
      <c r="AU230" s="256" t="s">
        <v>92</v>
      </c>
      <c r="AV230" s="13" t="s">
        <v>92</v>
      </c>
      <c r="AW230" s="13" t="s">
        <v>38</v>
      </c>
      <c r="AX230" s="13" t="s">
        <v>90</v>
      </c>
      <c r="AY230" s="256" t="s">
        <v>167</v>
      </c>
    </row>
    <row r="231" spans="1:65" s="2" customFormat="1" ht="12">
      <c r="A231" s="39"/>
      <c r="B231" s="40"/>
      <c r="C231" s="228" t="s">
        <v>461</v>
      </c>
      <c r="D231" s="228" t="s">
        <v>169</v>
      </c>
      <c r="E231" s="229" t="s">
        <v>462</v>
      </c>
      <c r="F231" s="230" t="s">
        <v>463</v>
      </c>
      <c r="G231" s="231" t="s">
        <v>191</v>
      </c>
      <c r="H231" s="232">
        <v>0.005</v>
      </c>
      <c r="I231" s="233"/>
      <c r="J231" s="234">
        <f>ROUND(I231*H231,2)</f>
        <v>0</v>
      </c>
      <c r="K231" s="230" t="s">
        <v>330</v>
      </c>
      <c r="L231" s="45"/>
      <c r="M231" s="235" t="s">
        <v>1</v>
      </c>
      <c r="N231" s="236" t="s">
        <v>48</v>
      </c>
      <c r="O231" s="92"/>
      <c r="P231" s="237">
        <f>O231*H231</f>
        <v>0</v>
      </c>
      <c r="Q231" s="237">
        <v>0</v>
      </c>
      <c r="R231" s="237">
        <f>Q231*H231</f>
        <v>0</v>
      </c>
      <c r="S231" s="237">
        <v>0</v>
      </c>
      <c r="T231" s="238">
        <f>S231*H231</f>
        <v>0</v>
      </c>
      <c r="U231" s="39"/>
      <c r="V231" s="39"/>
      <c r="W231" s="39"/>
      <c r="X231" s="39"/>
      <c r="Y231" s="39"/>
      <c r="Z231" s="39"/>
      <c r="AA231" s="39"/>
      <c r="AB231" s="39"/>
      <c r="AC231" s="39"/>
      <c r="AD231" s="39"/>
      <c r="AE231" s="39"/>
      <c r="AR231" s="239" t="s">
        <v>255</v>
      </c>
      <c r="AT231" s="239" t="s">
        <v>169</v>
      </c>
      <c r="AU231" s="239" t="s">
        <v>92</v>
      </c>
      <c r="AY231" s="17" t="s">
        <v>167</v>
      </c>
      <c r="BE231" s="240">
        <f>IF(N231="základní",J231,0)</f>
        <v>0</v>
      </c>
      <c r="BF231" s="240">
        <f>IF(N231="snížená",J231,0)</f>
        <v>0</v>
      </c>
      <c r="BG231" s="240">
        <f>IF(N231="zákl. přenesená",J231,0)</f>
        <v>0</v>
      </c>
      <c r="BH231" s="240">
        <f>IF(N231="sníž. přenesená",J231,0)</f>
        <v>0</v>
      </c>
      <c r="BI231" s="240">
        <f>IF(N231="nulová",J231,0)</f>
        <v>0</v>
      </c>
      <c r="BJ231" s="17" t="s">
        <v>90</v>
      </c>
      <c r="BK231" s="240">
        <f>ROUND(I231*H231,2)</f>
        <v>0</v>
      </c>
      <c r="BL231" s="17" t="s">
        <v>255</v>
      </c>
      <c r="BM231" s="239" t="s">
        <v>464</v>
      </c>
    </row>
    <row r="232" spans="1:65" s="2" customFormat="1" ht="16.5" customHeight="1">
      <c r="A232" s="39"/>
      <c r="B232" s="40"/>
      <c r="C232" s="228" t="s">
        <v>465</v>
      </c>
      <c r="D232" s="228" t="s">
        <v>169</v>
      </c>
      <c r="E232" s="229" t="s">
        <v>466</v>
      </c>
      <c r="F232" s="230" t="s">
        <v>467</v>
      </c>
      <c r="G232" s="231" t="s">
        <v>231</v>
      </c>
      <c r="H232" s="232">
        <v>42</v>
      </c>
      <c r="I232" s="233"/>
      <c r="J232" s="234">
        <f>ROUND(I232*H232,2)</f>
        <v>0</v>
      </c>
      <c r="K232" s="230" t="s">
        <v>330</v>
      </c>
      <c r="L232" s="45"/>
      <c r="M232" s="235" t="s">
        <v>1</v>
      </c>
      <c r="N232" s="236" t="s">
        <v>48</v>
      </c>
      <c r="O232" s="92"/>
      <c r="P232" s="237">
        <f>O232*H232</f>
        <v>0</v>
      </c>
      <c r="Q232" s="237">
        <v>0</v>
      </c>
      <c r="R232" s="237">
        <f>Q232*H232</f>
        <v>0</v>
      </c>
      <c r="S232" s="237">
        <v>0</v>
      </c>
      <c r="T232" s="238">
        <f>S232*H232</f>
        <v>0</v>
      </c>
      <c r="U232" s="39"/>
      <c r="V232" s="39"/>
      <c r="W232" s="39"/>
      <c r="X232" s="39"/>
      <c r="Y232" s="39"/>
      <c r="Z232" s="39"/>
      <c r="AA232" s="39"/>
      <c r="AB232" s="39"/>
      <c r="AC232" s="39"/>
      <c r="AD232" s="39"/>
      <c r="AE232" s="39"/>
      <c r="AR232" s="239" t="s">
        <v>255</v>
      </c>
      <c r="AT232" s="239" t="s">
        <v>169</v>
      </c>
      <c r="AU232" s="239" t="s">
        <v>92</v>
      </c>
      <c r="AY232" s="17" t="s">
        <v>167</v>
      </c>
      <c r="BE232" s="240">
        <f>IF(N232="základní",J232,0)</f>
        <v>0</v>
      </c>
      <c r="BF232" s="240">
        <f>IF(N232="snížená",J232,0)</f>
        <v>0</v>
      </c>
      <c r="BG232" s="240">
        <f>IF(N232="zákl. přenesená",J232,0)</f>
        <v>0</v>
      </c>
      <c r="BH232" s="240">
        <f>IF(N232="sníž. přenesená",J232,0)</f>
        <v>0</v>
      </c>
      <c r="BI232" s="240">
        <f>IF(N232="nulová",J232,0)</f>
        <v>0</v>
      </c>
      <c r="BJ232" s="17" t="s">
        <v>90</v>
      </c>
      <c r="BK232" s="240">
        <f>ROUND(I232*H232,2)</f>
        <v>0</v>
      </c>
      <c r="BL232" s="17" t="s">
        <v>255</v>
      </c>
      <c r="BM232" s="239" t="s">
        <v>468</v>
      </c>
    </row>
    <row r="233" spans="1:51" s="13" customFormat="1" ht="12">
      <c r="A233" s="13"/>
      <c r="B233" s="246"/>
      <c r="C233" s="247"/>
      <c r="D233" s="241" t="s">
        <v>178</v>
      </c>
      <c r="E233" s="248" t="s">
        <v>1</v>
      </c>
      <c r="F233" s="249" t="s">
        <v>469</v>
      </c>
      <c r="G233" s="247"/>
      <c r="H233" s="250">
        <v>42</v>
      </c>
      <c r="I233" s="251"/>
      <c r="J233" s="247"/>
      <c r="K233" s="247"/>
      <c r="L233" s="252"/>
      <c r="M233" s="253"/>
      <c r="N233" s="254"/>
      <c r="O233" s="254"/>
      <c r="P233" s="254"/>
      <c r="Q233" s="254"/>
      <c r="R233" s="254"/>
      <c r="S233" s="254"/>
      <c r="T233" s="255"/>
      <c r="U233" s="13"/>
      <c r="V233" s="13"/>
      <c r="W233" s="13"/>
      <c r="X233" s="13"/>
      <c r="Y233" s="13"/>
      <c r="Z233" s="13"/>
      <c r="AA233" s="13"/>
      <c r="AB233" s="13"/>
      <c r="AC233" s="13"/>
      <c r="AD233" s="13"/>
      <c r="AE233" s="13"/>
      <c r="AT233" s="256" t="s">
        <v>178</v>
      </c>
      <c r="AU233" s="256" t="s">
        <v>92</v>
      </c>
      <c r="AV233" s="13" t="s">
        <v>92</v>
      </c>
      <c r="AW233" s="13" t="s">
        <v>38</v>
      </c>
      <c r="AX233" s="13" t="s">
        <v>90</v>
      </c>
      <c r="AY233" s="256" t="s">
        <v>167</v>
      </c>
    </row>
    <row r="234" spans="1:65" s="2" customFormat="1" ht="12">
      <c r="A234" s="39"/>
      <c r="B234" s="40"/>
      <c r="C234" s="228" t="s">
        <v>470</v>
      </c>
      <c r="D234" s="228" t="s">
        <v>169</v>
      </c>
      <c r="E234" s="229" t="s">
        <v>471</v>
      </c>
      <c r="F234" s="230" t="s">
        <v>472</v>
      </c>
      <c r="G234" s="231" t="s">
        <v>191</v>
      </c>
      <c r="H234" s="232">
        <v>0.109</v>
      </c>
      <c r="I234" s="233"/>
      <c r="J234" s="234">
        <f>ROUND(I234*H234,2)</f>
        <v>0</v>
      </c>
      <c r="K234" s="230" t="s">
        <v>330</v>
      </c>
      <c r="L234" s="45"/>
      <c r="M234" s="235" t="s">
        <v>1</v>
      </c>
      <c r="N234" s="236" t="s">
        <v>48</v>
      </c>
      <c r="O234" s="92"/>
      <c r="P234" s="237">
        <f>O234*H234</f>
        <v>0</v>
      </c>
      <c r="Q234" s="237">
        <v>0</v>
      </c>
      <c r="R234" s="237">
        <f>Q234*H234</f>
        <v>0</v>
      </c>
      <c r="S234" s="237">
        <v>0</v>
      </c>
      <c r="T234" s="238">
        <f>S234*H234</f>
        <v>0</v>
      </c>
      <c r="U234" s="39"/>
      <c r="V234" s="39"/>
      <c r="W234" s="39"/>
      <c r="X234" s="39"/>
      <c r="Y234" s="39"/>
      <c r="Z234" s="39"/>
      <c r="AA234" s="39"/>
      <c r="AB234" s="39"/>
      <c r="AC234" s="39"/>
      <c r="AD234" s="39"/>
      <c r="AE234" s="39"/>
      <c r="AR234" s="239" t="s">
        <v>255</v>
      </c>
      <c r="AT234" s="239" t="s">
        <v>169</v>
      </c>
      <c r="AU234" s="239" t="s">
        <v>92</v>
      </c>
      <c r="AY234" s="17" t="s">
        <v>167</v>
      </c>
      <c r="BE234" s="240">
        <f>IF(N234="základní",J234,0)</f>
        <v>0</v>
      </c>
      <c r="BF234" s="240">
        <f>IF(N234="snížená",J234,0)</f>
        <v>0</v>
      </c>
      <c r="BG234" s="240">
        <f>IF(N234="zákl. přenesená",J234,0)</f>
        <v>0</v>
      </c>
      <c r="BH234" s="240">
        <f>IF(N234="sníž. přenesená",J234,0)</f>
        <v>0</v>
      </c>
      <c r="BI234" s="240">
        <f>IF(N234="nulová",J234,0)</f>
        <v>0</v>
      </c>
      <c r="BJ234" s="17" t="s">
        <v>90</v>
      </c>
      <c r="BK234" s="240">
        <f>ROUND(I234*H234,2)</f>
        <v>0</v>
      </c>
      <c r="BL234" s="17" t="s">
        <v>255</v>
      </c>
      <c r="BM234" s="239" t="s">
        <v>473</v>
      </c>
    </row>
    <row r="235" spans="1:63" s="12" customFormat="1" ht="22.8" customHeight="1">
      <c r="A235" s="12"/>
      <c r="B235" s="212"/>
      <c r="C235" s="213"/>
      <c r="D235" s="214" t="s">
        <v>82</v>
      </c>
      <c r="E235" s="226" t="s">
        <v>474</v>
      </c>
      <c r="F235" s="226" t="s">
        <v>475</v>
      </c>
      <c r="G235" s="213"/>
      <c r="H235" s="213"/>
      <c r="I235" s="216"/>
      <c r="J235" s="227">
        <f>BK235</f>
        <v>0</v>
      </c>
      <c r="K235" s="213"/>
      <c r="L235" s="218"/>
      <c r="M235" s="219"/>
      <c r="N235" s="220"/>
      <c r="O235" s="220"/>
      <c r="P235" s="221">
        <f>SUM(P236:P240)</f>
        <v>0</v>
      </c>
      <c r="Q235" s="220"/>
      <c r="R235" s="221">
        <f>SUM(R236:R240)</f>
        <v>0.0014</v>
      </c>
      <c r="S235" s="220"/>
      <c r="T235" s="222">
        <f>SUM(T236:T240)</f>
        <v>0</v>
      </c>
      <c r="U235" s="12"/>
      <c r="V235" s="12"/>
      <c r="W235" s="12"/>
      <c r="X235" s="12"/>
      <c r="Y235" s="12"/>
      <c r="Z235" s="12"/>
      <c r="AA235" s="12"/>
      <c r="AB235" s="12"/>
      <c r="AC235" s="12"/>
      <c r="AD235" s="12"/>
      <c r="AE235" s="12"/>
      <c r="AR235" s="223" t="s">
        <v>92</v>
      </c>
      <c r="AT235" s="224" t="s">
        <v>82</v>
      </c>
      <c r="AU235" s="224" t="s">
        <v>90</v>
      </c>
      <c r="AY235" s="223" t="s">
        <v>167</v>
      </c>
      <c r="BK235" s="225">
        <f>SUM(BK236:BK240)</f>
        <v>0</v>
      </c>
    </row>
    <row r="236" spans="1:65" s="2" customFormat="1" ht="16.5" customHeight="1">
      <c r="A236" s="39"/>
      <c r="B236" s="40"/>
      <c r="C236" s="228" t="s">
        <v>476</v>
      </c>
      <c r="D236" s="228" t="s">
        <v>169</v>
      </c>
      <c r="E236" s="229" t="s">
        <v>477</v>
      </c>
      <c r="F236" s="230" t="s">
        <v>478</v>
      </c>
      <c r="G236" s="231" t="s">
        <v>210</v>
      </c>
      <c r="H236" s="232">
        <v>4</v>
      </c>
      <c r="I236" s="233"/>
      <c r="J236" s="234">
        <f>ROUND(I236*H236,2)</f>
        <v>0</v>
      </c>
      <c r="K236" s="230" t="s">
        <v>330</v>
      </c>
      <c r="L236" s="45"/>
      <c r="M236" s="235" t="s">
        <v>1</v>
      </c>
      <c r="N236" s="236" t="s">
        <v>48</v>
      </c>
      <c r="O236" s="92"/>
      <c r="P236" s="237">
        <f>O236*H236</f>
        <v>0</v>
      </c>
      <c r="Q236" s="237">
        <v>0.00035</v>
      </c>
      <c r="R236" s="237">
        <f>Q236*H236</f>
        <v>0.0014</v>
      </c>
      <c r="S236" s="237">
        <v>0</v>
      </c>
      <c r="T236" s="238">
        <f>S236*H236</f>
        <v>0</v>
      </c>
      <c r="U236" s="39"/>
      <c r="V236" s="39"/>
      <c r="W236" s="39"/>
      <c r="X236" s="39"/>
      <c r="Y236" s="39"/>
      <c r="Z236" s="39"/>
      <c r="AA236" s="39"/>
      <c r="AB236" s="39"/>
      <c r="AC236" s="39"/>
      <c r="AD236" s="39"/>
      <c r="AE236" s="39"/>
      <c r="AR236" s="239" t="s">
        <v>255</v>
      </c>
      <c r="AT236" s="239" t="s">
        <v>169</v>
      </c>
      <c r="AU236" s="239" t="s">
        <v>92</v>
      </c>
      <c r="AY236" s="17" t="s">
        <v>167</v>
      </c>
      <c r="BE236" s="240">
        <f>IF(N236="základní",J236,0)</f>
        <v>0</v>
      </c>
      <c r="BF236" s="240">
        <f>IF(N236="snížená",J236,0)</f>
        <v>0</v>
      </c>
      <c r="BG236" s="240">
        <f>IF(N236="zákl. přenesená",J236,0)</f>
        <v>0</v>
      </c>
      <c r="BH236" s="240">
        <f>IF(N236="sníž. přenesená",J236,0)</f>
        <v>0</v>
      </c>
      <c r="BI236" s="240">
        <f>IF(N236="nulová",J236,0)</f>
        <v>0</v>
      </c>
      <c r="BJ236" s="17" t="s">
        <v>90</v>
      </c>
      <c r="BK236" s="240">
        <f>ROUND(I236*H236,2)</f>
        <v>0</v>
      </c>
      <c r="BL236" s="17" t="s">
        <v>255</v>
      </c>
      <c r="BM236" s="239" t="s">
        <v>479</v>
      </c>
    </row>
    <row r="237" spans="1:65" s="2" customFormat="1" ht="12">
      <c r="A237" s="39"/>
      <c r="B237" s="40"/>
      <c r="C237" s="228" t="s">
        <v>480</v>
      </c>
      <c r="D237" s="228" t="s">
        <v>169</v>
      </c>
      <c r="E237" s="229" t="s">
        <v>481</v>
      </c>
      <c r="F237" s="230" t="s">
        <v>482</v>
      </c>
      <c r="G237" s="231" t="s">
        <v>210</v>
      </c>
      <c r="H237" s="232">
        <v>9</v>
      </c>
      <c r="I237" s="233"/>
      <c r="J237" s="234">
        <f>ROUND(I237*H237,2)</f>
        <v>0</v>
      </c>
      <c r="K237" s="230" t="s">
        <v>483</v>
      </c>
      <c r="L237" s="45"/>
      <c r="M237" s="235" t="s">
        <v>1</v>
      </c>
      <c r="N237" s="236" t="s">
        <v>48</v>
      </c>
      <c r="O237" s="92"/>
      <c r="P237" s="237">
        <f>O237*H237</f>
        <v>0</v>
      </c>
      <c r="Q237" s="237">
        <v>0</v>
      </c>
      <c r="R237" s="237">
        <f>Q237*H237</f>
        <v>0</v>
      </c>
      <c r="S237" s="237">
        <v>0</v>
      </c>
      <c r="T237" s="238">
        <f>S237*H237</f>
        <v>0</v>
      </c>
      <c r="U237" s="39"/>
      <c r="V237" s="39"/>
      <c r="W237" s="39"/>
      <c r="X237" s="39"/>
      <c r="Y237" s="39"/>
      <c r="Z237" s="39"/>
      <c r="AA237" s="39"/>
      <c r="AB237" s="39"/>
      <c r="AC237" s="39"/>
      <c r="AD237" s="39"/>
      <c r="AE237" s="39"/>
      <c r="AR237" s="239" t="s">
        <v>255</v>
      </c>
      <c r="AT237" s="239" t="s">
        <v>169</v>
      </c>
      <c r="AU237" s="239" t="s">
        <v>92</v>
      </c>
      <c r="AY237" s="17" t="s">
        <v>167</v>
      </c>
      <c r="BE237" s="240">
        <f>IF(N237="základní",J237,0)</f>
        <v>0</v>
      </c>
      <c r="BF237" s="240">
        <f>IF(N237="snížená",J237,0)</f>
        <v>0</v>
      </c>
      <c r="BG237" s="240">
        <f>IF(N237="zákl. přenesená",J237,0)</f>
        <v>0</v>
      </c>
      <c r="BH237" s="240">
        <f>IF(N237="sníž. přenesená",J237,0)</f>
        <v>0</v>
      </c>
      <c r="BI237" s="240">
        <f>IF(N237="nulová",J237,0)</f>
        <v>0</v>
      </c>
      <c r="BJ237" s="17" t="s">
        <v>90</v>
      </c>
      <c r="BK237" s="240">
        <f>ROUND(I237*H237,2)</f>
        <v>0</v>
      </c>
      <c r="BL237" s="17" t="s">
        <v>255</v>
      </c>
      <c r="BM237" s="239" t="s">
        <v>484</v>
      </c>
    </row>
    <row r="238" spans="1:51" s="15" customFormat="1" ht="12">
      <c r="A238" s="15"/>
      <c r="B238" s="282"/>
      <c r="C238" s="283"/>
      <c r="D238" s="241" t="s">
        <v>178</v>
      </c>
      <c r="E238" s="284" t="s">
        <v>1</v>
      </c>
      <c r="F238" s="285" t="s">
        <v>482</v>
      </c>
      <c r="G238" s="283"/>
      <c r="H238" s="284" t="s">
        <v>1</v>
      </c>
      <c r="I238" s="286"/>
      <c r="J238" s="283"/>
      <c r="K238" s="283"/>
      <c r="L238" s="287"/>
      <c r="M238" s="288"/>
      <c r="N238" s="289"/>
      <c r="O238" s="289"/>
      <c r="P238" s="289"/>
      <c r="Q238" s="289"/>
      <c r="R238" s="289"/>
      <c r="S238" s="289"/>
      <c r="T238" s="290"/>
      <c r="U238" s="15"/>
      <c r="V238" s="15"/>
      <c r="W238" s="15"/>
      <c r="X238" s="15"/>
      <c r="Y238" s="15"/>
      <c r="Z238" s="15"/>
      <c r="AA238" s="15"/>
      <c r="AB238" s="15"/>
      <c r="AC238" s="15"/>
      <c r="AD238" s="15"/>
      <c r="AE238" s="15"/>
      <c r="AT238" s="291" t="s">
        <v>178</v>
      </c>
      <c r="AU238" s="291" t="s">
        <v>92</v>
      </c>
      <c r="AV238" s="15" t="s">
        <v>90</v>
      </c>
      <c r="AW238" s="15" t="s">
        <v>38</v>
      </c>
      <c r="AX238" s="15" t="s">
        <v>83</v>
      </c>
      <c r="AY238" s="291" t="s">
        <v>167</v>
      </c>
    </row>
    <row r="239" spans="1:51" s="13" customFormat="1" ht="12">
      <c r="A239" s="13"/>
      <c r="B239" s="246"/>
      <c r="C239" s="247"/>
      <c r="D239" s="241" t="s">
        <v>178</v>
      </c>
      <c r="E239" s="248" t="s">
        <v>1</v>
      </c>
      <c r="F239" s="249" t="s">
        <v>215</v>
      </c>
      <c r="G239" s="247"/>
      <c r="H239" s="250">
        <v>9</v>
      </c>
      <c r="I239" s="251"/>
      <c r="J239" s="247"/>
      <c r="K239" s="247"/>
      <c r="L239" s="252"/>
      <c r="M239" s="253"/>
      <c r="N239" s="254"/>
      <c r="O239" s="254"/>
      <c r="P239" s="254"/>
      <c r="Q239" s="254"/>
      <c r="R239" s="254"/>
      <c r="S239" s="254"/>
      <c r="T239" s="255"/>
      <c r="U239" s="13"/>
      <c r="V239" s="13"/>
      <c r="W239" s="13"/>
      <c r="X239" s="13"/>
      <c r="Y239" s="13"/>
      <c r="Z239" s="13"/>
      <c r="AA239" s="13"/>
      <c r="AB239" s="13"/>
      <c r="AC239" s="13"/>
      <c r="AD239" s="13"/>
      <c r="AE239" s="13"/>
      <c r="AT239" s="256" t="s">
        <v>178</v>
      </c>
      <c r="AU239" s="256" t="s">
        <v>92</v>
      </c>
      <c r="AV239" s="13" t="s">
        <v>92</v>
      </c>
      <c r="AW239" s="13" t="s">
        <v>38</v>
      </c>
      <c r="AX239" s="13" t="s">
        <v>83</v>
      </c>
      <c r="AY239" s="256" t="s">
        <v>167</v>
      </c>
    </row>
    <row r="240" spans="1:51" s="14" customFormat="1" ht="12">
      <c r="A240" s="14"/>
      <c r="B240" s="257"/>
      <c r="C240" s="258"/>
      <c r="D240" s="241" t="s">
        <v>178</v>
      </c>
      <c r="E240" s="259" t="s">
        <v>1</v>
      </c>
      <c r="F240" s="260" t="s">
        <v>180</v>
      </c>
      <c r="G240" s="258"/>
      <c r="H240" s="261">
        <v>9</v>
      </c>
      <c r="I240" s="262"/>
      <c r="J240" s="258"/>
      <c r="K240" s="258"/>
      <c r="L240" s="263"/>
      <c r="M240" s="264"/>
      <c r="N240" s="265"/>
      <c r="O240" s="265"/>
      <c r="P240" s="265"/>
      <c r="Q240" s="265"/>
      <c r="R240" s="265"/>
      <c r="S240" s="265"/>
      <c r="T240" s="266"/>
      <c r="U240" s="14"/>
      <c r="V240" s="14"/>
      <c r="W240" s="14"/>
      <c r="X240" s="14"/>
      <c r="Y240" s="14"/>
      <c r="Z240" s="14"/>
      <c r="AA240" s="14"/>
      <c r="AB240" s="14"/>
      <c r="AC240" s="14"/>
      <c r="AD240" s="14"/>
      <c r="AE240" s="14"/>
      <c r="AT240" s="267" t="s">
        <v>178</v>
      </c>
      <c r="AU240" s="267" t="s">
        <v>92</v>
      </c>
      <c r="AV240" s="14" t="s">
        <v>174</v>
      </c>
      <c r="AW240" s="14" t="s">
        <v>38</v>
      </c>
      <c r="AX240" s="14" t="s">
        <v>90</v>
      </c>
      <c r="AY240" s="267" t="s">
        <v>167</v>
      </c>
    </row>
    <row r="241" spans="1:63" s="12" customFormat="1" ht="25.9" customHeight="1">
      <c r="A241" s="12"/>
      <c r="B241" s="212"/>
      <c r="C241" s="213"/>
      <c r="D241" s="214" t="s">
        <v>82</v>
      </c>
      <c r="E241" s="215" t="s">
        <v>485</v>
      </c>
      <c r="F241" s="215" t="s">
        <v>486</v>
      </c>
      <c r="G241" s="213"/>
      <c r="H241" s="213"/>
      <c r="I241" s="216"/>
      <c r="J241" s="217">
        <f>BK241</f>
        <v>0</v>
      </c>
      <c r="K241" s="213"/>
      <c r="L241" s="218"/>
      <c r="M241" s="219"/>
      <c r="N241" s="220"/>
      <c r="O241" s="220"/>
      <c r="P241" s="221">
        <f>P242</f>
        <v>0</v>
      </c>
      <c r="Q241" s="220"/>
      <c r="R241" s="221">
        <f>R242</f>
        <v>0</v>
      </c>
      <c r="S241" s="220"/>
      <c r="T241" s="222">
        <f>T242</f>
        <v>0</v>
      </c>
      <c r="U241" s="12"/>
      <c r="V241" s="12"/>
      <c r="W241" s="12"/>
      <c r="X241" s="12"/>
      <c r="Y241" s="12"/>
      <c r="Z241" s="12"/>
      <c r="AA241" s="12"/>
      <c r="AB241" s="12"/>
      <c r="AC241" s="12"/>
      <c r="AD241" s="12"/>
      <c r="AE241" s="12"/>
      <c r="AR241" s="223" t="s">
        <v>174</v>
      </c>
      <c r="AT241" s="224" t="s">
        <v>82</v>
      </c>
      <c r="AU241" s="224" t="s">
        <v>83</v>
      </c>
      <c r="AY241" s="223" t="s">
        <v>167</v>
      </c>
      <c r="BK241" s="225">
        <f>BK242</f>
        <v>0</v>
      </c>
    </row>
    <row r="242" spans="1:63" s="12" customFormat="1" ht="22.8" customHeight="1">
      <c r="A242" s="12"/>
      <c r="B242" s="212"/>
      <c r="C242" s="213"/>
      <c r="D242" s="214" t="s">
        <v>82</v>
      </c>
      <c r="E242" s="226" t="s">
        <v>487</v>
      </c>
      <c r="F242" s="226" t="s">
        <v>488</v>
      </c>
      <c r="G242" s="213"/>
      <c r="H242" s="213"/>
      <c r="I242" s="216"/>
      <c r="J242" s="227">
        <f>BK242</f>
        <v>0</v>
      </c>
      <c r="K242" s="213"/>
      <c r="L242" s="218"/>
      <c r="M242" s="219"/>
      <c r="N242" s="220"/>
      <c r="O242" s="220"/>
      <c r="P242" s="221">
        <f>SUM(P243:P244)</f>
        <v>0</v>
      </c>
      <c r="Q242" s="220"/>
      <c r="R242" s="221">
        <f>SUM(R243:R244)</f>
        <v>0</v>
      </c>
      <c r="S242" s="220"/>
      <c r="T242" s="222">
        <f>SUM(T243:T244)</f>
        <v>0</v>
      </c>
      <c r="U242" s="12"/>
      <c r="V242" s="12"/>
      <c r="W242" s="12"/>
      <c r="X242" s="12"/>
      <c r="Y242" s="12"/>
      <c r="Z242" s="12"/>
      <c r="AA242" s="12"/>
      <c r="AB242" s="12"/>
      <c r="AC242" s="12"/>
      <c r="AD242" s="12"/>
      <c r="AE242" s="12"/>
      <c r="AR242" s="223" t="s">
        <v>174</v>
      </c>
      <c r="AT242" s="224" t="s">
        <v>82</v>
      </c>
      <c r="AU242" s="224" t="s">
        <v>90</v>
      </c>
      <c r="AY242" s="223" t="s">
        <v>167</v>
      </c>
      <c r="BK242" s="225">
        <f>SUM(BK243:BK244)</f>
        <v>0</v>
      </c>
    </row>
    <row r="243" spans="1:65" s="2" customFormat="1" ht="16.5" customHeight="1">
      <c r="A243" s="39"/>
      <c r="B243" s="40"/>
      <c r="C243" s="228" t="s">
        <v>489</v>
      </c>
      <c r="D243" s="228" t="s">
        <v>169</v>
      </c>
      <c r="E243" s="229" t="s">
        <v>490</v>
      </c>
      <c r="F243" s="230" t="s">
        <v>491</v>
      </c>
      <c r="G243" s="231" t="s">
        <v>210</v>
      </c>
      <c r="H243" s="232">
        <v>41</v>
      </c>
      <c r="I243" s="233"/>
      <c r="J243" s="234">
        <f>ROUND(I243*H243,2)</f>
        <v>0</v>
      </c>
      <c r="K243" s="230" t="s">
        <v>483</v>
      </c>
      <c r="L243" s="45"/>
      <c r="M243" s="235" t="s">
        <v>1</v>
      </c>
      <c r="N243" s="236" t="s">
        <v>48</v>
      </c>
      <c r="O243" s="92"/>
      <c r="P243" s="237">
        <f>O243*H243</f>
        <v>0</v>
      </c>
      <c r="Q243" s="237">
        <v>0</v>
      </c>
      <c r="R243" s="237">
        <f>Q243*H243</f>
        <v>0</v>
      </c>
      <c r="S243" s="237">
        <v>0</v>
      </c>
      <c r="T243" s="238">
        <f>S243*H243</f>
        <v>0</v>
      </c>
      <c r="U243" s="39"/>
      <c r="V243" s="39"/>
      <c r="W243" s="39"/>
      <c r="X243" s="39"/>
      <c r="Y243" s="39"/>
      <c r="Z243" s="39"/>
      <c r="AA243" s="39"/>
      <c r="AB243" s="39"/>
      <c r="AC243" s="39"/>
      <c r="AD243" s="39"/>
      <c r="AE243" s="39"/>
      <c r="AR243" s="239" t="s">
        <v>492</v>
      </c>
      <c r="AT243" s="239" t="s">
        <v>169</v>
      </c>
      <c r="AU243" s="239" t="s">
        <v>92</v>
      </c>
      <c r="AY243" s="17" t="s">
        <v>167</v>
      </c>
      <c r="BE243" s="240">
        <f>IF(N243="základní",J243,0)</f>
        <v>0</v>
      </c>
      <c r="BF243" s="240">
        <f>IF(N243="snížená",J243,0)</f>
        <v>0</v>
      </c>
      <c r="BG243" s="240">
        <f>IF(N243="zákl. přenesená",J243,0)</f>
        <v>0</v>
      </c>
      <c r="BH243" s="240">
        <f>IF(N243="sníž. přenesená",J243,0)</f>
        <v>0</v>
      </c>
      <c r="BI243" s="240">
        <f>IF(N243="nulová",J243,0)</f>
        <v>0</v>
      </c>
      <c r="BJ243" s="17" t="s">
        <v>90</v>
      </c>
      <c r="BK243" s="240">
        <f>ROUND(I243*H243,2)</f>
        <v>0</v>
      </c>
      <c r="BL243" s="17" t="s">
        <v>492</v>
      </c>
      <c r="BM243" s="239" t="s">
        <v>493</v>
      </c>
    </row>
    <row r="244" spans="1:51" s="13" customFormat="1" ht="12">
      <c r="A244" s="13"/>
      <c r="B244" s="246"/>
      <c r="C244" s="247"/>
      <c r="D244" s="241" t="s">
        <v>178</v>
      </c>
      <c r="E244" s="248" t="s">
        <v>1</v>
      </c>
      <c r="F244" s="249" t="s">
        <v>494</v>
      </c>
      <c r="G244" s="247"/>
      <c r="H244" s="250">
        <v>41</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178</v>
      </c>
      <c r="AU244" s="256" t="s">
        <v>92</v>
      </c>
      <c r="AV244" s="13" t="s">
        <v>92</v>
      </c>
      <c r="AW244" s="13" t="s">
        <v>38</v>
      </c>
      <c r="AX244" s="13" t="s">
        <v>90</v>
      </c>
      <c r="AY244" s="256" t="s">
        <v>167</v>
      </c>
    </row>
    <row r="245" spans="1:63" s="12" customFormat="1" ht="25.9" customHeight="1">
      <c r="A245" s="12"/>
      <c r="B245" s="212"/>
      <c r="C245" s="213"/>
      <c r="D245" s="214" t="s">
        <v>82</v>
      </c>
      <c r="E245" s="215" t="s">
        <v>495</v>
      </c>
      <c r="F245" s="215" t="s">
        <v>496</v>
      </c>
      <c r="G245" s="213"/>
      <c r="H245" s="213"/>
      <c r="I245" s="216"/>
      <c r="J245" s="217">
        <f>BK245</f>
        <v>0</v>
      </c>
      <c r="K245" s="213"/>
      <c r="L245" s="218"/>
      <c r="M245" s="219"/>
      <c r="N245" s="220"/>
      <c r="O245" s="220"/>
      <c r="P245" s="221">
        <f>P246</f>
        <v>0</v>
      </c>
      <c r="Q245" s="220"/>
      <c r="R245" s="221">
        <f>R246</f>
        <v>0</v>
      </c>
      <c r="S245" s="220"/>
      <c r="T245" s="222">
        <f>T246</f>
        <v>0</v>
      </c>
      <c r="U245" s="12"/>
      <c r="V245" s="12"/>
      <c r="W245" s="12"/>
      <c r="X245" s="12"/>
      <c r="Y245" s="12"/>
      <c r="Z245" s="12"/>
      <c r="AA245" s="12"/>
      <c r="AB245" s="12"/>
      <c r="AC245" s="12"/>
      <c r="AD245" s="12"/>
      <c r="AE245" s="12"/>
      <c r="AR245" s="223" t="s">
        <v>196</v>
      </c>
      <c r="AT245" s="224" t="s">
        <v>82</v>
      </c>
      <c r="AU245" s="224" t="s">
        <v>83</v>
      </c>
      <c r="AY245" s="223" t="s">
        <v>167</v>
      </c>
      <c r="BK245" s="225">
        <f>BK246</f>
        <v>0</v>
      </c>
    </row>
    <row r="246" spans="1:63" s="12" customFormat="1" ht="22.8" customHeight="1">
      <c r="A246" s="12"/>
      <c r="B246" s="212"/>
      <c r="C246" s="213"/>
      <c r="D246" s="214" t="s">
        <v>82</v>
      </c>
      <c r="E246" s="226" t="s">
        <v>497</v>
      </c>
      <c r="F246" s="226" t="s">
        <v>498</v>
      </c>
      <c r="G246" s="213"/>
      <c r="H246" s="213"/>
      <c r="I246" s="216"/>
      <c r="J246" s="227">
        <f>BK246</f>
        <v>0</v>
      </c>
      <c r="K246" s="213"/>
      <c r="L246" s="218"/>
      <c r="M246" s="219"/>
      <c r="N246" s="220"/>
      <c r="O246" s="220"/>
      <c r="P246" s="221">
        <f>SUM(P247:P249)</f>
        <v>0</v>
      </c>
      <c r="Q246" s="220"/>
      <c r="R246" s="221">
        <f>SUM(R247:R249)</f>
        <v>0</v>
      </c>
      <c r="S246" s="220"/>
      <c r="T246" s="222">
        <f>SUM(T247:T249)</f>
        <v>0</v>
      </c>
      <c r="U246" s="12"/>
      <c r="V246" s="12"/>
      <c r="W246" s="12"/>
      <c r="X246" s="12"/>
      <c r="Y246" s="12"/>
      <c r="Z246" s="12"/>
      <c r="AA246" s="12"/>
      <c r="AB246" s="12"/>
      <c r="AC246" s="12"/>
      <c r="AD246" s="12"/>
      <c r="AE246" s="12"/>
      <c r="AR246" s="223" t="s">
        <v>196</v>
      </c>
      <c r="AT246" s="224" t="s">
        <v>82</v>
      </c>
      <c r="AU246" s="224" t="s">
        <v>90</v>
      </c>
      <c r="AY246" s="223" t="s">
        <v>167</v>
      </c>
      <c r="BK246" s="225">
        <f>SUM(BK247:BK249)</f>
        <v>0</v>
      </c>
    </row>
    <row r="247" spans="1:65" s="2" customFormat="1" ht="16.5" customHeight="1">
      <c r="A247" s="39"/>
      <c r="B247" s="40"/>
      <c r="C247" s="228" t="s">
        <v>499</v>
      </c>
      <c r="D247" s="228" t="s">
        <v>169</v>
      </c>
      <c r="E247" s="229" t="s">
        <v>500</v>
      </c>
      <c r="F247" s="230" t="s">
        <v>501</v>
      </c>
      <c r="G247" s="231" t="s">
        <v>502</v>
      </c>
      <c r="H247" s="232">
        <v>16</v>
      </c>
      <c r="I247" s="233"/>
      <c r="J247" s="234">
        <f>ROUND(I247*H247,2)</f>
        <v>0</v>
      </c>
      <c r="K247" s="230" t="s">
        <v>483</v>
      </c>
      <c r="L247" s="45"/>
      <c r="M247" s="235" t="s">
        <v>1</v>
      </c>
      <c r="N247" s="236" t="s">
        <v>48</v>
      </c>
      <c r="O247" s="92"/>
      <c r="P247" s="237">
        <f>O247*H247</f>
        <v>0</v>
      </c>
      <c r="Q247" s="237">
        <v>0</v>
      </c>
      <c r="R247" s="237">
        <f>Q247*H247</f>
        <v>0</v>
      </c>
      <c r="S247" s="237">
        <v>0</v>
      </c>
      <c r="T247" s="238">
        <f>S247*H247</f>
        <v>0</v>
      </c>
      <c r="U247" s="39"/>
      <c r="V247" s="39"/>
      <c r="W247" s="39"/>
      <c r="X247" s="39"/>
      <c r="Y247" s="39"/>
      <c r="Z247" s="39"/>
      <c r="AA247" s="39"/>
      <c r="AB247" s="39"/>
      <c r="AC247" s="39"/>
      <c r="AD247" s="39"/>
      <c r="AE247" s="39"/>
      <c r="AR247" s="239" t="s">
        <v>503</v>
      </c>
      <c r="AT247" s="239" t="s">
        <v>169</v>
      </c>
      <c r="AU247" s="239" t="s">
        <v>92</v>
      </c>
      <c r="AY247" s="17" t="s">
        <v>167</v>
      </c>
      <c r="BE247" s="240">
        <f>IF(N247="základní",J247,0)</f>
        <v>0</v>
      </c>
      <c r="BF247" s="240">
        <f>IF(N247="snížená",J247,0)</f>
        <v>0</v>
      </c>
      <c r="BG247" s="240">
        <f>IF(N247="zákl. přenesená",J247,0)</f>
        <v>0</v>
      </c>
      <c r="BH247" s="240">
        <f>IF(N247="sníž. přenesená",J247,0)</f>
        <v>0</v>
      </c>
      <c r="BI247" s="240">
        <f>IF(N247="nulová",J247,0)</f>
        <v>0</v>
      </c>
      <c r="BJ247" s="17" t="s">
        <v>90</v>
      </c>
      <c r="BK247" s="240">
        <f>ROUND(I247*H247,2)</f>
        <v>0</v>
      </c>
      <c r="BL247" s="17" t="s">
        <v>503</v>
      </c>
      <c r="BM247" s="239" t="s">
        <v>504</v>
      </c>
    </row>
    <row r="248" spans="1:51" s="15" customFormat="1" ht="12">
      <c r="A248" s="15"/>
      <c r="B248" s="282"/>
      <c r="C248" s="283"/>
      <c r="D248" s="241" t="s">
        <v>178</v>
      </c>
      <c r="E248" s="284" t="s">
        <v>1</v>
      </c>
      <c r="F248" s="285" t="s">
        <v>501</v>
      </c>
      <c r="G248" s="283"/>
      <c r="H248" s="284" t="s">
        <v>1</v>
      </c>
      <c r="I248" s="286"/>
      <c r="J248" s="283"/>
      <c r="K248" s="283"/>
      <c r="L248" s="287"/>
      <c r="M248" s="288"/>
      <c r="N248" s="289"/>
      <c r="O248" s="289"/>
      <c r="P248" s="289"/>
      <c r="Q248" s="289"/>
      <c r="R248" s="289"/>
      <c r="S248" s="289"/>
      <c r="T248" s="290"/>
      <c r="U248" s="15"/>
      <c r="V248" s="15"/>
      <c r="W248" s="15"/>
      <c r="X248" s="15"/>
      <c r="Y248" s="15"/>
      <c r="Z248" s="15"/>
      <c r="AA248" s="15"/>
      <c r="AB248" s="15"/>
      <c r="AC248" s="15"/>
      <c r="AD248" s="15"/>
      <c r="AE248" s="15"/>
      <c r="AT248" s="291" t="s">
        <v>178</v>
      </c>
      <c r="AU248" s="291" t="s">
        <v>92</v>
      </c>
      <c r="AV248" s="15" t="s">
        <v>90</v>
      </c>
      <c r="AW248" s="15" t="s">
        <v>38</v>
      </c>
      <c r="AX248" s="15" t="s">
        <v>83</v>
      </c>
      <c r="AY248" s="291" t="s">
        <v>167</v>
      </c>
    </row>
    <row r="249" spans="1:51" s="13" customFormat="1" ht="12">
      <c r="A249" s="13"/>
      <c r="B249" s="246"/>
      <c r="C249" s="247"/>
      <c r="D249" s="241" t="s">
        <v>178</v>
      </c>
      <c r="E249" s="248" t="s">
        <v>1</v>
      </c>
      <c r="F249" s="249" t="s">
        <v>255</v>
      </c>
      <c r="G249" s="247"/>
      <c r="H249" s="250">
        <v>16</v>
      </c>
      <c r="I249" s="251"/>
      <c r="J249" s="247"/>
      <c r="K249" s="247"/>
      <c r="L249" s="252"/>
      <c r="M249" s="292"/>
      <c r="N249" s="293"/>
      <c r="O249" s="293"/>
      <c r="P249" s="293"/>
      <c r="Q249" s="293"/>
      <c r="R249" s="293"/>
      <c r="S249" s="293"/>
      <c r="T249" s="294"/>
      <c r="U249" s="13"/>
      <c r="V249" s="13"/>
      <c r="W249" s="13"/>
      <c r="X249" s="13"/>
      <c r="Y249" s="13"/>
      <c r="Z249" s="13"/>
      <c r="AA249" s="13"/>
      <c r="AB249" s="13"/>
      <c r="AC249" s="13"/>
      <c r="AD249" s="13"/>
      <c r="AE249" s="13"/>
      <c r="AT249" s="256" t="s">
        <v>178</v>
      </c>
      <c r="AU249" s="256" t="s">
        <v>92</v>
      </c>
      <c r="AV249" s="13" t="s">
        <v>92</v>
      </c>
      <c r="AW249" s="13" t="s">
        <v>38</v>
      </c>
      <c r="AX249" s="13" t="s">
        <v>90</v>
      </c>
      <c r="AY249" s="256" t="s">
        <v>167</v>
      </c>
    </row>
    <row r="250" spans="1:31" s="2" customFormat="1" ht="6.95" customHeight="1">
      <c r="A250" s="39"/>
      <c r="B250" s="67"/>
      <c r="C250" s="68"/>
      <c r="D250" s="68"/>
      <c r="E250" s="68"/>
      <c r="F250" s="68"/>
      <c r="G250" s="68"/>
      <c r="H250" s="68"/>
      <c r="I250" s="68"/>
      <c r="J250" s="68"/>
      <c r="K250" s="68"/>
      <c r="L250" s="45"/>
      <c r="M250" s="39"/>
      <c r="O250" s="39"/>
      <c r="P250" s="39"/>
      <c r="Q250" s="39"/>
      <c r="R250" s="39"/>
      <c r="S250" s="39"/>
      <c r="T250" s="39"/>
      <c r="U250" s="39"/>
      <c r="V250" s="39"/>
      <c r="W250" s="39"/>
      <c r="X250" s="39"/>
      <c r="Y250" s="39"/>
      <c r="Z250" s="39"/>
      <c r="AA250" s="39"/>
      <c r="AB250" s="39"/>
      <c r="AC250" s="39"/>
      <c r="AD250" s="39"/>
      <c r="AE250" s="39"/>
    </row>
  </sheetData>
  <sheetProtection password="E785" sheet="1" objects="1" scenarios="1" formatColumns="0" formatRows="0" autoFilter="0"/>
  <autoFilter ref="C130:K249"/>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103</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s="1" customFormat="1" ht="12" customHeight="1">
      <c r="B8" s="20"/>
      <c r="D8" s="152" t="s">
        <v>131</v>
      </c>
      <c r="L8" s="20"/>
    </row>
    <row r="9" spans="1:31" s="2" customFormat="1" ht="16.5" customHeight="1">
      <c r="A9" s="39"/>
      <c r="B9" s="45"/>
      <c r="C9" s="39"/>
      <c r="D9" s="39"/>
      <c r="E9" s="153" t="s">
        <v>132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505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19</v>
      </c>
      <c r="G13" s="39"/>
      <c r="H13" s="39"/>
      <c r="I13" s="152" t="s">
        <v>20</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22</v>
      </c>
      <c r="E14" s="39"/>
      <c r="F14" s="142" t="s">
        <v>23</v>
      </c>
      <c r="G14" s="39"/>
      <c r="H14" s="39"/>
      <c r="I14" s="152" t="s">
        <v>24</v>
      </c>
      <c r="J14" s="155" t="str">
        <f>'Rekapitulace stavby'!AN8</f>
        <v>20. 2. 2021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30</v>
      </c>
      <c r="E16" s="39"/>
      <c r="F16" s="39"/>
      <c r="G16" s="39"/>
      <c r="H16" s="39"/>
      <c r="I16" s="152" t="s">
        <v>31</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32</v>
      </c>
      <c r="F17" s="39"/>
      <c r="G17" s="39"/>
      <c r="H17" s="39"/>
      <c r="I17" s="152" t="s">
        <v>33</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34</v>
      </c>
      <c r="E19" s="39"/>
      <c r="F19" s="39"/>
      <c r="G19" s="39"/>
      <c r="H19" s="39"/>
      <c r="I19" s="152" t="s">
        <v>31</v>
      </c>
      <c r="J19" s="33"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3" t="str">
        <f>'Rekapitulace stavby'!E14</f>
        <v>Vyplň údaj</v>
      </c>
      <c r="F20" s="142"/>
      <c r="G20" s="142"/>
      <c r="H20" s="142"/>
      <c r="I20" s="152" t="s">
        <v>33</v>
      </c>
      <c r="J20" s="33"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36</v>
      </c>
      <c r="E22" s="39"/>
      <c r="F22" s="39"/>
      <c r="G22" s="39"/>
      <c r="H22" s="39"/>
      <c r="I22" s="152" t="s">
        <v>31</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37</v>
      </c>
      <c r="F23" s="39"/>
      <c r="G23" s="39"/>
      <c r="H23" s="39"/>
      <c r="I23" s="152" t="s">
        <v>33</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39</v>
      </c>
      <c r="E25" s="39"/>
      <c r="F25" s="39"/>
      <c r="G25" s="39"/>
      <c r="H25" s="39"/>
      <c r="I25" s="152" t="s">
        <v>31</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33</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41</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95.25" customHeight="1">
      <c r="A29" s="156"/>
      <c r="B29" s="157"/>
      <c r="C29" s="156"/>
      <c r="D29" s="156"/>
      <c r="E29" s="158" t="s">
        <v>135</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43</v>
      </c>
      <c r="E32" s="39"/>
      <c r="F32" s="39"/>
      <c r="G32" s="39"/>
      <c r="H32" s="39"/>
      <c r="I32" s="39"/>
      <c r="J32" s="162">
        <f>ROUND(J127,2)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45</v>
      </c>
      <c r="G34" s="39"/>
      <c r="H34" s="39"/>
      <c r="I34" s="163" t="s">
        <v>44</v>
      </c>
      <c r="J34" s="163" t="s">
        <v>46</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47</v>
      </c>
      <c r="E35" s="152" t="s">
        <v>48</v>
      </c>
      <c r="F35" s="165">
        <f>ROUND((SUM(BE127:BE152)),2)</f>
        <v>0</v>
      </c>
      <c r="G35" s="39"/>
      <c r="H35" s="39"/>
      <c r="I35" s="166">
        <v>0.21</v>
      </c>
      <c r="J35" s="165">
        <f>ROUND(((SUM(BE127:BE152))*I35),2)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49</v>
      </c>
      <c r="F36" s="165">
        <f>ROUND((SUM(BF127:BF152)),2)</f>
        <v>0</v>
      </c>
      <c r="G36" s="39"/>
      <c r="H36" s="39"/>
      <c r="I36" s="166">
        <v>0.15</v>
      </c>
      <c r="J36" s="165">
        <f>ROUND(((SUM(BF127:BF152))*I36),2)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50</v>
      </c>
      <c r="F37" s="165">
        <f>ROUND((SUM(BG127:BG152)),2)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51</v>
      </c>
      <c r="F38" s="165">
        <f>ROUND((SUM(BH127:BH152)),2)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52</v>
      </c>
      <c r="F39" s="165">
        <f>ROUND((SUM(BI127:BI152)),2)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53</v>
      </c>
      <c r="E41" s="169"/>
      <c r="F41" s="169"/>
      <c r="G41" s="170" t="s">
        <v>54</v>
      </c>
      <c r="H41" s="171" t="s">
        <v>55</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1:31" s="2" customFormat="1" ht="16.5" customHeight="1">
      <c r="A87" s="39"/>
      <c r="B87" s="40"/>
      <c r="C87" s="41"/>
      <c r="D87" s="41"/>
      <c r="E87" s="185" t="s">
        <v>132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2" t="s">
        <v>133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 xml:space="preserve">VON - Vedlejší a ostatní náklady </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2" t="s">
        <v>22</v>
      </c>
      <c r="D91" s="41"/>
      <c r="E91" s="41"/>
      <c r="F91" s="27" t="str">
        <f>F14</f>
        <v xml:space="preserve">areál VŠB-TUO </v>
      </c>
      <c r="G91" s="41"/>
      <c r="H91" s="41"/>
      <c r="I91" s="32" t="s">
        <v>24</v>
      </c>
      <c r="J91" s="80" t="str">
        <f>IF(J14="","",J14)</f>
        <v>20. 2. 2021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2" t="s">
        <v>30</v>
      </c>
      <c r="D93" s="41"/>
      <c r="E93" s="41"/>
      <c r="F93" s="27" t="str">
        <f>E17</f>
        <v xml:space="preserve">VŠB - TUO </v>
      </c>
      <c r="G93" s="41"/>
      <c r="H93" s="41"/>
      <c r="I93" s="32" t="s">
        <v>36</v>
      </c>
      <c r="J93" s="37" t="str">
        <f>E23</f>
        <v xml:space="preserve">CHVÁLEK ATELIÉR s.r.o  </v>
      </c>
      <c r="K93" s="41"/>
      <c r="L93" s="64"/>
      <c r="S93" s="39"/>
      <c r="T93" s="39"/>
      <c r="U93" s="39"/>
      <c r="V93" s="39"/>
      <c r="W93" s="39"/>
      <c r="X93" s="39"/>
      <c r="Y93" s="39"/>
      <c r="Z93" s="39"/>
      <c r="AA93" s="39"/>
      <c r="AB93" s="39"/>
      <c r="AC93" s="39"/>
      <c r="AD93" s="39"/>
      <c r="AE93" s="39"/>
    </row>
    <row r="94" spans="1:31" s="2" customFormat="1" ht="15.15" customHeight="1">
      <c r="A94" s="39"/>
      <c r="B94" s="40"/>
      <c r="C94" s="32" t="s">
        <v>34</v>
      </c>
      <c r="D94" s="41"/>
      <c r="E94" s="41"/>
      <c r="F94" s="27" t="str">
        <f>IF(E20="","",E20)</f>
        <v>Vyplň údaj</v>
      </c>
      <c r="G94" s="41"/>
      <c r="H94" s="41"/>
      <c r="I94" s="32" t="s">
        <v>39</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137</v>
      </c>
      <c r="D96" s="187"/>
      <c r="E96" s="187"/>
      <c r="F96" s="187"/>
      <c r="G96" s="187"/>
      <c r="H96" s="187"/>
      <c r="I96" s="187"/>
      <c r="J96" s="188" t="s">
        <v>138</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139</v>
      </c>
      <c r="D98" s="41"/>
      <c r="E98" s="41"/>
      <c r="F98" s="41"/>
      <c r="G98" s="41"/>
      <c r="H98" s="41"/>
      <c r="I98" s="41"/>
      <c r="J98" s="111">
        <f>J127</f>
        <v>0</v>
      </c>
      <c r="K98" s="41"/>
      <c r="L98" s="64"/>
      <c r="S98" s="39"/>
      <c r="T98" s="39"/>
      <c r="U98" s="39"/>
      <c r="V98" s="39"/>
      <c r="W98" s="39"/>
      <c r="X98" s="39"/>
      <c r="Y98" s="39"/>
      <c r="Z98" s="39"/>
      <c r="AA98" s="39"/>
      <c r="AB98" s="39"/>
      <c r="AC98" s="39"/>
      <c r="AD98" s="39"/>
      <c r="AE98" s="39"/>
      <c r="AU98" s="17" t="s">
        <v>140</v>
      </c>
    </row>
    <row r="99" spans="1:31" s="9" customFormat="1" ht="24.95" customHeight="1">
      <c r="A99" s="9"/>
      <c r="B99" s="190"/>
      <c r="C99" s="191"/>
      <c r="D99" s="192" t="s">
        <v>506</v>
      </c>
      <c r="E99" s="193"/>
      <c r="F99" s="193"/>
      <c r="G99" s="193"/>
      <c r="H99" s="193"/>
      <c r="I99" s="193"/>
      <c r="J99" s="194">
        <f>J128</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507</v>
      </c>
      <c r="E100" s="198"/>
      <c r="F100" s="198"/>
      <c r="G100" s="198"/>
      <c r="H100" s="198"/>
      <c r="I100" s="198"/>
      <c r="J100" s="199">
        <f>J129</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508</v>
      </c>
      <c r="E101" s="198"/>
      <c r="F101" s="198"/>
      <c r="G101" s="198"/>
      <c r="H101" s="198"/>
      <c r="I101" s="198"/>
      <c r="J101" s="199">
        <f>J134</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509</v>
      </c>
      <c r="E102" s="198"/>
      <c r="F102" s="198"/>
      <c r="G102" s="198"/>
      <c r="H102" s="198"/>
      <c r="I102" s="198"/>
      <c r="J102" s="199">
        <f>J137</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510</v>
      </c>
      <c r="E103" s="198"/>
      <c r="F103" s="198"/>
      <c r="G103" s="198"/>
      <c r="H103" s="198"/>
      <c r="I103" s="198"/>
      <c r="J103" s="199">
        <f>J142</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511</v>
      </c>
      <c r="E104" s="198"/>
      <c r="F104" s="198"/>
      <c r="G104" s="198"/>
      <c r="H104" s="198"/>
      <c r="I104" s="198"/>
      <c r="J104" s="199">
        <f>J147</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327</v>
      </c>
      <c r="E105" s="198"/>
      <c r="F105" s="198"/>
      <c r="G105" s="198"/>
      <c r="H105" s="198"/>
      <c r="I105" s="198"/>
      <c r="J105" s="199">
        <f>J150</f>
        <v>0</v>
      </c>
      <c r="K105" s="134"/>
      <c r="L105" s="200"/>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3" t="s">
        <v>152</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2"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Akumulace dešťových vod budovy J areálu VŠB-TUO</v>
      </c>
      <c r="F115" s="32"/>
      <c r="G115" s="32"/>
      <c r="H115" s="32"/>
      <c r="I115" s="41"/>
      <c r="J115" s="41"/>
      <c r="K115" s="41"/>
      <c r="L115" s="64"/>
      <c r="S115" s="39"/>
      <c r="T115" s="39"/>
      <c r="U115" s="39"/>
      <c r="V115" s="39"/>
      <c r="W115" s="39"/>
      <c r="X115" s="39"/>
      <c r="Y115" s="39"/>
      <c r="Z115" s="39"/>
      <c r="AA115" s="39"/>
      <c r="AB115" s="39"/>
      <c r="AC115" s="39"/>
      <c r="AD115" s="39"/>
      <c r="AE115" s="39"/>
    </row>
    <row r="116" spans="2:12" s="1" customFormat="1" ht="12" customHeight="1">
      <c r="B116" s="21"/>
      <c r="C116" s="32" t="s">
        <v>131</v>
      </c>
      <c r="D116" s="22"/>
      <c r="E116" s="22"/>
      <c r="F116" s="22"/>
      <c r="G116" s="22"/>
      <c r="H116" s="22"/>
      <c r="I116" s="22"/>
      <c r="J116" s="22"/>
      <c r="K116" s="22"/>
      <c r="L116" s="20"/>
    </row>
    <row r="117" spans="1:31" s="2" customFormat="1" ht="16.5" customHeight="1">
      <c r="A117" s="39"/>
      <c r="B117" s="40"/>
      <c r="C117" s="41"/>
      <c r="D117" s="41"/>
      <c r="E117" s="185" t="s">
        <v>132</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2" t="s">
        <v>133</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E11</f>
        <v xml:space="preserve">VON - Vedlejší a ostatní náklady </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2" t="s">
        <v>22</v>
      </c>
      <c r="D121" s="41"/>
      <c r="E121" s="41"/>
      <c r="F121" s="27" t="str">
        <f>F14</f>
        <v xml:space="preserve">areál VŠB-TUO </v>
      </c>
      <c r="G121" s="41"/>
      <c r="H121" s="41"/>
      <c r="I121" s="32" t="s">
        <v>24</v>
      </c>
      <c r="J121" s="80" t="str">
        <f>IF(J14="","",J14)</f>
        <v>20. 2. 2021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25.65" customHeight="1">
      <c r="A123" s="39"/>
      <c r="B123" s="40"/>
      <c r="C123" s="32" t="s">
        <v>30</v>
      </c>
      <c r="D123" s="41"/>
      <c r="E123" s="41"/>
      <c r="F123" s="27" t="str">
        <f>E17</f>
        <v xml:space="preserve">VŠB - TUO </v>
      </c>
      <c r="G123" s="41"/>
      <c r="H123" s="41"/>
      <c r="I123" s="32" t="s">
        <v>36</v>
      </c>
      <c r="J123" s="37" t="str">
        <f>E23</f>
        <v xml:space="preserve">CHVÁLEK ATELIÉR s.r.o  </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2" t="s">
        <v>34</v>
      </c>
      <c r="D124" s="41"/>
      <c r="E124" s="41"/>
      <c r="F124" s="27" t="str">
        <f>IF(E20="","",E20)</f>
        <v>Vyplň údaj</v>
      </c>
      <c r="G124" s="41"/>
      <c r="H124" s="41"/>
      <c r="I124" s="32" t="s">
        <v>39</v>
      </c>
      <c r="J124" s="37" t="str">
        <f>E26</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1"/>
      <c r="B126" s="202"/>
      <c r="C126" s="203" t="s">
        <v>153</v>
      </c>
      <c r="D126" s="204" t="s">
        <v>68</v>
      </c>
      <c r="E126" s="204" t="s">
        <v>64</v>
      </c>
      <c r="F126" s="204" t="s">
        <v>65</v>
      </c>
      <c r="G126" s="204" t="s">
        <v>154</v>
      </c>
      <c r="H126" s="204" t="s">
        <v>155</v>
      </c>
      <c r="I126" s="204" t="s">
        <v>156</v>
      </c>
      <c r="J126" s="204" t="s">
        <v>138</v>
      </c>
      <c r="K126" s="205" t="s">
        <v>157</v>
      </c>
      <c r="L126" s="206"/>
      <c r="M126" s="101" t="s">
        <v>1</v>
      </c>
      <c r="N126" s="102" t="s">
        <v>47</v>
      </c>
      <c r="O126" s="102" t="s">
        <v>158</v>
      </c>
      <c r="P126" s="102" t="s">
        <v>159</v>
      </c>
      <c r="Q126" s="102" t="s">
        <v>160</v>
      </c>
      <c r="R126" s="102" t="s">
        <v>161</v>
      </c>
      <c r="S126" s="102" t="s">
        <v>162</v>
      </c>
      <c r="T126" s="103" t="s">
        <v>163</v>
      </c>
      <c r="U126" s="201"/>
      <c r="V126" s="201"/>
      <c r="W126" s="201"/>
      <c r="X126" s="201"/>
      <c r="Y126" s="201"/>
      <c r="Z126" s="201"/>
      <c r="AA126" s="201"/>
      <c r="AB126" s="201"/>
      <c r="AC126" s="201"/>
      <c r="AD126" s="201"/>
      <c r="AE126" s="201"/>
    </row>
    <row r="127" spans="1:63" s="2" customFormat="1" ht="22.8" customHeight="1">
      <c r="A127" s="39"/>
      <c r="B127" s="40"/>
      <c r="C127" s="108" t="s">
        <v>164</v>
      </c>
      <c r="D127" s="41"/>
      <c r="E127" s="41"/>
      <c r="F127" s="41"/>
      <c r="G127" s="41"/>
      <c r="H127" s="41"/>
      <c r="I127" s="41"/>
      <c r="J127" s="207">
        <f>BK127</f>
        <v>0</v>
      </c>
      <c r="K127" s="41"/>
      <c r="L127" s="45"/>
      <c r="M127" s="104"/>
      <c r="N127" s="208"/>
      <c r="O127" s="105"/>
      <c r="P127" s="209">
        <f>P128</f>
        <v>0</v>
      </c>
      <c r="Q127" s="105"/>
      <c r="R127" s="209">
        <f>R128</f>
        <v>0</v>
      </c>
      <c r="S127" s="105"/>
      <c r="T127" s="210">
        <f>T128</f>
        <v>0</v>
      </c>
      <c r="U127" s="39"/>
      <c r="V127" s="39"/>
      <c r="W127" s="39"/>
      <c r="X127" s="39"/>
      <c r="Y127" s="39"/>
      <c r="Z127" s="39"/>
      <c r="AA127" s="39"/>
      <c r="AB127" s="39"/>
      <c r="AC127" s="39"/>
      <c r="AD127" s="39"/>
      <c r="AE127" s="39"/>
      <c r="AT127" s="17" t="s">
        <v>82</v>
      </c>
      <c r="AU127" s="17" t="s">
        <v>140</v>
      </c>
      <c r="BK127" s="211">
        <f>BK128</f>
        <v>0</v>
      </c>
    </row>
    <row r="128" spans="1:63" s="12" customFormat="1" ht="25.9" customHeight="1">
      <c r="A128" s="12"/>
      <c r="B128" s="212"/>
      <c r="C128" s="213"/>
      <c r="D128" s="214" t="s">
        <v>82</v>
      </c>
      <c r="E128" s="215" t="s">
        <v>495</v>
      </c>
      <c r="F128" s="215" t="s">
        <v>495</v>
      </c>
      <c r="G128" s="213"/>
      <c r="H128" s="213"/>
      <c r="I128" s="216"/>
      <c r="J128" s="217">
        <f>BK128</f>
        <v>0</v>
      </c>
      <c r="K128" s="213"/>
      <c r="L128" s="218"/>
      <c r="M128" s="219"/>
      <c r="N128" s="220"/>
      <c r="O128" s="220"/>
      <c r="P128" s="221">
        <f>P129+P134+P137+P142+P147+P150</f>
        <v>0</v>
      </c>
      <c r="Q128" s="220"/>
      <c r="R128" s="221">
        <f>R129+R134+R137+R142+R147+R150</f>
        <v>0</v>
      </c>
      <c r="S128" s="220"/>
      <c r="T128" s="222">
        <f>T129+T134+T137+T142+T147+T150</f>
        <v>0</v>
      </c>
      <c r="U128" s="12"/>
      <c r="V128" s="12"/>
      <c r="W128" s="12"/>
      <c r="X128" s="12"/>
      <c r="Y128" s="12"/>
      <c r="Z128" s="12"/>
      <c r="AA128" s="12"/>
      <c r="AB128" s="12"/>
      <c r="AC128" s="12"/>
      <c r="AD128" s="12"/>
      <c r="AE128" s="12"/>
      <c r="AR128" s="223" t="s">
        <v>196</v>
      </c>
      <c r="AT128" s="224" t="s">
        <v>82</v>
      </c>
      <c r="AU128" s="224" t="s">
        <v>83</v>
      </c>
      <c r="AY128" s="223" t="s">
        <v>167</v>
      </c>
      <c r="BK128" s="225">
        <f>BK129+BK134+BK137+BK142+BK147+BK150</f>
        <v>0</v>
      </c>
    </row>
    <row r="129" spans="1:63" s="12" customFormat="1" ht="22.8" customHeight="1">
      <c r="A129" s="12"/>
      <c r="B129" s="212"/>
      <c r="C129" s="213"/>
      <c r="D129" s="214" t="s">
        <v>82</v>
      </c>
      <c r="E129" s="226" t="s">
        <v>512</v>
      </c>
      <c r="F129" s="226" t="s">
        <v>513</v>
      </c>
      <c r="G129" s="213"/>
      <c r="H129" s="213"/>
      <c r="I129" s="216"/>
      <c r="J129" s="227">
        <f>BK129</f>
        <v>0</v>
      </c>
      <c r="K129" s="213"/>
      <c r="L129" s="218"/>
      <c r="M129" s="219"/>
      <c r="N129" s="220"/>
      <c r="O129" s="220"/>
      <c r="P129" s="221">
        <f>SUM(P130:P133)</f>
        <v>0</v>
      </c>
      <c r="Q129" s="220"/>
      <c r="R129" s="221">
        <f>SUM(R130:R133)</f>
        <v>0</v>
      </c>
      <c r="S129" s="220"/>
      <c r="T129" s="222">
        <f>SUM(T130:T133)</f>
        <v>0</v>
      </c>
      <c r="U129" s="12"/>
      <c r="V129" s="12"/>
      <c r="W129" s="12"/>
      <c r="X129" s="12"/>
      <c r="Y129" s="12"/>
      <c r="Z129" s="12"/>
      <c r="AA129" s="12"/>
      <c r="AB129" s="12"/>
      <c r="AC129" s="12"/>
      <c r="AD129" s="12"/>
      <c r="AE129" s="12"/>
      <c r="AR129" s="223" t="s">
        <v>196</v>
      </c>
      <c r="AT129" s="224" t="s">
        <v>82</v>
      </c>
      <c r="AU129" s="224" t="s">
        <v>90</v>
      </c>
      <c r="AY129" s="223" t="s">
        <v>167</v>
      </c>
      <c r="BK129" s="225">
        <f>SUM(BK130:BK133)</f>
        <v>0</v>
      </c>
    </row>
    <row r="130" spans="1:65" s="2" customFormat="1" ht="16.5" customHeight="1">
      <c r="A130" s="39"/>
      <c r="B130" s="40"/>
      <c r="C130" s="228" t="s">
        <v>90</v>
      </c>
      <c r="D130" s="228" t="s">
        <v>169</v>
      </c>
      <c r="E130" s="229" t="s">
        <v>514</v>
      </c>
      <c r="F130" s="230" t="s">
        <v>515</v>
      </c>
      <c r="G130" s="231" t="s">
        <v>516</v>
      </c>
      <c r="H130" s="232">
        <v>1</v>
      </c>
      <c r="I130" s="233"/>
      <c r="J130" s="234">
        <f>ROUND(I130*H130,2)</f>
        <v>0</v>
      </c>
      <c r="K130" s="230" t="s">
        <v>173</v>
      </c>
      <c r="L130" s="45"/>
      <c r="M130" s="235" t="s">
        <v>1</v>
      </c>
      <c r="N130" s="236" t="s">
        <v>48</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503</v>
      </c>
      <c r="AT130" s="239" t="s">
        <v>169</v>
      </c>
      <c r="AU130" s="239" t="s">
        <v>92</v>
      </c>
      <c r="AY130" s="17" t="s">
        <v>167</v>
      </c>
      <c r="BE130" s="240">
        <f>IF(N130="základní",J130,0)</f>
        <v>0</v>
      </c>
      <c r="BF130" s="240">
        <f>IF(N130="snížená",J130,0)</f>
        <v>0</v>
      </c>
      <c r="BG130" s="240">
        <f>IF(N130="zákl. přenesená",J130,0)</f>
        <v>0</v>
      </c>
      <c r="BH130" s="240">
        <f>IF(N130="sníž. přenesená",J130,0)</f>
        <v>0</v>
      </c>
      <c r="BI130" s="240">
        <f>IF(N130="nulová",J130,0)</f>
        <v>0</v>
      </c>
      <c r="BJ130" s="17" t="s">
        <v>90</v>
      </c>
      <c r="BK130" s="240">
        <f>ROUND(I130*H130,2)</f>
        <v>0</v>
      </c>
      <c r="BL130" s="17" t="s">
        <v>503</v>
      </c>
      <c r="BM130" s="239" t="s">
        <v>517</v>
      </c>
    </row>
    <row r="131" spans="1:47" s="2" customFormat="1" ht="12">
      <c r="A131" s="39"/>
      <c r="B131" s="40"/>
      <c r="C131" s="41"/>
      <c r="D131" s="241" t="s">
        <v>176</v>
      </c>
      <c r="E131" s="41"/>
      <c r="F131" s="242" t="s">
        <v>518</v>
      </c>
      <c r="G131" s="41"/>
      <c r="H131" s="41"/>
      <c r="I131" s="243"/>
      <c r="J131" s="41"/>
      <c r="K131" s="41"/>
      <c r="L131" s="45"/>
      <c r="M131" s="244"/>
      <c r="N131" s="245"/>
      <c r="O131" s="92"/>
      <c r="P131" s="92"/>
      <c r="Q131" s="92"/>
      <c r="R131" s="92"/>
      <c r="S131" s="92"/>
      <c r="T131" s="93"/>
      <c r="U131" s="39"/>
      <c r="V131" s="39"/>
      <c r="W131" s="39"/>
      <c r="X131" s="39"/>
      <c r="Y131" s="39"/>
      <c r="Z131" s="39"/>
      <c r="AA131" s="39"/>
      <c r="AB131" s="39"/>
      <c r="AC131" s="39"/>
      <c r="AD131" s="39"/>
      <c r="AE131" s="39"/>
      <c r="AT131" s="17" t="s">
        <v>176</v>
      </c>
      <c r="AU131" s="17" t="s">
        <v>92</v>
      </c>
    </row>
    <row r="132" spans="1:65" s="2" customFormat="1" ht="16.5" customHeight="1">
      <c r="A132" s="39"/>
      <c r="B132" s="40"/>
      <c r="C132" s="228" t="s">
        <v>92</v>
      </c>
      <c r="D132" s="228" t="s">
        <v>169</v>
      </c>
      <c r="E132" s="229" t="s">
        <v>519</v>
      </c>
      <c r="F132" s="230" t="s">
        <v>520</v>
      </c>
      <c r="G132" s="231" t="s">
        <v>516</v>
      </c>
      <c r="H132" s="232">
        <v>1</v>
      </c>
      <c r="I132" s="233"/>
      <c r="J132" s="234">
        <f>ROUND(I132*H132,2)</f>
        <v>0</v>
      </c>
      <c r="K132" s="230" t="s">
        <v>173</v>
      </c>
      <c r="L132" s="45"/>
      <c r="M132" s="235" t="s">
        <v>1</v>
      </c>
      <c r="N132" s="236" t="s">
        <v>48</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503</v>
      </c>
      <c r="AT132" s="239" t="s">
        <v>169</v>
      </c>
      <c r="AU132" s="239" t="s">
        <v>92</v>
      </c>
      <c r="AY132" s="17" t="s">
        <v>167</v>
      </c>
      <c r="BE132" s="240">
        <f>IF(N132="základní",J132,0)</f>
        <v>0</v>
      </c>
      <c r="BF132" s="240">
        <f>IF(N132="snížená",J132,0)</f>
        <v>0</v>
      </c>
      <c r="BG132" s="240">
        <f>IF(N132="zákl. přenesená",J132,0)</f>
        <v>0</v>
      </c>
      <c r="BH132" s="240">
        <f>IF(N132="sníž. přenesená",J132,0)</f>
        <v>0</v>
      </c>
      <c r="BI132" s="240">
        <f>IF(N132="nulová",J132,0)</f>
        <v>0</v>
      </c>
      <c r="BJ132" s="17" t="s">
        <v>90</v>
      </c>
      <c r="BK132" s="240">
        <f>ROUND(I132*H132,2)</f>
        <v>0</v>
      </c>
      <c r="BL132" s="17" t="s">
        <v>503</v>
      </c>
      <c r="BM132" s="239" t="s">
        <v>521</v>
      </c>
    </row>
    <row r="133" spans="1:47" s="2" customFormat="1" ht="12">
      <c r="A133" s="39"/>
      <c r="B133" s="40"/>
      <c r="C133" s="41"/>
      <c r="D133" s="241" t="s">
        <v>176</v>
      </c>
      <c r="E133" s="41"/>
      <c r="F133" s="242" t="s">
        <v>522</v>
      </c>
      <c r="G133" s="41"/>
      <c r="H133" s="41"/>
      <c r="I133" s="243"/>
      <c r="J133" s="41"/>
      <c r="K133" s="41"/>
      <c r="L133" s="45"/>
      <c r="M133" s="244"/>
      <c r="N133" s="245"/>
      <c r="O133" s="92"/>
      <c r="P133" s="92"/>
      <c r="Q133" s="92"/>
      <c r="R133" s="92"/>
      <c r="S133" s="92"/>
      <c r="T133" s="93"/>
      <c r="U133" s="39"/>
      <c r="V133" s="39"/>
      <c r="W133" s="39"/>
      <c r="X133" s="39"/>
      <c r="Y133" s="39"/>
      <c r="Z133" s="39"/>
      <c r="AA133" s="39"/>
      <c r="AB133" s="39"/>
      <c r="AC133" s="39"/>
      <c r="AD133" s="39"/>
      <c r="AE133" s="39"/>
      <c r="AT133" s="17" t="s">
        <v>176</v>
      </c>
      <c r="AU133" s="17" t="s">
        <v>92</v>
      </c>
    </row>
    <row r="134" spans="1:63" s="12" customFormat="1" ht="22.8" customHeight="1">
      <c r="A134" s="12"/>
      <c r="B134" s="212"/>
      <c r="C134" s="213"/>
      <c r="D134" s="214" t="s">
        <v>82</v>
      </c>
      <c r="E134" s="226" t="s">
        <v>523</v>
      </c>
      <c r="F134" s="226" t="s">
        <v>524</v>
      </c>
      <c r="G134" s="213"/>
      <c r="H134" s="213"/>
      <c r="I134" s="216"/>
      <c r="J134" s="227">
        <f>BK134</f>
        <v>0</v>
      </c>
      <c r="K134" s="213"/>
      <c r="L134" s="218"/>
      <c r="M134" s="219"/>
      <c r="N134" s="220"/>
      <c r="O134" s="220"/>
      <c r="P134" s="221">
        <f>SUM(P135:P136)</f>
        <v>0</v>
      </c>
      <c r="Q134" s="220"/>
      <c r="R134" s="221">
        <f>SUM(R135:R136)</f>
        <v>0</v>
      </c>
      <c r="S134" s="220"/>
      <c r="T134" s="222">
        <f>SUM(T135:T136)</f>
        <v>0</v>
      </c>
      <c r="U134" s="12"/>
      <c r="V134" s="12"/>
      <c r="W134" s="12"/>
      <c r="X134" s="12"/>
      <c r="Y134" s="12"/>
      <c r="Z134" s="12"/>
      <c r="AA134" s="12"/>
      <c r="AB134" s="12"/>
      <c r="AC134" s="12"/>
      <c r="AD134" s="12"/>
      <c r="AE134" s="12"/>
      <c r="AR134" s="223" t="s">
        <v>196</v>
      </c>
      <c r="AT134" s="224" t="s">
        <v>82</v>
      </c>
      <c r="AU134" s="224" t="s">
        <v>90</v>
      </c>
      <c r="AY134" s="223" t="s">
        <v>167</v>
      </c>
      <c r="BK134" s="225">
        <f>SUM(BK135:BK136)</f>
        <v>0</v>
      </c>
    </row>
    <row r="135" spans="1:65" s="2" customFormat="1" ht="16.5" customHeight="1">
      <c r="A135" s="39"/>
      <c r="B135" s="40"/>
      <c r="C135" s="228" t="s">
        <v>109</v>
      </c>
      <c r="D135" s="228" t="s">
        <v>169</v>
      </c>
      <c r="E135" s="229" t="s">
        <v>525</v>
      </c>
      <c r="F135" s="230" t="s">
        <v>526</v>
      </c>
      <c r="G135" s="231" t="s">
        <v>516</v>
      </c>
      <c r="H135" s="232">
        <v>1</v>
      </c>
      <c r="I135" s="233"/>
      <c r="J135" s="234">
        <f>ROUND(I135*H135,2)</f>
        <v>0</v>
      </c>
      <c r="K135" s="230" t="s">
        <v>173</v>
      </c>
      <c r="L135" s="45"/>
      <c r="M135" s="235" t="s">
        <v>1</v>
      </c>
      <c r="N135" s="236" t="s">
        <v>48</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503</v>
      </c>
      <c r="AT135" s="239" t="s">
        <v>169</v>
      </c>
      <c r="AU135" s="239" t="s">
        <v>92</v>
      </c>
      <c r="AY135" s="17" t="s">
        <v>167</v>
      </c>
      <c r="BE135" s="240">
        <f>IF(N135="základní",J135,0)</f>
        <v>0</v>
      </c>
      <c r="BF135" s="240">
        <f>IF(N135="snížená",J135,0)</f>
        <v>0</v>
      </c>
      <c r="BG135" s="240">
        <f>IF(N135="zákl. přenesená",J135,0)</f>
        <v>0</v>
      </c>
      <c r="BH135" s="240">
        <f>IF(N135="sníž. přenesená",J135,0)</f>
        <v>0</v>
      </c>
      <c r="BI135" s="240">
        <f>IF(N135="nulová",J135,0)</f>
        <v>0</v>
      </c>
      <c r="BJ135" s="17" t="s">
        <v>90</v>
      </c>
      <c r="BK135" s="240">
        <f>ROUND(I135*H135,2)</f>
        <v>0</v>
      </c>
      <c r="BL135" s="17" t="s">
        <v>503</v>
      </c>
      <c r="BM135" s="239" t="s">
        <v>527</v>
      </c>
    </row>
    <row r="136" spans="1:47" s="2" customFormat="1" ht="12">
      <c r="A136" s="39"/>
      <c r="B136" s="40"/>
      <c r="C136" s="41"/>
      <c r="D136" s="241" t="s">
        <v>176</v>
      </c>
      <c r="E136" s="41"/>
      <c r="F136" s="242" t="s">
        <v>528</v>
      </c>
      <c r="G136" s="41"/>
      <c r="H136" s="41"/>
      <c r="I136" s="243"/>
      <c r="J136" s="41"/>
      <c r="K136" s="41"/>
      <c r="L136" s="45"/>
      <c r="M136" s="244"/>
      <c r="N136" s="245"/>
      <c r="O136" s="92"/>
      <c r="P136" s="92"/>
      <c r="Q136" s="92"/>
      <c r="R136" s="92"/>
      <c r="S136" s="92"/>
      <c r="T136" s="93"/>
      <c r="U136" s="39"/>
      <c r="V136" s="39"/>
      <c r="W136" s="39"/>
      <c r="X136" s="39"/>
      <c r="Y136" s="39"/>
      <c r="Z136" s="39"/>
      <c r="AA136" s="39"/>
      <c r="AB136" s="39"/>
      <c r="AC136" s="39"/>
      <c r="AD136" s="39"/>
      <c r="AE136" s="39"/>
      <c r="AT136" s="17" t="s">
        <v>176</v>
      </c>
      <c r="AU136" s="17" t="s">
        <v>92</v>
      </c>
    </row>
    <row r="137" spans="1:63" s="12" customFormat="1" ht="22.8" customHeight="1">
      <c r="A137" s="12"/>
      <c r="B137" s="212"/>
      <c r="C137" s="213"/>
      <c r="D137" s="214" t="s">
        <v>82</v>
      </c>
      <c r="E137" s="226" t="s">
        <v>529</v>
      </c>
      <c r="F137" s="226" t="s">
        <v>530</v>
      </c>
      <c r="G137" s="213"/>
      <c r="H137" s="213"/>
      <c r="I137" s="216"/>
      <c r="J137" s="227">
        <f>BK137</f>
        <v>0</v>
      </c>
      <c r="K137" s="213"/>
      <c r="L137" s="218"/>
      <c r="M137" s="219"/>
      <c r="N137" s="220"/>
      <c r="O137" s="220"/>
      <c r="P137" s="221">
        <f>SUM(P138:P141)</f>
        <v>0</v>
      </c>
      <c r="Q137" s="220"/>
      <c r="R137" s="221">
        <f>SUM(R138:R141)</f>
        <v>0</v>
      </c>
      <c r="S137" s="220"/>
      <c r="T137" s="222">
        <f>SUM(T138:T141)</f>
        <v>0</v>
      </c>
      <c r="U137" s="12"/>
      <c r="V137" s="12"/>
      <c r="W137" s="12"/>
      <c r="X137" s="12"/>
      <c r="Y137" s="12"/>
      <c r="Z137" s="12"/>
      <c r="AA137" s="12"/>
      <c r="AB137" s="12"/>
      <c r="AC137" s="12"/>
      <c r="AD137" s="12"/>
      <c r="AE137" s="12"/>
      <c r="AR137" s="223" t="s">
        <v>196</v>
      </c>
      <c r="AT137" s="224" t="s">
        <v>82</v>
      </c>
      <c r="AU137" s="224" t="s">
        <v>90</v>
      </c>
      <c r="AY137" s="223" t="s">
        <v>167</v>
      </c>
      <c r="BK137" s="225">
        <f>SUM(BK138:BK141)</f>
        <v>0</v>
      </c>
    </row>
    <row r="138" spans="1:65" s="2" customFormat="1" ht="16.5" customHeight="1">
      <c r="A138" s="39"/>
      <c r="B138" s="40"/>
      <c r="C138" s="228" t="s">
        <v>174</v>
      </c>
      <c r="D138" s="228" t="s">
        <v>169</v>
      </c>
      <c r="E138" s="229" t="s">
        <v>531</v>
      </c>
      <c r="F138" s="230" t="s">
        <v>532</v>
      </c>
      <c r="G138" s="231" t="s">
        <v>516</v>
      </c>
      <c r="H138" s="232">
        <v>1</v>
      </c>
      <c r="I138" s="233"/>
      <c r="J138" s="234">
        <f>ROUND(I138*H138,2)</f>
        <v>0</v>
      </c>
      <c r="K138" s="230" t="s">
        <v>173</v>
      </c>
      <c r="L138" s="45"/>
      <c r="M138" s="235" t="s">
        <v>1</v>
      </c>
      <c r="N138" s="236" t="s">
        <v>48</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503</v>
      </c>
      <c r="AT138" s="239" t="s">
        <v>169</v>
      </c>
      <c r="AU138" s="239" t="s">
        <v>92</v>
      </c>
      <c r="AY138" s="17" t="s">
        <v>167</v>
      </c>
      <c r="BE138" s="240">
        <f>IF(N138="základní",J138,0)</f>
        <v>0</v>
      </c>
      <c r="BF138" s="240">
        <f>IF(N138="snížená",J138,0)</f>
        <v>0</v>
      </c>
      <c r="BG138" s="240">
        <f>IF(N138="zákl. přenesená",J138,0)</f>
        <v>0</v>
      </c>
      <c r="BH138" s="240">
        <f>IF(N138="sníž. přenesená",J138,0)</f>
        <v>0</v>
      </c>
      <c r="BI138" s="240">
        <f>IF(N138="nulová",J138,0)</f>
        <v>0</v>
      </c>
      <c r="BJ138" s="17" t="s">
        <v>90</v>
      </c>
      <c r="BK138" s="240">
        <f>ROUND(I138*H138,2)</f>
        <v>0</v>
      </c>
      <c r="BL138" s="17" t="s">
        <v>503</v>
      </c>
      <c r="BM138" s="239" t="s">
        <v>533</v>
      </c>
    </row>
    <row r="139" spans="1:47" s="2" customFormat="1" ht="12">
      <c r="A139" s="39"/>
      <c r="B139" s="40"/>
      <c r="C139" s="41"/>
      <c r="D139" s="241" t="s">
        <v>176</v>
      </c>
      <c r="E139" s="41"/>
      <c r="F139" s="242" t="s">
        <v>534</v>
      </c>
      <c r="G139" s="41"/>
      <c r="H139" s="41"/>
      <c r="I139" s="243"/>
      <c r="J139" s="41"/>
      <c r="K139" s="41"/>
      <c r="L139" s="45"/>
      <c r="M139" s="244"/>
      <c r="N139" s="245"/>
      <c r="O139" s="92"/>
      <c r="P139" s="92"/>
      <c r="Q139" s="92"/>
      <c r="R139" s="92"/>
      <c r="S139" s="92"/>
      <c r="T139" s="93"/>
      <c r="U139" s="39"/>
      <c r="V139" s="39"/>
      <c r="W139" s="39"/>
      <c r="X139" s="39"/>
      <c r="Y139" s="39"/>
      <c r="Z139" s="39"/>
      <c r="AA139" s="39"/>
      <c r="AB139" s="39"/>
      <c r="AC139" s="39"/>
      <c r="AD139" s="39"/>
      <c r="AE139" s="39"/>
      <c r="AT139" s="17" t="s">
        <v>176</v>
      </c>
      <c r="AU139" s="17" t="s">
        <v>92</v>
      </c>
    </row>
    <row r="140" spans="1:65" s="2" customFormat="1" ht="16.5" customHeight="1">
      <c r="A140" s="39"/>
      <c r="B140" s="40"/>
      <c r="C140" s="228" t="s">
        <v>196</v>
      </c>
      <c r="D140" s="228" t="s">
        <v>169</v>
      </c>
      <c r="E140" s="229" t="s">
        <v>535</v>
      </c>
      <c r="F140" s="230" t="s">
        <v>536</v>
      </c>
      <c r="G140" s="231" t="s">
        <v>516</v>
      </c>
      <c r="H140" s="232">
        <v>1</v>
      </c>
      <c r="I140" s="233"/>
      <c r="J140" s="234">
        <f>ROUND(I140*H140,2)</f>
        <v>0</v>
      </c>
      <c r="K140" s="230" t="s">
        <v>173</v>
      </c>
      <c r="L140" s="45"/>
      <c r="M140" s="235" t="s">
        <v>1</v>
      </c>
      <c r="N140" s="236" t="s">
        <v>48</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503</v>
      </c>
      <c r="AT140" s="239" t="s">
        <v>169</v>
      </c>
      <c r="AU140" s="239" t="s">
        <v>92</v>
      </c>
      <c r="AY140" s="17" t="s">
        <v>167</v>
      </c>
      <c r="BE140" s="240">
        <f>IF(N140="základní",J140,0)</f>
        <v>0</v>
      </c>
      <c r="BF140" s="240">
        <f>IF(N140="snížená",J140,0)</f>
        <v>0</v>
      </c>
      <c r="BG140" s="240">
        <f>IF(N140="zákl. přenesená",J140,0)</f>
        <v>0</v>
      </c>
      <c r="BH140" s="240">
        <f>IF(N140="sníž. přenesená",J140,0)</f>
        <v>0</v>
      </c>
      <c r="BI140" s="240">
        <f>IF(N140="nulová",J140,0)</f>
        <v>0</v>
      </c>
      <c r="BJ140" s="17" t="s">
        <v>90</v>
      </c>
      <c r="BK140" s="240">
        <f>ROUND(I140*H140,2)</f>
        <v>0</v>
      </c>
      <c r="BL140" s="17" t="s">
        <v>503</v>
      </c>
      <c r="BM140" s="239" t="s">
        <v>537</v>
      </c>
    </row>
    <row r="141" spans="1:47" s="2" customFormat="1" ht="12">
      <c r="A141" s="39"/>
      <c r="B141" s="40"/>
      <c r="C141" s="41"/>
      <c r="D141" s="241" t="s">
        <v>176</v>
      </c>
      <c r="E141" s="41"/>
      <c r="F141" s="242" t="s">
        <v>538</v>
      </c>
      <c r="G141" s="41"/>
      <c r="H141" s="41"/>
      <c r="I141" s="243"/>
      <c r="J141" s="41"/>
      <c r="K141" s="41"/>
      <c r="L141" s="45"/>
      <c r="M141" s="244"/>
      <c r="N141" s="245"/>
      <c r="O141" s="92"/>
      <c r="P141" s="92"/>
      <c r="Q141" s="92"/>
      <c r="R141" s="92"/>
      <c r="S141" s="92"/>
      <c r="T141" s="93"/>
      <c r="U141" s="39"/>
      <c r="V141" s="39"/>
      <c r="W141" s="39"/>
      <c r="X141" s="39"/>
      <c r="Y141" s="39"/>
      <c r="Z141" s="39"/>
      <c r="AA141" s="39"/>
      <c r="AB141" s="39"/>
      <c r="AC141" s="39"/>
      <c r="AD141" s="39"/>
      <c r="AE141" s="39"/>
      <c r="AT141" s="17" t="s">
        <v>176</v>
      </c>
      <c r="AU141" s="17" t="s">
        <v>92</v>
      </c>
    </row>
    <row r="142" spans="1:63" s="12" customFormat="1" ht="22.8" customHeight="1">
      <c r="A142" s="12"/>
      <c r="B142" s="212"/>
      <c r="C142" s="213"/>
      <c r="D142" s="214" t="s">
        <v>82</v>
      </c>
      <c r="E142" s="226" t="s">
        <v>539</v>
      </c>
      <c r="F142" s="226" t="s">
        <v>540</v>
      </c>
      <c r="G142" s="213"/>
      <c r="H142" s="213"/>
      <c r="I142" s="216"/>
      <c r="J142" s="227">
        <f>BK142</f>
        <v>0</v>
      </c>
      <c r="K142" s="213"/>
      <c r="L142" s="218"/>
      <c r="M142" s="219"/>
      <c r="N142" s="220"/>
      <c r="O142" s="220"/>
      <c r="P142" s="221">
        <f>SUM(P143:P146)</f>
        <v>0</v>
      </c>
      <c r="Q142" s="220"/>
      <c r="R142" s="221">
        <f>SUM(R143:R146)</f>
        <v>0</v>
      </c>
      <c r="S142" s="220"/>
      <c r="T142" s="222">
        <f>SUM(T143:T146)</f>
        <v>0</v>
      </c>
      <c r="U142" s="12"/>
      <c r="V142" s="12"/>
      <c r="W142" s="12"/>
      <c r="X142" s="12"/>
      <c r="Y142" s="12"/>
      <c r="Z142" s="12"/>
      <c r="AA142" s="12"/>
      <c r="AB142" s="12"/>
      <c r="AC142" s="12"/>
      <c r="AD142" s="12"/>
      <c r="AE142" s="12"/>
      <c r="AR142" s="223" t="s">
        <v>196</v>
      </c>
      <c r="AT142" s="224" t="s">
        <v>82</v>
      </c>
      <c r="AU142" s="224" t="s">
        <v>90</v>
      </c>
      <c r="AY142" s="223" t="s">
        <v>167</v>
      </c>
      <c r="BK142" s="225">
        <f>SUM(BK143:BK146)</f>
        <v>0</v>
      </c>
    </row>
    <row r="143" spans="1:65" s="2" customFormat="1" ht="16.5" customHeight="1">
      <c r="A143" s="39"/>
      <c r="B143" s="40"/>
      <c r="C143" s="228" t="s">
        <v>194</v>
      </c>
      <c r="D143" s="228" t="s">
        <v>169</v>
      </c>
      <c r="E143" s="229" t="s">
        <v>541</v>
      </c>
      <c r="F143" s="230" t="s">
        <v>542</v>
      </c>
      <c r="G143" s="231" t="s">
        <v>516</v>
      </c>
      <c r="H143" s="232">
        <v>1</v>
      </c>
      <c r="I143" s="233"/>
      <c r="J143" s="234">
        <f>ROUND(I143*H143,2)</f>
        <v>0</v>
      </c>
      <c r="K143" s="230" t="s">
        <v>173</v>
      </c>
      <c r="L143" s="45"/>
      <c r="M143" s="235" t="s">
        <v>1</v>
      </c>
      <c r="N143" s="236" t="s">
        <v>48</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503</v>
      </c>
      <c r="AT143" s="239" t="s">
        <v>169</v>
      </c>
      <c r="AU143" s="239" t="s">
        <v>92</v>
      </c>
      <c r="AY143" s="17" t="s">
        <v>167</v>
      </c>
      <c r="BE143" s="240">
        <f>IF(N143="základní",J143,0)</f>
        <v>0</v>
      </c>
      <c r="BF143" s="240">
        <f>IF(N143="snížená",J143,0)</f>
        <v>0</v>
      </c>
      <c r="BG143" s="240">
        <f>IF(N143="zákl. přenesená",J143,0)</f>
        <v>0</v>
      </c>
      <c r="BH143" s="240">
        <f>IF(N143="sníž. přenesená",J143,0)</f>
        <v>0</v>
      </c>
      <c r="BI143" s="240">
        <f>IF(N143="nulová",J143,0)</f>
        <v>0</v>
      </c>
      <c r="BJ143" s="17" t="s">
        <v>90</v>
      </c>
      <c r="BK143" s="240">
        <f>ROUND(I143*H143,2)</f>
        <v>0</v>
      </c>
      <c r="BL143" s="17" t="s">
        <v>503</v>
      </c>
      <c r="BM143" s="239" t="s">
        <v>543</v>
      </c>
    </row>
    <row r="144" spans="1:47" s="2" customFormat="1" ht="12">
      <c r="A144" s="39"/>
      <c r="B144" s="40"/>
      <c r="C144" s="41"/>
      <c r="D144" s="241" t="s">
        <v>176</v>
      </c>
      <c r="E144" s="41"/>
      <c r="F144" s="242" t="s">
        <v>544</v>
      </c>
      <c r="G144" s="41"/>
      <c r="H144" s="41"/>
      <c r="I144" s="243"/>
      <c r="J144" s="41"/>
      <c r="K144" s="41"/>
      <c r="L144" s="45"/>
      <c r="M144" s="244"/>
      <c r="N144" s="245"/>
      <c r="O144" s="92"/>
      <c r="P144" s="92"/>
      <c r="Q144" s="92"/>
      <c r="R144" s="92"/>
      <c r="S144" s="92"/>
      <c r="T144" s="93"/>
      <c r="U144" s="39"/>
      <c r="V144" s="39"/>
      <c r="W144" s="39"/>
      <c r="X144" s="39"/>
      <c r="Y144" s="39"/>
      <c r="Z144" s="39"/>
      <c r="AA144" s="39"/>
      <c r="AB144" s="39"/>
      <c r="AC144" s="39"/>
      <c r="AD144" s="39"/>
      <c r="AE144" s="39"/>
      <c r="AT144" s="17" t="s">
        <v>176</v>
      </c>
      <c r="AU144" s="17" t="s">
        <v>92</v>
      </c>
    </row>
    <row r="145" spans="1:65" s="2" customFormat="1" ht="16.5" customHeight="1">
      <c r="A145" s="39"/>
      <c r="B145" s="40"/>
      <c r="C145" s="228" t="s">
        <v>207</v>
      </c>
      <c r="D145" s="228" t="s">
        <v>169</v>
      </c>
      <c r="E145" s="229" t="s">
        <v>545</v>
      </c>
      <c r="F145" s="230" t="s">
        <v>546</v>
      </c>
      <c r="G145" s="231" t="s">
        <v>516</v>
      </c>
      <c r="H145" s="232">
        <v>1</v>
      </c>
      <c r="I145" s="233"/>
      <c r="J145" s="234">
        <f>ROUND(I145*H145,2)</f>
        <v>0</v>
      </c>
      <c r="K145" s="230" t="s">
        <v>173</v>
      </c>
      <c r="L145" s="45"/>
      <c r="M145" s="235" t="s">
        <v>1</v>
      </c>
      <c r="N145" s="236" t="s">
        <v>48</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503</v>
      </c>
      <c r="AT145" s="239" t="s">
        <v>169</v>
      </c>
      <c r="AU145" s="239" t="s">
        <v>92</v>
      </c>
      <c r="AY145" s="17" t="s">
        <v>167</v>
      </c>
      <c r="BE145" s="240">
        <f>IF(N145="základní",J145,0)</f>
        <v>0</v>
      </c>
      <c r="BF145" s="240">
        <f>IF(N145="snížená",J145,0)</f>
        <v>0</v>
      </c>
      <c r="BG145" s="240">
        <f>IF(N145="zákl. přenesená",J145,0)</f>
        <v>0</v>
      </c>
      <c r="BH145" s="240">
        <f>IF(N145="sníž. přenesená",J145,0)</f>
        <v>0</v>
      </c>
      <c r="BI145" s="240">
        <f>IF(N145="nulová",J145,0)</f>
        <v>0</v>
      </c>
      <c r="BJ145" s="17" t="s">
        <v>90</v>
      </c>
      <c r="BK145" s="240">
        <f>ROUND(I145*H145,2)</f>
        <v>0</v>
      </c>
      <c r="BL145" s="17" t="s">
        <v>503</v>
      </c>
      <c r="BM145" s="239" t="s">
        <v>547</v>
      </c>
    </row>
    <row r="146" spans="1:47" s="2" customFormat="1" ht="12">
      <c r="A146" s="39"/>
      <c r="B146" s="40"/>
      <c r="C146" s="41"/>
      <c r="D146" s="241" t="s">
        <v>176</v>
      </c>
      <c r="E146" s="41"/>
      <c r="F146" s="242" t="s">
        <v>548</v>
      </c>
      <c r="G146" s="41"/>
      <c r="H146" s="41"/>
      <c r="I146" s="243"/>
      <c r="J146" s="41"/>
      <c r="K146" s="41"/>
      <c r="L146" s="45"/>
      <c r="M146" s="244"/>
      <c r="N146" s="245"/>
      <c r="O146" s="92"/>
      <c r="P146" s="92"/>
      <c r="Q146" s="92"/>
      <c r="R146" s="92"/>
      <c r="S146" s="92"/>
      <c r="T146" s="93"/>
      <c r="U146" s="39"/>
      <c r="V146" s="39"/>
      <c r="W146" s="39"/>
      <c r="X146" s="39"/>
      <c r="Y146" s="39"/>
      <c r="Z146" s="39"/>
      <c r="AA146" s="39"/>
      <c r="AB146" s="39"/>
      <c r="AC146" s="39"/>
      <c r="AD146" s="39"/>
      <c r="AE146" s="39"/>
      <c r="AT146" s="17" t="s">
        <v>176</v>
      </c>
      <c r="AU146" s="17" t="s">
        <v>92</v>
      </c>
    </row>
    <row r="147" spans="1:63" s="12" customFormat="1" ht="22.8" customHeight="1">
      <c r="A147" s="12"/>
      <c r="B147" s="212"/>
      <c r="C147" s="213"/>
      <c r="D147" s="214" t="s">
        <v>82</v>
      </c>
      <c r="E147" s="226" t="s">
        <v>549</v>
      </c>
      <c r="F147" s="226" t="s">
        <v>550</v>
      </c>
      <c r="G147" s="213"/>
      <c r="H147" s="213"/>
      <c r="I147" s="216"/>
      <c r="J147" s="227">
        <f>BK147</f>
        <v>0</v>
      </c>
      <c r="K147" s="213"/>
      <c r="L147" s="218"/>
      <c r="M147" s="219"/>
      <c r="N147" s="220"/>
      <c r="O147" s="220"/>
      <c r="P147" s="221">
        <f>SUM(P148:P149)</f>
        <v>0</v>
      </c>
      <c r="Q147" s="220"/>
      <c r="R147" s="221">
        <f>SUM(R148:R149)</f>
        <v>0</v>
      </c>
      <c r="S147" s="220"/>
      <c r="T147" s="222">
        <f>SUM(T148:T149)</f>
        <v>0</v>
      </c>
      <c r="U147" s="12"/>
      <c r="V147" s="12"/>
      <c r="W147" s="12"/>
      <c r="X147" s="12"/>
      <c r="Y147" s="12"/>
      <c r="Z147" s="12"/>
      <c r="AA147" s="12"/>
      <c r="AB147" s="12"/>
      <c r="AC147" s="12"/>
      <c r="AD147" s="12"/>
      <c r="AE147" s="12"/>
      <c r="AR147" s="223" t="s">
        <v>196</v>
      </c>
      <c r="AT147" s="224" t="s">
        <v>82</v>
      </c>
      <c r="AU147" s="224" t="s">
        <v>90</v>
      </c>
      <c r="AY147" s="223" t="s">
        <v>167</v>
      </c>
      <c r="BK147" s="225">
        <f>SUM(BK148:BK149)</f>
        <v>0</v>
      </c>
    </row>
    <row r="148" spans="1:65" s="2" customFormat="1" ht="16.5" customHeight="1">
      <c r="A148" s="39"/>
      <c r="B148" s="40"/>
      <c r="C148" s="228" t="s">
        <v>205</v>
      </c>
      <c r="D148" s="228" t="s">
        <v>169</v>
      </c>
      <c r="E148" s="229" t="s">
        <v>551</v>
      </c>
      <c r="F148" s="230" t="s">
        <v>552</v>
      </c>
      <c r="G148" s="231" t="s">
        <v>516</v>
      </c>
      <c r="H148" s="232">
        <v>1</v>
      </c>
      <c r="I148" s="233"/>
      <c r="J148" s="234">
        <f>ROUND(I148*H148,2)</f>
        <v>0</v>
      </c>
      <c r="K148" s="230" t="s">
        <v>173</v>
      </c>
      <c r="L148" s="45"/>
      <c r="M148" s="235" t="s">
        <v>1</v>
      </c>
      <c r="N148" s="236" t="s">
        <v>48</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503</v>
      </c>
      <c r="AT148" s="239" t="s">
        <v>169</v>
      </c>
      <c r="AU148" s="239" t="s">
        <v>92</v>
      </c>
      <c r="AY148" s="17" t="s">
        <v>167</v>
      </c>
      <c r="BE148" s="240">
        <f>IF(N148="základní",J148,0)</f>
        <v>0</v>
      </c>
      <c r="BF148" s="240">
        <f>IF(N148="snížená",J148,0)</f>
        <v>0</v>
      </c>
      <c r="BG148" s="240">
        <f>IF(N148="zákl. přenesená",J148,0)</f>
        <v>0</v>
      </c>
      <c r="BH148" s="240">
        <f>IF(N148="sníž. přenesená",J148,0)</f>
        <v>0</v>
      </c>
      <c r="BI148" s="240">
        <f>IF(N148="nulová",J148,0)</f>
        <v>0</v>
      </c>
      <c r="BJ148" s="17" t="s">
        <v>90</v>
      </c>
      <c r="BK148" s="240">
        <f>ROUND(I148*H148,2)</f>
        <v>0</v>
      </c>
      <c r="BL148" s="17" t="s">
        <v>503</v>
      </c>
      <c r="BM148" s="239" t="s">
        <v>553</v>
      </c>
    </row>
    <row r="149" spans="1:47" s="2" customFormat="1" ht="12">
      <c r="A149" s="39"/>
      <c r="B149" s="40"/>
      <c r="C149" s="41"/>
      <c r="D149" s="241" t="s">
        <v>176</v>
      </c>
      <c r="E149" s="41"/>
      <c r="F149" s="242" t="s">
        <v>554</v>
      </c>
      <c r="G149" s="41"/>
      <c r="H149" s="41"/>
      <c r="I149" s="243"/>
      <c r="J149" s="41"/>
      <c r="K149" s="41"/>
      <c r="L149" s="45"/>
      <c r="M149" s="244"/>
      <c r="N149" s="245"/>
      <c r="O149" s="92"/>
      <c r="P149" s="92"/>
      <c r="Q149" s="92"/>
      <c r="R149" s="92"/>
      <c r="S149" s="92"/>
      <c r="T149" s="93"/>
      <c r="U149" s="39"/>
      <c r="V149" s="39"/>
      <c r="W149" s="39"/>
      <c r="X149" s="39"/>
      <c r="Y149" s="39"/>
      <c r="Z149" s="39"/>
      <c r="AA149" s="39"/>
      <c r="AB149" s="39"/>
      <c r="AC149" s="39"/>
      <c r="AD149" s="39"/>
      <c r="AE149" s="39"/>
      <c r="AT149" s="17" t="s">
        <v>176</v>
      </c>
      <c r="AU149" s="17" t="s">
        <v>92</v>
      </c>
    </row>
    <row r="150" spans="1:63" s="12" customFormat="1" ht="22.8" customHeight="1">
      <c r="A150" s="12"/>
      <c r="B150" s="212"/>
      <c r="C150" s="213"/>
      <c r="D150" s="214" t="s">
        <v>82</v>
      </c>
      <c r="E150" s="226" t="s">
        <v>497</v>
      </c>
      <c r="F150" s="226" t="s">
        <v>498</v>
      </c>
      <c r="G150" s="213"/>
      <c r="H150" s="213"/>
      <c r="I150" s="216"/>
      <c r="J150" s="227">
        <f>BK150</f>
        <v>0</v>
      </c>
      <c r="K150" s="213"/>
      <c r="L150" s="218"/>
      <c r="M150" s="219"/>
      <c r="N150" s="220"/>
      <c r="O150" s="220"/>
      <c r="P150" s="221">
        <f>SUM(P151:P152)</f>
        <v>0</v>
      </c>
      <c r="Q150" s="220"/>
      <c r="R150" s="221">
        <f>SUM(R151:R152)</f>
        <v>0</v>
      </c>
      <c r="S150" s="220"/>
      <c r="T150" s="222">
        <f>SUM(T151:T152)</f>
        <v>0</v>
      </c>
      <c r="U150" s="12"/>
      <c r="V150" s="12"/>
      <c r="W150" s="12"/>
      <c r="X150" s="12"/>
      <c r="Y150" s="12"/>
      <c r="Z150" s="12"/>
      <c r="AA150" s="12"/>
      <c r="AB150" s="12"/>
      <c r="AC150" s="12"/>
      <c r="AD150" s="12"/>
      <c r="AE150" s="12"/>
      <c r="AR150" s="223" t="s">
        <v>196</v>
      </c>
      <c r="AT150" s="224" t="s">
        <v>82</v>
      </c>
      <c r="AU150" s="224" t="s">
        <v>90</v>
      </c>
      <c r="AY150" s="223" t="s">
        <v>167</v>
      </c>
      <c r="BK150" s="225">
        <f>SUM(BK151:BK152)</f>
        <v>0</v>
      </c>
    </row>
    <row r="151" spans="1:65" s="2" customFormat="1" ht="16.5" customHeight="1">
      <c r="A151" s="39"/>
      <c r="B151" s="40"/>
      <c r="C151" s="228" t="s">
        <v>215</v>
      </c>
      <c r="D151" s="228" t="s">
        <v>169</v>
      </c>
      <c r="E151" s="229" t="s">
        <v>555</v>
      </c>
      <c r="F151" s="230" t="s">
        <v>498</v>
      </c>
      <c r="G151" s="231" t="s">
        <v>516</v>
      </c>
      <c r="H151" s="232">
        <v>1</v>
      </c>
      <c r="I151" s="233"/>
      <c r="J151" s="234">
        <f>ROUND(I151*H151,2)</f>
        <v>0</v>
      </c>
      <c r="K151" s="230" t="s">
        <v>173</v>
      </c>
      <c r="L151" s="45"/>
      <c r="M151" s="235" t="s">
        <v>1</v>
      </c>
      <c r="N151" s="236" t="s">
        <v>48</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503</v>
      </c>
      <c r="AT151" s="239" t="s">
        <v>169</v>
      </c>
      <c r="AU151" s="239" t="s">
        <v>92</v>
      </c>
      <c r="AY151" s="17" t="s">
        <v>167</v>
      </c>
      <c r="BE151" s="240">
        <f>IF(N151="základní",J151,0)</f>
        <v>0</v>
      </c>
      <c r="BF151" s="240">
        <f>IF(N151="snížená",J151,0)</f>
        <v>0</v>
      </c>
      <c r="BG151" s="240">
        <f>IF(N151="zákl. přenesená",J151,0)</f>
        <v>0</v>
      </c>
      <c r="BH151" s="240">
        <f>IF(N151="sníž. přenesená",J151,0)</f>
        <v>0</v>
      </c>
      <c r="BI151" s="240">
        <f>IF(N151="nulová",J151,0)</f>
        <v>0</v>
      </c>
      <c r="BJ151" s="17" t="s">
        <v>90</v>
      </c>
      <c r="BK151" s="240">
        <f>ROUND(I151*H151,2)</f>
        <v>0</v>
      </c>
      <c r="BL151" s="17" t="s">
        <v>503</v>
      </c>
      <c r="BM151" s="239" t="s">
        <v>556</v>
      </c>
    </row>
    <row r="152" spans="1:47" s="2" customFormat="1" ht="12">
      <c r="A152" s="39"/>
      <c r="B152" s="40"/>
      <c r="C152" s="41"/>
      <c r="D152" s="241" t="s">
        <v>176</v>
      </c>
      <c r="E152" s="41"/>
      <c r="F152" s="242" t="s">
        <v>557</v>
      </c>
      <c r="G152" s="41"/>
      <c r="H152" s="41"/>
      <c r="I152" s="243"/>
      <c r="J152" s="41"/>
      <c r="K152" s="41"/>
      <c r="L152" s="45"/>
      <c r="M152" s="295"/>
      <c r="N152" s="296"/>
      <c r="O152" s="297"/>
      <c r="P152" s="297"/>
      <c r="Q152" s="297"/>
      <c r="R152" s="297"/>
      <c r="S152" s="297"/>
      <c r="T152" s="298"/>
      <c r="U152" s="39"/>
      <c r="V152" s="39"/>
      <c r="W152" s="39"/>
      <c r="X152" s="39"/>
      <c r="Y152" s="39"/>
      <c r="Z152" s="39"/>
      <c r="AA152" s="39"/>
      <c r="AB152" s="39"/>
      <c r="AC152" s="39"/>
      <c r="AD152" s="39"/>
      <c r="AE152" s="39"/>
      <c r="AT152" s="17" t="s">
        <v>176</v>
      </c>
      <c r="AU152" s="17" t="s">
        <v>92</v>
      </c>
    </row>
    <row r="153" spans="1:31" s="2" customFormat="1" ht="6.95" customHeight="1">
      <c r="A153" s="39"/>
      <c r="B153" s="67"/>
      <c r="C153" s="68"/>
      <c r="D153" s="68"/>
      <c r="E153" s="68"/>
      <c r="F153" s="68"/>
      <c r="G153" s="68"/>
      <c r="H153" s="68"/>
      <c r="I153" s="68"/>
      <c r="J153" s="68"/>
      <c r="K153" s="68"/>
      <c r="L153" s="45"/>
      <c r="M153" s="39"/>
      <c r="O153" s="39"/>
      <c r="P153" s="39"/>
      <c r="Q153" s="39"/>
      <c r="R153" s="39"/>
      <c r="S153" s="39"/>
      <c r="T153" s="39"/>
      <c r="U153" s="39"/>
      <c r="V153" s="39"/>
      <c r="W153" s="39"/>
      <c r="X153" s="39"/>
      <c r="Y153" s="39"/>
      <c r="Z153" s="39"/>
      <c r="AA153" s="39"/>
      <c r="AB153" s="39"/>
      <c r="AC153" s="39"/>
      <c r="AD153" s="39"/>
      <c r="AE153" s="39"/>
    </row>
  </sheetData>
  <sheetProtection password="E785" sheet="1" objects="1" scenarios="1" formatColumns="0" formatRows="0" autoFilter="0"/>
  <autoFilter ref="C126:K152"/>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110</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ht="12">
      <c r="B8" s="20"/>
      <c r="D8" s="152" t="s">
        <v>131</v>
      </c>
      <c r="L8" s="20"/>
    </row>
    <row r="9" spans="2:12" s="1" customFormat="1" ht="16.5" customHeight="1">
      <c r="B9" s="20"/>
      <c r="E9" s="153" t="s">
        <v>558</v>
      </c>
      <c r="F9" s="1"/>
      <c r="G9" s="1"/>
      <c r="H9" s="1"/>
      <c r="L9" s="20"/>
    </row>
    <row r="10" spans="2:12" s="1" customFormat="1" ht="12" customHeight="1">
      <c r="B10" s="20"/>
      <c r="D10" s="152" t="s">
        <v>133</v>
      </c>
      <c r="L10" s="20"/>
    </row>
    <row r="11" spans="1:31" s="2" customFormat="1" ht="16.5" customHeight="1">
      <c r="A11" s="39"/>
      <c r="B11" s="45"/>
      <c r="C11" s="39"/>
      <c r="D11" s="39"/>
      <c r="E11" s="164" t="s">
        <v>559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560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4" t="s">
        <v>561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20</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22</v>
      </c>
      <c r="E16" s="39"/>
      <c r="F16" s="142" t="s">
        <v>40</v>
      </c>
      <c r="G16" s="39"/>
      <c r="H16" s="39"/>
      <c r="I16" s="152" t="s">
        <v>24</v>
      </c>
      <c r="J16" s="155" t="str">
        <f>'Rekapitulace stavby'!AN8</f>
        <v>20. 2. 2021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30</v>
      </c>
      <c r="E18" s="39"/>
      <c r="F18" s="39"/>
      <c r="G18" s="39"/>
      <c r="H18" s="39"/>
      <c r="I18" s="152" t="s">
        <v>31</v>
      </c>
      <c r="J18" s="142" t="str">
        <f>IF('Rekapitulace stavby'!AN10="","",'Rekapitulace stavby'!AN10)</f>
        <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tr">
        <f>IF('Rekapitulace stavby'!E11="","",'Rekapitulace stavby'!E11)</f>
        <v xml:space="preserve">VŠB - TUO </v>
      </c>
      <c r="F19" s="39"/>
      <c r="G19" s="39"/>
      <c r="H19" s="39"/>
      <c r="I19" s="152" t="s">
        <v>33</v>
      </c>
      <c r="J19" s="142" t="str">
        <f>IF('Rekapitulace stavby'!AN11="","",'Rekapitulace stavby'!AN11)</f>
        <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34</v>
      </c>
      <c r="E21" s="39"/>
      <c r="F21" s="39"/>
      <c r="G21" s="39"/>
      <c r="H21" s="39"/>
      <c r="I21" s="152" t="s">
        <v>31</v>
      </c>
      <c r="J21" s="33"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3" t="str">
        <f>'Rekapitulace stavby'!E14</f>
        <v>Vyplň údaj</v>
      </c>
      <c r="F22" s="142"/>
      <c r="G22" s="142"/>
      <c r="H22" s="142"/>
      <c r="I22" s="152" t="s">
        <v>33</v>
      </c>
      <c r="J22" s="33"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36</v>
      </c>
      <c r="E24" s="39"/>
      <c r="F24" s="39"/>
      <c r="G24" s="39"/>
      <c r="H24" s="39"/>
      <c r="I24" s="152" t="s">
        <v>31</v>
      </c>
      <c r="J24" s="142" t="str">
        <f>IF('Rekapitulace stavby'!AN16="","",'Rekapitulace stavby'!AN16)</f>
        <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tr">
        <f>IF('Rekapitulace stavby'!E17="","",'Rekapitulace stavby'!E17)</f>
        <v xml:space="preserve">CHVÁLEK ATELIÉR s.r.o  </v>
      </c>
      <c r="F25" s="39"/>
      <c r="G25" s="39"/>
      <c r="H25" s="39"/>
      <c r="I25" s="152" t="s">
        <v>33</v>
      </c>
      <c r="J25" s="142" t="str">
        <f>IF('Rekapitulace stavby'!AN17="","",'Rekapitulace stavby'!AN17)</f>
        <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39</v>
      </c>
      <c r="E27" s="39"/>
      <c r="F27" s="39"/>
      <c r="G27" s="39"/>
      <c r="H27" s="39"/>
      <c r="I27" s="152" t="s">
        <v>31</v>
      </c>
      <c r="J27" s="142" t="str">
        <f>IF('Rekapitulace stavby'!AN19="","",'Rekapitulace stavby'!AN19)</f>
        <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tr">
        <f>IF('Rekapitulace stavby'!E20="","",'Rekapitulace stavby'!E20)</f>
        <v xml:space="preserve"> </v>
      </c>
      <c r="F28" s="39"/>
      <c r="G28" s="39"/>
      <c r="H28" s="39"/>
      <c r="I28" s="152" t="s">
        <v>33</v>
      </c>
      <c r="J28" s="142" t="str">
        <f>IF('Rekapitulace stavby'!AN20="","",'Rekapitulace stavby'!AN20)</f>
        <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41</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25.4" customHeight="1">
      <c r="A34" s="39"/>
      <c r="B34" s="45"/>
      <c r="C34" s="39"/>
      <c r="D34" s="161" t="s">
        <v>43</v>
      </c>
      <c r="E34" s="39"/>
      <c r="F34" s="39"/>
      <c r="G34" s="39"/>
      <c r="H34" s="39"/>
      <c r="I34" s="39"/>
      <c r="J34" s="162">
        <f>ROUND(J142,2)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0"/>
      <c r="E35" s="160"/>
      <c r="F35" s="160"/>
      <c r="G35" s="160"/>
      <c r="H35" s="160"/>
      <c r="I35" s="160"/>
      <c r="J35" s="160"/>
      <c r="K35" s="160"/>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3" t="s">
        <v>45</v>
      </c>
      <c r="G36" s="39"/>
      <c r="H36" s="39"/>
      <c r="I36" s="163" t="s">
        <v>44</v>
      </c>
      <c r="J36" s="163" t="s">
        <v>46</v>
      </c>
      <c r="K36" s="39"/>
      <c r="L36" s="64"/>
      <c r="S36" s="39"/>
      <c r="T36" s="39"/>
      <c r="U36" s="39"/>
      <c r="V36" s="39"/>
      <c r="W36" s="39"/>
      <c r="X36" s="39"/>
      <c r="Y36" s="39"/>
      <c r="Z36" s="39"/>
      <c r="AA36" s="39"/>
      <c r="AB36" s="39"/>
      <c r="AC36" s="39"/>
      <c r="AD36" s="39"/>
      <c r="AE36" s="39"/>
    </row>
    <row r="37" spans="1:31" s="2" customFormat="1" ht="14.4" customHeight="1">
      <c r="A37" s="39"/>
      <c r="B37" s="45"/>
      <c r="C37" s="39"/>
      <c r="D37" s="164" t="s">
        <v>47</v>
      </c>
      <c r="E37" s="152" t="s">
        <v>48</v>
      </c>
      <c r="F37" s="165">
        <f>ROUND((SUM(BE142:BE303)),2)</f>
        <v>0</v>
      </c>
      <c r="G37" s="39"/>
      <c r="H37" s="39"/>
      <c r="I37" s="166">
        <v>0.21</v>
      </c>
      <c r="J37" s="165">
        <f>ROUND(((SUM(BE142:BE303))*I37),2)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49</v>
      </c>
      <c r="F38" s="165">
        <f>ROUND((SUM(BF142:BF303)),2)</f>
        <v>0</v>
      </c>
      <c r="G38" s="39"/>
      <c r="H38" s="39"/>
      <c r="I38" s="166">
        <v>0.15</v>
      </c>
      <c r="J38" s="165">
        <f>ROUND(((SUM(BF142:BF303))*I38),2)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50</v>
      </c>
      <c r="F39" s="165">
        <f>ROUND((SUM(BG142:BG303)),2)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51</v>
      </c>
      <c r="F40" s="165">
        <f>ROUND((SUM(BH142:BH303)),2)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52</v>
      </c>
      <c r="F41" s="165">
        <f>ROUND((SUM(BI142:BI303)),2)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53</v>
      </c>
      <c r="E43" s="169"/>
      <c r="F43" s="169"/>
      <c r="G43" s="170" t="s">
        <v>54</v>
      </c>
      <c r="H43" s="171" t="s">
        <v>55</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2:12" s="1" customFormat="1" ht="16.5" customHeight="1">
      <c r="B87" s="21"/>
      <c r="C87" s="22"/>
      <c r="D87" s="22"/>
      <c r="E87" s="185" t="s">
        <v>558</v>
      </c>
      <c r="F87" s="22"/>
      <c r="G87" s="22"/>
      <c r="H87" s="22"/>
      <c r="I87" s="22"/>
      <c r="J87" s="22"/>
      <c r="K87" s="22"/>
      <c r="L87" s="20"/>
    </row>
    <row r="88" spans="2:12" s="1" customFormat="1" ht="12" customHeight="1">
      <c r="B88" s="21"/>
      <c r="C88" s="32" t="s">
        <v>133</v>
      </c>
      <c r="D88" s="22"/>
      <c r="E88" s="22"/>
      <c r="F88" s="22"/>
      <c r="G88" s="22"/>
      <c r="H88" s="22"/>
      <c r="I88" s="22"/>
      <c r="J88" s="22"/>
      <c r="K88" s="22"/>
      <c r="L88" s="20"/>
    </row>
    <row r="89" spans="1:31" s="2" customFormat="1" ht="16.5" customHeight="1">
      <c r="A89" s="39"/>
      <c r="B89" s="40"/>
      <c r="C89" s="41"/>
      <c r="D89" s="41"/>
      <c r="E89" s="299" t="s">
        <v>559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2" t="s">
        <v>560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 xml:space="preserve">1.1 - Řešení dešťových vod </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2" t="s">
        <v>22</v>
      </c>
      <c r="D93" s="41"/>
      <c r="E93" s="41"/>
      <c r="F93" s="27" t="str">
        <f>F16</f>
        <v xml:space="preserve"> </v>
      </c>
      <c r="G93" s="41"/>
      <c r="H93" s="41"/>
      <c r="I93" s="32" t="s">
        <v>24</v>
      </c>
      <c r="J93" s="80" t="str">
        <f>IF(J16="","",J16)</f>
        <v>20. 2. 2021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25.65" customHeight="1">
      <c r="A95" s="39"/>
      <c r="B95" s="40"/>
      <c r="C95" s="32" t="s">
        <v>30</v>
      </c>
      <c r="D95" s="41"/>
      <c r="E95" s="41"/>
      <c r="F95" s="27" t="str">
        <f>E19</f>
        <v xml:space="preserve">VŠB - TUO </v>
      </c>
      <c r="G95" s="41"/>
      <c r="H95" s="41"/>
      <c r="I95" s="32" t="s">
        <v>36</v>
      </c>
      <c r="J95" s="37" t="str">
        <f>E25</f>
        <v xml:space="preserve">CHVÁLEK ATELIÉR s.r.o  </v>
      </c>
      <c r="K95" s="41"/>
      <c r="L95" s="64"/>
      <c r="S95" s="39"/>
      <c r="T95" s="39"/>
      <c r="U95" s="39"/>
      <c r="V95" s="39"/>
      <c r="W95" s="39"/>
      <c r="X95" s="39"/>
      <c r="Y95" s="39"/>
      <c r="Z95" s="39"/>
      <c r="AA95" s="39"/>
      <c r="AB95" s="39"/>
      <c r="AC95" s="39"/>
      <c r="AD95" s="39"/>
      <c r="AE95" s="39"/>
    </row>
    <row r="96" spans="1:31" s="2" customFormat="1" ht="15.15" customHeight="1">
      <c r="A96" s="39"/>
      <c r="B96" s="40"/>
      <c r="C96" s="32" t="s">
        <v>34</v>
      </c>
      <c r="D96" s="41"/>
      <c r="E96" s="41"/>
      <c r="F96" s="27" t="str">
        <f>IF(E22="","",E22)</f>
        <v>Vyplň údaj</v>
      </c>
      <c r="G96" s="41"/>
      <c r="H96" s="41"/>
      <c r="I96" s="32" t="s">
        <v>39</v>
      </c>
      <c r="J96" s="37" t="str">
        <f>E28</f>
        <v xml:space="preserve"> </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6" t="s">
        <v>137</v>
      </c>
      <c r="D98" s="187"/>
      <c r="E98" s="187"/>
      <c r="F98" s="187"/>
      <c r="G98" s="187"/>
      <c r="H98" s="187"/>
      <c r="I98" s="187"/>
      <c r="J98" s="188" t="s">
        <v>138</v>
      </c>
      <c r="K98" s="187"/>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89" t="s">
        <v>139</v>
      </c>
      <c r="D100" s="41"/>
      <c r="E100" s="41"/>
      <c r="F100" s="41"/>
      <c r="G100" s="41"/>
      <c r="H100" s="41"/>
      <c r="I100" s="41"/>
      <c r="J100" s="111">
        <f>J142</f>
        <v>0</v>
      </c>
      <c r="K100" s="41"/>
      <c r="L100" s="64"/>
      <c r="S100" s="39"/>
      <c r="T100" s="39"/>
      <c r="U100" s="39"/>
      <c r="V100" s="39"/>
      <c r="W100" s="39"/>
      <c r="X100" s="39"/>
      <c r="Y100" s="39"/>
      <c r="Z100" s="39"/>
      <c r="AA100" s="39"/>
      <c r="AB100" s="39"/>
      <c r="AC100" s="39"/>
      <c r="AD100" s="39"/>
      <c r="AE100" s="39"/>
      <c r="AU100" s="17" t="s">
        <v>140</v>
      </c>
    </row>
    <row r="101" spans="1:31" s="9" customFormat="1" ht="24.95" customHeight="1">
      <c r="A101" s="9"/>
      <c r="B101" s="190"/>
      <c r="C101" s="191"/>
      <c r="D101" s="192" t="s">
        <v>141</v>
      </c>
      <c r="E101" s="193"/>
      <c r="F101" s="193"/>
      <c r="G101" s="193"/>
      <c r="H101" s="193"/>
      <c r="I101" s="193"/>
      <c r="J101" s="194">
        <f>J143</f>
        <v>0</v>
      </c>
      <c r="K101" s="191"/>
      <c r="L101" s="195"/>
      <c r="S101" s="9"/>
      <c r="T101" s="9"/>
      <c r="U101" s="9"/>
      <c r="V101" s="9"/>
      <c r="W101" s="9"/>
      <c r="X101" s="9"/>
      <c r="Y101" s="9"/>
      <c r="Z101" s="9"/>
      <c r="AA101" s="9"/>
      <c r="AB101" s="9"/>
      <c r="AC101" s="9"/>
      <c r="AD101" s="9"/>
      <c r="AE101" s="9"/>
    </row>
    <row r="102" spans="1:31" s="10" customFormat="1" ht="19.9" customHeight="1">
      <c r="A102" s="10"/>
      <c r="B102" s="196"/>
      <c r="C102" s="134"/>
      <c r="D102" s="197" t="s">
        <v>142</v>
      </c>
      <c r="E102" s="198"/>
      <c r="F102" s="198"/>
      <c r="G102" s="198"/>
      <c r="H102" s="198"/>
      <c r="I102" s="198"/>
      <c r="J102" s="199">
        <f>J144</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562</v>
      </c>
      <c r="E103" s="198"/>
      <c r="F103" s="198"/>
      <c r="G103" s="198"/>
      <c r="H103" s="198"/>
      <c r="I103" s="198"/>
      <c r="J103" s="199">
        <f>J145</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563</v>
      </c>
      <c r="E104" s="198"/>
      <c r="F104" s="198"/>
      <c r="G104" s="198"/>
      <c r="H104" s="198"/>
      <c r="I104" s="198"/>
      <c r="J104" s="199">
        <f>J168</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564</v>
      </c>
      <c r="E105" s="198"/>
      <c r="F105" s="198"/>
      <c r="G105" s="198"/>
      <c r="H105" s="198"/>
      <c r="I105" s="198"/>
      <c r="J105" s="199">
        <f>J184</f>
        <v>0</v>
      </c>
      <c r="K105" s="134"/>
      <c r="L105" s="200"/>
      <c r="S105" s="10"/>
      <c r="T105" s="10"/>
      <c r="U105" s="10"/>
      <c r="V105" s="10"/>
      <c r="W105" s="10"/>
      <c r="X105" s="10"/>
      <c r="Y105" s="10"/>
      <c r="Z105" s="10"/>
      <c r="AA105" s="10"/>
      <c r="AB105" s="10"/>
      <c r="AC105" s="10"/>
      <c r="AD105" s="10"/>
      <c r="AE105" s="10"/>
    </row>
    <row r="106" spans="1:31" s="10" customFormat="1" ht="19.9" customHeight="1">
      <c r="A106" s="10"/>
      <c r="B106" s="196"/>
      <c r="C106" s="134"/>
      <c r="D106" s="197" t="s">
        <v>565</v>
      </c>
      <c r="E106" s="198"/>
      <c r="F106" s="198"/>
      <c r="G106" s="198"/>
      <c r="H106" s="198"/>
      <c r="I106" s="198"/>
      <c r="J106" s="199">
        <f>J190</f>
        <v>0</v>
      </c>
      <c r="K106" s="134"/>
      <c r="L106" s="200"/>
      <c r="S106" s="10"/>
      <c r="T106" s="10"/>
      <c r="U106" s="10"/>
      <c r="V106" s="10"/>
      <c r="W106" s="10"/>
      <c r="X106" s="10"/>
      <c r="Y106" s="10"/>
      <c r="Z106" s="10"/>
      <c r="AA106" s="10"/>
      <c r="AB106" s="10"/>
      <c r="AC106" s="10"/>
      <c r="AD106" s="10"/>
      <c r="AE106" s="10"/>
    </row>
    <row r="107" spans="1:31" s="10" customFormat="1" ht="19.9" customHeight="1">
      <c r="A107" s="10"/>
      <c r="B107" s="196"/>
      <c r="C107" s="134"/>
      <c r="D107" s="197" t="s">
        <v>566</v>
      </c>
      <c r="E107" s="198"/>
      <c r="F107" s="198"/>
      <c r="G107" s="198"/>
      <c r="H107" s="198"/>
      <c r="I107" s="198"/>
      <c r="J107" s="199">
        <f>J195</f>
        <v>0</v>
      </c>
      <c r="K107" s="134"/>
      <c r="L107" s="200"/>
      <c r="S107" s="10"/>
      <c r="T107" s="10"/>
      <c r="U107" s="10"/>
      <c r="V107" s="10"/>
      <c r="W107" s="10"/>
      <c r="X107" s="10"/>
      <c r="Y107" s="10"/>
      <c r="Z107" s="10"/>
      <c r="AA107" s="10"/>
      <c r="AB107" s="10"/>
      <c r="AC107" s="10"/>
      <c r="AD107" s="10"/>
      <c r="AE107" s="10"/>
    </row>
    <row r="108" spans="1:31" s="10" customFormat="1" ht="19.9" customHeight="1">
      <c r="A108" s="10"/>
      <c r="B108" s="196"/>
      <c r="C108" s="134"/>
      <c r="D108" s="197" t="s">
        <v>320</v>
      </c>
      <c r="E108" s="198"/>
      <c r="F108" s="198"/>
      <c r="G108" s="198"/>
      <c r="H108" s="198"/>
      <c r="I108" s="198"/>
      <c r="J108" s="199">
        <f>J220</f>
        <v>0</v>
      </c>
      <c r="K108" s="134"/>
      <c r="L108" s="200"/>
      <c r="S108" s="10"/>
      <c r="T108" s="10"/>
      <c r="U108" s="10"/>
      <c r="V108" s="10"/>
      <c r="W108" s="10"/>
      <c r="X108" s="10"/>
      <c r="Y108" s="10"/>
      <c r="Z108" s="10"/>
      <c r="AA108" s="10"/>
      <c r="AB108" s="10"/>
      <c r="AC108" s="10"/>
      <c r="AD108" s="10"/>
      <c r="AE108" s="10"/>
    </row>
    <row r="109" spans="1:31" s="10" customFormat="1" ht="19.9" customHeight="1">
      <c r="A109" s="10"/>
      <c r="B109" s="196"/>
      <c r="C109" s="134"/>
      <c r="D109" s="197" t="s">
        <v>567</v>
      </c>
      <c r="E109" s="198"/>
      <c r="F109" s="198"/>
      <c r="G109" s="198"/>
      <c r="H109" s="198"/>
      <c r="I109" s="198"/>
      <c r="J109" s="199">
        <f>J221</f>
        <v>0</v>
      </c>
      <c r="K109" s="134"/>
      <c r="L109" s="200"/>
      <c r="S109" s="10"/>
      <c r="T109" s="10"/>
      <c r="U109" s="10"/>
      <c r="V109" s="10"/>
      <c r="W109" s="10"/>
      <c r="X109" s="10"/>
      <c r="Y109" s="10"/>
      <c r="Z109" s="10"/>
      <c r="AA109" s="10"/>
      <c r="AB109" s="10"/>
      <c r="AC109" s="10"/>
      <c r="AD109" s="10"/>
      <c r="AE109" s="10"/>
    </row>
    <row r="110" spans="1:31" s="10" customFormat="1" ht="19.9" customHeight="1">
      <c r="A110" s="10"/>
      <c r="B110" s="196"/>
      <c r="C110" s="134"/>
      <c r="D110" s="197" t="s">
        <v>568</v>
      </c>
      <c r="E110" s="198"/>
      <c r="F110" s="198"/>
      <c r="G110" s="198"/>
      <c r="H110" s="198"/>
      <c r="I110" s="198"/>
      <c r="J110" s="199">
        <f>J223</f>
        <v>0</v>
      </c>
      <c r="K110" s="134"/>
      <c r="L110" s="200"/>
      <c r="S110" s="10"/>
      <c r="T110" s="10"/>
      <c r="U110" s="10"/>
      <c r="V110" s="10"/>
      <c r="W110" s="10"/>
      <c r="X110" s="10"/>
      <c r="Y110" s="10"/>
      <c r="Z110" s="10"/>
      <c r="AA110" s="10"/>
      <c r="AB110" s="10"/>
      <c r="AC110" s="10"/>
      <c r="AD110" s="10"/>
      <c r="AE110" s="10"/>
    </row>
    <row r="111" spans="1:31" s="10" customFormat="1" ht="19.9" customHeight="1">
      <c r="A111" s="10"/>
      <c r="B111" s="196"/>
      <c r="C111" s="134"/>
      <c r="D111" s="197" t="s">
        <v>569</v>
      </c>
      <c r="E111" s="198"/>
      <c r="F111" s="198"/>
      <c r="G111" s="198"/>
      <c r="H111" s="198"/>
      <c r="I111" s="198"/>
      <c r="J111" s="199">
        <f>J224</f>
        <v>0</v>
      </c>
      <c r="K111" s="134"/>
      <c r="L111" s="200"/>
      <c r="S111" s="10"/>
      <c r="T111" s="10"/>
      <c r="U111" s="10"/>
      <c r="V111" s="10"/>
      <c r="W111" s="10"/>
      <c r="X111" s="10"/>
      <c r="Y111" s="10"/>
      <c r="Z111" s="10"/>
      <c r="AA111" s="10"/>
      <c r="AB111" s="10"/>
      <c r="AC111" s="10"/>
      <c r="AD111" s="10"/>
      <c r="AE111" s="10"/>
    </row>
    <row r="112" spans="1:31" s="10" customFormat="1" ht="19.9" customHeight="1">
      <c r="A112" s="10"/>
      <c r="B112" s="196"/>
      <c r="C112" s="134"/>
      <c r="D112" s="197" t="s">
        <v>570</v>
      </c>
      <c r="E112" s="198"/>
      <c r="F112" s="198"/>
      <c r="G112" s="198"/>
      <c r="H112" s="198"/>
      <c r="I112" s="198"/>
      <c r="J112" s="199">
        <f>J229</f>
        <v>0</v>
      </c>
      <c r="K112" s="134"/>
      <c r="L112" s="200"/>
      <c r="S112" s="10"/>
      <c r="T112" s="10"/>
      <c r="U112" s="10"/>
      <c r="V112" s="10"/>
      <c r="W112" s="10"/>
      <c r="X112" s="10"/>
      <c r="Y112" s="10"/>
      <c r="Z112" s="10"/>
      <c r="AA112" s="10"/>
      <c r="AB112" s="10"/>
      <c r="AC112" s="10"/>
      <c r="AD112" s="10"/>
      <c r="AE112" s="10"/>
    </row>
    <row r="113" spans="1:31" s="10" customFormat="1" ht="19.9" customHeight="1">
      <c r="A113" s="10"/>
      <c r="B113" s="196"/>
      <c r="C113" s="134"/>
      <c r="D113" s="197" t="s">
        <v>145</v>
      </c>
      <c r="E113" s="198"/>
      <c r="F113" s="198"/>
      <c r="G113" s="198"/>
      <c r="H113" s="198"/>
      <c r="I113" s="198"/>
      <c r="J113" s="199">
        <f>J234</f>
        <v>0</v>
      </c>
      <c r="K113" s="134"/>
      <c r="L113" s="200"/>
      <c r="S113" s="10"/>
      <c r="T113" s="10"/>
      <c r="U113" s="10"/>
      <c r="V113" s="10"/>
      <c r="W113" s="10"/>
      <c r="X113" s="10"/>
      <c r="Y113" s="10"/>
      <c r="Z113" s="10"/>
      <c r="AA113" s="10"/>
      <c r="AB113" s="10"/>
      <c r="AC113" s="10"/>
      <c r="AD113" s="10"/>
      <c r="AE113" s="10"/>
    </row>
    <row r="114" spans="1:31" s="10" customFormat="1" ht="19.9" customHeight="1">
      <c r="A114" s="10"/>
      <c r="B114" s="196"/>
      <c r="C114" s="134"/>
      <c r="D114" s="197" t="s">
        <v>571</v>
      </c>
      <c r="E114" s="198"/>
      <c r="F114" s="198"/>
      <c r="G114" s="198"/>
      <c r="H114" s="198"/>
      <c r="I114" s="198"/>
      <c r="J114" s="199">
        <f>J235</f>
        <v>0</v>
      </c>
      <c r="K114" s="134"/>
      <c r="L114" s="200"/>
      <c r="S114" s="10"/>
      <c r="T114" s="10"/>
      <c r="U114" s="10"/>
      <c r="V114" s="10"/>
      <c r="W114" s="10"/>
      <c r="X114" s="10"/>
      <c r="Y114" s="10"/>
      <c r="Z114" s="10"/>
      <c r="AA114" s="10"/>
      <c r="AB114" s="10"/>
      <c r="AC114" s="10"/>
      <c r="AD114" s="10"/>
      <c r="AE114" s="10"/>
    </row>
    <row r="115" spans="1:31" s="10" customFormat="1" ht="19.9" customHeight="1">
      <c r="A115" s="10"/>
      <c r="B115" s="196"/>
      <c r="C115" s="134"/>
      <c r="D115" s="197" t="s">
        <v>572</v>
      </c>
      <c r="E115" s="198"/>
      <c r="F115" s="198"/>
      <c r="G115" s="198"/>
      <c r="H115" s="198"/>
      <c r="I115" s="198"/>
      <c r="J115" s="199">
        <f>J248</f>
        <v>0</v>
      </c>
      <c r="K115" s="134"/>
      <c r="L115" s="200"/>
      <c r="S115" s="10"/>
      <c r="T115" s="10"/>
      <c r="U115" s="10"/>
      <c r="V115" s="10"/>
      <c r="W115" s="10"/>
      <c r="X115" s="10"/>
      <c r="Y115" s="10"/>
      <c r="Z115" s="10"/>
      <c r="AA115" s="10"/>
      <c r="AB115" s="10"/>
      <c r="AC115" s="10"/>
      <c r="AD115" s="10"/>
      <c r="AE115" s="10"/>
    </row>
    <row r="116" spans="1:31" s="10" customFormat="1" ht="19.9" customHeight="1">
      <c r="A116" s="10"/>
      <c r="B116" s="196"/>
      <c r="C116" s="134"/>
      <c r="D116" s="197" t="s">
        <v>573</v>
      </c>
      <c r="E116" s="198"/>
      <c r="F116" s="198"/>
      <c r="G116" s="198"/>
      <c r="H116" s="198"/>
      <c r="I116" s="198"/>
      <c r="J116" s="199">
        <f>J294</f>
        <v>0</v>
      </c>
      <c r="K116" s="134"/>
      <c r="L116" s="200"/>
      <c r="S116" s="10"/>
      <c r="T116" s="10"/>
      <c r="U116" s="10"/>
      <c r="V116" s="10"/>
      <c r="W116" s="10"/>
      <c r="X116" s="10"/>
      <c r="Y116" s="10"/>
      <c r="Z116" s="10"/>
      <c r="AA116" s="10"/>
      <c r="AB116" s="10"/>
      <c r="AC116" s="10"/>
      <c r="AD116" s="10"/>
      <c r="AE116" s="10"/>
    </row>
    <row r="117" spans="1:31" s="10" customFormat="1" ht="19.9" customHeight="1">
      <c r="A117" s="10"/>
      <c r="B117" s="196"/>
      <c r="C117" s="134"/>
      <c r="D117" s="197" t="s">
        <v>574</v>
      </c>
      <c r="E117" s="198"/>
      <c r="F117" s="198"/>
      <c r="G117" s="198"/>
      <c r="H117" s="198"/>
      <c r="I117" s="198"/>
      <c r="J117" s="199">
        <f>J295</f>
        <v>0</v>
      </c>
      <c r="K117" s="134"/>
      <c r="L117" s="200"/>
      <c r="S117" s="10"/>
      <c r="T117" s="10"/>
      <c r="U117" s="10"/>
      <c r="V117" s="10"/>
      <c r="W117" s="10"/>
      <c r="X117" s="10"/>
      <c r="Y117" s="10"/>
      <c r="Z117" s="10"/>
      <c r="AA117" s="10"/>
      <c r="AB117" s="10"/>
      <c r="AC117" s="10"/>
      <c r="AD117" s="10"/>
      <c r="AE117" s="10"/>
    </row>
    <row r="118" spans="1:31" s="10" customFormat="1" ht="19.9" customHeight="1">
      <c r="A118" s="10"/>
      <c r="B118" s="196"/>
      <c r="C118" s="134"/>
      <c r="D118" s="197" t="s">
        <v>575</v>
      </c>
      <c r="E118" s="198"/>
      <c r="F118" s="198"/>
      <c r="G118" s="198"/>
      <c r="H118" s="198"/>
      <c r="I118" s="198"/>
      <c r="J118" s="199">
        <f>J302</f>
        <v>0</v>
      </c>
      <c r="K118" s="134"/>
      <c r="L118" s="200"/>
      <c r="S118" s="10"/>
      <c r="T118" s="10"/>
      <c r="U118" s="10"/>
      <c r="V118" s="10"/>
      <c r="W118" s="10"/>
      <c r="X118" s="10"/>
      <c r="Y118" s="10"/>
      <c r="Z118" s="10"/>
      <c r="AA118" s="10"/>
      <c r="AB118" s="10"/>
      <c r="AC118" s="10"/>
      <c r="AD118" s="10"/>
      <c r="AE118" s="10"/>
    </row>
    <row r="119" spans="1:31" s="2" customFormat="1" ht="21.8"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67"/>
      <c r="C120" s="68"/>
      <c r="D120" s="68"/>
      <c r="E120" s="68"/>
      <c r="F120" s="68"/>
      <c r="G120" s="68"/>
      <c r="H120" s="68"/>
      <c r="I120" s="68"/>
      <c r="J120" s="68"/>
      <c r="K120" s="68"/>
      <c r="L120" s="64"/>
      <c r="S120" s="39"/>
      <c r="T120" s="39"/>
      <c r="U120" s="39"/>
      <c r="V120" s="39"/>
      <c r="W120" s="39"/>
      <c r="X120" s="39"/>
      <c r="Y120" s="39"/>
      <c r="Z120" s="39"/>
      <c r="AA120" s="39"/>
      <c r="AB120" s="39"/>
      <c r="AC120" s="39"/>
      <c r="AD120" s="39"/>
      <c r="AE120" s="39"/>
    </row>
    <row r="124" spans="1:31" s="2" customFormat="1" ht="6.95" customHeight="1">
      <c r="A124" s="39"/>
      <c r="B124" s="69"/>
      <c r="C124" s="70"/>
      <c r="D124" s="70"/>
      <c r="E124" s="70"/>
      <c r="F124" s="70"/>
      <c r="G124" s="70"/>
      <c r="H124" s="70"/>
      <c r="I124" s="70"/>
      <c r="J124" s="70"/>
      <c r="K124" s="70"/>
      <c r="L124" s="64"/>
      <c r="S124" s="39"/>
      <c r="T124" s="39"/>
      <c r="U124" s="39"/>
      <c r="V124" s="39"/>
      <c r="W124" s="39"/>
      <c r="X124" s="39"/>
      <c r="Y124" s="39"/>
      <c r="Z124" s="39"/>
      <c r="AA124" s="39"/>
      <c r="AB124" s="39"/>
      <c r="AC124" s="39"/>
      <c r="AD124" s="39"/>
      <c r="AE124" s="39"/>
    </row>
    <row r="125" spans="1:31" s="2" customFormat="1" ht="24.95" customHeight="1">
      <c r="A125" s="39"/>
      <c r="B125" s="40"/>
      <c r="C125" s="23" t="s">
        <v>152</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2" t="s">
        <v>16</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185" t="str">
        <f>E7</f>
        <v>Akumulace dešťových vod budovy J areálu VŠB-TUO</v>
      </c>
      <c r="F128" s="32"/>
      <c r="G128" s="32"/>
      <c r="H128" s="32"/>
      <c r="I128" s="41"/>
      <c r="J128" s="41"/>
      <c r="K128" s="41"/>
      <c r="L128" s="64"/>
      <c r="S128" s="39"/>
      <c r="T128" s="39"/>
      <c r="U128" s="39"/>
      <c r="V128" s="39"/>
      <c r="W128" s="39"/>
      <c r="X128" s="39"/>
      <c r="Y128" s="39"/>
      <c r="Z128" s="39"/>
      <c r="AA128" s="39"/>
      <c r="AB128" s="39"/>
      <c r="AC128" s="39"/>
      <c r="AD128" s="39"/>
      <c r="AE128" s="39"/>
    </row>
    <row r="129" spans="2:12" s="1" customFormat="1" ht="12" customHeight="1">
      <c r="B129" s="21"/>
      <c r="C129" s="32" t="s">
        <v>131</v>
      </c>
      <c r="D129" s="22"/>
      <c r="E129" s="22"/>
      <c r="F129" s="22"/>
      <c r="G129" s="22"/>
      <c r="H129" s="22"/>
      <c r="I129" s="22"/>
      <c r="J129" s="22"/>
      <c r="K129" s="22"/>
      <c r="L129" s="20"/>
    </row>
    <row r="130" spans="2:12" s="1" customFormat="1" ht="16.5" customHeight="1">
      <c r="B130" s="21"/>
      <c r="C130" s="22"/>
      <c r="D130" s="22"/>
      <c r="E130" s="185" t="s">
        <v>558</v>
      </c>
      <c r="F130" s="22"/>
      <c r="G130" s="22"/>
      <c r="H130" s="22"/>
      <c r="I130" s="22"/>
      <c r="J130" s="22"/>
      <c r="K130" s="22"/>
      <c r="L130" s="20"/>
    </row>
    <row r="131" spans="2:12" s="1" customFormat="1" ht="12" customHeight="1">
      <c r="B131" s="21"/>
      <c r="C131" s="32" t="s">
        <v>133</v>
      </c>
      <c r="D131" s="22"/>
      <c r="E131" s="22"/>
      <c r="F131" s="22"/>
      <c r="G131" s="22"/>
      <c r="H131" s="22"/>
      <c r="I131" s="22"/>
      <c r="J131" s="22"/>
      <c r="K131" s="22"/>
      <c r="L131" s="20"/>
    </row>
    <row r="132" spans="1:31" s="2" customFormat="1" ht="16.5" customHeight="1">
      <c r="A132" s="39"/>
      <c r="B132" s="40"/>
      <c r="C132" s="41"/>
      <c r="D132" s="41"/>
      <c r="E132" s="299" t="s">
        <v>559</v>
      </c>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12" customHeight="1">
      <c r="A133" s="39"/>
      <c r="B133" s="40"/>
      <c r="C133" s="32" t="s">
        <v>560</v>
      </c>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16.5" customHeight="1">
      <c r="A134" s="39"/>
      <c r="B134" s="40"/>
      <c r="C134" s="41"/>
      <c r="D134" s="41"/>
      <c r="E134" s="77" t="str">
        <f>E13</f>
        <v xml:space="preserve">1.1 - Řešení dešťových vod </v>
      </c>
      <c r="F134" s="41"/>
      <c r="G134" s="41"/>
      <c r="H134" s="41"/>
      <c r="I134" s="41"/>
      <c r="J134" s="41"/>
      <c r="K134" s="41"/>
      <c r="L134" s="64"/>
      <c r="S134" s="39"/>
      <c r="T134" s="39"/>
      <c r="U134" s="39"/>
      <c r="V134" s="39"/>
      <c r="W134" s="39"/>
      <c r="X134" s="39"/>
      <c r="Y134" s="39"/>
      <c r="Z134" s="39"/>
      <c r="AA134" s="39"/>
      <c r="AB134" s="39"/>
      <c r="AC134" s="39"/>
      <c r="AD134" s="39"/>
      <c r="AE134" s="39"/>
    </row>
    <row r="135" spans="1:31" s="2" customFormat="1" ht="6.95"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2" customFormat="1" ht="12" customHeight="1">
      <c r="A136" s="39"/>
      <c r="B136" s="40"/>
      <c r="C136" s="32" t="s">
        <v>22</v>
      </c>
      <c r="D136" s="41"/>
      <c r="E136" s="41"/>
      <c r="F136" s="27" t="str">
        <f>F16</f>
        <v xml:space="preserve"> </v>
      </c>
      <c r="G136" s="41"/>
      <c r="H136" s="41"/>
      <c r="I136" s="32" t="s">
        <v>24</v>
      </c>
      <c r="J136" s="80" t="str">
        <f>IF(J16="","",J16)</f>
        <v>20. 2. 2021</v>
      </c>
      <c r="K136" s="41"/>
      <c r="L136" s="64"/>
      <c r="S136" s="39"/>
      <c r="T136" s="39"/>
      <c r="U136" s="39"/>
      <c r="V136" s="39"/>
      <c r="W136" s="39"/>
      <c r="X136" s="39"/>
      <c r="Y136" s="39"/>
      <c r="Z136" s="39"/>
      <c r="AA136" s="39"/>
      <c r="AB136" s="39"/>
      <c r="AC136" s="39"/>
      <c r="AD136" s="39"/>
      <c r="AE136" s="39"/>
    </row>
    <row r="137" spans="1:31" s="2" customFormat="1" ht="6.95" customHeight="1">
      <c r="A137" s="39"/>
      <c r="B137" s="40"/>
      <c r="C137" s="41"/>
      <c r="D137" s="41"/>
      <c r="E137" s="41"/>
      <c r="F137" s="41"/>
      <c r="G137" s="41"/>
      <c r="H137" s="41"/>
      <c r="I137" s="41"/>
      <c r="J137" s="41"/>
      <c r="K137" s="41"/>
      <c r="L137" s="64"/>
      <c r="S137" s="39"/>
      <c r="T137" s="39"/>
      <c r="U137" s="39"/>
      <c r="V137" s="39"/>
      <c r="W137" s="39"/>
      <c r="X137" s="39"/>
      <c r="Y137" s="39"/>
      <c r="Z137" s="39"/>
      <c r="AA137" s="39"/>
      <c r="AB137" s="39"/>
      <c r="AC137" s="39"/>
      <c r="AD137" s="39"/>
      <c r="AE137" s="39"/>
    </row>
    <row r="138" spans="1:31" s="2" customFormat="1" ht="25.65" customHeight="1">
      <c r="A138" s="39"/>
      <c r="B138" s="40"/>
      <c r="C138" s="32" t="s">
        <v>30</v>
      </c>
      <c r="D138" s="41"/>
      <c r="E138" s="41"/>
      <c r="F138" s="27" t="str">
        <f>E19</f>
        <v xml:space="preserve">VŠB - TUO </v>
      </c>
      <c r="G138" s="41"/>
      <c r="H138" s="41"/>
      <c r="I138" s="32" t="s">
        <v>36</v>
      </c>
      <c r="J138" s="37" t="str">
        <f>E25</f>
        <v xml:space="preserve">CHVÁLEK ATELIÉR s.r.o  </v>
      </c>
      <c r="K138" s="41"/>
      <c r="L138" s="64"/>
      <c r="S138" s="39"/>
      <c r="T138" s="39"/>
      <c r="U138" s="39"/>
      <c r="V138" s="39"/>
      <c r="W138" s="39"/>
      <c r="X138" s="39"/>
      <c r="Y138" s="39"/>
      <c r="Z138" s="39"/>
      <c r="AA138" s="39"/>
      <c r="AB138" s="39"/>
      <c r="AC138" s="39"/>
      <c r="AD138" s="39"/>
      <c r="AE138" s="39"/>
    </row>
    <row r="139" spans="1:31" s="2" customFormat="1" ht="15.15" customHeight="1">
      <c r="A139" s="39"/>
      <c r="B139" s="40"/>
      <c r="C139" s="32" t="s">
        <v>34</v>
      </c>
      <c r="D139" s="41"/>
      <c r="E139" s="41"/>
      <c r="F139" s="27" t="str">
        <f>IF(E22="","",E22)</f>
        <v>Vyplň údaj</v>
      </c>
      <c r="G139" s="41"/>
      <c r="H139" s="41"/>
      <c r="I139" s="32" t="s">
        <v>39</v>
      </c>
      <c r="J139" s="37" t="str">
        <f>E28</f>
        <v xml:space="preserve"> </v>
      </c>
      <c r="K139" s="41"/>
      <c r="L139" s="64"/>
      <c r="S139" s="39"/>
      <c r="T139" s="39"/>
      <c r="U139" s="39"/>
      <c r="V139" s="39"/>
      <c r="W139" s="39"/>
      <c r="X139" s="39"/>
      <c r="Y139" s="39"/>
      <c r="Z139" s="39"/>
      <c r="AA139" s="39"/>
      <c r="AB139" s="39"/>
      <c r="AC139" s="39"/>
      <c r="AD139" s="39"/>
      <c r="AE139" s="39"/>
    </row>
    <row r="140" spans="1:31" s="2" customFormat="1" ht="10.3" customHeight="1">
      <c r="A140" s="39"/>
      <c r="B140" s="40"/>
      <c r="C140" s="41"/>
      <c r="D140" s="41"/>
      <c r="E140" s="41"/>
      <c r="F140" s="41"/>
      <c r="G140" s="41"/>
      <c r="H140" s="41"/>
      <c r="I140" s="41"/>
      <c r="J140" s="41"/>
      <c r="K140" s="41"/>
      <c r="L140" s="64"/>
      <c r="S140" s="39"/>
      <c r="T140" s="39"/>
      <c r="U140" s="39"/>
      <c r="V140" s="39"/>
      <c r="W140" s="39"/>
      <c r="X140" s="39"/>
      <c r="Y140" s="39"/>
      <c r="Z140" s="39"/>
      <c r="AA140" s="39"/>
      <c r="AB140" s="39"/>
      <c r="AC140" s="39"/>
      <c r="AD140" s="39"/>
      <c r="AE140" s="39"/>
    </row>
    <row r="141" spans="1:31" s="11" customFormat="1" ht="29.25" customHeight="1">
      <c r="A141" s="201"/>
      <c r="B141" s="202"/>
      <c r="C141" s="203" t="s">
        <v>153</v>
      </c>
      <c r="D141" s="204" t="s">
        <v>68</v>
      </c>
      <c r="E141" s="204" t="s">
        <v>64</v>
      </c>
      <c r="F141" s="204" t="s">
        <v>65</v>
      </c>
      <c r="G141" s="204" t="s">
        <v>154</v>
      </c>
      <c r="H141" s="204" t="s">
        <v>155</v>
      </c>
      <c r="I141" s="204" t="s">
        <v>156</v>
      </c>
      <c r="J141" s="204" t="s">
        <v>138</v>
      </c>
      <c r="K141" s="205" t="s">
        <v>157</v>
      </c>
      <c r="L141" s="206"/>
      <c r="M141" s="101" t="s">
        <v>1</v>
      </c>
      <c r="N141" s="102" t="s">
        <v>47</v>
      </c>
      <c r="O141" s="102" t="s">
        <v>158</v>
      </c>
      <c r="P141" s="102" t="s">
        <v>159</v>
      </c>
      <c r="Q141" s="102" t="s">
        <v>160</v>
      </c>
      <c r="R141" s="102" t="s">
        <v>161</v>
      </c>
      <c r="S141" s="102" t="s">
        <v>162</v>
      </c>
      <c r="T141" s="103" t="s">
        <v>163</v>
      </c>
      <c r="U141" s="201"/>
      <c r="V141" s="201"/>
      <c r="W141" s="201"/>
      <c r="X141" s="201"/>
      <c r="Y141" s="201"/>
      <c r="Z141" s="201"/>
      <c r="AA141" s="201"/>
      <c r="AB141" s="201"/>
      <c r="AC141" s="201"/>
      <c r="AD141" s="201"/>
      <c r="AE141" s="201"/>
    </row>
    <row r="142" spans="1:63" s="2" customFormat="1" ht="22.8" customHeight="1">
      <c r="A142" s="39"/>
      <c r="B142" s="40"/>
      <c r="C142" s="108" t="s">
        <v>164</v>
      </c>
      <c r="D142" s="41"/>
      <c r="E142" s="41"/>
      <c r="F142" s="41"/>
      <c r="G142" s="41"/>
      <c r="H142" s="41"/>
      <c r="I142" s="41"/>
      <c r="J142" s="207">
        <f>BK142</f>
        <v>0</v>
      </c>
      <c r="K142" s="41"/>
      <c r="L142" s="45"/>
      <c r="M142" s="104"/>
      <c r="N142" s="208"/>
      <c r="O142" s="105"/>
      <c r="P142" s="209">
        <f>P143</f>
        <v>0</v>
      </c>
      <c r="Q142" s="105"/>
      <c r="R142" s="209">
        <f>R143</f>
        <v>0</v>
      </c>
      <c r="S142" s="105"/>
      <c r="T142" s="210">
        <f>T143</f>
        <v>0</v>
      </c>
      <c r="U142" s="39"/>
      <c r="V142" s="39"/>
      <c r="W142" s="39"/>
      <c r="X142" s="39"/>
      <c r="Y142" s="39"/>
      <c r="Z142" s="39"/>
      <c r="AA142" s="39"/>
      <c r="AB142" s="39"/>
      <c r="AC142" s="39"/>
      <c r="AD142" s="39"/>
      <c r="AE142" s="39"/>
      <c r="AT142" s="17" t="s">
        <v>82</v>
      </c>
      <c r="AU142" s="17" t="s">
        <v>140</v>
      </c>
      <c r="BK142" s="211">
        <f>BK143</f>
        <v>0</v>
      </c>
    </row>
    <row r="143" spans="1:63" s="12" customFormat="1" ht="25.9" customHeight="1">
      <c r="A143" s="12"/>
      <c r="B143" s="212"/>
      <c r="C143" s="213"/>
      <c r="D143" s="214" t="s">
        <v>82</v>
      </c>
      <c r="E143" s="215" t="s">
        <v>165</v>
      </c>
      <c r="F143" s="215" t="s">
        <v>166</v>
      </c>
      <c r="G143" s="213"/>
      <c r="H143" s="213"/>
      <c r="I143" s="216"/>
      <c r="J143" s="217">
        <f>BK143</f>
        <v>0</v>
      </c>
      <c r="K143" s="213"/>
      <c r="L143" s="218"/>
      <c r="M143" s="219"/>
      <c r="N143" s="220"/>
      <c r="O143" s="220"/>
      <c r="P143" s="221">
        <f>P144+P145+P168+P184+P190+P195+P220+P221+P223+P224+P229+P234+P235+P248+P294+P295+P302</f>
        <v>0</v>
      </c>
      <c r="Q143" s="220"/>
      <c r="R143" s="221">
        <f>R144+R145+R168+R184+R190+R195+R220+R221+R223+R224+R229+R234+R235+R248+R294+R295+R302</f>
        <v>0</v>
      </c>
      <c r="S143" s="220"/>
      <c r="T143" s="222">
        <f>T144+T145+T168+T184+T190+T195+T220+T221+T223+T224+T229+T234+T235+T248+T294+T295+T302</f>
        <v>0</v>
      </c>
      <c r="U143" s="12"/>
      <c r="V143" s="12"/>
      <c r="W143" s="12"/>
      <c r="X143" s="12"/>
      <c r="Y143" s="12"/>
      <c r="Z143" s="12"/>
      <c r="AA143" s="12"/>
      <c r="AB143" s="12"/>
      <c r="AC143" s="12"/>
      <c r="AD143" s="12"/>
      <c r="AE143" s="12"/>
      <c r="AR143" s="223" t="s">
        <v>90</v>
      </c>
      <c r="AT143" s="224" t="s">
        <v>82</v>
      </c>
      <c r="AU143" s="224" t="s">
        <v>83</v>
      </c>
      <c r="AY143" s="223" t="s">
        <v>167</v>
      </c>
      <c r="BK143" s="225">
        <f>BK144+BK145+BK168+BK184+BK190+BK195+BK220+BK221+BK223+BK224+BK229+BK234+BK235+BK248+BK294+BK295+BK302</f>
        <v>0</v>
      </c>
    </row>
    <row r="144" spans="1:63" s="12" customFormat="1" ht="22.8" customHeight="1">
      <c r="A144" s="12"/>
      <c r="B144" s="212"/>
      <c r="C144" s="213"/>
      <c r="D144" s="214" t="s">
        <v>82</v>
      </c>
      <c r="E144" s="226" t="s">
        <v>90</v>
      </c>
      <c r="F144" s="226" t="s">
        <v>168</v>
      </c>
      <c r="G144" s="213"/>
      <c r="H144" s="213"/>
      <c r="I144" s="216"/>
      <c r="J144" s="227">
        <f>BK144</f>
        <v>0</v>
      </c>
      <c r="K144" s="213"/>
      <c r="L144" s="218"/>
      <c r="M144" s="219"/>
      <c r="N144" s="220"/>
      <c r="O144" s="220"/>
      <c r="P144" s="221">
        <v>0</v>
      </c>
      <c r="Q144" s="220"/>
      <c r="R144" s="221">
        <v>0</v>
      </c>
      <c r="S144" s="220"/>
      <c r="T144" s="222">
        <v>0</v>
      </c>
      <c r="U144" s="12"/>
      <c r="V144" s="12"/>
      <c r="W144" s="12"/>
      <c r="X144" s="12"/>
      <c r="Y144" s="12"/>
      <c r="Z144" s="12"/>
      <c r="AA144" s="12"/>
      <c r="AB144" s="12"/>
      <c r="AC144" s="12"/>
      <c r="AD144" s="12"/>
      <c r="AE144" s="12"/>
      <c r="AR144" s="223" t="s">
        <v>90</v>
      </c>
      <c r="AT144" s="224" t="s">
        <v>82</v>
      </c>
      <c r="AU144" s="224" t="s">
        <v>90</v>
      </c>
      <c r="AY144" s="223" t="s">
        <v>167</v>
      </c>
      <c r="BK144" s="225">
        <v>0</v>
      </c>
    </row>
    <row r="145" spans="1:63" s="12" customFormat="1" ht="22.8" customHeight="1">
      <c r="A145" s="12"/>
      <c r="B145" s="212"/>
      <c r="C145" s="213"/>
      <c r="D145" s="214" t="s">
        <v>82</v>
      </c>
      <c r="E145" s="226" t="s">
        <v>228</v>
      </c>
      <c r="F145" s="226" t="s">
        <v>576</v>
      </c>
      <c r="G145" s="213"/>
      <c r="H145" s="213"/>
      <c r="I145" s="216"/>
      <c r="J145" s="227">
        <f>BK145</f>
        <v>0</v>
      </c>
      <c r="K145" s="213"/>
      <c r="L145" s="218"/>
      <c r="M145" s="219"/>
      <c r="N145" s="220"/>
      <c r="O145" s="220"/>
      <c r="P145" s="221">
        <f>SUM(P146:P167)</f>
        <v>0</v>
      </c>
      <c r="Q145" s="220"/>
      <c r="R145" s="221">
        <f>SUM(R146:R167)</f>
        <v>0</v>
      </c>
      <c r="S145" s="220"/>
      <c r="T145" s="222">
        <f>SUM(T146:T167)</f>
        <v>0</v>
      </c>
      <c r="U145" s="12"/>
      <c r="V145" s="12"/>
      <c r="W145" s="12"/>
      <c r="X145" s="12"/>
      <c r="Y145" s="12"/>
      <c r="Z145" s="12"/>
      <c r="AA145" s="12"/>
      <c r="AB145" s="12"/>
      <c r="AC145" s="12"/>
      <c r="AD145" s="12"/>
      <c r="AE145" s="12"/>
      <c r="AR145" s="223" t="s">
        <v>90</v>
      </c>
      <c r="AT145" s="224" t="s">
        <v>82</v>
      </c>
      <c r="AU145" s="224" t="s">
        <v>90</v>
      </c>
      <c r="AY145" s="223" t="s">
        <v>167</v>
      </c>
      <c r="BK145" s="225">
        <f>SUM(BK146:BK167)</f>
        <v>0</v>
      </c>
    </row>
    <row r="146" spans="1:65" s="2" customFormat="1" ht="16.5" customHeight="1">
      <c r="A146" s="39"/>
      <c r="B146" s="40"/>
      <c r="C146" s="228" t="s">
        <v>90</v>
      </c>
      <c r="D146" s="228" t="s">
        <v>169</v>
      </c>
      <c r="E146" s="229" t="s">
        <v>577</v>
      </c>
      <c r="F146" s="230" t="s">
        <v>578</v>
      </c>
      <c r="G146" s="231" t="s">
        <v>199</v>
      </c>
      <c r="H146" s="232">
        <v>1.5</v>
      </c>
      <c r="I146" s="233"/>
      <c r="J146" s="234">
        <f>ROUND(I146*H146,2)</f>
        <v>0</v>
      </c>
      <c r="K146" s="230" t="s">
        <v>173</v>
      </c>
      <c r="L146" s="45"/>
      <c r="M146" s="235" t="s">
        <v>1</v>
      </c>
      <c r="N146" s="236" t="s">
        <v>48</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174</v>
      </c>
      <c r="AT146" s="239" t="s">
        <v>169</v>
      </c>
      <c r="AU146" s="239" t="s">
        <v>92</v>
      </c>
      <c r="AY146" s="17" t="s">
        <v>167</v>
      </c>
      <c r="BE146" s="240">
        <f>IF(N146="základní",J146,0)</f>
        <v>0</v>
      </c>
      <c r="BF146" s="240">
        <f>IF(N146="snížená",J146,0)</f>
        <v>0</v>
      </c>
      <c r="BG146" s="240">
        <f>IF(N146="zákl. přenesená",J146,0)</f>
        <v>0</v>
      </c>
      <c r="BH146" s="240">
        <f>IF(N146="sníž. přenesená",J146,0)</f>
        <v>0</v>
      </c>
      <c r="BI146" s="240">
        <f>IF(N146="nulová",J146,0)</f>
        <v>0</v>
      </c>
      <c r="BJ146" s="17" t="s">
        <v>90</v>
      </c>
      <c r="BK146" s="240">
        <f>ROUND(I146*H146,2)</f>
        <v>0</v>
      </c>
      <c r="BL146" s="17" t="s">
        <v>174</v>
      </c>
      <c r="BM146" s="239" t="s">
        <v>92</v>
      </c>
    </row>
    <row r="147" spans="1:51" s="15" customFormat="1" ht="12">
      <c r="A147" s="15"/>
      <c r="B147" s="282"/>
      <c r="C147" s="283"/>
      <c r="D147" s="241" t="s">
        <v>178</v>
      </c>
      <c r="E147" s="284" t="s">
        <v>1</v>
      </c>
      <c r="F147" s="285" t="s">
        <v>579</v>
      </c>
      <c r="G147" s="283"/>
      <c r="H147" s="284" t="s">
        <v>1</v>
      </c>
      <c r="I147" s="286"/>
      <c r="J147" s="283"/>
      <c r="K147" s="283"/>
      <c r="L147" s="287"/>
      <c r="M147" s="288"/>
      <c r="N147" s="289"/>
      <c r="O147" s="289"/>
      <c r="P147" s="289"/>
      <c r="Q147" s="289"/>
      <c r="R147" s="289"/>
      <c r="S147" s="289"/>
      <c r="T147" s="290"/>
      <c r="U147" s="15"/>
      <c r="V147" s="15"/>
      <c r="W147" s="15"/>
      <c r="X147" s="15"/>
      <c r="Y147" s="15"/>
      <c r="Z147" s="15"/>
      <c r="AA147" s="15"/>
      <c r="AB147" s="15"/>
      <c r="AC147" s="15"/>
      <c r="AD147" s="15"/>
      <c r="AE147" s="15"/>
      <c r="AT147" s="291" t="s">
        <v>178</v>
      </c>
      <c r="AU147" s="291" t="s">
        <v>92</v>
      </c>
      <c r="AV147" s="15" t="s">
        <v>90</v>
      </c>
      <c r="AW147" s="15" t="s">
        <v>38</v>
      </c>
      <c r="AX147" s="15" t="s">
        <v>83</v>
      </c>
      <c r="AY147" s="291" t="s">
        <v>167</v>
      </c>
    </row>
    <row r="148" spans="1:51" s="13" customFormat="1" ht="12">
      <c r="A148" s="13"/>
      <c r="B148" s="246"/>
      <c r="C148" s="247"/>
      <c r="D148" s="241" t="s">
        <v>178</v>
      </c>
      <c r="E148" s="248" t="s">
        <v>1</v>
      </c>
      <c r="F148" s="249" t="s">
        <v>580</v>
      </c>
      <c r="G148" s="247"/>
      <c r="H148" s="250">
        <v>1.5</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178</v>
      </c>
      <c r="AU148" s="256" t="s">
        <v>92</v>
      </c>
      <c r="AV148" s="13" t="s">
        <v>92</v>
      </c>
      <c r="AW148" s="13" t="s">
        <v>38</v>
      </c>
      <c r="AX148" s="13" t="s">
        <v>83</v>
      </c>
      <c r="AY148" s="256" t="s">
        <v>167</v>
      </c>
    </row>
    <row r="149" spans="1:51" s="14" customFormat="1" ht="12">
      <c r="A149" s="14"/>
      <c r="B149" s="257"/>
      <c r="C149" s="258"/>
      <c r="D149" s="241" t="s">
        <v>178</v>
      </c>
      <c r="E149" s="259" t="s">
        <v>1</v>
      </c>
      <c r="F149" s="260" t="s">
        <v>180</v>
      </c>
      <c r="G149" s="258"/>
      <c r="H149" s="261">
        <v>1.5</v>
      </c>
      <c r="I149" s="262"/>
      <c r="J149" s="258"/>
      <c r="K149" s="258"/>
      <c r="L149" s="263"/>
      <c r="M149" s="264"/>
      <c r="N149" s="265"/>
      <c r="O149" s="265"/>
      <c r="P149" s="265"/>
      <c r="Q149" s="265"/>
      <c r="R149" s="265"/>
      <c r="S149" s="265"/>
      <c r="T149" s="266"/>
      <c r="U149" s="14"/>
      <c r="V149" s="14"/>
      <c r="W149" s="14"/>
      <c r="X149" s="14"/>
      <c r="Y149" s="14"/>
      <c r="Z149" s="14"/>
      <c r="AA149" s="14"/>
      <c r="AB149" s="14"/>
      <c r="AC149" s="14"/>
      <c r="AD149" s="14"/>
      <c r="AE149" s="14"/>
      <c r="AT149" s="267" t="s">
        <v>178</v>
      </c>
      <c r="AU149" s="267" t="s">
        <v>92</v>
      </c>
      <c r="AV149" s="14" t="s">
        <v>174</v>
      </c>
      <c r="AW149" s="14" t="s">
        <v>38</v>
      </c>
      <c r="AX149" s="14" t="s">
        <v>90</v>
      </c>
      <c r="AY149" s="267" t="s">
        <v>167</v>
      </c>
    </row>
    <row r="150" spans="1:65" s="2" customFormat="1" ht="16.5" customHeight="1">
      <c r="A150" s="39"/>
      <c r="B150" s="40"/>
      <c r="C150" s="228" t="s">
        <v>92</v>
      </c>
      <c r="D150" s="228" t="s">
        <v>169</v>
      </c>
      <c r="E150" s="229" t="s">
        <v>581</v>
      </c>
      <c r="F150" s="230" t="s">
        <v>582</v>
      </c>
      <c r="G150" s="231" t="s">
        <v>199</v>
      </c>
      <c r="H150" s="232">
        <v>1.5</v>
      </c>
      <c r="I150" s="233"/>
      <c r="J150" s="234">
        <f>ROUND(I150*H150,2)</f>
        <v>0</v>
      </c>
      <c r="K150" s="230" t="s">
        <v>173</v>
      </c>
      <c r="L150" s="45"/>
      <c r="M150" s="235" t="s">
        <v>1</v>
      </c>
      <c r="N150" s="236" t="s">
        <v>48</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174</v>
      </c>
      <c r="AT150" s="239" t="s">
        <v>169</v>
      </c>
      <c r="AU150" s="239" t="s">
        <v>92</v>
      </c>
      <c r="AY150" s="17" t="s">
        <v>167</v>
      </c>
      <c r="BE150" s="240">
        <f>IF(N150="základní",J150,0)</f>
        <v>0</v>
      </c>
      <c r="BF150" s="240">
        <f>IF(N150="snížená",J150,0)</f>
        <v>0</v>
      </c>
      <c r="BG150" s="240">
        <f>IF(N150="zákl. přenesená",J150,0)</f>
        <v>0</v>
      </c>
      <c r="BH150" s="240">
        <f>IF(N150="sníž. přenesená",J150,0)</f>
        <v>0</v>
      </c>
      <c r="BI150" s="240">
        <f>IF(N150="nulová",J150,0)</f>
        <v>0</v>
      </c>
      <c r="BJ150" s="17" t="s">
        <v>90</v>
      </c>
      <c r="BK150" s="240">
        <f>ROUND(I150*H150,2)</f>
        <v>0</v>
      </c>
      <c r="BL150" s="17" t="s">
        <v>174</v>
      </c>
      <c r="BM150" s="239" t="s">
        <v>174</v>
      </c>
    </row>
    <row r="151" spans="1:51" s="15" customFormat="1" ht="12">
      <c r="A151" s="15"/>
      <c r="B151" s="282"/>
      <c r="C151" s="283"/>
      <c r="D151" s="241" t="s">
        <v>178</v>
      </c>
      <c r="E151" s="284" t="s">
        <v>1</v>
      </c>
      <c r="F151" s="285" t="s">
        <v>583</v>
      </c>
      <c r="G151" s="283"/>
      <c r="H151" s="284" t="s">
        <v>1</v>
      </c>
      <c r="I151" s="286"/>
      <c r="J151" s="283"/>
      <c r="K151" s="283"/>
      <c r="L151" s="287"/>
      <c r="M151" s="288"/>
      <c r="N151" s="289"/>
      <c r="O151" s="289"/>
      <c r="P151" s="289"/>
      <c r="Q151" s="289"/>
      <c r="R151" s="289"/>
      <c r="S151" s="289"/>
      <c r="T151" s="290"/>
      <c r="U151" s="15"/>
      <c r="V151" s="15"/>
      <c r="W151" s="15"/>
      <c r="X151" s="15"/>
      <c r="Y151" s="15"/>
      <c r="Z151" s="15"/>
      <c r="AA151" s="15"/>
      <c r="AB151" s="15"/>
      <c r="AC151" s="15"/>
      <c r="AD151" s="15"/>
      <c r="AE151" s="15"/>
      <c r="AT151" s="291" t="s">
        <v>178</v>
      </c>
      <c r="AU151" s="291" t="s">
        <v>92</v>
      </c>
      <c r="AV151" s="15" t="s">
        <v>90</v>
      </c>
      <c r="AW151" s="15" t="s">
        <v>38</v>
      </c>
      <c r="AX151" s="15" t="s">
        <v>83</v>
      </c>
      <c r="AY151" s="291" t="s">
        <v>167</v>
      </c>
    </row>
    <row r="152" spans="1:51" s="13" customFormat="1" ht="12">
      <c r="A152" s="13"/>
      <c r="B152" s="246"/>
      <c r="C152" s="247"/>
      <c r="D152" s="241" t="s">
        <v>178</v>
      </c>
      <c r="E152" s="248" t="s">
        <v>1</v>
      </c>
      <c r="F152" s="249" t="s">
        <v>584</v>
      </c>
      <c r="G152" s="247"/>
      <c r="H152" s="250">
        <v>1.5</v>
      </c>
      <c r="I152" s="251"/>
      <c r="J152" s="247"/>
      <c r="K152" s="247"/>
      <c r="L152" s="252"/>
      <c r="M152" s="253"/>
      <c r="N152" s="254"/>
      <c r="O152" s="254"/>
      <c r="P152" s="254"/>
      <c r="Q152" s="254"/>
      <c r="R152" s="254"/>
      <c r="S152" s="254"/>
      <c r="T152" s="255"/>
      <c r="U152" s="13"/>
      <c r="V152" s="13"/>
      <c r="W152" s="13"/>
      <c r="X152" s="13"/>
      <c r="Y152" s="13"/>
      <c r="Z152" s="13"/>
      <c r="AA152" s="13"/>
      <c r="AB152" s="13"/>
      <c r="AC152" s="13"/>
      <c r="AD152" s="13"/>
      <c r="AE152" s="13"/>
      <c r="AT152" s="256" t="s">
        <v>178</v>
      </c>
      <c r="AU152" s="256" t="s">
        <v>92</v>
      </c>
      <c r="AV152" s="13" t="s">
        <v>92</v>
      </c>
      <c r="AW152" s="13" t="s">
        <v>38</v>
      </c>
      <c r="AX152" s="13" t="s">
        <v>83</v>
      </c>
      <c r="AY152" s="256" t="s">
        <v>167</v>
      </c>
    </row>
    <row r="153" spans="1:51" s="14" customFormat="1" ht="12">
      <c r="A153" s="14"/>
      <c r="B153" s="257"/>
      <c r="C153" s="258"/>
      <c r="D153" s="241" t="s">
        <v>178</v>
      </c>
      <c r="E153" s="259" t="s">
        <v>1</v>
      </c>
      <c r="F153" s="260" t="s">
        <v>180</v>
      </c>
      <c r="G153" s="258"/>
      <c r="H153" s="261">
        <v>1.5</v>
      </c>
      <c r="I153" s="262"/>
      <c r="J153" s="258"/>
      <c r="K153" s="258"/>
      <c r="L153" s="263"/>
      <c r="M153" s="264"/>
      <c r="N153" s="265"/>
      <c r="O153" s="265"/>
      <c r="P153" s="265"/>
      <c r="Q153" s="265"/>
      <c r="R153" s="265"/>
      <c r="S153" s="265"/>
      <c r="T153" s="266"/>
      <c r="U153" s="14"/>
      <c r="V153" s="14"/>
      <c r="W153" s="14"/>
      <c r="X153" s="14"/>
      <c r="Y153" s="14"/>
      <c r="Z153" s="14"/>
      <c r="AA153" s="14"/>
      <c r="AB153" s="14"/>
      <c r="AC153" s="14"/>
      <c r="AD153" s="14"/>
      <c r="AE153" s="14"/>
      <c r="AT153" s="267" t="s">
        <v>178</v>
      </c>
      <c r="AU153" s="267" t="s">
        <v>92</v>
      </c>
      <c r="AV153" s="14" t="s">
        <v>174</v>
      </c>
      <c r="AW153" s="14" t="s">
        <v>38</v>
      </c>
      <c r="AX153" s="14" t="s">
        <v>90</v>
      </c>
      <c r="AY153" s="267" t="s">
        <v>167</v>
      </c>
    </row>
    <row r="154" spans="1:65" s="2" customFormat="1" ht="16.5" customHeight="1">
      <c r="A154" s="39"/>
      <c r="B154" s="40"/>
      <c r="C154" s="228" t="s">
        <v>109</v>
      </c>
      <c r="D154" s="228" t="s">
        <v>169</v>
      </c>
      <c r="E154" s="229" t="s">
        <v>585</v>
      </c>
      <c r="F154" s="230" t="s">
        <v>586</v>
      </c>
      <c r="G154" s="231" t="s">
        <v>502</v>
      </c>
      <c r="H154" s="232">
        <v>40</v>
      </c>
      <c r="I154" s="233"/>
      <c r="J154" s="234">
        <f>ROUND(I154*H154,2)</f>
        <v>0</v>
      </c>
      <c r="K154" s="230" t="s">
        <v>173</v>
      </c>
      <c r="L154" s="45"/>
      <c r="M154" s="235" t="s">
        <v>1</v>
      </c>
      <c r="N154" s="236" t="s">
        <v>48</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174</v>
      </c>
      <c r="AT154" s="239" t="s">
        <v>169</v>
      </c>
      <c r="AU154" s="239" t="s">
        <v>92</v>
      </c>
      <c r="AY154" s="17" t="s">
        <v>167</v>
      </c>
      <c r="BE154" s="240">
        <f>IF(N154="základní",J154,0)</f>
        <v>0</v>
      </c>
      <c r="BF154" s="240">
        <f>IF(N154="snížená",J154,0)</f>
        <v>0</v>
      </c>
      <c r="BG154" s="240">
        <f>IF(N154="zákl. přenesená",J154,0)</f>
        <v>0</v>
      </c>
      <c r="BH154" s="240">
        <f>IF(N154="sníž. přenesená",J154,0)</f>
        <v>0</v>
      </c>
      <c r="BI154" s="240">
        <f>IF(N154="nulová",J154,0)</f>
        <v>0</v>
      </c>
      <c r="BJ154" s="17" t="s">
        <v>90</v>
      </c>
      <c r="BK154" s="240">
        <f>ROUND(I154*H154,2)</f>
        <v>0</v>
      </c>
      <c r="BL154" s="17" t="s">
        <v>174</v>
      </c>
      <c r="BM154" s="239" t="s">
        <v>194</v>
      </c>
    </row>
    <row r="155" spans="1:51" s="13" customFormat="1" ht="12">
      <c r="A155" s="13"/>
      <c r="B155" s="246"/>
      <c r="C155" s="247"/>
      <c r="D155" s="241" t="s">
        <v>178</v>
      </c>
      <c r="E155" s="248" t="s">
        <v>1</v>
      </c>
      <c r="F155" s="249" t="s">
        <v>587</v>
      </c>
      <c r="G155" s="247"/>
      <c r="H155" s="250">
        <v>40</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178</v>
      </c>
      <c r="AU155" s="256" t="s">
        <v>92</v>
      </c>
      <c r="AV155" s="13" t="s">
        <v>92</v>
      </c>
      <c r="AW155" s="13" t="s">
        <v>38</v>
      </c>
      <c r="AX155" s="13" t="s">
        <v>83</v>
      </c>
      <c r="AY155" s="256" t="s">
        <v>167</v>
      </c>
    </row>
    <row r="156" spans="1:51" s="14" customFormat="1" ht="12">
      <c r="A156" s="14"/>
      <c r="B156" s="257"/>
      <c r="C156" s="258"/>
      <c r="D156" s="241" t="s">
        <v>178</v>
      </c>
      <c r="E156" s="259" t="s">
        <v>1</v>
      </c>
      <c r="F156" s="260" t="s">
        <v>180</v>
      </c>
      <c r="G156" s="258"/>
      <c r="H156" s="261">
        <v>40</v>
      </c>
      <c r="I156" s="262"/>
      <c r="J156" s="258"/>
      <c r="K156" s="258"/>
      <c r="L156" s="263"/>
      <c r="M156" s="264"/>
      <c r="N156" s="265"/>
      <c r="O156" s="265"/>
      <c r="P156" s="265"/>
      <c r="Q156" s="265"/>
      <c r="R156" s="265"/>
      <c r="S156" s="265"/>
      <c r="T156" s="266"/>
      <c r="U156" s="14"/>
      <c r="V156" s="14"/>
      <c r="W156" s="14"/>
      <c r="X156" s="14"/>
      <c r="Y156" s="14"/>
      <c r="Z156" s="14"/>
      <c r="AA156" s="14"/>
      <c r="AB156" s="14"/>
      <c r="AC156" s="14"/>
      <c r="AD156" s="14"/>
      <c r="AE156" s="14"/>
      <c r="AT156" s="267" t="s">
        <v>178</v>
      </c>
      <c r="AU156" s="267" t="s">
        <v>92</v>
      </c>
      <c r="AV156" s="14" t="s">
        <v>174</v>
      </c>
      <c r="AW156" s="14" t="s">
        <v>38</v>
      </c>
      <c r="AX156" s="14" t="s">
        <v>90</v>
      </c>
      <c r="AY156" s="267" t="s">
        <v>167</v>
      </c>
    </row>
    <row r="157" spans="1:65" s="2" customFormat="1" ht="16.5" customHeight="1">
      <c r="A157" s="39"/>
      <c r="B157" s="40"/>
      <c r="C157" s="228" t="s">
        <v>174</v>
      </c>
      <c r="D157" s="228" t="s">
        <v>169</v>
      </c>
      <c r="E157" s="229" t="s">
        <v>588</v>
      </c>
      <c r="F157" s="230" t="s">
        <v>589</v>
      </c>
      <c r="G157" s="231" t="s">
        <v>590</v>
      </c>
      <c r="H157" s="232">
        <v>10</v>
      </c>
      <c r="I157" s="233"/>
      <c r="J157" s="234">
        <f>ROUND(I157*H157,2)</f>
        <v>0</v>
      </c>
      <c r="K157" s="230" t="s">
        <v>173</v>
      </c>
      <c r="L157" s="45"/>
      <c r="M157" s="235" t="s">
        <v>1</v>
      </c>
      <c r="N157" s="236" t="s">
        <v>48</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174</v>
      </c>
      <c r="AT157" s="239" t="s">
        <v>169</v>
      </c>
      <c r="AU157" s="239" t="s">
        <v>92</v>
      </c>
      <c r="AY157" s="17" t="s">
        <v>167</v>
      </c>
      <c r="BE157" s="240">
        <f>IF(N157="základní",J157,0)</f>
        <v>0</v>
      </c>
      <c r="BF157" s="240">
        <f>IF(N157="snížená",J157,0)</f>
        <v>0</v>
      </c>
      <c r="BG157" s="240">
        <f>IF(N157="zákl. přenesená",J157,0)</f>
        <v>0</v>
      </c>
      <c r="BH157" s="240">
        <f>IF(N157="sníž. přenesená",J157,0)</f>
        <v>0</v>
      </c>
      <c r="BI157" s="240">
        <f>IF(N157="nulová",J157,0)</f>
        <v>0</v>
      </c>
      <c r="BJ157" s="17" t="s">
        <v>90</v>
      </c>
      <c r="BK157" s="240">
        <f>ROUND(I157*H157,2)</f>
        <v>0</v>
      </c>
      <c r="BL157" s="17" t="s">
        <v>174</v>
      </c>
      <c r="BM157" s="239" t="s">
        <v>205</v>
      </c>
    </row>
    <row r="158" spans="1:51" s="13" customFormat="1" ht="12">
      <c r="A158" s="13"/>
      <c r="B158" s="246"/>
      <c r="C158" s="247"/>
      <c r="D158" s="241" t="s">
        <v>178</v>
      </c>
      <c r="E158" s="248" t="s">
        <v>1</v>
      </c>
      <c r="F158" s="249" t="s">
        <v>224</v>
      </c>
      <c r="G158" s="247"/>
      <c r="H158" s="250">
        <v>10</v>
      </c>
      <c r="I158" s="251"/>
      <c r="J158" s="247"/>
      <c r="K158" s="247"/>
      <c r="L158" s="252"/>
      <c r="M158" s="253"/>
      <c r="N158" s="254"/>
      <c r="O158" s="254"/>
      <c r="P158" s="254"/>
      <c r="Q158" s="254"/>
      <c r="R158" s="254"/>
      <c r="S158" s="254"/>
      <c r="T158" s="255"/>
      <c r="U158" s="13"/>
      <c r="V158" s="13"/>
      <c r="W158" s="13"/>
      <c r="X158" s="13"/>
      <c r="Y158" s="13"/>
      <c r="Z158" s="13"/>
      <c r="AA158" s="13"/>
      <c r="AB158" s="13"/>
      <c r="AC158" s="13"/>
      <c r="AD158" s="13"/>
      <c r="AE158" s="13"/>
      <c r="AT158" s="256" t="s">
        <v>178</v>
      </c>
      <c r="AU158" s="256" t="s">
        <v>92</v>
      </c>
      <c r="AV158" s="13" t="s">
        <v>92</v>
      </c>
      <c r="AW158" s="13" t="s">
        <v>38</v>
      </c>
      <c r="AX158" s="13" t="s">
        <v>83</v>
      </c>
      <c r="AY158" s="256" t="s">
        <v>167</v>
      </c>
    </row>
    <row r="159" spans="1:51" s="14" customFormat="1" ht="12">
      <c r="A159" s="14"/>
      <c r="B159" s="257"/>
      <c r="C159" s="258"/>
      <c r="D159" s="241" t="s">
        <v>178</v>
      </c>
      <c r="E159" s="259" t="s">
        <v>1</v>
      </c>
      <c r="F159" s="260" t="s">
        <v>180</v>
      </c>
      <c r="G159" s="258"/>
      <c r="H159" s="261">
        <v>10</v>
      </c>
      <c r="I159" s="262"/>
      <c r="J159" s="258"/>
      <c r="K159" s="258"/>
      <c r="L159" s="263"/>
      <c r="M159" s="264"/>
      <c r="N159" s="265"/>
      <c r="O159" s="265"/>
      <c r="P159" s="265"/>
      <c r="Q159" s="265"/>
      <c r="R159" s="265"/>
      <c r="S159" s="265"/>
      <c r="T159" s="266"/>
      <c r="U159" s="14"/>
      <c r="V159" s="14"/>
      <c r="W159" s="14"/>
      <c r="X159" s="14"/>
      <c r="Y159" s="14"/>
      <c r="Z159" s="14"/>
      <c r="AA159" s="14"/>
      <c r="AB159" s="14"/>
      <c r="AC159" s="14"/>
      <c r="AD159" s="14"/>
      <c r="AE159" s="14"/>
      <c r="AT159" s="267" t="s">
        <v>178</v>
      </c>
      <c r="AU159" s="267" t="s">
        <v>92</v>
      </c>
      <c r="AV159" s="14" t="s">
        <v>174</v>
      </c>
      <c r="AW159" s="14" t="s">
        <v>38</v>
      </c>
      <c r="AX159" s="14" t="s">
        <v>90</v>
      </c>
      <c r="AY159" s="267" t="s">
        <v>167</v>
      </c>
    </row>
    <row r="160" spans="1:65" s="2" customFormat="1" ht="16.5" customHeight="1">
      <c r="A160" s="39"/>
      <c r="B160" s="40"/>
      <c r="C160" s="228" t="s">
        <v>196</v>
      </c>
      <c r="D160" s="228" t="s">
        <v>169</v>
      </c>
      <c r="E160" s="229" t="s">
        <v>591</v>
      </c>
      <c r="F160" s="230" t="s">
        <v>592</v>
      </c>
      <c r="G160" s="231" t="s">
        <v>231</v>
      </c>
      <c r="H160" s="232">
        <v>3</v>
      </c>
      <c r="I160" s="233"/>
      <c r="J160" s="234">
        <f>ROUND(I160*H160,2)</f>
        <v>0</v>
      </c>
      <c r="K160" s="230" t="s">
        <v>173</v>
      </c>
      <c r="L160" s="45"/>
      <c r="M160" s="235" t="s">
        <v>1</v>
      </c>
      <c r="N160" s="236" t="s">
        <v>48</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174</v>
      </c>
      <c r="AT160" s="239" t="s">
        <v>169</v>
      </c>
      <c r="AU160" s="239" t="s">
        <v>92</v>
      </c>
      <c r="AY160" s="17" t="s">
        <v>167</v>
      </c>
      <c r="BE160" s="240">
        <f>IF(N160="základní",J160,0)</f>
        <v>0</v>
      </c>
      <c r="BF160" s="240">
        <f>IF(N160="snížená",J160,0)</f>
        <v>0</v>
      </c>
      <c r="BG160" s="240">
        <f>IF(N160="zákl. přenesená",J160,0)</f>
        <v>0</v>
      </c>
      <c r="BH160" s="240">
        <f>IF(N160="sníž. přenesená",J160,0)</f>
        <v>0</v>
      </c>
      <c r="BI160" s="240">
        <f>IF(N160="nulová",J160,0)</f>
        <v>0</v>
      </c>
      <c r="BJ160" s="17" t="s">
        <v>90</v>
      </c>
      <c r="BK160" s="240">
        <f>ROUND(I160*H160,2)</f>
        <v>0</v>
      </c>
      <c r="BL160" s="17" t="s">
        <v>174</v>
      </c>
      <c r="BM160" s="239" t="s">
        <v>224</v>
      </c>
    </row>
    <row r="161" spans="1:51" s="15" customFormat="1" ht="12">
      <c r="A161" s="15"/>
      <c r="B161" s="282"/>
      <c r="C161" s="283"/>
      <c r="D161" s="241" t="s">
        <v>178</v>
      </c>
      <c r="E161" s="284" t="s">
        <v>1</v>
      </c>
      <c r="F161" s="285" t="s">
        <v>593</v>
      </c>
      <c r="G161" s="283"/>
      <c r="H161" s="284" t="s">
        <v>1</v>
      </c>
      <c r="I161" s="286"/>
      <c r="J161" s="283"/>
      <c r="K161" s="283"/>
      <c r="L161" s="287"/>
      <c r="M161" s="288"/>
      <c r="N161" s="289"/>
      <c r="O161" s="289"/>
      <c r="P161" s="289"/>
      <c r="Q161" s="289"/>
      <c r="R161" s="289"/>
      <c r="S161" s="289"/>
      <c r="T161" s="290"/>
      <c r="U161" s="15"/>
      <c r="V161" s="15"/>
      <c r="W161" s="15"/>
      <c r="X161" s="15"/>
      <c r="Y161" s="15"/>
      <c r="Z161" s="15"/>
      <c r="AA161" s="15"/>
      <c r="AB161" s="15"/>
      <c r="AC161" s="15"/>
      <c r="AD161" s="15"/>
      <c r="AE161" s="15"/>
      <c r="AT161" s="291" t="s">
        <v>178</v>
      </c>
      <c r="AU161" s="291" t="s">
        <v>92</v>
      </c>
      <c r="AV161" s="15" t="s">
        <v>90</v>
      </c>
      <c r="AW161" s="15" t="s">
        <v>38</v>
      </c>
      <c r="AX161" s="15" t="s">
        <v>83</v>
      </c>
      <c r="AY161" s="291" t="s">
        <v>167</v>
      </c>
    </row>
    <row r="162" spans="1:51" s="13" customFormat="1" ht="12">
      <c r="A162" s="13"/>
      <c r="B162" s="246"/>
      <c r="C162" s="247"/>
      <c r="D162" s="241" t="s">
        <v>178</v>
      </c>
      <c r="E162" s="248" t="s">
        <v>1</v>
      </c>
      <c r="F162" s="249" t="s">
        <v>109</v>
      </c>
      <c r="G162" s="247"/>
      <c r="H162" s="250">
        <v>3</v>
      </c>
      <c r="I162" s="251"/>
      <c r="J162" s="247"/>
      <c r="K162" s="247"/>
      <c r="L162" s="252"/>
      <c r="M162" s="253"/>
      <c r="N162" s="254"/>
      <c r="O162" s="254"/>
      <c r="P162" s="254"/>
      <c r="Q162" s="254"/>
      <c r="R162" s="254"/>
      <c r="S162" s="254"/>
      <c r="T162" s="255"/>
      <c r="U162" s="13"/>
      <c r="V162" s="13"/>
      <c r="W162" s="13"/>
      <c r="X162" s="13"/>
      <c r="Y162" s="13"/>
      <c r="Z162" s="13"/>
      <c r="AA162" s="13"/>
      <c r="AB162" s="13"/>
      <c r="AC162" s="13"/>
      <c r="AD162" s="13"/>
      <c r="AE162" s="13"/>
      <c r="AT162" s="256" t="s">
        <v>178</v>
      </c>
      <c r="AU162" s="256" t="s">
        <v>92</v>
      </c>
      <c r="AV162" s="13" t="s">
        <v>92</v>
      </c>
      <c r="AW162" s="13" t="s">
        <v>38</v>
      </c>
      <c r="AX162" s="13" t="s">
        <v>83</v>
      </c>
      <c r="AY162" s="256" t="s">
        <v>167</v>
      </c>
    </row>
    <row r="163" spans="1:51" s="14" customFormat="1" ht="12">
      <c r="A163" s="14"/>
      <c r="B163" s="257"/>
      <c r="C163" s="258"/>
      <c r="D163" s="241" t="s">
        <v>178</v>
      </c>
      <c r="E163" s="259" t="s">
        <v>1</v>
      </c>
      <c r="F163" s="260" t="s">
        <v>180</v>
      </c>
      <c r="G163" s="258"/>
      <c r="H163" s="261">
        <v>3</v>
      </c>
      <c r="I163" s="262"/>
      <c r="J163" s="258"/>
      <c r="K163" s="258"/>
      <c r="L163" s="263"/>
      <c r="M163" s="264"/>
      <c r="N163" s="265"/>
      <c r="O163" s="265"/>
      <c r="P163" s="265"/>
      <c r="Q163" s="265"/>
      <c r="R163" s="265"/>
      <c r="S163" s="265"/>
      <c r="T163" s="266"/>
      <c r="U163" s="14"/>
      <c r="V163" s="14"/>
      <c r="W163" s="14"/>
      <c r="X163" s="14"/>
      <c r="Y163" s="14"/>
      <c r="Z163" s="14"/>
      <c r="AA163" s="14"/>
      <c r="AB163" s="14"/>
      <c r="AC163" s="14"/>
      <c r="AD163" s="14"/>
      <c r="AE163" s="14"/>
      <c r="AT163" s="267" t="s">
        <v>178</v>
      </c>
      <c r="AU163" s="267" t="s">
        <v>92</v>
      </c>
      <c r="AV163" s="14" t="s">
        <v>174</v>
      </c>
      <c r="AW163" s="14" t="s">
        <v>38</v>
      </c>
      <c r="AX163" s="14" t="s">
        <v>90</v>
      </c>
      <c r="AY163" s="267" t="s">
        <v>167</v>
      </c>
    </row>
    <row r="164" spans="1:65" s="2" customFormat="1" ht="16.5" customHeight="1">
      <c r="A164" s="39"/>
      <c r="B164" s="40"/>
      <c r="C164" s="228" t="s">
        <v>194</v>
      </c>
      <c r="D164" s="228" t="s">
        <v>169</v>
      </c>
      <c r="E164" s="229" t="s">
        <v>594</v>
      </c>
      <c r="F164" s="230" t="s">
        <v>595</v>
      </c>
      <c r="G164" s="231" t="s">
        <v>172</v>
      </c>
      <c r="H164" s="232">
        <v>1.3</v>
      </c>
      <c r="I164" s="233"/>
      <c r="J164" s="234">
        <f>ROUND(I164*H164,2)</f>
        <v>0</v>
      </c>
      <c r="K164" s="230" t="s">
        <v>173</v>
      </c>
      <c r="L164" s="45"/>
      <c r="M164" s="235" t="s">
        <v>1</v>
      </c>
      <c r="N164" s="236" t="s">
        <v>48</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174</v>
      </c>
      <c r="AT164" s="239" t="s">
        <v>169</v>
      </c>
      <c r="AU164" s="239" t="s">
        <v>92</v>
      </c>
      <c r="AY164" s="17" t="s">
        <v>167</v>
      </c>
      <c r="BE164" s="240">
        <f>IF(N164="základní",J164,0)</f>
        <v>0</v>
      </c>
      <c r="BF164" s="240">
        <f>IF(N164="snížená",J164,0)</f>
        <v>0</v>
      </c>
      <c r="BG164" s="240">
        <f>IF(N164="zákl. přenesená",J164,0)</f>
        <v>0</v>
      </c>
      <c r="BH164" s="240">
        <f>IF(N164="sníž. přenesená",J164,0)</f>
        <v>0</v>
      </c>
      <c r="BI164" s="240">
        <f>IF(N164="nulová",J164,0)</f>
        <v>0</v>
      </c>
      <c r="BJ164" s="17" t="s">
        <v>90</v>
      </c>
      <c r="BK164" s="240">
        <f>ROUND(I164*H164,2)</f>
        <v>0</v>
      </c>
      <c r="BL164" s="17" t="s">
        <v>174</v>
      </c>
      <c r="BM164" s="239" t="s">
        <v>235</v>
      </c>
    </row>
    <row r="165" spans="1:51" s="15" customFormat="1" ht="12">
      <c r="A165" s="15"/>
      <c r="B165" s="282"/>
      <c r="C165" s="283"/>
      <c r="D165" s="241" t="s">
        <v>178</v>
      </c>
      <c r="E165" s="284" t="s">
        <v>1</v>
      </c>
      <c r="F165" s="285" t="s">
        <v>596</v>
      </c>
      <c r="G165" s="283"/>
      <c r="H165" s="284" t="s">
        <v>1</v>
      </c>
      <c r="I165" s="286"/>
      <c r="J165" s="283"/>
      <c r="K165" s="283"/>
      <c r="L165" s="287"/>
      <c r="M165" s="288"/>
      <c r="N165" s="289"/>
      <c r="O165" s="289"/>
      <c r="P165" s="289"/>
      <c r="Q165" s="289"/>
      <c r="R165" s="289"/>
      <c r="S165" s="289"/>
      <c r="T165" s="290"/>
      <c r="U165" s="15"/>
      <c r="V165" s="15"/>
      <c r="W165" s="15"/>
      <c r="X165" s="15"/>
      <c r="Y165" s="15"/>
      <c r="Z165" s="15"/>
      <c r="AA165" s="15"/>
      <c r="AB165" s="15"/>
      <c r="AC165" s="15"/>
      <c r="AD165" s="15"/>
      <c r="AE165" s="15"/>
      <c r="AT165" s="291" t="s">
        <v>178</v>
      </c>
      <c r="AU165" s="291" t="s">
        <v>92</v>
      </c>
      <c r="AV165" s="15" t="s">
        <v>90</v>
      </c>
      <c r="AW165" s="15" t="s">
        <v>38</v>
      </c>
      <c r="AX165" s="15" t="s">
        <v>83</v>
      </c>
      <c r="AY165" s="291" t="s">
        <v>167</v>
      </c>
    </row>
    <row r="166" spans="1:51" s="13" customFormat="1" ht="12">
      <c r="A166" s="13"/>
      <c r="B166" s="246"/>
      <c r="C166" s="247"/>
      <c r="D166" s="241" t="s">
        <v>178</v>
      </c>
      <c r="E166" s="248" t="s">
        <v>1</v>
      </c>
      <c r="F166" s="249" t="s">
        <v>597</v>
      </c>
      <c r="G166" s="247"/>
      <c r="H166" s="250">
        <v>1.3</v>
      </c>
      <c r="I166" s="251"/>
      <c r="J166" s="247"/>
      <c r="K166" s="247"/>
      <c r="L166" s="252"/>
      <c r="M166" s="253"/>
      <c r="N166" s="254"/>
      <c r="O166" s="254"/>
      <c r="P166" s="254"/>
      <c r="Q166" s="254"/>
      <c r="R166" s="254"/>
      <c r="S166" s="254"/>
      <c r="T166" s="255"/>
      <c r="U166" s="13"/>
      <c r="V166" s="13"/>
      <c r="W166" s="13"/>
      <c r="X166" s="13"/>
      <c r="Y166" s="13"/>
      <c r="Z166" s="13"/>
      <c r="AA166" s="13"/>
      <c r="AB166" s="13"/>
      <c r="AC166" s="13"/>
      <c r="AD166" s="13"/>
      <c r="AE166" s="13"/>
      <c r="AT166" s="256" t="s">
        <v>178</v>
      </c>
      <c r="AU166" s="256" t="s">
        <v>92</v>
      </c>
      <c r="AV166" s="13" t="s">
        <v>92</v>
      </c>
      <c r="AW166" s="13" t="s">
        <v>38</v>
      </c>
      <c r="AX166" s="13" t="s">
        <v>83</v>
      </c>
      <c r="AY166" s="256" t="s">
        <v>167</v>
      </c>
    </row>
    <row r="167" spans="1:51" s="14" customFormat="1" ht="12">
      <c r="A167" s="14"/>
      <c r="B167" s="257"/>
      <c r="C167" s="258"/>
      <c r="D167" s="241" t="s">
        <v>178</v>
      </c>
      <c r="E167" s="259" t="s">
        <v>1</v>
      </c>
      <c r="F167" s="260" t="s">
        <v>180</v>
      </c>
      <c r="G167" s="258"/>
      <c r="H167" s="261">
        <v>1.3</v>
      </c>
      <c r="I167" s="262"/>
      <c r="J167" s="258"/>
      <c r="K167" s="258"/>
      <c r="L167" s="263"/>
      <c r="M167" s="264"/>
      <c r="N167" s="265"/>
      <c r="O167" s="265"/>
      <c r="P167" s="265"/>
      <c r="Q167" s="265"/>
      <c r="R167" s="265"/>
      <c r="S167" s="265"/>
      <c r="T167" s="266"/>
      <c r="U167" s="14"/>
      <c r="V167" s="14"/>
      <c r="W167" s="14"/>
      <c r="X167" s="14"/>
      <c r="Y167" s="14"/>
      <c r="Z167" s="14"/>
      <c r="AA167" s="14"/>
      <c r="AB167" s="14"/>
      <c r="AC167" s="14"/>
      <c r="AD167" s="14"/>
      <c r="AE167" s="14"/>
      <c r="AT167" s="267" t="s">
        <v>178</v>
      </c>
      <c r="AU167" s="267" t="s">
        <v>92</v>
      </c>
      <c r="AV167" s="14" t="s">
        <v>174</v>
      </c>
      <c r="AW167" s="14" t="s">
        <v>38</v>
      </c>
      <c r="AX167" s="14" t="s">
        <v>90</v>
      </c>
      <c r="AY167" s="267" t="s">
        <v>167</v>
      </c>
    </row>
    <row r="168" spans="1:63" s="12" customFormat="1" ht="22.8" customHeight="1">
      <c r="A168" s="12"/>
      <c r="B168" s="212"/>
      <c r="C168" s="213"/>
      <c r="D168" s="214" t="s">
        <v>82</v>
      </c>
      <c r="E168" s="226" t="s">
        <v>240</v>
      </c>
      <c r="F168" s="226" t="s">
        <v>598</v>
      </c>
      <c r="G168" s="213"/>
      <c r="H168" s="213"/>
      <c r="I168" s="216"/>
      <c r="J168" s="227">
        <f>BK168</f>
        <v>0</v>
      </c>
      <c r="K168" s="213"/>
      <c r="L168" s="218"/>
      <c r="M168" s="219"/>
      <c r="N168" s="220"/>
      <c r="O168" s="220"/>
      <c r="P168" s="221">
        <f>SUM(P169:P183)</f>
        <v>0</v>
      </c>
      <c r="Q168" s="220"/>
      <c r="R168" s="221">
        <f>SUM(R169:R183)</f>
        <v>0</v>
      </c>
      <c r="S168" s="220"/>
      <c r="T168" s="222">
        <f>SUM(T169:T183)</f>
        <v>0</v>
      </c>
      <c r="U168" s="12"/>
      <c r="V168" s="12"/>
      <c r="W168" s="12"/>
      <c r="X168" s="12"/>
      <c r="Y168" s="12"/>
      <c r="Z168" s="12"/>
      <c r="AA168" s="12"/>
      <c r="AB168" s="12"/>
      <c r="AC168" s="12"/>
      <c r="AD168" s="12"/>
      <c r="AE168" s="12"/>
      <c r="AR168" s="223" t="s">
        <v>90</v>
      </c>
      <c r="AT168" s="224" t="s">
        <v>82</v>
      </c>
      <c r="AU168" s="224" t="s">
        <v>90</v>
      </c>
      <c r="AY168" s="223" t="s">
        <v>167</v>
      </c>
      <c r="BK168" s="225">
        <f>SUM(BK169:BK183)</f>
        <v>0</v>
      </c>
    </row>
    <row r="169" spans="1:65" s="2" customFormat="1" ht="16.5" customHeight="1">
      <c r="A169" s="39"/>
      <c r="B169" s="40"/>
      <c r="C169" s="228" t="s">
        <v>207</v>
      </c>
      <c r="D169" s="228" t="s">
        <v>169</v>
      </c>
      <c r="E169" s="229" t="s">
        <v>599</v>
      </c>
      <c r="F169" s="230" t="s">
        <v>600</v>
      </c>
      <c r="G169" s="231" t="s">
        <v>172</v>
      </c>
      <c r="H169" s="232">
        <v>32</v>
      </c>
      <c r="I169" s="233"/>
      <c r="J169" s="234">
        <f>ROUND(I169*H169,2)</f>
        <v>0</v>
      </c>
      <c r="K169" s="230" t="s">
        <v>173</v>
      </c>
      <c r="L169" s="45"/>
      <c r="M169" s="235" t="s">
        <v>1</v>
      </c>
      <c r="N169" s="236" t="s">
        <v>48</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174</v>
      </c>
      <c r="AT169" s="239" t="s">
        <v>169</v>
      </c>
      <c r="AU169" s="239" t="s">
        <v>92</v>
      </c>
      <c r="AY169" s="17" t="s">
        <v>167</v>
      </c>
      <c r="BE169" s="240">
        <f>IF(N169="základní",J169,0)</f>
        <v>0</v>
      </c>
      <c r="BF169" s="240">
        <f>IF(N169="snížená",J169,0)</f>
        <v>0</v>
      </c>
      <c r="BG169" s="240">
        <f>IF(N169="zákl. přenesená",J169,0)</f>
        <v>0</v>
      </c>
      <c r="BH169" s="240">
        <f>IF(N169="sníž. přenesená",J169,0)</f>
        <v>0</v>
      </c>
      <c r="BI169" s="240">
        <f>IF(N169="nulová",J169,0)</f>
        <v>0</v>
      </c>
      <c r="BJ169" s="17" t="s">
        <v>90</v>
      </c>
      <c r="BK169" s="240">
        <f>ROUND(I169*H169,2)</f>
        <v>0</v>
      </c>
      <c r="BL169" s="17" t="s">
        <v>174</v>
      </c>
      <c r="BM169" s="239" t="s">
        <v>247</v>
      </c>
    </row>
    <row r="170" spans="1:51" s="13" customFormat="1" ht="12">
      <c r="A170" s="13"/>
      <c r="B170" s="246"/>
      <c r="C170" s="247"/>
      <c r="D170" s="241" t="s">
        <v>178</v>
      </c>
      <c r="E170" s="248" t="s">
        <v>1</v>
      </c>
      <c r="F170" s="249" t="s">
        <v>286</v>
      </c>
      <c r="G170" s="247"/>
      <c r="H170" s="250">
        <v>32</v>
      </c>
      <c r="I170" s="251"/>
      <c r="J170" s="247"/>
      <c r="K170" s="247"/>
      <c r="L170" s="252"/>
      <c r="M170" s="253"/>
      <c r="N170" s="254"/>
      <c r="O170" s="254"/>
      <c r="P170" s="254"/>
      <c r="Q170" s="254"/>
      <c r="R170" s="254"/>
      <c r="S170" s="254"/>
      <c r="T170" s="255"/>
      <c r="U170" s="13"/>
      <c r="V170" s="13"/>
      <c r="W170" s="13"/>
      <c r="X170" s="13"/>
      <c r="Y170" s="13"/>
      <c r="Z170" s="13"/>
      <c r="AA170" s="13"/>
      <c r="AB170" s="13"/>
      <c r="AC170" s="13"/>
      <c r="AD170" s="13"/>
      <c r="AE170" s="13"/>
      <c r="AT170" s="256" t="s">
        <v>178</v>
      </c>
      <c r="AU170" s="256" t="s">
        <v>92</v>
      </c>
      <c r="AV170" s="13" t="s">
        <v>92</v>
      </c>
      <c r="AW170" s="13" t="s">
        <v>38</v>
      </c>
      <c r="AX170" s="13" t="s">
        <v>83</v>
      </c>
      <c r="AY170" s="256" t="s">
        <v>167</v>
      </c>
    </row>
    <row r="171" spans="1:51" s="14" customFormat="1" ht="12">
      <c r="A171" s="14"/>
      <c r="B171" s="257"/>
      <c r="C171" s="258"/>
      <c r="D171" s="241" t="s">
        <v>178</v>
      </c>
      <c r="E171" s="259" t="s">
        <v>1</v>
      </c>
      <c r="F171" s="260" t="s">
        <v>180</v>
      </c>
      <c r="G171" s="258"/>
      <c r="H171" s="261">
        <v>32</v>
      </c>
      <c r="I171" s="262"/>
      <c r="J171" s="258"/>
      <c r="K171" s="258"/>
      <c r="L171" s="263"/>
      <c r="M171" s="264"/>
      <c r="N171" s="265"/>
      <c r="O171" s="265"/>
      <c r="P171" s="265"/>
      <c r="Q171" s="265"/>
      <c r="R171" s="265"/>
      <c r="S171" s="265"/>
      <c r="T171" s="266"/>
      <c r="U171" s="14"/>
      <c r="V171" s="14"/>
      <c r="W171" s="14"/>
      <c r="X171" s="14"/>
      <c r="Y171" s="14"/>
      <c r="Z171" s="14"/>
      <c r="AA171" s="14"/>
      <c r="AB171" s="14"/>
      <c r="AC171" s="14"/>
      <c r="AD171" s="14"/>
      <c r="AE171" s="14"/>
      <c r="AT171" s="267" t="s">
        <v>178</v>
      </c>
      <c r="AU171" s="267" t="s">
        <v>92</v>
      </c>
      <c r="AV171" s="14" t="s">
        <v>174</v>
      </c>
      <c r="AW171" s="14" t="s">
        <v>38</v>
      </c>
      <c r="AX171" s="14" t="s">
        <v>90</v>
      </c>
      <c r="AY171" s="267" t="s">
        <v>167</v>
      </c>
    </row>
    <row r="172" spans="1:65" s="2" customFormat="1" ht="16.5" customHeight="1">
      <c r="A172" s="39"/>
      <c r="B172" s="40"/>
      <c r="C172" s="228" t="s">
        <v>205</v>
      </c>
      <c r="D172" s="228" t="s">
        <v>169</v>
      </c>
      <c r="E172" s="229" t="s">
        <v>601</v>
      </c>
      <c r="F172" s="230" t="s">
        <v>602</v>
      </c>
      <c r="G172" s="231" t="s">
        <v>172</v>
      </c>
      <c r="H172" s="232">
        <v>447.819</v>
      </c>
      <c r="I172" s="233"/>
      <c r="J172" s="234">
        <f>ROUND(I172*H172,2)</f>
        <v>0</v>
      </c>
      <c r="K172" s="230" t="s">
        <v>173</v>
      </c>
      <c r="L172" s="45"/>
      <c r="M172" s="235" t="s">
        <v>1</v>
      </c>
      <c r="N172" s="236" t="s">
        <v>48</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174</v>
      </c>
      <c r="AT172" s="239" t="s">
        <v>169</v>
      </c>
      <c r="AU172" s="239" t="s">
        <v>92</v>
      </c>
      <c r="AY172" s="17" t="s">
        <v>167</v>
      </c>
      <c r="BE172" s="240">
        <f>IF(N172="základní",J172,0)</f>
        <v>0</v>
      </c>
      <c r="BF172" s="240">
        <f>IF(N172="snížená",J172,0)</f>
        <v>0</v>
      </c>
      <c r="BG172" s="240">
        <f>IF(N172="zákl. přenesená",J172,0)</f>
        <v>0</v>
      </c>
      <c r="BH172" s="240">
        <f>IF(N172="sníž. přenesená",J172,0)</f>
        <v>0</v>
      </c>
      <c r="BI172" s="240">
        <f>IF(N172="nulová",J172,0)</f>
        <v>0</v>
      </c>
      <c r="BJ172" s="17" t="s">
        <v>90</v>
      </c>
      <c r="BK172" s="240">
        <f>ROUND(I172*H172,2)</f>
        <v>0</v>
      </c>
      <c r="BL172" s="17" t="s">
        <v>174</v>
      </c>
      <c r="BM172" s="239" t="s">
        <v>255</v>
      </c>
    </row>
    <row r="173" spans="1:51" s="15" customFormat="1" ht="12">
      <c r="A173" s="15"/>
      <c r="B173" s="282"/>
      <c r="C173" s="283"/>
      <c r="D173" s="241" t="s">
        <v>178</v>
      </c>
      <c r="E173" s="284" t="s">
        <v>1</v>
      </c>
      <c r="F173" s="285" t="s">
        <v>603</v>
      </c>
      <c r="G173" s="283"/>
      <c r="H173" s="284" t="s">
        <v>1</v>
      </c>
      <c r="I173" s="286"/>
      <c r="J173" s="283"/>
      <c r="K173" s="283"/>
      <c r="L173" s="287"/>
      <c r="M173" s="288"/>
      <c r="N173" s="289"/>
      <c r="O173" s="289"/>
      <c r="P173" s="289"/>
      <c r="Q173" s="289"/>
      <c r="R173" s="289"/>
      <c r="S173" s="289"/>
      <c r="T173" s="290"/>
      <c r="U173" s="15"/>
      <c r="V173" s="15"/>
      <c r="W173" s="15"/>
      <c r="X173" s="15"/>
      <c r="Y173" s="15"/>
      <c r="Z173" s="15"/>
      <c r="AA173" s="15"/>
      <c r="AB173" s="15"/>
      <c r="AC173" s="15"/>
      <c r="AD173" s="15"/>
      <c r="AE173" s="15"/>
      <c r="AT173" s="291" t="s">
        <v>178</v>
      </c>
      <c r="AU173" s="291" t="s">
        <v>92</v>
      </c>
      <c r="AV173" s="15" t="s">
        <v>90</v>
      </c>
      <c r="AW173" s="15" t="s">
        <v>38</v>
      </c>
      <c r="AX173" s="15" t="s">
        <v>83</v>
      </c>
      <c r="AY173" s="291" t="s">
        <v>167</v>
      </c>
    </row>
    <row r="174" spans="1:51" s="13" customFormat="1" ht="12">
      <c r="A174" s="13"/>
      <c r="B174" s="246"/>
      <c r="C174" s="247"/>
      <c r="D174" s="241" t="s">
        <v>178</v>
      </c>
      <c r="E174" s="248" t="s">
        <v>1</v>
      </c>
      <c r="F174" s="249" t="s">
        <v>604</v>
      </c>
      <c r="G174" s="247"/>
      <c r="H174" s="250">
        <v>119.454</v>
      </c>
      <c r="I174" s="251"/>
      <c r="J174" s="247"/>
      <c r="K174" s="247"/>
      <c r="L174" s="252"/>
      <c r="M174" s="253"/>
      <c r="N174" s="254"/>
      <c r="O174" s="254"/>
      <c r="P174" s="254"/>
      <c r="Q174" s="254"/>
      <c r="R174" s="254"/>
      <c r="S174" s="254"/>
      <c r="T174" s="255"/>
      <c r="U174" s="13"/>
      <c r="V174" s="13"/>
      <c r="W174" s="13"/>
      <c r="X174" s="13"/>
      <c r="Y174" s="13"/>
      <c r="Z174" s="13"/>
      <c r="AA174" s="13"/>
      <c r="AB174" s="13"/>
      <c r="AC174" s="13"/>
      <c r="AD174" s="13"/>
      <c r="AE174" s="13"/>
      <c r="AT174" s="256" t="s">
        <v>178</v>
      </c>
      <c r="AU174" s="256" t="s">
        <v>92</v>
      </c>
      <c r="AV174" s="13" t="s">
        <v>92</v>
      </c>
      <c r="AW174" s="13" t="s">
        <v>38</v>
      </c>
      <c r="AX174" s="13" t="s">
        <v>83</v>
      </c>
      <c r="AY174" s="256" t="s">
        <v>167</v>
      </c>
    </row>
    <row r="175" spans="1:51" s="13" customFormat="1" ht="12">
      <c r="A175" s="13"/>
      <c r="B175" s="246"/>
      <c r="C175" s="247"/>
      <c r="D175" s="241" t="s">
        <v>178</v>
      </c>
      <c r="E175" s="248" t="s">
        <v>1</v>
      </c>
      <c r="F175" s="249" t="s">
        <v>605</v>
      </c>
      <c r="G175" s="247"/>
      <c r="H175" s="250">
        <v>328.365</v>
      </c>
      <c r="I175" s="251"/>
      <c r="J175" s="247"/>
      <c r="K175" s="247"/>
      <c r="L175" s="252"/>
      <c r="M175" s="253"/>
      <c r="N175" s="254"/>
      <c r="O175" s="254"/>
      <c r="P175" s="254"/>
      <c r="Q175" s="254"/>
      <c r="R175" s="254"/>
      <c r="S175" s="254"/>
      <c r="T175" s="255"/>
      <c r="U175" s="13"/>
      <c r="V175" s="13"/>
      <c r="W175" s="13"/>
      <c r="X175" s="13"/>
      <c r="Y175" s="13"/>
      <c r="Z175" s="13"/>
      <c r="AA175" s="13"/>
      <c r="AB175" s="13"/>
      <c r="AC175" s="13"/>
      <c r="AD175" s="13"/>
      <c r="AE175" s="13"/>
      <c r="AT175" s="256" t="s">
        <v>178</v>
      </c>
      <c r="AU175" s="256" t="s">
        <v>92</v>
      </c>
      <c r="AV175" s="13" t="s">
        <v>92</v>
      </c>
      <c r="AW175" s="13" t="s">
        <v>38</v>
      </c>
      <c r="AX175" s="13" t="s">
        <v>83</v>
      </c>
      <c r="AY175" s="256" t="s">
        <v>167</v>
      </c>
    </row>
    <row r="176" spans="1:51" s="14" customFormat="1" ht="12">
      <c r="A176" s="14"/>
      <c r="B176" s="257"/>
      <c r="C176" s="258"/>
      <c r="D176" s="241" t="s">
        <v>178</v>
      </c>
      <c r="E176" s="259" t="s">
        <v>1</v>
      </c>
      <c r="F176" s="260" t="s">
        <v>180</v>
      </c>
      <c r="G176" s="258"/>
      <c r="H176" s="261">
        <v>447.819</v>
      </c>
      <c r="I176" s="262"/>
      <c r="J176" s="258"/>
      <c r="K176" s="258"/>
      <c r="L176" s="263"/>
      <c r="M176" s="264"/>
      <c r="N176" s="265"/>
      <c r="O176" s="265"/>
      <c r="P176" s="265"/>
      <c r="Q176" s="265"/>
      <c r="R176" s="265"/>
      <c r="S176" s="265"/>
      <c r="T176" s="266"/>
      <c r="U176" s="14"/>
      <c r="V176" s="14"/>
      <c r="W176" s="14"/>
      <c r="X176" s="14"/>
      <c r="Y176" s="14"/>
      <c r="Z176" s="14"/>
      <c r="AA176" s="14"/>
      <c r="AB176" s="14"/>
      <c r="AC176" s="14"/>
      <c r="AD176" s="14"/>
      <c r="AE176" s="14"/>
      <c r="AT176" s="267" t="s">
        <v>178</v>
      </c>
      <c r="AU176" s="267" t="s">
        <v>92</v>
      </c>
      <c r="AV176" s="14" t="s">
        <v>174</v>
      </c>
      <c r="AW176" s="14" t="s">
        <v>38</v>
      </c>
      <c r="AX176" s="14" t="s">
        <v>90</v>
      </c>
      <c r="AY176" s="267" t="s">
        <v>167</v>
      </c>
    </row>
    <row r="177" spans="1:65" s="2" customFormat="1" ht="21.75" customHeight="1">
      <c r="A177" s="39"/>
      <c r="B177" s="40"/>
      <c r="C177" s="228" t="s">
        <v>215</v>
      </c>
      <c r="D177" s="228" t="s">
        <v>169</v>
      </c>
      <c r="E177" s="229" t="s">
        <v>606</v>
      </c>
      <c r="F177" s="230" t="s">
        <v>607</v>
      </c>
      <c r="G177" s="231" t="s">
        <v>172</v>
      </c>
      <c r="H177" s="232">
        <v>31.514</v>
      </c>
      <c r="I177" s="233"/>
      <c r="J177" s="234">
        <f>ROUND(I177*H177,2)</f>
        <v>0</v>
      </c>
      <c r="K177" s="230" t="s">
        <v>173</v>
      </c>
      <c r="L177" s="45"/>
      <c r="M177" s="235" t="s">
        <v>1</v>
      </c>
      <c r="N177" s="236" t="s">
        <v>48</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174</v>
      </c>
      <c r="AT177" s="239" t="s">
        <v>169</v>
      </c>
      <c r="AU177" s="239" t="s">
        <v>92</v>
      </c>
      <c r="AY177" s="17" t="s">
        <v>167</v>
      </c>
      <c r="BE177" s="240">
        <f>IF(N177="základní",J177,0)</f>
        <v>0</v>
      </c>
      <c r="BF177" s="240">
        <f>IF(N177="snížená",J177,0)</f>
        <v>0</v>
      </c>
      <c r="BG177" s="240">
        <f>IF(N177="zákl. přenesená",J177,0)</f>
        <v>0</v>
      </c>
      <c r="BH177" s="240">
        <f>IF(N177="sníž. přenesená",J177,0)</f>
        <v>0</v>
      </c>
      <c r="BI177" s="240">
        <f>IF(N177="nulová",J177,0)</f>
        <v>0</v>
      </c>
      <c r="BJ177" s="17" t="s">
        <v>90</v>
      </c>
      <c r="BK177" s="240">
        <f>ROUND(I177*H177,2)</f>
        <v>0</v>
      </c>
      <c r="BL177" s="17" t="s">
        <v>174</v>
      </c>
      <c r="BM177" s="239" t="s">
        <v>264</v>
      </c>
    </row>
    <row r="178" spans="1:65" s="2" customFormat="1" ht="16.5" customHeight="1">
      <c r="A178" s="39"/>
      <c r="B178" s="40"/>
      <c r="C178" s="228" t="s">
        <v>224</v>
      </c>
      <c r="D178" s="228" t="s">
        <v>169</v>
      </c>
      <c r="E178" s="229" t="s">
        <v>608</v>
      </c>
      <c r="F178" s="230" t="s">
        <v>609</v>
      </c>
      <c r="G178" s="231" t="s">
        <v>1</v>
      </c>
      <c r="H178" s="232">
        <v>31.514</v>
      </c>
      <c r="I178" s="233"/>
      <c r="J178" s="234">
        <f>ROUND(I178*H178,2)</f>
        <v>0</v>
      </c>
      <c r="K178" s="230" t="s">
        <v>1</v>
      </c>
      <c r="L178" s="45"/>
      <c r="M178" s="235" t="s">
        <v>1</v>
      </c>
      <c r="N178" s="236" t="s">
        <v>48</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174</v>
      </c>
      <c r="AT178" s="239" t="s">
        <v>169</v>
      </c>
      <c r="AU178" s="239" t="s">
        <v>92</v>
      </c>
      <c r="AY178" s="17" t="s">
        <v>167</v>
      </c>
      <c r="BE178" s="240">
        <f>IF(N178="základní",J178,0)</f>
        <v>0</v>
      </c>
      <c r="BF178" s="240">
        <f>IF(N178="snížená",J178,0)</f>
        <v>0</v>
      </c>
      <c r="BG178" s="240">
        <f>IF(N178="zákl. přenesená",J178,0)</f>
        <v>0</v>
      </c>
      <c r="BH178" s="240">
        <f>IF(N178="sníž. přenesená",J178,0)</f>
        <v>0</v>
      </c>
      <c r="BI178" s="240">
        <f>IF(N178="nulová",J178,0)</f>
        <v>0</v>
      </c>
      <c r="BJ178" s="17" t="s">
        <v>90</v>
      </c>
      <c r="BK178" s="240">
        <f>ROUND(I178*H178,2)</f>
        <v>0</v>
      </c>
      <c r="BL178" s="17" t="s">
        <v>174</v>
      </c>
      <c r="BM178" s="239" t="s">
        <v>278</v>
      </c>
    </row>
    <row r="179" spans="1:65" s="2" customFormat="1" ht="16.5" customHeight="1">
      <c r="A179" s="39"/>
      <c r="B179" s="40"/>
      <c r="C179" s="228" t="s">
        <v>228</v>
      </c>
      <c r="D179" s="228" t="s">
        <v>169</v>
      </c>
      <c r="E179" s="229" t="s">
        <v>610</v>
      </c>
      <c r="F179" s="230" t="s">
        <v>611</v>
      </c>
      <c r="G179" s="231" t="s">
        <v>199</v>
      </c>
      <c r="H179" s="232">
        <v>61.191</v>
      </c>
      <c r="I179" s="233"/>
      <c r="J179" s="234">
        <f>ROUND(I179*H179,2)</f>
        <v>0</v>
      </c>
      <c r="K179" s="230" t="s">
        <v>173</v>
      </c>
      <c r="L179" s="45"/>
      <c r="M179" s="235" t="s">
        <v>1</v>
      </c>
      <c r="N179" s="236" t="s">
        <v>48</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174</v>
      </c>
      <c r="AT179" s="239" t="s">
        <v>169</v>
      </c>
      <c r="AU179" s="239" t="s">
        <v>92</v>
      </c>
      <c r="AY179" s="17" t="s">
        <v>167</v>
      </c>
      <c r="BE179" s="240">
        <f>IF(N179="základní",J179,0)</f>
        <v>0</v>
      </c>
      <c r="BF179" s="240">
        <f>IF(N179="snížená",J179,0)</f>
        <v>0</v>
      </c>
      <c r="BG179" s="240">
        <f>IF(N179="zákl. přenesená",J179,0)</f>
        <v>0</v>
      </c>
      <c r="BH179" s="240">
        <f>IF(N179="sníž. přenesená",J179,0)</f>
        <v>0</v>
      </c>
      <c r="BI179" s="240">
        <f>IF(N179="nulová",J179,0)</f>
        <v>0</v>
      </c>
      <c r="BJ179" s="17" t="s">
        <v>90</v>
      </c>
      <c r="BK179" s="240">
        <f>ROUND(I179*H179,2)</f>
        <v>0</v>
      </c>
      <c r="BL179" s="17" t="s">
        <v>174</v>
      </c>
      <c r="BM179" s="239" t="s">
        <v>289</v>
      </c>
    </row>
    <row r="180" spans="1:65" s="2" customFormat="1" ht="16.5" customHeight="1">
      <c r="A180" s="39"/>
      <c r="B180" s="40"/>
      <c r="C180" s="228" t="s">
        <v>235</v>
      </c>
      <c r="D180" s="228" t="s">
        <v>169</v>
      </c>
      <c r="E180" s="229" t="s">
        <v>612</v>
      </c>
      <c r="F180" s="230" t="s">
        <v>613</v>
      </c>
      <c r="G180" s="231" t="s">
        <v>1</v>
      </c>
      <c r="H180" s="232">
        <v>61.191</v>
      </c>
      <c r="I180" s="233"/>
      <c r="J180" s="234">
        <f>ROUND(I180*H180,2)</f>
        <v>0</v>
      </c>
      <c r="K180" s="230" t="s">
        <v>1</v>
      </c>
      <c r="L180" s="45"/>
      <c r="M180" s="235" t="s">
        <v>1</v>
      </c>
      <c r="N180" s="236" t="s">
        <v>48</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174</v>
      </c>
      <c r="AT180" s="239" t="s">
        <v>169</v>
      </c>
      <c r="AU180" s="239" t="s">
        <v>92</v>
      </c>
      <c r="AY180" s="17" t="s">
        <v>167</v>
      </c>
      <c r="BE180" s="240">
        <f>IF(N180="základní",J180,0)</f>
        <v>0</v>
      </c>
      <c r="BF180" s="240">
        <f>IF(N180="snížená",J180,0)</f>
        <v>0</v>
      </c>
      <c r="BG180" s="240">
        <f>IF(N180="zákl. přenesená",J180,0)</f>
        <v>0</v>
      </c>
      <c r="BH180" s="240">
        <f>IF(N180="sníž. přenesená",J180,0)</f>
        <v>0</v>
      </c>
      <c r="BI180" s="240">
        <f>IF(N180="nulová",J180,0)</f>
        <v>0</v>
      </c>
      <c r="BJ180" s="17" t="s">
        <v>90</v>
      </c>
      <c r="BK180" s="240">
        <f>ROUND(I180*H180,2)</f>
        <v>0</v>
      </c>
      <c r="BL180" s="17" t="s">
        <v>174</v>
      </c>
      <c r="BM180" s="239" t="s">
        <v>298</v>
      </c>
    </row>
    <row r="181" spans="1:65" s="2" customFormat="1" ht="16.5" customHeight="1">
      <c r="A181" s="39"/>
      <c r="B181" s="40"/>
      <c r="C181" s="228" t="s">
        <v>240</v>
      </c>
      <c r="D181" s="228" t="s">
        <v>169</v>
      </c>
      <c r="E181" s="229" t="s">
        <v>614</v>
      </c>
      <c r="F181" s="230" t="s">
        <v>615</v>
      </c>
      <c r="G181" s="231" t="s">
        <v>199</v>
      </c>
      <c r="H181" s="232">
        <v>61.191</v>
      </c>
      <c r="I181" s="233"/>
      <c r="J181" s="234">
        <f>ROUND(I181*H181,2)</f>
        <v>0</v>
      </c>
      <c r="K181" s="230" t="s">
        <v>173</v>
      </c>
      <c r="L181" s="45"/>
      <c r="M181" s="235" t="s">
        <v>1</v>
      </c>
      <c r="N181" s="236" t="s">
        <v>48</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174</v>
      </c>
      <c r="AT181" s="239" t="s">
        <v>169</v>
      </c>
      <c r="AU181" s="239" t="s">
        <v>92</v>
      </c>
      <c r="AY181" s="17" t="s">
        <v>167</v>
      </c>
      <c r="BE181" s="240">
        <f>IF(N181="základní",J181,0)</f>
        <v>0</v>
      </c>
      <c r="BF181" s="240">
        <f>IF(N181="snížená",J181,0)</f>
        <v>0</v>
      </c>
      <c r="BG181" s="240">
        <f>IF(N181="zákl. přenesená",J181,0)</f>
        <v>0</v>
      </c>
      <c r="BH181" s="240">
        <f>IF(N181="sníž. přenesená",J181,0)</f>
        <v>0</v>
      </c>
      <c r="BI181" s="240">
        <f>IF(N181="nulová",J181,0)</f>
        <v>0</v>
      </c>
      <c r="BJ181" s="17" t="s">
        <v>90</v>
      </c>
      <c r="BK181" s="240">
        <f>ROUND(I181*H181,2)</f>
        <v>0</v>
      </c>
      <c r="BL181" s="17" t="s">
        <v>174</v>
      </c>
      <c r="BM181" s="239" t="s">
        <v>311</v>
      </c>
    </row>
    <row r="182" spans="1:51" s="13" customFormat="1" ht="12">
      <c r="A182" s="13"/>
      <c r="B182" s="246"/>
      <c r="C182" s="247"/>
      <c r="D182" s="241" t="s">
        <v>178</v>
      </c>
      <c r="E182" s="248" t="s">
        <v>1</v>
      </c>
      <c r="F182" s="249" t="s">
        <v>616</v>
      </c>
      <c r="G182" s="247"/>
      <c r="H182" s="250">
        <v>61.191</v>
      </c>
      <c r="I182" s="251"/>
      <c r="J182" s="247"/>
      <c r="K182" s="247"/>
      <c r="L182" s="252"/>
      <c r="M182" s="253"/>
      <c r="N182" s="254"/>
      <c r="O182" s="254"/>
      <c r="P182" s="254"/>
      <c r="Q182" s="254"/>
      <c r="R182" s="254"/>
      <c r="S182" s="254"/>
      <c r="T182" s="255"/>
      <c r="U182" s="13"/>
      <c r="V182" s="13"/>
      <c r="W182" s="13"/>
      <c r="X182" s="13"/>
      <c r="Y182" s="13"/>
      <c r="Z182" s="13"/>
      <c r="AA182" s="13"/>
      <c r="AB182" s="13"/>
      <c r="AC182" s="13"/>
      <c r="AD182" s="13"/>
      <c r="AE182" s="13"/>
      <c r="AT182" s="256" t="s">
        <v>178</v>
      </c>
      <c r="AU182" s="256" t="s">
        <v>92</v>
      </c>
      <c r="AV182" s="13" t="s">
        <v>92</v>
      </c>
      <c r="AW182" s="13" t="s">
        <v>38</v>
      </c>
      <c r="AX182" s="13" t="s">
        <v>83</v>
      </c>
      <c r="AY182" s="256" t="s">
        <v>167</v>
      </c>
    </row>
    <row r="183" spans="1:51" s="14" customFormat="1" ht="12">
      <c r="A183" s="14"/>
      <c r="B183" s="257"/>
      <c r="C183" s="258"/>
      <c r="D183" s="241" t="s">
        <v>178</v>
      </c>
      <c r="E183" s="259" t="s">
        <v>1</v>
      </c>
      <c r="F183" s="260" t="s">
        <v>180</v>
      </c>
      <c r="G183" s="258"/>
      <c r="H183" s="261">
        <v>61.191</v>
      </c>
      <c r="I183" s="262"/>
      <c r="J183" s="258"/>
      <c r="K183" s="258"/>
      <c r="L183" s="263"/>
      <c r="M183" s="264"/>
      <c r="N183" s="265"/>
      <c r="O183" s="265"/>
      <c r="P183" s="265"/>
      <c r="Q183" s="265"/>
      <c r="R183" s="265"/>
      <c r="S183" s="265"/>
      <c r="T183" s="266"/>
      <c r="U183" s="14"/>
      <c r="V183" s="14"/>
      <c r="W183" s="14"/>
      <c r="X183" s="14"/>
      <c r="Y183" s="14"/>
      <c r="Z183" s="14"/>
      <c r="AA183" s="14"/>
      <c r="AB183" s="14"/>
      <c r="AC183" s="14"/>
      <c r="AD183" s="14"/>
      <c r="AE183" s="14"/>
      <c r="AT183" s="267" t="s">
        <v>178</v>
      </c>
      <c r="AU183" s="267" t="s">
        <v>92</v>
      </c>
      <c r="AV183" s="14" t="s">
        <v>174</v>
      </c>
      <c r="AW183" s="14" t="s">
        <v>38</v>
      </c>
      <c r="AX183" s="14" t="s">
        <v>90</v>
      </c>
      <c r="AY183" s="267" t="s">
        <v>167</v>
      </c>
    </row>
    <row r="184" spans="1:63" s="12" customFormat="1" ht="22.8" customHeight="1">
      <c r="A184" s="12"/>
      <c r="B184" s="212"/>
      <c r="C184" s="213"/>
      <c r="D184" s="214" t="s">
        <v>82</v>
      </c>
      <c r="E184" s="226" t="s">
        <v>255</v>
      </c>
      <c r="F184" s="226" t="s">
        <v>617</v>
      </c>
      <c r="G184" s="213"/>
      <c r="H184" s="213"/>
      <c r="I184" s="216"/>
      <c r="J184" s="227">
        <f>BK184</f>
        <v>0</v>
      </c>
      <c r="K184" s="213"/>
      <c r="L184" s="218"/>
      <c r="M184" s="219"/>
      <c r="N184" s="220"/>
      <c r="O184" s="220"/>
      <c r="P184" s="221">
        <f>SUM(P185:P189)</f>
        <v>0</v>
      </c>
      <c r="Q184" s="220"/>
      <c r="R184" s="221">
        <f>SUM(R185:R189)</f>
        <v>0</v>
      </c>
      <c r="S184" s="220"/>
      <c r="T184" s="222">
        <f>SUM(T185:T189)</f>
        <v>0</v>
      </c>
      <c r="U184" s="12"/>
      <c r="V184" s="12"/>
      <c r="W184" s="12"/>
      <c r="X184" s="12"/>
      <c r="Y184" s="12"/>
      <c r="Z184" s="12"/>
      <c r="AA184" s="12"/>
      <c r="AB184" s="12"/>
      <c r="AC184" s="12"/>
      <c r="AD184" s="12"/>
      <c r="AE184" s="12"/>
      <c r="AR184" s="223" t="s">
        <v>90</v>
      </c>
      <c r="AT184" s="224" t="s">
        <v>82</v>
      </c>
      <c r="AU184" s="224" t="s">
        <v>90</v>
      </c>
      <c r="AY184" s="223" t="s">
        <v>167</v>
      </c>
      <c r="BK184" s="225">
        <f>SUM(BK185:BK189)</f>
        <v>0</v>
      </c>
    </row>
    <row r="185" spans="1:65" s="2" customFormat="1" ht="16.5" customHeight="1">
      <c r="A185" s="39"/>
      <c r="B185" s="40"/>
      <c r="C185" s="228" t="s">
        <v>247</v>
      </c>
      <c r="D185" s="228" t="s">
        <v>169</v>
      </c>
      <c r="E185" s="229" t="s">
        <v>337</v>
      </c>
      <c r="F185" s="230" t="s">
        <v>618</v>
      </c>
      <c r="G185" s="231" t="s">
        <v>172</v>
      </c>
      <c r="H185" s="232">
        <v>58.742</v>
      </c>
      <c r="I185" s="233"/>
      <c r="J185" s="234">
        <f>ROUND(I185*H185,2)</f>
        <v>0</v>
      </c>
      <c r="K185" s="230" t="s">
        <v>173</v>
      </c>
      <c r="L185" s="45"/>
      <c r="M185" s="235" t="s">
        <v>1</v>
      </c>
      <c r="N185" s="236" t="s">
        <v>48</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174</v>
      </c>
      <c r="AT185" s="239" t="s">
        <v>169</v>
      </c>
      <c r="AU185" s="239" t="s">
        <v>92</v>
      </c>
      <c r="AY185" s="17" t="s">
        <v>167</v>
      </c>
      <c r="BE185" s="240">
        <f>IF(N185="základní",J185,0)</f>
        <v>0</v>
      </c>
      <c r="BF185" s="240">
        <f>IF(N185="snížená",J185,0)</f>
        <v>0</v>
      </c>
      <c r="BG185" s="240">
        <f>IF(N185="zákl. přenesená",J185,0)</f>
        <v>0</v>
      </c>
      <c r="BH185" s="240">
        <f>IF(N185="sníž. přenesená",J185,0)</f>
        <v>0</v>
      </c>
      <c r="BI185" s="240">
        <f>IF(N185="nulová",J185,0)</f>
        <v>0</v>
      </c>
      <c r="BJ185" s="17" t="s">
        <v>90</v>
      </c>
      <c r="BK185" s="240">
        <f>ROUND(I185*H185,2)</f>
        <v>0</v>
      </c>
      <c r="BL185" s="17" t="s">
        <v>174</v>
      </c>
      <c r="BM185" s="239" t="s">
        <v>439</v>
      </c>
    </row>
    <row r="186" spans="1:51" s="15" customFormat="1" ht="12">
      <c r="A186" s="15"/>
      <c r="B186" s="282"/>
      <c r="C186" s="283"/>
      <c r="D186" s="241" t="s">
        <v>178</v>
      </c>
      <c r="E186" s="284" t="s">
        <v>1</v>
      </c>
      <c r="F186" s="285" t="s">
        <v>619</v>
      </c>
      <c r="G186" s="283"/>
      <c r="H186" s="284" t="s">
        <v>1</v>
      </c>
      <c r="I186" s="286"/>
      <c r="J186" s="283"/>
      <c r="K186" s="283"/>
      <c r="L186" s="287"/>
      <c r="M186" s="288"/>
      <c r="N186" s="289"/>
      <c r="O186" s="289"/>
      <c r="P186" s="289"/>
      <c r="Q186" s="289"/>
      <c r="R186" s="289"/>
      <c r="S186" s="289"/>
      <c r="T186" s="290"/>
      <c r="U186" s="15"/>
      <c r="V186" s="15"/>
      <c r="W186" s="15"/>
      <c r="X186" s="15"/>
      <c r="Y186" s="15"/>
      <c r="Z186" s="15"/>
      <c r="AA186" s="15"/>
      <c r="AB186" s="15"/>
      <c r="AC186" s="15"/>
      <c r="AD186" s="15"/>
      <c r="AE186" s="15"/>
      <c r="AT186" s="291" t="s">
        <v>178</v>
      </c>
      <c r="AU186" s="291" t="s">
        <v>92</v>
      </c>
      <c r="AV186" s="15" t="s">
        <v>90</v>
      </c>
      <c r="AW186" s="15" t="s">
        <v>38</v>
      </c>
      <c r="AX186" s="15" t="s">
        <v>83</v>
      </c>
      <c r="AY186" s="291" t="s">
        <v>167</v>
      </c>
    </row>
    <row r="187" spans="1:51" s="13" customFormat="1" ht="12">
      <c r="A187" s="13"/>
      <c r="B187" s="246"/>
      <c r="C187" s="247"/>
      <c r="D187" s="241" t="s">
        <v>178</v>
      </c>
      <c r="E187" s="248" t="s">
        <v>1</v>
      </c>
      <c r="F187" s="249" t="s">
        <v>620</v>
      </c>
      <c r="G187" s="247"/>
      <c r="H187" s="250">
        <v>58.742</v>
      </c>
      <c r="I187" s="251"/>
      <c r="J187" s="247"/>
      <c r="K187" s="247"/>
      <c r="L187" s="252"/>
      <c r="M187" s="253"/>
      <c r="N187" s="254"/>
      <c r="O187" s="254"/>
      <c r="P187" s="254"/>
      <c r="Q187" s="254"/>
      <c r="R187" s="254"/>
      <c r="S187" s="254"/>
      <c r="T187" s="255"/>
      <c r="U187" s="13"/>
      <c r="V187" s="13"/>
      <c r="W187" s="13"/>
      <c r="X187" s="13"/>
      <c r="Y187" s="13"/>
      <c r="Z187" s="13"/>
      <c r="AA187" s="13"/>
      <c r="AB187" s="13"/>
      <c r="AC187" s="13"/>
      <c r="AD187" s="13"/>
      <c r="AE187" s="13"/>
      <c r="AT187" s="256" t="s">
        <v>178</v>
      </c>
      <c r="AU187" s="256" t="s">
        <v>92</v>
      </c>
      <c r="AV187" s="13" t="s">
        <v>92</v>
      </c>
      <c r="AW187" s="13" t="s">
        <v>38</v>
      </c>
      <c r="AX187" s="13" t="s">
        <v>83</v>
      </c>
      <c r="AY187" s="256" t="s">
        <v>167</v>
      </c>
    </row>
    <row r="188" spans="1:51" s="14" customFormat="1" ht="12">
      <c r="A188" s="14"/>
      <c r="B188" s="257"/>
      <c r="C188" s="258"/>
      <c r="D188" s="241" t="s">
        <v>178</v>
      </c>
      <c r="E188" s="259" t="s">
        <v>1</v>
      </c>
      <c r="F188" s="260" t="s">
        <v>180</v>
      </c>
      <c r="G188" s="258"/>
      <c r="H188" s="261">
        <v>58.742</v>
      </c>
      <c r="I188" s="262"/>
      <c r="J188" s="258"/>
      <c r="K188" s="258"/>
      <c r="L188" s="263"/>
      <c r="M188" s="264"/>
      <c r="N188" s="265"/>
      <c r="O188" s="265"/>
      <c r="P188" s="265"/>
      <c r="Q188" s="265"/>
      <c r="R188" s="265"/>
      <c r="S188" s="265"/>
      <c r="T188" s="266"/>
      <c r="U188" s="14"/>
      <c r="V188" s="14"/>
      <c r="W188" s="14"/>
      <c r="X188" s="14"/>
      <c r="Y188" s="14"/>
      <c r="Z188" s="14"/>
      <c r="AA188" s="14"/>
      <c r="AB188" s="14"/>
      <c r="AC188" s="14"/>
      <c r="AD188" s="14"/>
      <c r="AE188" s="14"/>
      <c r="AT188" s="267" t="s">
        <v>178</v>
      </c>
      <c r="AU188" s="267" t="s">
        <v>92</v>
      </c>
      <c r="AV188" s="14" t="s">
        <v>174</v>
      </c>
      <c r="AW188" s="14" t="s">
        <v>38</v>
      </c>
      <c r="AX188" s="14" t="s">
        <v>90</v>
      </c>
      <c r="AY188" s="267" t="s">
        <v>167</v>
      </c>
    </row>
    <row r="189" spans="1:65" s="2" customFormat="1" ht="16.5" customHeight="1">
      <c r="A189" s="39"/>
      <c r="B189" s="40"/>
      <c r="C189" s="228" t="s">
        <v>8</v>
      </c>
      <c r="D189" s="228" t="s">
        <v>169</v>
      </c>
      <c r="E189" s="229" t="s">
        <v>621</v>
      </c>
      <c r="F189" s="230" t="s">
        <v>622</v>
      </c>
      <c r="G189" s="231" t="s">
        <v>172</v>
      </c>
      <c r="H189" s="232">
        <v>431.274</v>
      </c>
      <c r="I189" s="233"/>
      <c r="J189" s="234">
        <f>ROUND(I189*H189,2)</f>
        <v>0</v>
      </c>
      <c r="K189" s="230" t="s">
        <v>173</v>
      </c>
      <c r="L189" s="45"/>
      <c r="M189" s="235" t="s">
        <v>1</v>
      </c>
      <c r="N189" s="236" t="s">
        <v>48</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174</v>
      </c>
      <c r="AT189" s="239" t="s">
        <v>169</v>
      </c>
      <c r="AU189" s="239" t="s">
        <v>92</v>
      </c>
      <c r="AY189" s="17" t="s">
        <v>167</v>
      </c>
      <c r="BE189" s="240">
        <f>IF(N189="základní",J189,0)</f>
        <v>0</v>
      </c>
      <c r="BF189" s="240">
        <f>IF(N189="snížená",J189,0)</f>
        <v>0</v>
      </c>
      <c r="BG189" s="240">
        <f>IF(N189="zákl. přenesená",J189,0)</f>
        <v>0</v>
      </c>
      <c r="BH189" s="240">
        <f>IF(N189="sníž. přenesená",J189,0)</f>
        <v>0</v>
      </c>
      <c r="BI189" s="240">
        <f>IF(N189="nulová",J189,0)</f>
        <v>0</v>
      </c>
      <c r="BJ189" s="17" t="s">
        <v>90</v>
      </c>
      <c r="BK189" s="240">
        <f>ROUND(I189*H189,2)</f>
        <v>0</v>
      </c>
      <c r="BL189" s="17" t="s">
        <v>174</v>
      </c>
      <c r="BM189" s="239" t="s">
        <v>448</v>
      </c>
    </row>
    <row r="190" spans="1:63" s="12" customFormat="1" ht="22.8" customHeight="1">
      <c r="A190" s="12"/>
      <c r="B190" s="212"/>
      <c r="C190" s="213"/>
      <c r="D190" s="214" t="s">
        <v>82</v>
      </c>
      <c r="E190" s="226" t="s">
        <v>259</v>
      </c>
      <c r="F190" s="226" t="s">
        <v>623</v>
      </c>
      <c r="G190" s="213"/>
      <c r="H190" s="213"/>
      <c r="I190" s="216"/>
      <c r="J190" s="227">
        <f>BK190</f>
        <v>0</v>
      </c>
      <c r="K190" s="213"/>
      <c r="L190" s="218"/>
      <c r="M190" s="219"/>
      <c r="N190" s="220"/>
      <c r="O190" s="220"/>
      <c r="P190" s="221">
        <f>SUM(P191:P194)</f>
        <v>0</v>
      </c>
      <c r="Q190" s="220"/>
      <c r="R190" s="221">
        <f>SUM(R191:R194)</f>
        <v>0</v>
      </c>
      <c r="S190" s="220"/>
      <c r="T190" s="222">
        <f>SUM(T191:T194)</f>
        <v>0</v>
      </c>
      <c r="U190" s="12"/>
      <c r="V190" s="12"/>
      <c r="W190" s="12"/>
      <c r="X190" s="12"/>
      <c r="Y190" s="12"/>
      <c r="Z190" s="12"/>
      <c r="AA190" s="12"/>
      <c r="AB190" s="12"/>
      <c r="AC190" s="12"/>
      <c r="AD190" s="12"/>
      <c r="AE190" s="12"/>
      <c r="AR190" s="223" t="s">
        <v>90</v>
      </c>
      <c r="AT190" s="224" t="s">
        <v>82</v>
      </c>
      <c r="AU190" s="224" t="s">
        <v>90</v>
      </c>
      <c r="AY190" s="223" t="s">
        <v>167</v>
      </c>
      <c r="BK190" s="225">
        <f>SUM(BK191:BK194)</f>
        <v>0</v>
      </c>
    </row>
    <row r="191" spans="1:65" s="2" customFormat="1" ht="16.5" customHeight="1">
      <c r="A191" s="39"/>
      <c r="B191" s="40"/>
      <c r="C191" s="228" t="s">
        <v>255</v>
      </c>
      <c r="D191" s="228" t="s">
        <v>169</v>
      </c>
      <c r="E191" s="229" t="s">
        <v>624</v>
      </c>
      <c r="F191" s="230" t="s">
        <v>625</v>
      </c>
      <c r="G191" s="231" t="s">
        <v>172</v>
      </c>
      <c r="H191" s="232">
        <v>58.742</v>
      </c>
      <c r="I191" s="233"/>
      <c r="J191" s="234">
        <f>ROUND(I191*H191,2)</f>
        <v>0</v>
      </c>
      <c r="K191" s="230" t="s">
        <v>173</v>
      </c>
      <c r="L191" s="45"/>
      <c r="M191" s="235" t="s">
        <v>1</v>
      </c>
      <c r="N191" s="236" t="s">
        <v>48</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174</v>
      </c>
      <c r="AT191" s="239" t="s">
        <v>169</v>
      </c>
      <c r="AU191" s="239" t="s">
        <v>92</v>
      </c>
      <c r="AY191" s="17" t="s">
        <v>167</v>
      </c>
      <c r="BE191" s="240">
        <f>IF(N191="základní",J191,0)</f>
        <v>0</v>
      </c>
      <c r="BF191" s="240">
        <f>IF(N191="snížená",J191,0)</f>
        <v>0</v>
      </c>
      <c r="BG191" s="240">
        <f>IF(N191="zákl. přenesená",J191,0)</f>
        <v>0</v>
      </c>
      <c r="BH191" s="240">
        <f>IF(N191="sníž. přenesená",J191,0)</f>
        <v>0</v>
      </c>
      <c r="BI191" s="240">
        <f>IF(N191="nulová",J191,0)</f>
        <v>0</v>
      </c>
      <c r="BJ191" s="17" t="s">
        <v>90</v>
      </c>
      <c r="BK191" s="240">
        <f>ROUND(I191*H191,2)</f>
        <v>0</v>
      </c>
      <c r="BL191" s="17" t="s">
        <v>174</v>
      </c>
      <c r="BM191" s="239" t="s">
        <v>286</v>
      </c>
    </row>
    <row r="192" spans="1:51" s="13" customFormat="1" ht="12">
      <c r="A192" s="13"/>
      <c r="B192" s="246"/>
      <c r="C192" s="247"/>
      <c r="D192" s="241" t="s">
        <v>178</v>
      </c>
      <c r="E192" s="248" t="s">
        <v>1</v>
      </c>
      <c r="F192" s="249" t="s">
        <v>626</v>
      </c>
      <c r="G192" s="247"/>
      <c r="H192" s="250">
        <v>58.742</v>
      </c>
      <c r="I192" s="251"/>
      <c r="J192" s="247"/>
      <c r="K192" s="247"/>
      <c r="L192" s="252"/>
      <c r="M192" s="253"/>
      <c r="N192" s="254"/>
      <c r="O192" s="254"/>
      <c r="P192" s="254"/>
      <c r="Q192" s="254"/>
      <c r="R192" s="254"/>
      <c r="S192" s="254"/>
      <c r="T192" s="255"/>
      <c r="U192" s="13"/>
      <c r="V192" s="13"/>
      <c r="W192" s="13"/>
      <c r="X192" s="13"/>
      <c r="Y192" s="13"/>
      <c r="Z192" s="13"/>
      <c r="AA192" s="13"/>
      <c r="AB192" s="13"/>
      <c r="AC192" s="13"/>
      <c r="AD192" s="13"/>
      <c r="AE192" s="13"/>
      <c r="AT192" s="256" t="s">
        <v>178</v>
      </c>
      <c r="AU192" s="256" t="s">
        <v>92</v>
      </c>
      <c r="AV192" s="13" t="s">
        <v>92</v>
      </c>
      <c r="AW192" s="13" t="s">
        <v>38</v>
      </c>
      <c r="AX192" s="13" t="s">
        <v>83</v>
      </c>
      <c r="AY192" s="256" t="s">
        <v>167</v>
      </c>
    </row>
    <row r="193" spans="1:51" s="14" customFormat="1" ht="12">
      <c r="A193" s="14"/>
      <c r="B193" s="257"/>
      <c r="C193" s="258"/>
      <c r="D193" s="241" t="s">
        <v>178</v>
      </c>
      <c r="E193" s="259" t="s">
        <v>1</v>
      </c>
      <c r="F193" s="260" t="s">
        <v>180</v>
      </c>
      <c r="G193" s="258"/>
      <c r="H193" s="261">
        <v>58.742</v>
      </c>
      <c r="I193" s="262"/>
      <c r="J193" s="258"/>
      <c r="K193" s="258"/>
      <c r="L193" s="263"/>
      <c r="M193" s="264"/>
      <c r="N193" s="265"/>
      <c r="O193" s="265"/>
      <c r="P193" s="265"/>
      <c r="Q193" s="265"/>
      <c r="R193" s="265"/>
      <c r="S193" s="265"/>
      <c r="T193" s="266"/>
      <c r="U193" s="14"/>
      <c r="V193" s="14"/>
      <c r="W193" s="14"/>
      <c r="X193" s="14"/>
      <c r="Y193" s="14"/>
      <c r="Z193" s="14"/>
      <c r="AA193" s="14"/>
      <c r="AB193" s="14"/>
      <c r="AC193" s="14"/>
      <c r="AD193" s="14"/>
      <c r="AE193" s="14"/>
      <c r="AT193" s="267" t="s">
        <v>178</v>
      </c>
      <c r="AU193" s="267" t="s">
        <v>92</v>
      </c>
      <c r="AV193" s="14" t="s">
        <v>174</v>
      </c>
      <c r="AW193" s="14" t="s">
        <v>38</v>
      </c>
      <c r="AX193" s="14" t="s">
        <v>90</v>
      </c>
      <c r="AY193" s="267" t="s">
        <v>167</v>
      </c>
    </row>
    <row r="194" spans="1:65" s="2" customFormat="1" ht="16.5" customHeight="1">
      <c r="A194" s="39"/>
      <c r="B194" s="40"/>
      <c r="C194" s="228" t="s">
        <v>259</v>
      </c>
      <c r="D194" s="228" t="s">
        <v>169</v>
      </c>
      <c r="E194" s="229" t="s">
        <v>347</v>
      </c>
      <c r="F194" s="230" t="s">
        <v>348</v>
      </c>
      <c r="G194" s="231" t="s">
        <v>191</v>
      </c>
      <c r="H194" s="232">
        <v>105.736</v>
      </c>
      <c r="I194" s="233"/>
      <c r="J194" s="234">
        <f>ROUND(I194*H194,2)</f>
        <v>0</v>
      </c>
      <c r="K194" s="230" t="s">
        <v>173</v>
      </c>
      <c r="L194" s="45"/>
      <c r="M194" s="235" t="s">
        <v>1</v>
      </c>
      <c r="N194" s="236" t="s">
        <v>48</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174</v>
      </c>
      <c r="AT194" s="239" t="s">
        <v>169</v>
      </c>
      <c r="AU194" s="239" t="s">
        <v>92</v>
      </c>
      <c r="AY194" s="17" t="s">
        <v>167</v>
      </c>
      <c r="BE194" s="240">
        <f>IF(N194="základní",J194,0)</f>
        <v>0</v>
      </c>
      <c r="BF194" s="240">
        <f>IF(N194="snížená",J194,0)</f>
        <v>0</v>
      </c>
      <c r="BG194" s="240">
        <f>IF(N194="zákl. přenesená",J194,0)</f>
        <v>0</v>
      </c>
      <c r="BH194" s="240">
        <f>IF(N194="sníž. přenesená",J194,0)</f>
        <v>0</v>
      </c>
      <c r="BI194" s="240">
        <f>IF(N194="nulová",J194,0)</f>
        <v>0</v>
      </c>
      <c r="BJ194" s="17" t="s">
        <v>90</v>
      </c>
      <c r="BK194" s="240">
        <f>ROUND(I194*H194,2)</f>
        <v>0</v>
      </c>
      <c r="BL194" s="17" t="s">
        <v>174</v>
      </c>
      <c r="BM194" s="239" t="s">
        <v>465</v>
      </c>
    </row>
    <row r="195" spans="1:63" s="12" customFormat="1" ht="22.8" customHeight="1">
      <c r="A195" s="12"/>
      <c r="B195" s="212"/>
      <c r="C195" s="213"/>
      <c r="D195" s="214" t="s">
        <v>82</v>
      </c>
      <c r="E195" s="226" t="s">
        <v>264</v>
      </c>
      <c r="F195" s="226" t="s">
        <v>627</v>
      </c>
      <c r="G195" s="213"/>
      <c r="H195" s="213"/>
      <c r="I195" s="216"/>
      <c r="J195" s="227">
        <f>BK195</f>
        <v>0</v>
      </c>
      <c r="K195" s="213"/>
      <c r="L195" s="218"/>
      <c r="M195" s="219"/>
      <c r="N195" s="220"/>
      <c r="O195" s="220"/>
      <c r="P195" s="221">
        <f>SUM(P196:P219)</f>
        <v>0</v>
      </c>
      <c r="Q195" s="220"/>
      <c r="R195" s="221">
        <f>SUM(R196:R219)</f>
        <v>0</v>
      </c>
      <c r="S195" s="220"/>
      <c r="T195" s="222">
        <f>SUM(T196:T219)</f>
        <v>0</v>
      </c>
      <c r="U195" s="12"/>
      <c r="V195" s="12"/>
      <c r="W195" s="12"/>
      <c r="X195" s="12"/>
      <c r="Y195" s="12"/>
      <c r="Z195" s="12"/>
      <c r="AA195" s="12"/>
      <c r="AB195" s="12"/>
      <c r="AC195" s="12"/>
      <c r="AD195" s="12"/>
      <c r="AE195" s="12"/>
      <c r="AR195" s="223" t="s">
        <v>90</v>
      </c>
      <c r="AT195" s="224" t="s">
        <v>82</v>
      </c>
      <c r="AU195" s="224" t="s">
        <v>90</v>
      </c>
      <c r="AY195" s="223" t="s">
        <v>167</v>
      </c>
      <c r="BK195" s="225">
        <f>SUM(BK196:BK219)</f>
        <v>0</v>
      </c>
    </row>
    <row r="196" spans="1:65" s="2" customFormat="1" ht="16.5" customHeight="1">
      <c r="A196" s="39"/>
      <c r="B196" s="40"/>
      <c r="C196" s="228" t="s">
        <v>264</v>
      </c>
      <c r="D196" s="228" t="s">
        <v>169</v>
      </c>
      <c r="E196" s="229" t="s">
        <v>628</v>
      </c>
      <c r="F196" s="230" t="s">
        <v>629</v>
      </c>
      <c r="G196" s="231" t="s">
        <v>199</v>
      </c>
      <c r="H196" s="232">
        <v>220</v>
      </c>
      <c r="I196" s="233"/>
      <c r="J196" s="234">
        <f>ROUND(I196*H196,2)</f>
        <v>0</v>
      </c>
      <c r="K196" s="230" t="s">
        <v>173</v>
      </c>
      <c r="L196" s="45"/>
      <c r="M196" s="235" t="s">
        <v>1</v>
      </c>
      <c r="N196" s="236" t="s">
        <v>48</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174</v>
      </c>
      <c r="AT196" s="239" t="s">
        <v>169</v>
      </c>
      <c r="AU196" s="239" t="s">
        <v>92</v>
      </c>
      <c r="AY196" s="17" t="s">
        <v>167</v>
      </c>
      <c r="BE196" s="240">
        <f>IF(N196="základní",J196,0)</f>
        <v>0</v>
      </c>
      <c r="BF196" s="240">
        <f>IF(N196="snížená",J196,0)</f>
        <v>0</v>
      </c>
      <c r="BG196" s="240">
        <f>IF(N196="zákl. přenesená",J196,0)</f>
        <v>0</v>
      </c>
      <c r="BH196" s="240">
        <f>IF(N196="sníž. přenesená",J196,0)</f>
        <v>0</v>
      </c>
      <c r="BI196" s="240">
        <f>IF(N196="nulová",J196,0)</f>
        <v>0</v>
      </c>
      <c r="BJ196" s="17" t="s">
        <v>90</v>
      </c>
      <c r="BK196" s="240">
        <f>ROUND(I196*H196,2)</f>
        <v>0</v>
      </c>
      <c r="BL196" s="17" t="s">
        <v>174</v>
      </c>
      <c r="BM196" s="239" t="s">
        <v>476</v>
      </c>
    </row>
    <row r="197" spans="1:51" s="13" customFormat="1" ht="12">
      <c r="A197" s="13"/>
      <c r="B197" s="246"/>
      <c r="C197" s="247"/>
      <c r="D197" s="241" t="s">
        <v>178</v>
      </c>
      <c r="E197" s="248" t="s">
        <v>1</v>
      </c>
      <c r="F197" s="249" t="s">
        <v>630</v>
      </c>
      <c r="G197" s="247"/>
      <c r="H197" s="250">
        <v>220</v>
      </c>
      <c r="I197" s="251"/>
      <c r="J197" s="247"/>
      <c r="K197" s="247"/>
      <c r="L197" s="252"/>
      <c r="M197" s="253"/>
      <c r="N197" s="254"/>
      <c r="O197" s="254"/>
      <c r="P197" s="254"/>
      <c r="Q197" s="254"/>
      <c r="R197" s="254"/>
      <c r="S197" s="254"/>
      <c r="T197" s="255"/>
      <c r="U197" s="13"/>
      <c r="V197" s="13"/>
      <c r="W197" s="13"/>
      <c r="X197" s="13"/>
      <c r="Y197" s="13"/>
      <c r="Z197" s="13"/>
      <c r="AA197" s="13"/>
      <c r="AB197" s="13"/>
      <c r="AC197" s="13"/>
      <c r="AD197" s="13"/>
      <c r="AE197" s="13"/>
      <c r="AT197" s="256" t="s">
        <v>178</v>
      </c>
      <c r="AU197" s="256" t="s">
        <v>92</v>
      </c>
      <c r="AV197" s="13" t="s">
        <v>92</v>
      </c>
      <c r="AW197" s="13" t="s">
        <v>38</v>
      </c>
      <c r="AX197" s="13" t="s">
        <v>83</v>
      </c>
      <c r="AY197" s="256" t="s">
        <v>167</v>
      </c>
    </row>
    <row r="198" spans="1:51" s="14" customFormat="1" ht="12">
      <c r="A198" s="14"/>
      <c r="B198" s="257"/>
      <c r="C198" s="258"/>
      <c r="D198" s="241" t="s">
        <v>178</v>
      </c>
      <c r="E198" s="259" t="s">
        <v>1</v>
      </c>
      <c r="F198" s="260" t="s">
        <v>180</v>
      </c>
      <c r="G198" s="258"/>
      <c r="H198" s="261">
        <v>220</v>
      </c>
      <c r="I198" s="262"/>
      <c r="J198" s="258"/>
      <c r="K198" s="258"/>
      <c r="L198" s="263"/>
      <c r="M198" s="264"/>
      <c r="N198" s="265"/>
      <c r="O198" s="265"/>
      <c r="P198" s="265"/>
      <c r="Q198" s="265"/>
      <c r="R198" s="265"/>
      <c r="S198" s="265"/>
      <c r="T198" s="266"/>
      <c r="U198" s="14"/>
      <c r="V198" s="14"/>
      <c r="W198" s="14"/>
      <c r="X198" s="14"/>
      <c r="Y198" s="14"/>
      <c r="Z198" s="14"/>
      <c r="AA198" s="14"/>
      <c r="AB198" s="14"/>
      <c r="AC198" s="14"/>
      <c r="AD198" s="14"/>
      <c r="AE198" s="14"/>
      <c r="AT198" s="267" t="s">
        <v>178</v>
      </c>
      <c r="AU198" s="267" t="s">
        <v>92</v>
      </c>
      <c r="AV198" s="14" t="s">
        <v>174</v>
      </c>
      <c r="AW198" s="14" t="s">
        <v>38</v>
      </c>
      <c r="AX198" s="14" t="s">
        <v>90</v>
      </c>
      <c r="AY198" s="267" t="s">
        <v>167</v>
      </c>
    </row>
    <row r="199" spans="1:65" s="2" customFormat="1" ht="16.5" customHeight="1">
      <c r="A199" s="39"/>
      <c r="B199" s="40"/>
      <c r="C199" s="228" t="s">
        <v>270</v>
      </c>
      <c r="D199" s="228" t="s">
        <v>169</v>
      </c>
      <c r="E199" s="229" t="s">
        <v>631</v>
      </c>
      <c r="F199" s="230" t="s">
        <v>632</v>
      </c>
      <c r="G199" s="231" t="s">
        <v>199</v>
      </c>
      <c r="H199" s="232">
        <v>220</v>
      </c>
      <c r="I199" s="233"/>
      <c r="J199" s="234">
        <f>ROUND(I199*H199,2)</f>
        <v>0</v>
      </c>
      <c r="K199" s="230" t="s">
        <v>173</v>
      </c>
      <c r="L199" s="45"/>
      <c r="M199" s="235" t="s">
        <v>1</v>
      </c>
      <c r="N199" s="236" t="s">
        <v>48</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174</v>
      </c>
      <c r="AT199" s="239" t="s">
        <v>169</v>
      </c>
      <c r="AU199" s="239" t="s">
        <v>92</v>
      </c>
      <c r="AY199" s="17" t="s">
        <v>167</v>
      </c>
      <c r="BE199" s="240">
        <f>IF(N199="základní",J199,0)</f>
        <v>0</v>
      </c>
      <c r="BF199" s="240">
        <f>IF(N199="snížená",J199,0)</f>
        <v>0</v>
      </c>
      <c r="BG199" s="240">
        <f>IF(N199="zákl. přenesená",J199,0)</f>
        <v>0</v>
      </c>
      <c r="BH199" s="240">
        <f>IF(N199="sníž. přenesená",J199,0)</f>
        <v>0</v>
      </c>
      <c r="BI199" s="240">
        <f>IF(N199="nulová",J199,0)</f>
        <v>0</v>
      </c>
      <c r="BJ199" s="17" t="s">
        <v>90</v>
      </c>
      <c r="BK199" s="240">
        <f>ROUND(I199*H199,2)</f>
        <v>0</v>
      </c>
      <c r="BL199" s="17" t="s">
        <v>174</v>
      </c>
      <c r="BM199" s="239" t="s">
        <v>489</v>
      </c>
    </row>
    <row r="200" spans="1:51" s="13" customFormat="1" ht="12">
      <c r="A200" s="13"/>
      <c r="B200" s="246"/>
      <c r="C200" s="247"/>
      <c r="D200" s="241" t="s">
        <v>178</v>
      </c>
      <c r="E200" s="248" t="s">
        <v>1</v>
      </c>
      <c r="F200" s="249" t="s">
        <v>633</v>
      </c>
      <c r="G200" s="247"/>
      <c r="H200" s="250">
        <v>220</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178</v>
      </c>
      <c r="AU200" s="256" t="s">
        <v>92</v>
      </c>
      <c r="AV200" s="13" t="s">
        <v>92</v>
      </c>
      <c r="AW200" s="13" t="s">
        <v>38</v>
      </c>
      <c r="AX200" s="13" t="s">
        <v>83</v>
      </c>
      <c r="AY200" s="256" t="s">
        <v>167</v>
      </c>
    </row>
    <row r="201" spans="1:51" s="14" customFormat="1" ht="12">
      <c r="A201" s="14"/>
      <c r="B201" s="257"/>
      <c r="C201" s="258"/>
      <c r="D201" s="241" t="s">
        <v>178</v>
      </c>
      <c r="E201" s="259" t="s">
        <v>1</v>
      </c>
      <c r="F201" s="260" t="s">
        <v>180</v>
      </c>
      <c r="G201" s="258"/>
      <c r="H201" s="261">
        <v>220</v>
      </c>
      <c r="I201" s="262"/>
      <c r="J201" s="258"/>
      <c r="K201" s="258"/>
      <c r="L201" s="263"/>
      <c r="M201" s="264"/>
      <c r="N201" s="265"/>
      <c r="O201" s="265"/>
      <c r="P201" s="265"/>
      <c r="Q201" s="265"/>
      <c r="R201" s="265"/>
      <c r="S201" s="265"/>
      <c r="T201" s="266"/>
      <c r="U201" s="14"/>
      <c r="V201" s="14"/>
      <c r="W201" s="14"/>
      <c r="X201" s="14"/>
      <c r="Y201" s="14"/>
      <c r="Z201" s="14"/>
      <c r="AA201" s="14"/>
      <c r="AB201" s="14"/>
      <c r="AC201" s="14"/>
      <c r="AD201" s="14"/>
      <c r="AE201" s="14"/>
      <c r="AT201" s="267" t="s">
        <v>178</v>
      </c>
      <c r="AU201" s="267" t="s">
        <v>92</v>
      </c>
      <c r="AV201" s="14" t="s">
        <v>174</v>
      </c>
      <c r="AW201" s="14" t="s">
        <v>38</v>
      </c>
      <c r="AX201" s="14" t="s">
        <v>90</v>
      </c>
      <c r="AY201" s="267" t="s">
        <v>167</v>
      </c>
    </row>
    <row r="202" spans="1:65" s="2" customFormat="1" ht="16.5" customHeight="1">
      <c r="A202" s="39"/>
      <c r="B202" s="40"/>
      <c r="C202" s="268" t="s">
        <v>278</v>
      </c>
      <c r="D202" s="268" t="s">
        <v>283</v>
      </c>
      <c r="E202" s="269" t="s">
        <v>634</v>
      </c>
      <c r="F202" s="270" t="s">
        <v>635</v>
      </c>
      <c r="G202" s="271" t="s">
        <v>636</v>
      </c>
      <c r="H202" s="272">
        <v>6.6</v>
      </c>
      <c r="I202" s="273"/>
      <c r="J202" s="274">
        <f>ROUND(I202*H202,2)</f>
        <v>0</v>
      </c>
      <c r="K202" s="270" t="s">
        <v>173</v>
      </c>
      <c r="L202" s="275"/>
      <c r="M202" s="276" t="s">
        <v>1</v>
      </c>
      <c r="N202" s="277" t="s">
        <v>48</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205</v>
      </c>
      <c r="AT202" s="239" t="s">
        <v>283</v>
      </c>
      <c r="AU202" s="239" t="s">
        <v>92</v>
      </c>
      <c r="AY202" s="17" t="s">
        <v>167</v>
      </c>
      <c r="BE202" s="240">
        <f>IF(N202="základní",J202,0)</f>
        <v>0</v>
      </c>
      <c r="BF202" s="240">
        <f>IF(N202="snížená",J202,0)</f>
        <v>0</v>
      </c>
      <c r="BG202" s="240">
        <f>IF(N202="zákl. přenesená",J202,0)</f>
        <v>0</v>
      </c>
      <c r="BH202" s="240">
        <f>IF(N202="sníž. přenesená",J202,0)</f>
        <v>0</v>
      </c>
      <c r="BI202" s="240">
        <f>IF(N202="nulová",J202,0)</f>
        <v>0</v>
      </c>
      <c r="BJ202" s="17" t="s">
        <v>90</v>
      </c>
      <c r="BK202" s="240">
        <f>ROUND(I202*H202,2)</f>
        <v>0</v>
      </c>
      <c r="BL202" s="17" t="s">
        <v>174</v>
      </c>
      <c r="BM202" s="239" t="s">
        <v>587</v>
      </c>
    </row>
    <row r="203" spans="1:51" s="13" customFormat="1" ht="12">
      <c r="A203" s="13"/>
      <c r="B203" s="246"/>
      <c r="C203" s="247"/>
      <c r="D203" s="241" t="s">
        <v>178</v>
      </c>
      <c r="E203" s="248" t="s">
        <v>1</v>
      </c>
      <c r="F203" s="249" t="s">
        <v>637</v>
      </c>
      <c r="G203" s="247"/>
      <c r="H203" s="250">
        <v>6.6</v>
      </c>
      <c r="I203" s="251"/>
      <c r="J203" s="247"/>
      <c r="K203" s="247"/>
      <c r="L203" s="252"/>
      <c r="M203" s="253"/>
      <c r="N203" s="254"/>
      <c r="O203" s="254"/>
      <c r="P203" s="254"/>
      <c r="Q203" s="254"/>
      <c r="R203" s="254"/>
      <c r="S203" s="254"/>
      <c r="T203" s="255"/>
      <c r="U203" s="13"/>
      <c r="V203" s="13"/>
      <c r="W203" s="13"/>
      <c r="X203" s="13"/>
      <c r="Y203" s="13"/>
      <c r="Z203" s="13"/>
      <c r="AA203" s="13"/>
      <c r="AB203" s="13"/>
      <c r="AC203" s="13"/>
      <c r="AD203" s="13"/>
      <c r="AE203" s="13"/>
      <c r="AT203" s="256" t="s">
        <v>178</v>
      </c>
      <c r="AU203" s="256" t="s">
        <v>92</v>
      </c>
      <c r="AV203" s="13" t="s">
        <v>92</v>
      </c>
      <c r="AW203" s="13" t="s">
        <v>38</v>
      </c>
      <c r="AX203" s="13" t="s">
        <v>83</v>
      </c>
      <c r="AY203" s="256" t="s">
        <v>167</v>
      </c>
    </row>
    <row r="204" spans="1:51" s="14" customFormat="1" ht="12">
      <c r="A204" s="14"/>
      <c r="B204" s="257"/>
      <c r="C204" s="258"/>
      <c r="D204" s="241" t="s">
        <v>178</v>
      </c>
      <c r="E204" s="259" t="s">
        <v>1</v>
      </c>
      <c r="F204" s="260" t="s">
        <v>180</v>
      </c>
      <c r="G204" s="258"/>
      <c r="H204" s="261">
        <v>6.6</v>
      </c>
      <c r="I204" s="262"/>
      <c r="J204" s="258"/>
      <c r="K204" s="258"/>
      <c r="L204" s="263"/>
      <c r="M204" s="264"/>
      <c r="N204" s="265"/>
      <c r="O204" s="265"/>
      <c r="P204" s="265"/>
      <c r="Q204" s="265"/>
      <c r="R204" s="265"/>
      <c r="S204" s="265"/>
      <c r="T204" s="266"/>
      <c r="U204" s="14"/>
      <c r="V204" s="14"/>
      <c r="W204" s="14"/>
      <c r="X204" s="14"/>
      <c r="Y204" s="14"/>
      <c r="Z204" s="14"/>
      <c r="AA204" s="14"/>
      <c r="AB204" s="14"/>
      <c r="AC204" s="14"/>
      <c r="AD204" s="14"/>
      <c r="AE204" s="14"/>
      <c r="AT204" s="267" t="s">
        <v>178</v>
      </c>
      <c r="AU204" s="267" t="s">
        <v>92</v>
      </c>
      <c r="AV204" s="14" t="s">
        <v>174</v>
      </c>
      <c r="AW204" s="14" t="s">
        <v>38</v>
      </c>
      <c r="AX204" s="14" t="s">
        <v>90</v>
      </c>
      <c r="AY204" s="267" t="s">
        <v>167</v>
      </c>
    </row>
    <row r="205" spans="1:65" s="2" customFormat="1" ht="16.5" customHeight="1">
      <c r="A205" s="39"/>
      <c r="B205" s="40"/>
      <c r="C205" s="228" t="s">
        <v>7</v>
      </c>
      <c r="D205" s="228" t="s">
        <v>169</v>
      </c>
      <c r="E205" s="229" t="s">
        <v>638</v>
      </c>
      <c r="F205" s="230" t="s">
        <v>639</v>
      </c>
      <c r="G205" s="231" t="s">
        <v>199</v>
      </c>
      <c r="H205" s="232">
        <v>220</v>
      </c>
      <c r="I205" s="233"/>
      <c r="J205" s="234">
        <f>ROUND(I205*H205,2)</f>
        <v>0</v>
      </c>
      <c r="K205" s="230" t="s">
        <v>173</v>
      </c>
      <c r="L205" s="45"/>
      <c r="M205" s="235" t="s">
        <v>1</v>
      </c>
      <c r="N205" s="236" t="s">
        <v>48</v>
      </c>
      <c r="O205" s="92"/>
      <c r="P205" s="237">
        <f>O205*H205</f>
        <v>0</v>
      </c>
      <c r="Q205" s="237">
        <v>0</v>
      </c>
      <c r="R205" s="237">
        <f>Q205*H205</f>
        <v>0</v>
      </c>
      <c r="S205" s="237">
        <v>0</v>
      </c>
      <c r="T205" s="238">
        <f>S205*H205</f>
        <v>0</v>
      </c>
      <c r="U205" s="39"/>
      <c r="V205" s="39"/>
      <c r="W205" s="39"/>
      <c r="X205" s="39"/>
      <c r="Y205" s="39"/>
      <c r="Z205" s="39"/>
      <c r="AA205" s="39"/>
      <c r="AB205" s="39"/>
      <c r="AC205" s="39"/>
      <c r="AD205" s="39"/>
      <c r="AE205" s="39"/>
      <c r="AR205" s="239" t="s">
        <v>174</v>
      </c>
      <c r="AT205" s="239" t="s">
        <v>169</v>
      </c>
      <c r="AU205" s="239" t="s">
        <v>92</v>
      </c>
      <c r="AY205" s="17" t="s">
        <v>167</v>
      </c>
      <c r="BE205" s="240">
        <f>IF(N205="základní",J205,0)</f>
        <v>0</v>
      </c>
      <c r="BF205" s="240">
        <f>IF(N205="snížená",J205,0)</f>
        <v>0</v>
      </c>
      <c r="BG205" s="240">
        <f>IF(N205="zákl. přenesená",J205,0)</f>
        <v>0</v>
      </c>
      <c r="BH205" s="240">
        <f>IF(N205="sníž. přenesená",J205,0)</f>
        <v>0</v>
      </c>
      <c r="BI205" s="240">
        <f>IF(N205="nulová",J205,0)</f>
        <v>0</v>
      </c>
      <c r="BJ205" s="17" t="s">
        <v>90</v>
      </c>
      <c r="BK205" s="240">
        <f>ROUND(I205*H205,2)</f>
        <v>0</v>
      </c>
      <c r="BL205" s="17" t="s">
        <v>174</v>
      </c>
      <c r="BM205" s="239" t="s">
        <v>640</v>
      </c>
    </row>
    <row r="206" spans="1:51" s="13" customFormat="1" ht="12">
      <c r="A206" s="13"/>
      <c r="B206" s="246"/>
      <c r="C206" s="247"/>
      <c r="D206" s="241" t="s">
        <v>178</v>
      </c>
      <c r="E206" s="248" t="s">
        <v>1</v>
      </c>
      <c r="F206" s="249" t="s">
        <v>633</v>
      </c>
      <c r="G206" s="247"/>
      <c r="H206" s="250">
        <v>220</v>
      </c>
      <c r="I206" s="251"/>
      <c r="J206" s="247"/>
      <c r="K206" s="247"/>
      <c r="L206" s="252"/>
      <c r="M206" s="253"/>
      <c r="N206" s="254"/>
      <c r="O206" s="254"/>
      <c r="P206" s="254"/>
      <c r="Q206" s="254"/>
      <c r="R206" s="254"/>
      <c r="S206" s="254"/>
      <c r="T206" s="255"/>
      <c r="U206" s="13"/>
      <c r="V206" s="13"/>
      <c r="W206" s="13"/>
      <c r="X206" s="13"/>
      <c r="Y206" s="13"/>
      <c r="Z206" s="13"/>
      <c r="AA206" s="13"/>
      <c r="AB206" s="13"/>
      <c r="AC206" s="13"/>
      <c r="AD206" s="13"/>
      <c r="AE206" s="13"/>
      <c r="AT206" s="256" t="s">
        <v>178</v>
      </c>
      <c r="AU206" s="256" t="s">
        <v>92</v>
      </c>
      <c r="AV206" s="13" t="s">
        <v>92</v>
      </c>
      <c r="AW206" s="13" t="s">
        <v>38</v>
      </c>
      <c r="AX206" s="13" t="s">
        <v>83</v>
      </c>
      <c r="AY206" s="256" t="s">
        <v>167</v>
      </c>
    </row>
    <row r="207" spans="1:51" s="14" customFormat="1" ht="12">
      <c r="A207" s="14"/>
      <c r="B207" s="257"/>
      <c r="C207" s="258"/>
      <c r="D207" s="241" t="s">
        <v>178</v>
      </c>
      <c r="E207" s="259" t="s">
        <v>1</v>
      </c>
      <c r="F207" s="260" t="s">
        <v>180</v>
      </c>
      <c r="G207" s="258"/>
      <c r="H207" s="261">
        <v>220</v>
      </c>
      <c r="I207" s="262"/>
      <c r="J207" s="258"/>
      <c r="K207" s="258"/>
      <c r="L207" s="263"/>
      <c r="M207" s="264"/>
      <c r="N207" s="265"/>
      <c r="O207" s="265"/>
      <c r="P207" s="265"/>
      <c r="Q207" s="265"/>
      <c r="R207" s="265"/>
      <c r="S207" s="265"/>
      <c r="T207" s="266"/>
      <c r="U207" s="14"/>
      <c r="V207" s="14"/>
      <c r="W207" s="14"/>
      <c r="X207" s="14"/>
      <c r="Y207" s="14"/>
      <c r="Z207" s="14"/>
      <c r="AA207" s="14"/>
      <c r="AB207" s="14"/>
      <c r="AC207" s="14"/>
      <c r="AD207" s="14"/>
      <c r="AE207" s="14"/>
      <c r="AT207" s="267" t="s">
        <v>178</v>
      </c>
      <c r="AU207" s="267" t="s">
        <v>92</v>
      </c>
      <c r="AV207" s="14" t="s">
        <v>174</v>
      </c>
      <c r="AW207" s="14" t="s">
        <v>38</v>
      </c>
      <c r="AX207" s="14" t="s">
        <v>90</v>
      </c>
      <c r="AY207" s="267" t="s">
        <v>167</v>
      </c>
    </row>
    <row r="208" spans="1:65" s="2" customFormat="1" ht="16.5" customHeight="1">
      <c r="A208" s="39"/>
      <c r="B208" s="40"/>
      <c r="C208" s="228" t="s">
        <v>289</v>
      </c>
      <c r="D208" s="228" t="s">
        <v>169</v>
      </c>
      <c r="E208" s="229" t="s">
        <v>641</v>
      </c>
      <c r="F208" s="230" t="s">
        <v>642</v>
      </c>
      <c r="G208" s="231" t="s">
        <v>199</v>
      </c>
      <c r="H208" s="232">
        <v>220</v>
      </c>
      <c r="I208" s="233"/>
      <c r="J208" s="234">
        <f>ROUND(I208*H208,2)</f>
        <v>0</v>
      </c>
      <c r="K208" s="230" t="s">
        <v>173</v>
      </c>
      <c r="L208" s="45"/>
      <c r="M208" s="235" t="s">
        <v>1</v>
      </c>
      <c r="N208" s="236" t="s">
        <v>48</v>
      </c>
      <c r="O208" s="92"/>
      <c r="P208" s="237">
        <f>O208*H208</f>
        <v>0</v>
      </c>
      <c r="Q208" s="237">
        <v>0</v>
      </c>
      <c r="R208" s="237">
        <f>Q208*H208</f>
        <v>0</v>
      </c>
      <c r="S208" s="237">
        <v>0</v>
      </c>
      <c r="T208" s="238">
        <f>S208*H208</f>
        <v>0</v>
      </c>
      <c r="U208" s="39"/>
      <c r="V208" s="39"/>
      <c r="W208" s="39"/>
      <c r="X208" s="39"/>
      <c r="Y208" s="39"/>
      <c r="Z208" s="39"/>
      <c r="AA208" s="39"/>
      <c r="AB208" s="39"/>
      <c r="AC208" s="39"/>
      <c r="AD208" s="39"/>
      <c r="AE208" s="39"/>
      <c r="AR208" s="239" t="s">
        <v>174</v>
      </c>
      <c r="AT208" s="239" t="s">
        <v>169</v>
      </c>
      <c r="AU208" s="239" t="s">
        <v>92</v>
      </c>
      <c r="AY208" s="17" t="s">
        <v>167</v>
      </c>
      <c r="BE208" s="240">
        <f>IF(N208="základní",J208,0)</f>
        <v>0</v>
      </c>
      <c r="BF208" s="240">
        <f>IF(N208="snížená",J208,0)</f>
        <v>0</v>
      </c>
      <c r="BG208" s="240">
        <f>IF(N208="zákl. přenesená",J208,0)</f>
        <v>0</v>
      </c>
      <c r="BH208" s="240">
        <f>IF(N208="sníž. přenesená",J208,0)</f>
        <v>0</v>
      </c>
      <c r="BI208" s="240">
        <f>IF(N208="nulová",J208,0)</f>
        <v>0</v>
      </c>
      <c r="BJ208" s="17" t="s">
        <v>90</v>
      </c>
      <c r="BK208" s="240">
        <f>ROUND(I208*H208,2)</f>
        <v>0</v>
      </c>
      <c r="BL208" s="17" t="s">
        <v>174</v>
      </c>
      <c r="BM208" s="239" t="s">
        <v>643</v>
      </c>
    </row>
    <row r="209" spans="1:51" s="13" customFormat="1" ht="12">
      <c r="A209" s="13"/>
      <c r="B209" s="246"/>
      <c r="C209" s="247"/>
      <c r="D209" s="241" t="s">
        <v>178</v>
      </c>
      <c r="E209" s="248" t="s">
        <v>1</v>
      </c>
      <c r="F209" s="249" t="s">
        <v>633</v>
      </c>
      <c r="G209" s="247"/>
      <c r="H209" s="250">
        <v>220</v>
      </c>
      <c r="I209" s="251"/>
      <c r="J209" s="247"/>
      <c r="K209" s="247"/>
      <c r="L209" s="252"/>
      <c r="M209" s="253"/>
      <c r="N209" s="254"/>
      <c r="O209" s="254"/>
      <c r="P209" s="254"/>
      <c r="Q209" s="254"/>
      <c r="R209" s="254"/>
      <c r="S209" s="254"/>
      <c r="T209" s="255"/>
      <c r="U209" s="13"/>
      <c r="V209" s="13"/>
      <c r="W209" s="13"/>
      <c r="X209" s="13"/>
      <c r="Y209" s="13"/>
      <c r="Z209" s="13"/>
      <c r="AA209" s="13"/>
      <c r="AB209" s="13"/>
      <c r="AC209" s="13"/>
      <c r="AD209" s="13"/>
      <c r="AE209" s="13"/>
      <c r="AT209" s="256" t="s">
        <v>178</v>
      </c>
      <c r="AU209" s="256" t="s">
        <v>92</v>
      </c>
      <c r="AV209" s="13" t="s">
        <v>92</v>
      </c>
      <c r="AW209" s="13" t="s">
        <v>38</v>
      </c>
      <c r="AX209" s="13" t="s">
        <v>83</v>
      </c>
      <c r="AY209" s="256" t="s">
        <v>167</v>
      </c>
    </row>
    <row r="210" spans="1:51" s="14" customFormat="1" ht="12">
      <c r="A210" s="14"/>
      <c r="B210" s="257"/>
      <c r="C210" s="258"/>
      <c r="D210" s="241" t="s">
        <v>178</v>
      </c>
      <c r="E210" s="259" t="s">
        <v>1</v>
      </c>
      <c r="F210" s="260" t="s">
        <v>180</v>
      </c>
      <c r="G210" s="258"/>
      <c r="H210" s="261">
        <v>220</v>
      </c>
      <c r="I210" s="262"/>
      <c r="J210" s="258"/>
      <c r="K210" s="258"/>
      <c r="L210" s="263"/>
      <c r="M210" s="264"/>
      <c r="N210" s="265"/>
      <c r="O210" s="265"/>
      <c r="P210" s="265"/>
      <c r="Q210" s="265"/>
      <c r="R210" s="265"/>
      <c r="S210" s="265"/>
      <c r="T210" s="266"/>
      <c r="U210" s="14"/>
      <c r="V210" s="14"/>
      <c r="W210" s="14"/>
      <c r="X210" s="14"/>
      <c r="Y210" s="14"/>
      <c r="Z210" s="14"/>
      <c r="AA210" s="14"/>
      <c r="AB210" s="14"/>
      <c r="AC210" s="14"/>
      <c r="AD210" s="14"/>
      <c r="AE210" s="14"/>
      <c r="AT210" s="267" t="s">
        <v>178</v>
      </c>
      <c r="AU210" s="267" t="s">
        <v>92</v>
      </c>
      <c r="AV210" s="14" t="s">
        <v>174</v>
      </c>
      <c r="AW210" s="14" t="s">
        <v>38</v>
      </c>
      <c r="AX210" s="14" t="s">
        <v>90</v>
      </c>
      <c r="AY210" s="267" t="s">
        <v>167</v>
      </c>
    </row>
    <row r="211" spans="1:65" s="2" customFormat="1" ht="16.5" customHeight="1">
      <c r="A211" s="39"/>
      <c r="B211" s="40"/>
      <c r="C211" s="228" t="s">
        <v>294</v>
      </c>
      <c r="D211" s="228" t="s">
        <v>169</v>
      </c>
      <c r="E211" s="229" t="s">
        <v>644</v>
      </c>
      <c r="F211" s="230" t="s">
        <v>645</v>
      </c>
      <c r="G211" s="231" t="s">
        <v>199</v>
      </c>
      <c r="H211" s="232">
        <v>220</v>
      </c>
      <c r="I211" s="233"/>
      <c r="J211" s="234">
        <f>ROUND(I211*H211,2)</f>
        <v>0</v>
      </c>
      <c r="K211" s="230" t="s">
        <v>173</v>
      </c>
      <c r="L211" s="45"/>
      <c r="M211" s="235" t="s">
        <v>1</v>
      </c>
      <c r="N211" s="236" t="s">
        <v>48</v>
      </c>
      <c r="O211" s="92"/>
      <c r="P211" s="237">
        <f>O211*H211</f>
        <v>0</v>
      </c>
      <c r="Q211" s="237">
        <v>0</v>
      </c>
      <c r="R211" s="237">
        <f>Q211*H211</f>
        <v>0</v>
      </c>
      <c r="S211" s="237">
        <v>0</v>
      </c>
      <c r="T211" s="238">
        <f>S211*H211</f>
        <v>0</v>
      </c>
      <c r="U211" s="39"/>
      <c r="V211" s="39"/>
      <c r="W211" s="39"/>
      <c r="X211" s="39"/>
      <c r="Y211" s="39"/>
      <c r="Z211" s="39"/>
      <c r="AA211" s="39"/>
      <c r="AB211" s="39"/>
      <c r="AC211" s="39"/>
      <c r="AD211" s="39"/>
      <c r="AE211" s="39"/>
      <c r="AR211" s="239" t="s">
        <v>174</v>
      </c>
      <c r="AT211" s="239" t="s">
        <v>169</v>
      </c>
      <c r="AU211" s="239" t="s">
        <v>92</v>
      </c>
      <c r="AY211" s="17" t="s">
        <v>167</v>
      </c>
      <c r="BE211" s="240">
        <f>IF(N211="základní",J211,0)</f>
        <v>0</v>
      </c>
      <c r="BF211" s="240">
        <f>IF(N211="snížená",J211,0)</f>
        <v>0</v>
      </c>
      <c r="BG211" s="240">
        <f>IF(N211="zákl. přenesená",J211,0)</f>
        <v>0</v>
      </c>
      <c r="BH211" s="240">
        <f>IF(N211="sníž. přenesená",J211,0)</f>
        <v>0</v>
      </c>
      <c r="BI211" s="240">
        <f>IF(N211="nulová",J211,0)</f>
        <v>0</v>
      </c>
      <c r="BJ211" s="17" t="s">
        <v>90</v>
      </c>
      <c r="BK211" s="240">
        <f>ROUND(I211*H211,2)</f>
        <v>0</v>
      </c>
      <c r="BL211" s="17" t="s">
        <v>174</v>
      </c>
      <c r="BM211" s="239" t="s">
        <v>646</v>
      </c>
    </row>
    <row r="212" spans="1:51" s="13" customFormat="1" ht="12">
      <c r="A212" s="13"/>
      <c r="B212" s="246"/>
      <c r="C212" s="247"/>
      <c r="D212" s="241" t="s">
        <v>178</v>
      </c>
      <c r="E212" s="248" t="s">
        <v>1</v>
      </c>
      <c r="F212" s="249" t="s">
        <v>633</v>
      </c>
      <c r="G212" s="247"/>
      <c r="H212" s="250">
        <v>220</v>
      </c>
      <c r="I212" s="251"/>
      <c r="J212" s="247"/>
      <c r="K212" s="247"/>
      <c r="L212" s="252"/>
      <c r="M212" s="253"/>
      <c r="N212" s="254"/>
      <c r="O212" s="254"/>
      <c r="P212" s="254"/>
      <c r="Q212" s="254"/>
      <c r="R212" s="254"/>
      <c r="S212" s="254"/>
      <c r="T212" s="255"/>
      <c r="U212" s="13"/>
      <c r="V212" s="13"/>
      <c r="W212" s="13"/>
      <c r="X212" s="13"/>
      <c r="Y212" s="13"/>
      <c r="Z212" s="13"/>
      <c r="AA212" s="13"/>
      <c r="AB212" s="13"/>
      <c r="AC212" s="13"/>
      <c r="AD212" s="13"/>
      <c r="AE212" s="13"/>
      <c r="AT212" s="256" t="s">
        <v>178</v>
      </c>
      <c r="AU212" s="256" t="s">
        <v>92</v>
      </c>
      <c r="AV212" s="13" t="s">
        <v>92</v>
      </c>
      <c r="AW212" s="13" t="s">
        <v>38</v>
      </c>
      <c r="AX212" s="13" t="s">
        <v>83</v>
      </c>
      <c r="AY212" s="256" t="s">
        <v>167</v>
      </c>
    </row>
    <row r="213" spans="1:51" s="14" customFormat="1" ht="12">
      <c r="A213" s="14"/>
      <c r="B213" s="257"/>
      <c r="C213" s="258"/>
      <c r="D213" s="241" t="s">
        <v>178</v>
      </c>
      <c r="E213" s="259" t="s">
        <v>1</v>
      </c>
      <c r="F213" s="260" t="s">
        <v>180</v>
      </c>
      <c r="G213" s="258"/>
      <c r="H213" s="261">
        <v>220</v>
      </c>
      <c r="I213" s="262"/>
      <c r="J213" s="258"/>
      <c r="K213" s="258"/>
      <c r="L213" s="263"/>
      <c r="M213" s="264"/>
      <c r="N213" s="265"/>
      <c r="O213" s="265"/>
      <c r="P213" s="265"/>
      <c r="Q213" s="265"/>
      <c r="R213" s="265"/>
      <c r="S213" s="265"/>
      <c r="T213" s="266"/>
      <c r="U213" s="14"/>
      <c r="V213" s="14"/>
      <c r="W213" s="14"/>
      <c r="X213" s="14"/>
      <c r="Y213" s="14"/>
      <c r="Z213" s="14"/>
      <c r="AA213" s="14"/>
      <c r="AB213" s="14"/>
      <c r="AC213" s="14"/>
      <c r="AD213" s="14"/>
      <c r="AE213" s="14"/>
      <c r="AT213" s="267" t="s">
        <v>178</v>
      </c>
      <c r="AU213" s="267" t="s">
        <v>92</v>
      </c>
      <c r="AV213" s="14" t="s">
        <v>174</v>
      </c>
      <c r="AW213" s="14" t="s">
        <v>38</v>
      </c>
      <c r="AX213" s="14" t="s">
        <v>90</v>
      </c>
      <c r="AY213" s="267" t="s">
        <v>167</v>
      </c>
    </row>
    <row r="214" spans="1:65" s="2" customFormat="1" ht="16.5" customHeight="1">
      <c r="A214" s="39"/>
      <c r="B214" s="40"/>
      <c r="C214" s="228" t="s">
        <v>298</v>
      </c>
      <c r="D214" s="228" t="s">
        <v>169</v>
      </c>
      <c r="E214" s="229" t="s">
        <v>647</v>
      </c>
      <c r="F214" s="230" t="s">
        <v>648</v>
      </c>
      <c r="G214" s="231" t="s">
        <v>199</v>
      </c>
      <c r="H214" s="232">
        <v>220</v>
      </c>
      <c r="I214" s="233"/>
      <c r="J214" s="234">
        <f>ROUND(I214*H214,2)</f>
        <v>0</v>
      </c>
      <c r="K214" s="230" t="s">
        <v>173</v>
      </c>
      <c r="L214" s="45"/>
      <c r="M214" s="235" t="s">
        <v>1</v>
      </c>
      <c r="N214" s="236" t="s">
        <v>48</v>
      </c>
      <c r="O214" s="92"/>
      <c r="P214" s="237">
        <f>O214*H214</f>
        <v>0</v>
      </c>
      <c r="Q214" s="237">
        <v>0</v>
      </c>
      <c r="R214" s="237">
        <f>Q214*H214</f>
        <v>0</v>
      </c>
      <c r="S214" s="237">
        <v>0</v>
      </c>
      <c r="T214" s="238">
        <f>S214*H214</f>
        <v>0</v>
      </c>
      <c r="U214" s="39"/>
      <c r="V214" s="39"/>
      <c r="W214" s="39"/>
      <c r="X214" s="39"/>
      <c r="Y214" s="39"/>
      <c r="Z214" s="39"/>
      <c r="AA214" s="39"/>
      <c r="AB214" s="39"/>
      <c r="AC214" s="39"/>
      <c r="AD214" s="39"/>
      <c r="AE214" s="39"/>
      <c r="AR214" s="239" t="s">
        <v>174</v>
      </c>
      <c r="AT214" s="239" t="s">
        <v>169</v>
      </c>
      <c r="AU214" s="239" t="s">
        <v>92</v>
      </c>
      <c r="AY214" s="17" t="s">
        <v>167</v>
      </c>
      <c r="BE214" s="240">
        <f>IF(N214="základní",J214,0)</f>
        <v>0</v>
      </c>
      <c r="BF214" s="240">
        <f>IF(N214="snížená",J214,0)</f>
        <v>0</v>
      </c>
      <c r="BG214" s="240">
        <f>IF(N214="zákl. přenesená",J214,0)</f>
        <v>0</v>
      </c>
      <c r="BH214" s="240">
        <f>IF(N214="sníž. přenesená",J214,0)</f>
        <v>0</v>
      </c>
      <c r="BI214" s="240">
        <f>IF(N214="nulová",J214,0)</f>
        <v>0</v>
      </c>
      <c r="BJ214" s="17" t="s">
        <v>90</v>
      </c>
      <c r="BK214" s="240">
        <f>ROUND(I214*H214,2)</f>
        <v>0</v>
      </c>
      <c r="BL214" s="17" t="s">
        <v>174</v>
      </c>
      <c r="BM214" s="239" t="s">
        <v>649</v>
      </c>
    </row>
    <row r="215" spans="1:51" s="13" customFormat="1" ht="12">
      <c r="A215" s="13"/>
      <c r="B215" s="246"/>
      <c r="C215" s="247"/>
      <c r="D215" s="241" t="s">
        <v>178</v>
      </c>
      <c r="E215" s="248" t="s">
        <v>1</v>
      </c>
      <c r="F215" s="249" t="s">
        <v>633</v>
      </c>
      <c r="G215" s="247"/>
      <c r="H215" s="250">
        <v>220</v>
      </c>
      <c r="I215" s="251"/>
      <c r="J215" s="247"/>
      <c r="K215" s="247"/>
      <c r="L215" s="252"/>
      <c r="M215" s="253"/>
      <c r="N215" s="254"/>
      <c r="O215" s="254"/>
      <c r="P215" s="254"/>
      <c r="Q215" s="254"/>
      <c r="R215" s="254"/>
      <c r="S215" s="254"/>
      <c r="T215" s="255"/>
      <c r="U215" s="13"/>
      <c r="V215" s="13"/>
      <c r="W215" s="13"/>
      <c r="X215" s="13"/>
      <c r="Y215" s="13"/>
      <c r="Z215" s="13"/>
      <c r="AA215" s="13"/>
      <c r="AB215" s="13"/>
      <c r="AC215" s="13"/>
      <c r="AD215" s="13"/>
      <c r="AE215" s="13"/>
      <c r="AT215" s="256" t="s">
        <v>178</v>
      </c>
      <c r="AU215" s="256" t="s">
        <v>92</v>
      </c>
      <c r="AV215" s="13" t="s">
        <v>92</v>
      </c>
      <c r="AW215" s="13" t="s">
        <v>38</v>
      </c>
      <c r="AX215" s="13" t="s">
        <v>83</v>
      </c>
      <c r="AY215" s="256" t="s">
        <v>167</v>
      </c>
    </row>
    <row r="216" spans="1:51" s="14" customFormat="1" ht="12">
      <c r="A216" s="14"/>
      <c r="B216" s="257"/>
      <c r="C216" s="258"/>
      <c r="D216" s="241" t="s">
        <v>178</v>
      </c>
      <c r="E216" s="259" t="s">
        <v>1</v>
      </c>
      <c r="F216" s="260" t="s">
        <v>180</v>
      </c>
      <c r="G216" s="258"/>
      <c r="H216" s="261">
        <v>220</v>
      </c>
      <c r="I216" s="262"/>
      <c r="J216" s="258"/>
      <c r="K216" s="258"/>
      <c r="L216" s="263"/>
      <c r="M216" s="264"/>
      <c r="N216" s="265"/>
      <c r="O216" s="265"/>
      <c r="P216" s="265"/>
      <c r="Q216" s="265"/>
      <c r="R216" s="265"/>
      <c r="S216" s="265"/>
      <c r="T216" s="266"/>
      <c r="U216" s="14"/>
      <c r="V216" s="14"/>
      <c r="W216" s="14"/>
      <c r="X216" s="14"/>
      <c r="Y216" s="14"/>
      <c r="Z216" s="14"/>
      <c r="AA216" s="14"/>
      <c r="AB216" s="14"/>
      <c r="AC216" s="14"/>
      <c r="AD216" s="14"/>
      <c r="AE216" s="14"/>
      <c r="AT216" s="267" t="s">
        <v>178</v>
      </c>
      <c r="AU216" s="267" t="s">
        <v>92</v>
      </c>
      <c r="AV216" s="14" t="s">
        <v>174</v>
      </c>
      <c r="AW216" s="14" t="s">
        <v>38</v>
      </c>
      <c r="AX216" s="14" t="s">
        <v>90</v>
      </c>
      <c r="AY216" s="267" t="s">
        <v>167</v>
      </c>
    </row>
    <row r="217" spans="1:65" s="2" customFormat="1" ht="16.5" customHeight="1">
      <c r="A217" s="39"/>
      <c r="B217" s="40"/>
      <c r="C217" s="228" t="s">
        <v>304</v>
      </c>
      <c r="D217" s="228" t="s">
        <v>169</v>
      </c>
      <c r="E217" s="229" t="s">
        <v>650</v>
      </c>
      <c r="F217" s="230" t="s">
        <v>651</v>
      </c>
      <c r="G217" s="231" t="s">
        <v>210</v>
      </c>
      <c r="H217" s="232">
        <v>5</v>
      </c>
      <c r="I217" s="233"/>
      <c r="J217" s="234">
        <f>ROUND(I217*H217,2)</f>
        <v>0</v>
      </c>
      <c r="K217" s="230" t="s">
        <v>173</v>
      </c>
      <c r="L217" s="45"/>
      <c r="M217" s="235" t="s">
        <v>1</v>
      </c>
      <c r="N217" s="236" t="s">
        <v>48</v>
      </c>
      <c r="O217" s="92"/>
      <c r="P217" s="237">
        <f>O217*H217</f>
        <v>0</v>
      </c>
      <c r="Q217" s="237">
        <v>0</v>
      </c>
      <c r="R217" s="237">
        <f>Q217*H217</f>
        <v>0</v>
      </c>
      <c r="S217" s="237">
        <v>0</v>
      </c>
      <c r="T217" s="238">
        <f>S217*H217</f>
        <v>0</v>
      </c>
      <c r="U217" s="39"/>
      <c r="V217" s="39"/>
      <c r="W217" s="39"/>
      <c r="X217" s="39"/>
      <c r="Y217" s="39"/>
      <c r="Z217" s="39"/>
      <c r="AA217" s="39"/>
      <c r="AB217" s="39"/>
      <c r="AC217" s="39"/>
      <c r="AD217" s="39"/>
      <c r="AE217" s="39"/>
      <c r="AR217" s="239" t="s">
        <v>174</v>
      </c>
      <c r="AT217" s="239" t="s">
        <v>169</v>
      </c>
      <c r="AU217" s="239" t="s">
        <v>92</v>
      </c>
      <c r="AY217" s="17" t="s">
        <v>167</v>
      </c>
      <c r="BE217" s="240">
        <f>IF(N217="základní",J217,0)</f>
        <v>0</v>
      </c>
      <c r="BF217" s="240">
        <f>IF(N217="snížená",J217,0)</f>
        <v>0</v>
      </c>
      <c r="BG217" s="240">
        <f>IF(N217="zákl. přenesená",J217,0)</f>
        <v>0</v>
      </c>
      <c r="BH217" s="240">
        <f>IF(N217="sníž. přenesená",J217,0)</f>
        <v>0</v>
      </c>
      <c r="BI217" s="240">
        <f>IF(N217="nulová",J217,0)</f>
        <v>0</v>
      </c>
      <c r="BJ217" s="17" t="s">
        <v>90</v>
      </c>
      <c r="BK217" s="240">
        <f>ROUND(I217*H217,2)</f>
        <v>0</v>
      </c>
      <c r="BL217" s="17" t="s">
        <v>174</v>
      </c>
      <c r="BM217" s="239" t="s">
        <v>652</v>
      </c>
    </row>
    <row r="218" spans="1:51" s="13" customFormat="1" ht="12">
      <c r="A218" s="13"/>
      <c r="B218" s="246"/>
      <c r="C218" s="247"/>
      <c r="D218" s="241" t="s">
        <v>178</v>
      </c>
      <c r="E218" s="248" t="s">
        <v>1</v>
      </c>
      <c r="F218" s="249" t="s">
        <v>196</v>
      </c>
      <c r="G218" s="247"/>
      <c r="H218" s="250">
        <v>5</v>
      </c>
      <c r="I218" s="251"/>
      <c r="J218" s="247"/>
      <c r="K218" s="247"/>
      <c r="L218" s="252"/>
      <c r="M218" s="253"/>
      <c r="N218" s="254"/>
      <c r="O218" s="254"/>
      <c r="P218" s="254"/>
      <c r="Q218" s="254"/>
      <c r="R218" s="254"/>
      <c r="S218" s="254"/>
      <c r="T218" s="255"/>
      <c r="U218" s="13"/>
      <c r="V218" s="13"/>
      <c r="W218" s="13"/>
      <c r="X218" s="13"/>
      <c r="Y218" s="13"/>
      <c r="Z218" s="13"/>
      <c r="AA218" s="13"/>
      <c r="AB218" s="13"/>
      <c r="AC218" s="13"/>
      <c r="AD218" s="13"/>
      <c r="AE218" s="13"/>
      <c r="AT218" s="256" t="s">
        <v>178</v>
      </c>
      <c r="AU218" s="256" t="s">
        <v>92</v>
      </c>
      <c r="AV218" s="13" t="s">
        <v>92</v>
      </c>
      <c r="AW218" s="13" t="s">
        <v>38</v>
      </c>
      <c r="AX218" s="13" t="s">
        <v>83</v>
      </c>
      <c r="AY218" s="256" t="s">
        <v>167</v>
      </c>
    </row>
    <row r="219" spans="1:51" s="14" customFormat="1" ht="12">
      <c r="A219" s="14"/>
      <c r="B219" s="257"/>
      <c r="C219" s="258"/>
      <c r="D219" s="241" t="s">
        <v>178</v>
      </c>
      <c r="E219" s="259" t="s">
        <v>1</v>
      </c>
      <c r="F219" s="260" t="s">
        <v>180</v>
      </c>
      <c r="G219" s="258"/>
      <c r="H219" s="261">
        <v>5</v>
      </c>
      <c r="I219" s="262"/>
      <c r="J219" s="258"/>
      <c r="K219" s="258"/>
      <c r="L219" s="263"/>
      <c r="M219" s="264"/>
      <c r="N219" s="265"/>
      <c r="O219" s="265"/>
      <c r="P219" s="265"/>
      <c r="Q219" s="265"/>
      <c r="R219" s="265"/>
      <c r="S219" s="265"/>
      <c r="T219" s="266"/>
      <c r="U219" s="14"/>
      <c r="V219" s="14"/>
      <c r="W219" s="14"/>
      <c r="X219" s="14"/>
      <c r="Y219" s="14"/>
      <c r="Z219" s="14"/>
      <c r="AA219" s="14"/>
      <c r="AB219" s="14"/>
      <c r="AC219" s="14"/>
      <c r="AD219" s="14"/>
      <c r="AE219" s="14"/>
      <c r="AT219" s="267" t="s">
        <v>178</v>
      </c>
      <c r="AU219" s="267" t="s">
        <v>92</v>
      </c>
      <c r="AV219" s="14" t="s">
        <v>174</v>
      </c>
      <c r="AW219" s="14" t="s">
        <v>38</v>
      </c>
      <c r="AX219" s="14" t="s">
        <v>90</v>
      </c>
      <c r="AY219" s="267" t="s">
        <v>167</v>
      </c>
    </row>
    <row r="220" spans="1:63" s="12" customFormat="1" ht="22.8" customHeight="1">
      <c r="A220" s="12"/>
      <c r="B220" s="212"/>
      <c r="C220" s="213"/>
      <c r="D220" s="214" t="s">
        <v>82</v>
      </c>
      <c r="E220" s="226" t="s">
        <v>174</v>
      </c>
      <c r="F220" s="226" t="s">
        <v>375</v>
      </c>
      <c r="G220" s="213"/>
      <c r="H220" s="213"/>
      <c r="I220" s="216"/>
      <c r="J220" s="227">
        <f>BK220</f>
        <v>0</v>
      </c>
      <c r="K220" s="213"/>
      <c r="L220" s="218"/>
      <c r="M220" s="219"/>
      <c r="N220" s="220"/>
      <c r="O220" s="220"/>
      <c r="P220" s="221">
        <v>0</v>
      </c>
      <c r="Q220" s="220"/>
      <c r="R220" s="221">
        <v>0</v>
      </c>
      <c r="S220" s="220"/>
      <c r="T220" s="222">
        <v>0</v>
      </c>
      <c r="U220" s="12"/>
      <c r="V220" s="12"/>
      <c r="W220" s="12"/>
      <c r="X220" s="12"/>
      <c r="Y220" s="12"/>
      <c r="Z220" s="12"/>
      <c r="AA220" s="12"/>
      <c r="AB220" s="12"/>
      <c r="AC220" s="12"/>
      <c r="AD220" s="12"/>
      <c r="AE220" s="12"/>
      <c r="AR220" s="223" t="s">
        <v>90</v>
      </c>
      <c r="AT220" s="224" t="s">
        <v>82</v>
      </c>
      <c r="AU220" s="224" t="s">
        <v>90</v>
      </c>
      <c r="AY220" s="223" t="s">
        <v>167</v>
      </c>
      <c r="BK220" s="225">
        <v>0</v>
      </c>
    </row>
    <row r="221" spans="1:63" s="12" customFormat="1" ht="22.8" customHeight="1">
      <c r="A221" s="12"/>
      <c r="B221" s="212"/>
      <c r="C221" s="213"/>
      <c r="D221" s="214" t="s">
        <v>82</v>
      </c>
      <c r="E221" s="226" t="s">
        <v>653</v>
      </c>
      <c r="F221" s="226" t="s">
        <v>654</v>
      </c>
      <c r="G221" s="213"/>
      <c r="H221" s="213"/>
      <c r="I221" s="216"/>
      <c r="J221" s="227">
        <f>BK221</f>
        <v>0</v>
      </c>
      <c r="K221" s="213"/>
      <c r="L221" s="218"/>
      <c r="M221" s="219"/>
      <c r="N221" s="220"/>
      <c r="O221" s="220"/>
      <c r="P221" s="221">
        <f>P222</f>
        <v>0</v>
      </c>
      <c r="Q221" s="220"/>
      <c r="R221" s="221">
        <f>R222</f>
        <v>0</v>
      </c>
      <c r="S221" s="220"/>
      <c r="T221" s="222">
        <f>T222</f>
        <v>0</v>
      </c>
      <c r="U221" s="12"/>
      <c r="V221" s="12"/>
      <c r="W221" s="12"/>
      <c r="X221" s="12"/>
      <c r="Y221" s="12"/>
      <c r="Z221" s="12"/>
      <c r="AA221" s="12"/>
      <c r="AB221" s="12"/>
      <c r="AC221" s="12"/>
      <c r="AD221" s="12"/>
      <c r="AE221" s="12"/>
      <c r="AR221" s="223" t="s">
        <v>90</v>
      </c>
      <c r="AT221" s="224" t="s">
        <v>82</v>
      </c>
      <c r="AU221" s="224" t="s">
        <v>90</v>
      </c>
      <c r="AY221" s="223" t="s">
        <v>167</v>
      </c>
      <c r="BK221" s="225">
        <f>BK222</f>
        <v>0</v>
      </c>
    </row>
    <row r="222" spans="1:65" s="2" customFormat="1" ht="16.5" customHeight="1">
      <c r="A222" s="39"/>
      <c r="B222" s="40"/>
      <c r="C222" s="228" t="s">
        <v>311</v>
      </c>
      <c r="D222" s="228" t="s">
        <v>169</v>
      </c>
      <c r="E222" s="229" t="s">
        <v>655</v>
      </c>
      <c r="F222" s="230" t="s">
        <v>656</v>
      </c>
      <c r="G222" s="231" t="s">
        <v>172</v>
      </c>
      <c r="H222" s="232">
        <v>22.064</v>
      </c>
      <c r="I222" s="233"/>
      <c r="J222" s="234">
        <f>ROUND(I222*H222,2)</f>
        <v>0</v>
      </c>
      <c r="K222" s="230" t="s">
        <v>173</v>
      </c>
      <c r="L222" s="45"/>
      <c r="M222" s="235" t="s">
        <v>1</v>
      </c>
      <c r="N222" s="236" t="s">
        <v>48</v>
      </c>
      <c r="O222" s="92"/>
      <c r="P222" s="237">
        <f>O222*H222</f>
        <v>0</v>
      </c>
      <c r="Q222" s="237">
        <v>0</v>
      </c>
      <c r="R222" s="237">
        <f>Q222*H222</f>
        <v>0</v>
      </c>
      <c r="S222" s="237">
        <v>0</v>
      </c>
      <c r="T222" s="238">
        <f>S222*H222</f>
        <v>0</v>
      </c>
      <c r="U222" s="39"/>
      <c r="V222" s="39"/>
      <c r="W222" s="39"/>
      <c r="X222" s="39"/>
      <c r="Y222" s="39"/>
      <c r="Z222" s="39"/>
      <c r="AA222" s="39"/>
      <c r="AB222" s="39"/>
      <c r="AC222" s="39"/>
      <c r="AD222" s="39"/>
      <c r="AE222" s="39"/>
      <c r="AR222" s="239" t="s">
        <v>174</v>
      </c>
      <c r="AT222" s="239" t="s">
        <v>169</v>
      </c>
      <c r="AU222" s="239" t="s">
        <v>92</v>
      </c>
      <c r="AY222" s="17" t="s">
        <v>167</v>
      </c>
      <c r="BE222" s="240">
        <f>IF(N222="základní",J222,0)</f>
        <v>0</v>
      </c>
      <c r="BF222" s="240">
        <f>IF(N222="snížená",J222,0)</f>
        <v>0</v>
      </c>
      <c r="BG222" s="240">
        <f>IF(N222="zákl. přenesená",J222,0)</f>
        <v>0</v>
      </c>
      <c r="BH222" s="240">
        <f>IF(N222="sníž. přenesená",J222,0)</f>
        <v>0</v>
      </c>
      <c r="BI222" s="240">
        <f>IF(N222="nulová",J222,0)</f>
        <v>0</v>
      </c>
      <c r="BJ222" s="17" t="s">
        <v>90</v>
      </c>
      <c r="BK222" s="240">
        <f>ROUND(I222*H222,2)</f>
        <v>0</v>
      </c>
      <c r="BL222" s="17" t="s">
        <v>174</v>
      </c>
      <c r="BM222" s="239" t="s">
        <v>657</v>
      </c>
    </row>
    <row r="223" spans="1:63" s="12" customFormat="1" ht="22.8" customHeight="1">
      <c r="A223" s="12"/>
      <c r="B223" s="212"/>
      <c r="C223" s="213"/>
      <c r="D223" s="214" t="s">
        <v>82</v>
      </c>
      <c r="E223" s="226" t="s">
        <v>196</v>
      </c>
      <c r="F223" s="226" t="s">
        <v>658</v>
      </c>
      <c r="G223" s="213"/>
      <c r="H223" s="213"/>
      <c r="I223" s="216"/>
      <c r="J223" s="227">
        <f>BK223</f>
        <v>0</v>
      </c>
      <c r="K223" s="213"/>
      <c r="L223" s="218"/>
      <c r="M223" s="219"/>
      <c r="N223" s="220"/>
      <c r="O223" s="220"/>
      <c r="P223" s="221">
        <v>0</v>
      </c>
      <c r="Q223" s="220"/>
      <c r="R223" s="221">
        <v>0</v>
      </c>
      <c r="S223" s="220"/>
      <c r="T223" s="222">
        <v>0</v>
      </c>
      <c r="U223" s="12"/>
      <c r="V223" s="12"/>
      <c r="W223" s="12"/>
      <c r="X223" s="12"/>
      <c r="Y223" s="12"/>
      <c r="Z223" s="12"/>
      <c r="AA223" s="12"/>
      <c r="AB223" s="12"/>
      <c r="AC223" s="12"/>
      <c r="AD223" s="12"/>
      <c r="AE223" s="12"/>
      <c r="AR223" s="223" t="s">
        <v>90</v>
      </c>
      <c r="AT223" s="224" t="s">
        <v>82</v>
      </c>
      <c r="AU223" s="224" t="s">
        <v>90</v>
      </c>
      <c r="AY223" s="223" t="s">
        <v>167</v>
      </c>
      <c r="BK223" s="225">
        <v>0</v>
      </c>
    </row>
    <row r="224" spans="1:63" s="12" customFormat="1" ht="22.8" customHeight="1">
      <c r="A224" s="12"/>
      <c r="B224" s="212"/>
      <c r="C224" s="213"/>
      <c r="D224" s="214" t="s">
        <v>82</v>
      </c>
      <c r="E224" s="226" t="s">
        <v>659</v>
      </c>
      <c r="F224" s="226" t="s">
        <v>660</v>
      </c>
      <c r="G224" s="213"/>
      <c r="H224" s="213"/>
      <c r="I224" s="216"/>
      <c r="J224" s="227">
        <f>BK224</f>
        <v>0</v>
      </c>
      <c r="K224" s="213"/>
      <c r="L224" s="218"/>
      <c r="M224" s="219"/>
      <c r="N224" s="220"/>
      <c r="O224" s="220"/>
      <c r="P224" s="221">
        <f>SUM(P225:P228)</f>
        <v>0</v>
      </c>
      <c r="Q224" s="220"/>
      <c r="R224" s="221">
        <f>SUM(R225:R228)</f>
        <v>0</v>
      </c>
      <c r="S224" s="220"/>
      <c r="T224" s="222">
        <f>SUM(T225:T228)</f>
        <v>0</v>
      </c>
      <c r="U224" s="12"/>
      <c r="V224" s="12"/>
      <c r="W224" s="12"/>
      <c r="X224" s="12"/>
      <c r="Y224" s="12"/>
      <c r="Z224" s="12"/>
      <c r="AA224" s="12"/>
      <c r="AB224" s="12"/>
      <c r="AC224" s="12"/>
      <c r="AD224" s="12"/>
      <c r="AE224" s="12"/>
      <c r="AR224" s="223" t="s">
        <v>90</v>
      </c>
      <c r="AT224" s="224" t="s">
        <v>82</v>
      </c>
      <c r="AU224" s="224" t="s">
        <v>90</v>
      </c>
      <c r="AY224" s="223" t="s">
        <v>167</v>
      </c>
      <c r="BK224" s="225">
        <f>SUM(BK225:BK228)</f>
        <v>0</v>
      </c>
    </row>
    <row r="225" spans="1:65" s="2" customFormat="1" ht="16.5" customHeight="1">
      <c r="A225" s="39"/>
      <c r="B225" s="40"/>
      <c r="C225" s="228" t="s">
        <v>396</v>
      </c>
      <c r="D225" s="228" t="s">
        <v>169</v>
      </c>
      <c r="E225" s="229" t="s">
        <v>661</v>
      </c>
      <c r="F225" s="230" t="s">
        <v>662</v>
      </c>
      <c r="G225" s="231" t="s">
        <v>199</v>
      </c>
      <c r="H225" s="232">
        <v>1.5</v>
      </c>
      <c r="I225" s="233"/>
      <c r="J225" s="234">
        <f>ROUND(I225*H225,2)</f>
        <v>0</v>
      </c>
      <c r="K225" s="230" t="s">
        <v>173</v>
      </c>
      <c r="L225" s="45"/>
      <c r="M225" s="235" t="s">
        <v>1</v>
      </c>
      <c r="N225" s="236" t="s">
        <v>48</v>
      </c>
      <c r="O225" s="92"/>
      <c r="P225" s="237">
        <f>O225*H225</f>
        <v>0</v>
      </c>
      <c r="Q225" s="237">
        <v>0</v>
      </c>
      <c r="R225" s="237">
        <f>Q225*H225</f>
        <v>0</v>
      </c>
      <c r="S225" s="237">
        <v>0</v>
      </c>
      <c r="T225" s="238">
        <f>S225*H225</f>
        <v>0</v>
      </c>
      <c r="U225" s="39"/>
      <c r="V225" s="39"/>
      <c r="W225" s="39"/>
      <c r="X225" s="39"/>
      <c r="Y225" s="39"/>
      <c r="Z225" s="39"/>
      <c r="AA225" s="39"/>
      <c r="AB225" s="39"/>
      <c r="AC225" s="39"/>
      <c r="AD225" s="39"/>
      <c r="AE225" s="39"/>
      <c r="AR225" s="239" t="s">
        <v>174</v>
      </c>
      <c r="AT225" s="239" t="s">
        <v>169</v>
      </c>
      <c r="AU225" s="239" t="s">
        <v>92</v>
      </c>
      <c r="AY225" s="17" t="s">
        <v>167</v>
      </c>
      <c r="BE225" s="240">
        <f>IF(N225="základní",J225,0)</f>
        <v>0</v>
      </c>
      <c r="BF225" s="240">
        <f>IF(N225="snížená",J225,0)</f>
        <v>0</v>
      </c>
      <c r="BG225" s="240">
        <f>IF(N225="zákl. přenesená",J225,0)</f>
        <v>0</v>
      </c>
      <c r="BH225" s="240">
        <f>IF(N225="sníž. přenesená",J225,0)</f>
        <v>0</v>
      </c>
      <c r="BI225" s="240">
        <f>IF(N225="nulová",J225,0)</f>
        <v>0</v>
      </c>
      <c r="BJ225" s="17" t="s">
        <v>90</v>
      </c>
      <c r="BK225" s="240">
        <f>ROUND(I225*H225,2)</f>
        <v>0</v>
      </c>
      <c r="BL225" s="17" t="s">
        <v>174</v>
      </c>
      <c r="BM225" s="239" t="s">
        <v>663</v>
      </c>
    </row>
    <row r="226" spans="1:51" s="15" customFormat="1" ht="12">
      <c r="A226" s="15"/>
      <c r="B226" s="282"/>
      <c r="C226" s="283"/>
      <c r="D226" s="241" t="s">
        <v>178</v>
      </c>
      <c r="E226" s="284" t="s">
        <v>1</v>
      </c>
      <c r="F226" s="285" t="s">
        <v>664</v>
      </c>
      <c r="G226" s="283"/>
      <c r="H226" s="284" t="s">
        <v>1</v>
      </c>
      <c r="I226" s="286"/>
      <c r="J226" s="283"/>
      <c r="K226" s="283"/>
      <c r="L226" s="287"/>
      <c r="M226" s="288"/>
      <c r="N226" s="289"/>
      <c r="O226" s="289"/>
      <c r="P226" s="289"/>
      <c r="Q226" s="289"/>
      <c r="R226" s="289"/>
      <c r="S226" s="289"/>
      <c r="T226" s="290"/>
      <c r="U226" s="15"/>
      <c r="V226" s="15"/>
      <c r="W226" s="15"/>
      <c r="X226" s="15"/>
      <c r="Y226" s="15"/>
      <c r="Z226" s="15"/>
      <c r="AA226" s="15"/>
      <c r="AB226" s="15"/>
      <c r="AC226" s="15"/>
      <c r="AD226" s="15"/>
      <c r="AE226" s="15"/>
      <c r="AT226" s="291" t="s">
        <v>178</v>
      </c>
      <c r="AU226" s="291" t="s">
        <v>92</v>
      </c>
      <c r="AV226" s="15" t="s">
        <v>90</v>
      </c>
      <c r="AW226" s="15" t="s">
        <v>38</v>
      </c>
      <c r="AX226" s="15" t="s">
        <v>83</v>
      </c>
      <c r="AY226" s="291" t="s">
        <v>167</v>
      </c>
    </row>
    <row r="227" spans="1:51" s="13" customFormat="1" ht="12">
      <c r="A227" s="13"/>
      <c r="B227" s="246"/>
      <c r="C227" s="247"/>
      <c r="D227" s="241" t="s">
        <v>178</v>
      </c>
      <c r="E227" s="248" t="s">
        <v>1</v>
      </c>
      <c r="F227" s="249" t="s">
        <v>584</v>
      </c>
      <c r="G227" s="247"/>
      <c r="H227" s="250">
        <v>1.5</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178</v>
      </c>
      <c r="AU227" s="256" t="s">
        <v>92</v>
      </c>
      <c r="AV227" s="13" t="s">
        <v>92</v>
      </c>
      <c r="AW227" s="13" t="s">
        <v>38</v>
      </c>
      <c r="AX227" s="13" t="s">
        <v>83</v>
      </c>
      <c r="AY227" s="256" t="s">
        <v>167</v>
      </c>
    </row>
    <row r="228" spans="1:51" s="14" customFormat="1" ht="12">
      <c r="A228" s="14"/>
      <c r="B228" s="257"/>
      <c r="C228" s="258"/>
      <c r="D228" s="241" t="s">
        <v>178</v>
      </c>
      <c r="E228" s="259" t="s">
        <v>1</v>
      </c>
      <c r="F228" s="260" t="s">
        <v>180</v>
      </c>
      <c r="G228" s="258"/>
      <c r="H228" s="261">
        <v>1.5</v>
      </c>
      <c r="I228" s="262"/>
      <c r="J228" s="258"/>
      <c r="K228" s="258"/>
      <c r="L228" s="263"/>
      <c r="M228" s="264"/>
      <c r="N228" s="265"/>
      <c r="O228" s="265"/>
      <c r="P228" s="265"/>
      <c r="Q228" s="265"/>
      <c r="R228" s="265"/>
      <c r="S228" s="265"/>
      <c r="T228" s="266"/>
      <c r="U228" s="14"/>
      <c r="V228" s="14"/>
      <c r="W228" s="14"/>
      <c r="X228" s="14"/>
      <c r="Y228" s="14"/>
      <c r="Z228" s="14"/>
      <c r="AA228" s="14"/>
      <c r="AB228" s="14"/>
      <c r="AC228" s="14"/>
      <c r="AD228" s="14"/>
      <c r="AE228" s="14"/>
      <c r="AT228" s="267" t="s">
        <v>178</v>
      </c>
      <c r="AU228" s="267" t="s">
        <v>92</v>
      </c>
      <c r="AV228" s="14" t="s">
        <v>174</v>
      </c>
      <c r="AW228" s="14" t="s">
        <v>38</v>
      </c>
      <c r="AX228" s="14" t="s">
        <v>90</v>
      </c>
      <c r="AY228" s="267" t="s">
        <v>167</v>
      </c>
    </row>
    <row r="229" spans="1:63" s="12" customFormat="1" ht="22.8" customHeight="1">
      <c r="A229" s="12"/>
      <c r="B229" s="212"/>
      <c r="C229" s="213"/>
      <c r="D229" s="214" t="s">
        <v>82</v>
      </c>
      <c r="E229" s="226" t="s">
        <v>665</v>
      </c>
      <c r="F229" s="226" t="s">
        <v>666</v>
      </c>
      <c r="G229" s="213"/>
      <c r="H229" s="213"/>
      <c r="I229" s="216"/>
      <c r="J229" s="227">
        <f>BK229</f>
        <v>0</v>
      </c>
      <c r="K229" s="213"/>
      <c r="L229" s="218"/>
      <c r="M229" s="219"/>
      <c r="N229" s="220"/>
      <c r="O229" s="220"/>
      <c r="P229" s="221">
        <f>SUM(P230:P233)</f>
        <v>0</v>
      </c>
      <c r="Q229" s="220"/>
      <c r="R229" s="221">
        <f>SUM(R230:R233)</f>
        <v>0</v>
      </c>
      <c r="S229" s="220"/>
      <c r="T229" s="222">
        <f>SUM(T230:T233)</f>
        <v>0</v>
      </c>
      <c r="U229" s="12"/>
      <c r="V229" s="12"/>
      <c r="W229" s="12"/>
      <c r="X229" s="12"/>
      <c r="Y229" s="12"/>
      <c r="Z229" s="12"/>
      <c r="AA229" s="12"/>
      <c r="AB229" s="12"/>
      <c r="AC229" s="12"/>
      <c r="AD229" s="12"/>
      <c r="AE229" s="12"/>
      <c r="AR229" s="223" t="s">
        <v>90</v>
      </c>
      <c r="AT229" s="224" t="s">
        <v>82</v>
      </c>
      <c r="AU229" s="224" t="s">
        <v>90</v>
      </c>
      <c r="AY229" s="223" t="s">
        <v>167</v>
      </c>
      <c r="BK229" s="225">
        <f>SUM(BK230:BK233)</f>
        <v>0</v>
      </c>
    </row>
    <row r="230" spans="1:65" s="2" customFormat="1" ht="21.75" customHeight="1">
      <c r="A230" s="39"/>
      <c r="B230" s="40"/>
      <c r="C230" s="228" t="s">
        <v>439</v>
      </c>
      <c r="D230" s="228" t="s">
        <v>169</v>
      </c>
      <c r="E230" s="229" t="s">
        <v>667</v>
      </c>
      <c r="F230" s="230" t="s">
        <v>668</v>
      </c>
      <c r="G230" s="231" t="s">
        <v>199</v>
      </c>
      <c r="H230" s="232">
        <v>1.5</v>
      </c>
      <c r="I230" s="233"/>
      <c r="J230" s="234">
        <f>ROUND(I230*H230,2)</f>
        <v>0</v>
      </c>
      <c r="K230" s="230" t="s">
        <v>173</v>
      </c>
      <c r="L230" s="45"/>
      <c r="M230" s="235" t="s">
        <v>1</v>
      </c>
      <c r="N230" s="236" t="s">
        <v>48</v>
      </c>
      <c r="O230" s="92"/>
      <c r="P230" s="237">
        <f>O230*H230</f>
        <v>0</v>
      </c>
      <c r="Q230" s="237">
        <v>0</v>
      </c>
      <c r="R230" s="237">
        <f>Q230*H230</f>
        <v>0</v>
      </c>
      <c r="S230" s="237">
        <v>0</v>
      </c>
      <c r="T230" s="238">
        <f>S230*H230</f>
        <v>0</v>
      </c>
      <c r="U230" s="39"/>
      <c r="V230" s="39"/>
      <c r="W230" s="39"/>
      <c r="X230" s="39"/>
      <c r="Y230" s="39"/>
      <c r="Z230" s="39"/>
      <c r="AA230" s="39"/>
      <c r="AB230" s="39"/>
      <c r="AC230" s="39"/>
      <c r="AD230" s="39"/>
      <c r="AE230" s="39"/>
      <c r="AR230" s="239" t="s">
        <v>174</v>
      </c>
      <c r="AT230" s="239" t="s">
        <v>169</v>
      </c>
      <c r="AU230" s="239" t="s">
        <v>92</v>
      </c>
      <c r="AY230" s="17" t="s">
        <v>167</v>
      </c>
      <c r="BE230" s="240">
        <f>IF(N230="základní",J230,0)</f>
        <v>0</v>
      </c>
      <c r="BF230" s="240">
        <f>IF(N230="snížená",J230,0)</f>
        <v>0</v>
      </c>
      <c r="BG230" s="240">
        <f>IF(N230="zákl. přenesená",J230,0)</f>
        <v>0</v>
      </c>
      <c r="BH230" s="240">
        <f>IF(N230="sníž. přenesená",J230,0)</f>
        <v>0</v>
      </c>
      <c r="BI230" s="240">
        <f>IF(N230="nulová",J230,0)</f>
        <v>0</v>
      </c>
      <c r="BJ230" s="17" t="s">
        <v>90</v>
      </c>
      <c r="BK230" s="240">
        <f>ROUND(I230*H230,2)</f>
        <v>0</v>
      </c>
      <c r="BL230" s="17" t="s">
        <v>174</v>
      </c>
      <c r="BM230" s="239" t="s">
        <v>659</v>
      </c>
    </row>
    <row r="231" spans="1:51" s="15" customFormat="1" ht="12">
      <c r="A231" s="15"/>
      <c r="B231" s="282"/>
      <c r="C231" s="283"/>
      <c r="D231" s="241" t="s">
        <v>178</v>
      </c>
      <c r="E231" s="284" t="s">
        <v>1</v>
      </c>
      <c r="F231" s="285" t="s">
        <v>669</v>
      </c>
      <c r="G231" s="283"/>
      <c r="H231" s="284" t="s">
        <v>1</v>
      </c>
      <c r="I231" s="286"/>
      <c r="J231" s="283"/>
      <c r="K231" s="283"/>
      <c r="L231" s="287"/>
      <c r="M231" s="288"/>
      <c r="N231" s="289"/>
      <c r="O231" s="289"/>
      <c r="P231" s="289"/>
      <c r="Q231" s="289"/>
      <c r="R231" s="289"/>
      <c r="S231" s="289"/>
      <c r="T231" s="290"/>
      <c r="U231" s="15"/>
      <c r="V231" s="15"/>
      <c r="W231" s="15"/>
      <c r="X231" s="15"/>
      <c r="Y231" s="15"/>
      <c r="Z231" s="15"/>
      <c r="AA231" s="15"/>
      <c r="AB231" s="15"/>
      <c r="AC231" s="15"/>
      <c r="AD231" s="15"/>
      <c r="AE231" s="15"/>
      <c r="AT231" s="291" t="s">
        <v>178</v>
      </c>
      <c r="AU231" s="291" t="s">
        <v>92</v>
      </c>
      <c r="AV231" s="15" t="s">
        <v>90</v>
      </c>
      <c r="AW231" s="15" t="s">
        <v>38</v>
      </c>
      <c r="AX231" s="15" t="s">
        <v>83</v>
      </c>
      <c r="AY231" s="291" t="s">
        <v>167</v>
      </c>
    </row>
    <row r="232" spans="1:51" s="13" customFormat="1" ht="12">
      <c r="A232" s="13"/>
      <c r="B232" s="246"/>
      <c r="C232" s="247"/>
      <c r="D232" s="241" t="s">
        <v>178</v>
      </c>
      <c r="E232" s="248" t="s">
        <v>1</v>
      </c>
      <c r="F232" s="249" t="s">
        <v>584</v>
      </c>
      <c r="G232" s="247"/>
      <c r="H232" s="250">
        <v>1.5</v>
      </c>
      <c r="I232" s="251"/>
      <c r="J232" s="247"/>
      <c r="K232" s="247"/>
      <c r="L232" s="252"/>
      <c r="M232" s="253"/>
      <c r="N232" s="254"/>
      <c r="O232" s="254"/>
      <c r="P232" s="254"/>
      <c r="Q232" s="254"/>
      <c r="R232" s="254"/>
      <c r="S232" s="254"/>
      <c r="T232" s="255"/>
      <c r="U232" s="13"/>
      <c r="V232" s="13"/>
      <c r="W232" s="13"/>
      <c r="X232" s="13"/>
      <c r="Y232" s="13"/>
      <c r="Z232" s="13"/>
      <c r="AA232" s="13"/>
      <c r="AB232" s="13"/>
      <c r="AC232" s="13"/>
      <c r="AD232" s="13"/>
      <c r="AE232" s="13"/>
      <c r="AT232" s="256" t="s">
        <v>178</v>
      </c>
      <c r="AU232" s="256" t="s">
        <v>92</v>
      </c>
      <c r="AV232" s="13" t="s">
        <v>92</v>
      </c>
      <c r="AW232" s="13" t="s">
        <v>38</v>
      </c>
      <c r="AX232" s="13" t="s">
        <v>83</v>
      </c>
      <c r="AY232" s="256" t="s">
        <v>167</v>
      </c>
    </row>
    <row r="233" spans="1:51" s="14" customFormat="1" ht="12">
      <c r="A233" s="14"/>
      <c r="B233" s="257"/>
      <c r="C233" s="258"/>
      <c r="D233" s="241" t="s">
        <v>178</v>
      </c>
      <c r="E233" s="259" t="s">
        <v>1</v>
      </c>
      <c r="F233" s="260" t="s">
        <v>180</v>
      </c>
      <c r="G233" s="258"/>
      <c r="H233" s="261">
        <v>1.5</v>
      </c>
      <c r="I233" s="262"/>
      <c r="J233" s="258"/>
      <c r="K233" s="258"/>
      <c r="L233" s="263"/>
      <c r="M233" s="264"/>
      <c r="N233" s="265"/>
      <c r="O233" s="265"/>
      <c r="P233" s="265"/>
      <c r="Q233" s="265"/>
      <c r="R233" s="265"/>
      <c r="S233" s="265"/>
      <c r="T233" s="266"/>
      <c r="U233" s="14"/>
      <c r="V233" s="14"/>
      <c r="W233" s="14"/>
      <c r="X233" s="14"/>
      <c r="Y233" s="14"/>
      <c r="Z233" s="14"/>
      <c r="AA233" s="14"/>
      <c r="AB233" s="14"/>
      <c r="AC233" s="14"/>
      <c r="AD233" s="14"/>
      <c r="AE233" s="14"/>
      <c r="AT233" s="267" t="s">
        <v>178</v>
      </c>
      <c r="AU233" s="267" t="s">
        <v>92</v>
      </c>
      <c r="AV233" s="14" t="s">
        <v>174</v>
      </c>
      <c r="AW233" s="14" t="s">
        <v>38</v>
      </c>
      <c r="AX233" s="14" t="s">
        <v>90</v>
      </c>
      <c r="AY233" s="267" t="s">
        <v>167</v>
      </c>
    </row>
    <row r="234" spans="1:63" s="12" customFormat="1" ht="22.8" customHeight="1">
      <c r="A234" s="12"/>
      <c r="B234" s="212"/>
      <c r="C234" s="213"/>
      <c r="D234" s="214" t="s">
        <v>82</v>
      </c>
      <c r="E234" s="226" t="s">
        <v>205</v>
      </c>
      <c r="F234" s="226" t="s">
        <v>206</v>
      </c>
      <c r="G234" s="213"/>
      <c r="H234" s="213"/>
      <c r="I234" s="216"/>
      <c r="J234" s="227">
        <f>BK234</f>
        <v>0</v>
      </c>
      <c r="K234" s="213"/>
      <c r="L234" s="218"/>
      <c r="M234" s="219"/>
      <c r="N234" s="220"/>
      <c r="O234" s="220"/>
      <c r="P234" s="221">
        <v>0</v>
      </c>
      <c r="Q234" s="220"/>
      <c r="R234" s="221">
        <v>0</v>
      </c>
      <c r="S234" s="220"/>
      <c r="T234" s="222">
        <v>0</v>
      </c>
      <c r="U234" s="12"/>
      <c r="V234" s="12"/>
      <c r="W234" s="12"/>
      <c r="X234" s="12"/>
      <c r="Y234" s="12"/>
      <c r="Z234" s="12"/>
      <c r="AA234" s="12"/>
      <c r="AB234" s="12"/>
      <c r="AC234" s="12"/>
      <c r="AD234" s="12"/>
      <c r="AE234" s="12"/>
      <c r="AR234" s="223" t="s">
        <v>90</v>
      </c>
      <c r="AT234" s="224" t="s">
        <v>82</v>
      </c>
      <c r="AU234" s="224" t="s">
        <v>90</v>
      </c>
      <c r="AY234" s="223" t="s">
        <v>167</v>
      </c>
      <c r="BK234" s="225">
        <v>0</v>
      </c>
    </row>
    <row r="235" spans="1:63" s="12" customFormat="1" ht="22.8" customHeight="1">
      <c r="A235" s="12"/>
      <c r="B235" s="212"/>
      <c r="C235" s="213"/>
      <c r="D235" s="214" t="s">
        <v>82</v>
      </c>
      <c r="E235" s="226" t="s">
        <v>670</v>
      </c>
      <c r="F235" s="226" t="s">
        <v>671</v>
      </c>
      <c r="G235" s="213"/>
      <c r="H235" s="213"/>
      <c r="I235" s="216"/>
      <c r="J235" s="227">
        <f>BK235</f>
        <v>0</v>
      </c>
      <c r="K235" s="213"/>
      <c r="L235" s="218"/>
      <c r="M235" s="219"/>
      <c r="N235" s="220"/>
      <c r="O235" s="220"/>
      <c r="P235" s="221">
        <f>SUM(P236:P247)</f>
        <v>0</v>
      </c>
      <c r="Q235" s="220"/>
      <c r="R235" s="221">
        <f>SUM(R236:R247)</f>
        <v>0</v>
      </c>
      <c r="S235" s="220"/>
      <c r="T235" s="222">
        <f>SUM(T236:T247)</f>
        <v>0</v>
      </c>
      <c r="U235" s="12"/>
      <c r="V235" s="12"/>
      <c r="W235" s="12"/>
      <c r="X235" s="12"/>
      <c r="Y235" s="12"/>
      <c r="Z235" s="12"/>
      <c r="AA235" s="12"/>
      <c r="AB235" s="12"/>
      <c r="AC235" s="12"/>
      <c r="AD235" s="12"/>
      <c r="AE235" s="12"/>
      <c r="AR235" s="223" t="s">
        <v>90</v>
      </c>
      <c r="AT235" s="224" t="s">
        <v>82</v>
      </c>
      <c r="AU235" s="224" t="s">
        <v>90</v>
      </c>
      <c r="AY235" s="223" t="s">
        <v>167</v>
      </c>
      <c r="BK235" s="225">
        <f>SUM(BK236:BK247)</f>
        <v>0</v>
      </c>
    </row>
    <row r="236" spans="1:65" s="2" customFormat="1" ht="16.5" customHeight="1">
      <c r="A236" s="39"/>
      <c r="B236" s="40"/>
      <c r="C236" s="228" t="s">
        <v>444</v>
      </c>
      <c r="D236" s="228" t="s">
        <v>169</v>
      </c>
      <c r="E236" s="229" t="s">
        <v>672</v>
      </c>
      <c r="F236" s="230" t="s">
        <v>673</v>
      </c>
      <c r="G236" s="231" t="s">
        <v>231</v>
      </c>
      <c r="H236" s="232">
        <v>20.65</v>
      </c>
      <c r="I236" s="233"/>
      <c r="J236" s="234">
        <f>ROUND(I236*H236,2)</f>
        <v>0</v>
      </c>
      <c r="K236" s="230" t="s">
        <v>173</v>
      </c>
      <c r="L236" s="45"/>
      <c r="M236" s="235" t="s">
        <v>1</v>
      </c>
      <c r="N236" s="236" t="s">
        <v>48</v>
      </c>
      <c r="O236" s="92"/>
      <c r="P236" s="237">
        <f>O236*H236</f>
        <v>0</v>
      </c>
      <c r="Q236" s="237">
        <v>0</v>
      </c>
      <c r="R236" s="237">
        <f>Q236*H236</f>
        <v>0</v>
      </c>
      <c r="S236" s="237">
        <v>0</v>
      </c>
      <c r="T236" s="238">
        <f>S236*H236</f>
        <v>0</v>
      </c>
      <c r="U236" s="39"/>
      <c r="V236" s="39"/>
      <c r="W236" s="39"/>
      <c r="X236" s="39"/>
      <c r="Y236" s="39"/>
      <c r="Z236" s="39"/>
      <c r="AA236" s="39"/>
      <c r="AB236" s="39"/>
      <c r="AC236" s="39"/>
      <c r="AD236" s="39"/>
      <c r="AE236" s="39"/>
      <c r="AR236" s="239" t="s">
        <v>174</v>
      </c>
      <c r="AT236" s="239" t="s">
        <v>169</v>
      </c>
      <c r="AU236" s="239" t="s">
        <v>92</v>
      </c>
      <c r="AY236" s="17" t="s">
        <v>167</v>
      </c>
      <c r="BE236" s="240">
        <f>IF(N236="základní",J236,0)</f>
        <v>0</v>
      </c>
      <c r="BF236" s="240">
        <f>IF(N236="snížená",J236,0)</f>
        <v>0</v>
      </c>
      <c r="BG236" s="240">
        <f>IF(N236="zákl. přenesená",J236,0)</f>
        <v>0</v>
      </c>
      <c r="BH236" s="240">
        <f>IF(N236="sníž. přenesená",J236,0)</f>
        <v>0</v>
      </c>
      <c r="BI236" s="240">
        <f>IF(N236="nulová",J236,0)</f>
        <v>0</v>
      </c>
      <c r="BJ236" s="17" t="s">
        <v>90</v>
      </c>
      <c r="BK236" s="240">
        <f>ROUND(I236*H236,2)</f>
        <v>0</v>
      </c>
      <c r="BL236" s="17" t="s">
        <v>174</v>
      </c>
      <c r="BM236" s="239" t="s">
        <v>674</v>
      </c>
    </row>
    <row r="237" spans="1:51" s="13" customFormat="1" ht="12">
      <c r="A237" s="13"/>
      <c r="B237" s="246"/>
      <c r="C237" s="247"/>
      <c r="D237" s="241" t="s">
        <v>178</v>
      </c>
      <c r="E237" s="248" t="s">
        <v>1</v>
      </c>
      <c r="F237" s="249" t="s">
        <v>675</v>
      </c>
      <c r="G237" s="247"/>
      <c r="H237" s="250">
        <v>20.65</v>
      </c>
      <c r="I237" s="251"/>
      <c r="J237" s="247"/>
      <c r="K237" s="247"/>
      <c r="L237" s="252"/>
      <c r="M237" s="253"/>
      <c r="N237" s="254"/>
      <c r="O237" s="254"/>
      <c r="P237" s="254"/>
      <c r="Q237" s="254"/>
      <c r="R237" s="254"/>
      <c r="S237" s="254"/>
      <c r="T237" s="255"/>
      <c r="U237" s="13"/>
      <c r="V237" s="13"/>
      <c r="W237" s="13"/>
      <c r="X237" s="13"/>
      <c r="Y237" s="13"/>
      <c r="Z237" s="13"/>
      <c r="AA237" s="13"/>
      <c r="AB237" s="13"/>
      <c r="AC237" s="13"/>
      <c r="AD237" s="13"/>
      <c r="AE237" s="13"/>
      <c r="AT237" s="256" t="s">
        <v>178</v>
      </c>
      <c r="AU237" s="256" t="s">
        <v>92</v>
      </c>
      <c r="AV237" s="13" t="s">
        <v>92</v>
      </c>
      <c r="AW237" s="13" t="s">
        <v>38</v>
      </c>
      <c r="AX237" s="13" t="s">
        <v>83</v>
      </c>
      <c r="AY237" s="256" t="s">
        <v>167</v>
      </c>
    </row>
    <row r="238" spans="1:51" s="14" customFormat="1" ht="12">
      <c r="A238" s="14"/>
      <c r="B238" s="257"/>
      <c r="C238" s="258"/>
      <c r="D238" s="241" t="s">
        <v>178</v>
      </c>
      <c r="E238" s="259" t="s">
        <v>1</v>
      </c>
      <c r="F238" s="260" t="s">
        <v>180</v>
      </c>
      <c r="G238" s="258"/>
      <c r="H238" s="261">
        <v>20.65</v>
      </c>
      <c r="I238" s="262"/>
      <c r="J238" s="258"/>
      <c r="K238" s="258"/>
      <c r="L238" s="263"/>
      <c r="M238" s="264"/>
      <c r="N238" s="265"/>
      <c r="O238" s="265"/>
      <c r="P238" s="265"/>
      <c r="Q238" s="265"/>
      <c r="R238" s="265"/>
      <c r="S238" s="265"/>
      <c r="T238" s="266"/>
      <c r="U238" s="14"/>
      <c r="V238" s="14"/>
      <c r="W238" s="14"/>
      <c r="X238" s="14"/>
      <c r="Y238" s="14"/>
      <c r="Z238" s="14"/>
      <c r="AA238" s="14"/>
      <c r="AB238" s="14"/>
      <c r="AC238" s="14"/>
      <c r="AD238" s="14"/>
      <c r="AE238" s="14"/>
      <c r="AT238" s="267" t="s">
        <v>178</v>
      </c>
      <c r="AU238" s="267" t="s">
        <v>92</v>
      </c>
      <c r="AV238" s="14" t="s">
        <v>174</v>
      </c>
      <c r="AW238" s="14" t="s">
        <v>38</v>
      </c>
      <c r="AX238" s="14" t="s">
        <v>90</v>
      </c>
      <c r="AY238" s="267" t="s">
        <v>167</v>
      </c>
    </row>
    <row r="239" spans="1:65" s="2" customFormat="1" ht="16.5" customHeight="1">
      <c r="A239" s="39"/>
      <c r="B239" s="40"/>
      <c r="C239" s="268" t="s">
        <v>448</v>
      </c>
      <c r="D239" s="268" t="s">
        <v>283</v>
      </c>
      <c r="E239" s="269" t="s">
        <v>676</v>
      </c>
      <c r="F239" s="270" t="s">
        <v>677</v>
      </c>
      <c r="G239" s="271" t="s">
        <v>231</v>
      </c>
      <c r="H239" s="272">
        <v>21.683</v>
      </c>
      <c r="I239" s="273"/>
      <c r="J239" s="274">
        <f>ROUND(I239*H239,2)</f>
        <v>0</v>
      </c>
      <c r="K239" s="270" t="s">
        <v>173</v>
      </c>
      <c r="L239" s="275"/>
      <c r="M239" s="276" t="s">
        <v>1</v>
      </c>
      <c r="N239" s="277" t="s">
        <v>48</v>
      </c>
      <c r="O239" s="92"/>
      <c r="P239" s="237">
        <f>O239*H239</f>
        <v>0</v>
      </c>
      <c r="Q239" s="237">
        <v>0</v>
      </c>
      <c r="R239" s="237">
        <f>Q239*H239</f>
        <v>0</v>
      </c>
      <c r="S239" s="237">
        <v>0</v>
      </c>
      <c r="T239" s="238">
        <f>S239*H239</f>
        <v>0</v>
      </c>
      <c r="U239" s="39"/>
      <c r="V239" s="39"/>
      <c r="W239" s="39"/>
      <c r="X239" s="39"/>
      <c r="Y239" s="39"/>
      <c r="Z239" s="39"/>
      <c r="AA239" s="39"/>
      <c r="AB239" s="39"/>
      <c r="AC239" s="39"/>
      <c r="AD239" s="39"/>
      <c r="AE239" s="39"/>
      <c r="AR239" s="239" t="s">
        <v>205</v>
      </c>
      <c r="AT239" s="239" t="s">
        <v>283</v>
      </c>
      <c r="AU239" s="239" t="s">
        <v>92</v>
      </c>
      <c r="AY239" s="17" t="s">
        <v>167</v>
      </c>
      <c r="BE239" s="240">
        <f>IF(N239="základní",J239,0)</f>
        <v>0</v>
      </c>
      <c r="BF239" s="240">
        <f>IF(N239="snížená",J239,0)</f>
        <v>0</v>
      </c>
      <c r="BG239" s="240">
        <f>IF(N239="zákl. přenesená",J239,0)</f>
        <v>0</v>
      </c>
      <c r="BH239" s="240">
        <f>IF(N239="sníž. přenesená",J239,0)</f>
        <v>0</v>
      </c>
      <c r="BI239" s="240">
        <f>IF(N239="nulová",J239,0)</f>
        <v>0</v>
      </c>
      <c r="BJ239" s="17" t="s">
        <v>90</v>
      </c>
      <c r="BK239" s="240">
        <f>ROUND(I239*H239,2)</f>
        <v>0</v>
      </c>
      <c r="BL239" s="17" t="s">
        <v>174</v>
      </c>
      <c r="BM239" s="239" t="s">
        <v>678</v>
      </c>
    </row>
    <row r="240" spans="1:51" s="13" customFormat="1" ht="12">
      <c r="A240" s="13"/>
      <c r="B240" s="246"/>
      <c r="C240" s="247"/>
      <c r="D240" s="241" t="s">
        <v>178</v>
      </c>
      <c r="E240" s="248" t="s">
        <v>1</v>
      </c>
      <c r="F240" s="249" t="s">
        <v>679</v>
      </c>
      <c r="G240" s="247"/>
      <c r="H240" s="250">
        <v>21.683</v>
      </c>
      <c r="I240" s="251"/>
      <c r="J240" s="247"/>
      <c r="K240" s="247"/>
      <c r="L240" s="252"/>
      <c r="M240" s="253"/>
      <c r="N240" s="254"/>
      <c r="O240" s="254"/>
      <c r="P240" s="254"/>
      <c r="Q240" s="254"/>
      <c r="R240" s="254"/>
      <c r="S240" s="254"/>
      <c r="T240" s="255"/>
      <c r="U240" s="13"/>
      <c r="V240" s="13"/>
      <c r="W240" s="13"/>
      <c r="X240" s="13"/>
      <c r="Y240" s="13"/>
      <c r="Z240" s="13"/>
      <c r="AA240" s="13"/>
      <c r="AB240" s="13"/>
      <c r="AC240" s="13"/>
      <c r="AD240" s="13"/>
      <c r="AE240" s="13"/>
      <c r="AT240" s="256" t="s">
        <v>178</v>
      </c>
      <c r="AU240" s="256" t="s">
        <v>92</v>
      </c>
      <c r="AV240" s="13" t="s">
        <v>92</v>
      </c>
      <c r="AW240" s="13" t="s">
        <v>38</v>
      </c>
      <c r="AX240" s="13" t="s">
        <v>83</v>
      </c>
      <c r="AY240" s="256" t="s">
        <v>167</v>
      </c>
    </row>
    <row r="241" spans="1:51" s="14" customFormat="1" ht="12">
      <c r="A241" s="14"/>
      <c r="B241" s="257"/>
      <c r="C241" s="258"/>
      <c r="D241" s="241" t="s">
        <v>178</v>
      </c>
      <c r="E241" s="259" t="s">
        <v>1</v>
      </c>
      <c r="F241" s="260" t="s">
        <v>180</v>
      </c>
      <c r="G241" s="258"/>
      <c r="H241" s="261">
        <v>21.683</v>
      </c>
      <c r="I241" s="262"/>
      <c r="J241" s="258"/>
      <c r="K241" s="258"/>
      <c r="L241" s="263"/>
      <c r="M241" s="264"/>
      <c r="N241" s="265"/>
      <c r="O241" s="265"/>
      <c r="P241" s="265"/>
      <c r="Q241" s="265"/>
      <c r="R241" s="265"/>
      <c r="S241" s="265"/>
      <c r="T241" s="266"/>
      <c r="U241" s="14"/>
      <c r="V241" s="14"/>
      <c r="W241" s="14"/>
      <c r="X241" s="14"/>
      <c r="Y241" s="14"/>
      <c r="Z241" s="14"/>
      <c r="AA241" s="14"/>
      <c r="AB241" s="14"/>
      <c r="AC241" s="14"/>
      <c r="AD241" s="14"/>
      <c r="AE241" s="14"/>
      <c r="AT241" s="267" t="s">
        <v>178</v>
      </c>
      <c r="AU241" s="267" t="s">
        <v>92</v>
      </c>
      <c r="AV241" s="14" t="s">
        <v>174</v>
      </c>
      <c r="AW241" s="14" t="s">
        <v>38</v>
      </c>
      <c r="AX241" s="14" t="s">
        <v>90</v>
      </c>
      <c r="AY241" s="267" t="s">
        <v>167</v>
      </c>
    </row>
    <row r="242" spans="1:65" s="2" customFormat="1" ht="16.5" customHeight="1">
      <c r="A242" s="39"/>
      <c r="B242" s="40"/>
      <c r="C242" s="228" t="s">
        <v>453</v>
      </c>
      <c r="D242" s="228" t="s">
        <v>169</v>
      </c>
      <c r="E242" s="229" t="s">
        <v>680</v>
      </c>
      <c r="F242" s="230" t="s">
        <v>681</v>
      </c>
      <c r="G242" s="231" t="s">
        <v>210</v>
      </c>
      <c r="H242" s="232">
        <v>6</v>
      </c>
      <c r="I242" s="233"/>
      <c r="J242" s="234">
        <f>ROUND(I242*H242,2)</f>
        <v>0</v>
      </c>
      <c r="K242" s="230" t="s">
        <v>173</v>
      </c>
      <c r="L242" s="45"/>
      <c r="M242" s="235" t="s">
        <v>1</v>
      </c>
      <c r="N242" s="236" t="s">
        <v>48</v>
      </c>
      <c r="O242" s="92"/>
      <c r="P242" s="237">
        <f>O242*H242</f>
        <v>0</v>
      </c>
      <c r="Q242" s="237">
        <v>0</v>
      </c>
      <c r="R242" s="237">
        <f>Q242*H242</f>
        <v>0</v>
      </c>
      <c r="S242" s="237">
        <v>0</v>
      </c>
      <c r="T242" s="238">
        <f>S242*H242</f>
        <v>0</v>
      </c>
      <c r="U242" s="39"/>
      <c r="V242" s="39"/>
      <c r="W242" s="39"/>
      <c r="X242" s="39"/>
      <c r="Y242" s="39"/>
      <c r="Z242" s="39"/>
      <c r="AA242" s="39"/>
      <c r="AB242" s="39"/>
      <c r="AC242" s="39"/>
      <c r="AD242" s="39"/>
      <c r="AE242" s="39"/>
      <c r="AR242" s="239" t="s">
        <v>174</v>
      </c>
      <c r="AT242" s="239" t="s">
        <v>169</v>
      </c>
      <c r="AU242" s="239" t="s">
        <v>92</v>
      </c>
      <c r="AY242" s="17" t="s">
        <v>167</v>
      </c>
      <c r="BE242" s="240">
        <f>IF(N242="základní",J242,0)</f>
        <v>0</v>
      </c>
      <c r="BF242" s="240">
        <f>IF(N242="snížená",J242,0)</f>
        <v>0</v>
      </c>
      <c r="BG242" s="240">
        <f>IF(N242="zákl. přenesená",J242,0)</f>
        <v>0</v>
      </c>
      <c r="BH242" s="240">
        <f>IF(N242="sníž. přenesená",J242,0)</f>
        <v>0</v>
      </c>
      <c r="BI242" s="240">
        <f>IF(N242="nulová",J242,0)</f>
        <v>0</v>
      </c>
      <c r="BJ242" s="17" t="s">
        <v>90</v>
      </c>
      <c r="BK242" s="240">
        <f>ROUND(I242*H242,2)</f>
        <v>0</v>
      </c>
      <c r="BL242" s="17" t="s">
        <v>174</v>
      </c>
      <c r="BM242" s="239" t="s">
        <v>682</v>
      </c>
    </row>
    <row r="243" spans="1:51" s="13" customFormat="1" ht="12">
      <c r="A243" s="13"/>
      <c r="B243" s="246"/>
      <c r="C243" s="247"/>
      <c r="D243" s="241" t="s">
        <v>178</v>
      </c>
      <c r="E243" s="248" t="s">
        <v>1</v>
      </c>
      <c r="F243" s="249" t="s">
        <v>194</v>
      </c>
      <c r="G243" s="247"/>
      <c r="H243" s="250">
        <v>6</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178</v>
      </c>
      <c r="AU243" s="256" t="s">
        <v>92</v>
      </c>
      <c r="AV243" s="13" t="s">
        <v>92</v>
      </c>
      <c r="AW243" s="13" t="s">
        <v>38</v>
      </c>
      <c r="AX243" s="13" t="s">
        <v>83</v>
      </c>
      <c r="AY243" s="256" t="s">
        <v>167</v>
      </c>
    </row>
    <row r="244" spans="1:51" s="14" customFormat="1" ht="12">
      <c r="A244" s="14"/>
      <c r="B244" s="257"/>
      <c r="C244" s="258"/>
      <c r="D244" s="241" t="s">
        <v>178</v>
      </c>
      <c r="E244" s="259" t="s">
        <v>1</v>
      </c>
      <c r="F244" s="260" t="s">
        <v>180</v>
      </c>
      <c r="G244" s="258"/>
      <c r="H244" s="261">
        <v>6</v>
      </c>
      <c r="I244" s="262"/>
      <c r="J244" s="258"/>
      <c r="K244" s="258"/>
      <c r="L244" s="263"/>
      <c r="M244" s="264"/>
      <c r="N244" s="265"/>
      <c r="O244" s="265"/>
      <c r="P244" s="265"/>
      <c r="Q244" s="265"/>
      <c r="R244" s="265"/>
      <c r="S244" s="265"/>
      <c r="T244" s="266"/>
      <c r="U244" s="14"/>
      <c r="V244" s="14"/>
      <c r="W244" s="14"/>
      <c r="X244" s="14"/>
      <c r="Y244" s="14"/>
      <c r="Z244" s="14"/>
      <c r="AA244" s="14"/>
      <c r="AB244" s="14"/>
      <c r="AC244" s="14"/>
      <c r="AD244" s="14"/>
      <c r="AE244" s="14"/>
      <c r="AT244" s="267" t="s">
        <v>178</v>
      </c>
      <c r="AU244" s="267" t="s">
        <v>92</v>
      </c>
      <c r="AV244" s="14" t="s">
        <v>174</v>
      </c>
      <c r="AW244" s="14" t="s">
        <v>38</v>
      </c>
      <c r="AX244" s="14" t="s">
        <v>90</v>
      </c>
      <c r="AY244" s="267" t="s">
        <v>167</v>
      </c>
    </row>
    <row r="245" spans="1:65" s="2" customFormat="1" ht="16.5" customHeight="1">
      <c r="A245" s="39"/>
      <c r="B245" s="40"/>
      <c r="C245" s="228" t="s">
        <v>286</v>
      </c>
      <c r="D245" s="228" t="s">
        <v>169</v>
      </c>
      <c r="E245" s="229" t="s">
        <v>683</v>
      </c>
      <c r="F245" s="230" t="s">
        <v>684</v>
      </c>
      <c r="G245" s="231" t="s">
        <v>231</v>
      </c>
      <c r="H245" s="232">
        <v>20.65</v>
      </c>
      <c r="I245" s="233"/>
      <c r="J245" s="234">
        <f>ROUND(I245*H245,2)</f>
        <v>0</v>
      </c>
      <c r="K245" s="230" t="s">
        <v>173</v>
      </c>
      <c r="L245" s="45"/>
      <c r="M245" s="235" t="s">
        <v>1</v>
      </c>
      <c r="N245" s="236" t="s">
        <v>48</v>
      </c>
      <c r="O245" s="92"/>
      <c r="P245" s="237">
        <f>O245*H245</f>
        <v>0</v>
      </c>
      <c r="Q245" s="237">
        <v>0</v>
      </c>
      <c r="R245" s="237">
        <f>Q245*H245</f>
        <v>0</v>
      </c>
      <c r="S245" s="237">
        <v>0</v>
      </c>
      <c r="T245" s="238">
        <f>S245*H245</f>
        <v>0</v>
      </c>
      <c r="U245" s="39"/>
      <c r="V245" s="39"/>
      <c r="W245" s="39"/>
      <c r="X245" s="39"/>
      <c r="Y245" s="39"/>
      <c r="Z245" s="39"/>
      <c r="AA245" s="39"/>
      <c r="AB245" s="39"/>
      <c r="AC245" s="39"/>
      <c r="AD245" s="39"/>
      <c r="AE245" s="39"/>
      <c r="AR245" s="239" t="s">
        <v>174</v>
      </c>
      <c r="AT245" s="239" t="s">
        <v>169</v>
      </c>
      <c r="AU245" s="239" t="s">
        <v>92</v>
      </c>
      <c r="AY245" s="17" t="s">
        <v>167</v>
      </c>
      <c r="BE245" s="240">
        <f>IF(N245="základní",J245,0)</f>
        <v>0</v>
      </c>
      <c r="BF245" s="240">
        <f>IF(N245="snížená",J245,0)</f>
        <v>0</v>
      </c>
      <c r="BG245" s="240">
        <f>IF(N245="zákl. přenesená",J245,0)</f>
        <v>0</v>
      </c>
      <c r="BH245" s="240">
        <f>IF(N245="sníž. přenesená",J245,0)</f>
        <v>0</v>
      </c>
      <c r="BI245" s="240">
        <f>IF(N245="nulová",J245,0)</f>
        <v>0</v>
      </c>
      <c r="BJ245" s="17" t="s">
        <v>90</v>
      </c>
      <c r="BK245" s="240">
        <f>ROUND(I245*H245,2)</f>
        <v>0</v>
      </c>
      <c r="BL245" s="17" t="s">
        <v>174</v>
      </c>
      <c r="BM245" s="239" t="s">
        <v>685</v>
      </c>
    </row>
    <row r="246" spans="1:51" s="13" customFormat="1" ht="12">
      <c r="A246" s="13"/>
      <c r="B246" s="246"/>
      <c r="C246" s="247"/>
      <c r="D246" s="241" t="s">
        <v>178</v>
      </c>
      <c r="E246" s="248" t="s">
        <v>1</v>
      </c>
      <c r="F246" s="249" t="s">
        <v>686</v>
      </c>
      <c r="G246" s="247"/>
      <c r="H246" s="250">
        <v>20.65</v>
      </c>
      <c r="I246" s="251"/>
      <c r="J246" s="247"/>
      <c r="K246" s="247"/>
      <c r="L246" s="252"/>
      <c r="M246" s="253"/>
      <c r="N246" s="254"/>
      <c r="O246" s="254"/>
      <c r="P246" s="254"/>
      <c r="Q246" s="254"/>
      <c r="R246" s="254"/>
      <c r="S246" s="254"/>
      <c r="T246" s="255"/>
      <c r="U246" s="13"/>
      <c r="V246" s="13"/>
      <c r="W246" s="13"/>
      <c r="X246" s="13"/>
      <c r="Y246" s="13"/>
      <c r="Z246" s="13"/>
      <c r="AA246" s="13"/>
      <c r="AB246" s="13"/>
      <c r="AC246" s="13"/>
      <c r="AD246" s="13"/>
      <c r="AE246" s="13"/>
      <c r="AT246" s="256" t="s">
        <v>178</v>
      </c>
      <c r="AU246" s="256" t="s">
        <v>92</v>
      </c>
      <c r="AV246" s="13" t="s">
        <v>92</v>
      </c>
      <c r="AW246" s="13" t="s">
        <v>38</v>
      </c>
      <c r="AX246" s="13" t="s">
        <v>83</v>
      </c>
      <c r="AY246" s="256" t="s">
        <v>167</v>
      </c>
    </row>
    <row r="247" spans="1:51" s="14" customFormat="1" ht="12">
      <c r="A247" s="14"/>
      <c r="B247" s="257"/>
      <c r="C247" s="258"/>
      <c r="D247" s="241" t="s">
        <v>178</v>
      </c>
      <c r="E247" s="259" t="s">
        <v>1</v>
      </c>
      <c r="F247" s="260" t="s">
        <v>180</v>
      </c>
      <c r="G247" s="258"/>
      <c r="H247" s="261">
        <v>20.65</v>
      </c>
      <c r="I247" s="262"/>
      <c r="J247" s="258"/>
      <c r="K247" s="258"/>
      <c r="L247" s="263"/>
      <c r="M247" s="264"/>
      <c r="N247" s="265"/>
      <c r="O247" s="265"/>
      <c r="P247" s="265"/>
      <c r="Q247" s="265"/>
      <c r="R247" s="265"/>
      <c r="S247" s="265"/>
      <c r="T247" s="266"/>
      <c r="U247" s="14"/>
      <c r="V247" s="14"/>
      <c r="W247" s="14"/>
      <c r="X247" s="14"/>
      <c r="Y247" s="14"/>
      <c r="Z247" s="14"/>
      <c r="AA247" s="14"/>
      <c r="AB247" s="14"/>
      <c r="AC247" s="14"/>
      <c r="AD247" s="14"/>
      <c r="AE247" s="14"/>
      <c r="AT247" s="267" t="s">
        <v>178</v>
      </c>
      <c r="AU247" s="267" t="s">
        <v>92</v>
      </c>
      <c r="AV247" s="14" t="s">
        <v>174</v>
      </c>
      <c r="AW247" s="14" t="s">
        <v>38</v>
      </c>
      <c r="AX247" s="14" t="s">
        <v>90</v>
      </c>
      <c r="AY247" s="267" t="s">
        <v>167</v>
      </c>
    </row>
    <row r="248" spans="1:63" s="12" customFormat="1" ht="22.8" customHeight="1">
      <c r="A248" s="12"/>
      <c r="B248" s="212"/>
      <c r="C248" s="213"/>
      <c r="D248" s="214" t="s">
        <v>82</v>
      </c>
      <c r="E248" s="226" t="s">
        <v>687</v>
      </c>
      <c r="F248" s="226" t="s">
        <v>688</v>
      </c>
      <c r="G248" s="213"/>
      <c r="H248" s="213"/>
      <c r="I248" s="216"/>
      <c r="J248" s="227">
        <f>BK248</f>
        <v>0</v>
      </c>
      <c r="K248" s="213"/>
      <c r="L248" s="218"/>
      <c r="M248" s="219"/>
      <c r="N248" s="220"/>
      <c r="O248" s="220"/>
      <c r="P248" s="221">
        <f>SUM(P249:P293)</f>
        <v>0</v>
      </c>
      <c r="Q248" s="220"/>
      <c r="R248" s="221">
        <f>SUM(R249:R293)</f>
        <v>0</v>
      </c>
      <c r="S248" s="220"/>
      <c r="T248" s="222">
        <f>SUM(T249:T293)</f>
        <v>0</v>
      </c>
      <c r="U248" s="12"/>
      <c r="V248" s="12"/>
      <c r="W248" s="12"/>
      <c r="X248" s="12"/>
      <c r="Y248" s="12"/>
      <c r="Z248" s="12"/>
      <c r="AA248" s="12"/>
      <c r="AB248" s="12"/>
      <c r="AC248" s="12"/>
      <c r="AD248" s="12"/>
      <c r="AE248" s="12"/>
      <c r="AR248" s="223" t="s">
        <v>90</v>
      </c>
      <c r="AT248" s="224" t="s">
        <v>82</v>
      </c>
      <c r="AU248" s="224" t="s">
        <v>90</v>
      </c>
      <c r="AY248" s="223" t="s">
        <v>167</v>
      </c>
      <c r="BK248" s="225">
        <f>SUM(BK249:BK293)</f>
        <v>0</v>
      </c>
    </row>
    <row r="249" spans="1:65" s="2" customFormat="1" ht="16.5" customHeight="1">
      <c r="A249" s="39"/>
      <c r="B249" s="40"/>
      <c r="C249" s="228" t="s">
        <v>461</v>
      </c>
      <c r="D249" s="228" t="s">
        <v>169</v>
      </c>
      <c r="E249" s="229" t="s">
        <v>689</v>
      </c>
      <c r="F249" s="230" t="s">
        <v>690</v>
      </c>
      <c r="G249" s="231" t="s">
        <v>210</v>
      </c>
      <c r="H249" s="232">
        <v>7</v>
      </c>
      <c r="I249" s="233"/>
      <c r="J249" s="234">
        <f>ROUND(I249*H249,2)</f>
        <v>0</v>
      </c>
      <c r="K249" s="230" t="s">
        <v>173</v>
      </c>
      <c r="L249" s="45"/>
      <c r="M249" s="235" t="s">
        <v>1</v>
      </c>
      <c r="N249" s="236" t="s">
        <v>48</v>
      </c>
      <c r="O249" s="92"/>
      <c r="P249" s="237">
        <f>O249*H249</f>
        <v>0</v>
      </c>
      <c r="Q249" s="237">
        <v>0</v>
      </c>
      <c r="R249" s="237">
        <f>Q249*H249</f>
        <v>0</v>
      </c>
      <c r="S249" s="237">
        <v>0</v>
      </c>
      <c r="T249" s="238">
        <f>S249*H249</f>
        <v>0</v>
      </c>
      <c r="U249" s="39"/>
      <c r="V249" s="39"/>
      <c r="W249" s="39"/>
      <c r="X249" s="39"/>
      <c r="Y249" s="39"/>
      <c r="Z249" s="39"/>
      <c r="AA249" s="39"/>
      <c r="AB249" s="39"/>
      <c r="AC249" s="39"/>
      <c r="AD249" s="39"/>
      <c r="AE249" s="39"/>
      <c r="AR249" s="239" t="s">
        <v>174</v>
      </c>
      <c r="AT249" s="239" t="s">
        <v>169</v>
      </c>
      <c r="AU249" s="239" t="s">
        <v>92</v>
      </c>
      <c r="AY249" s="17" t="s">
        <v>167</v>
      </c>
      <c r="BE249" s="240">
        <f>IF(N249="základní",J249,0)</f>
        <v>0</v>
      </c>
      <c r="BF249" s="240">
        <f>IF(N249="snížená",J249,0)</f>
        <v>0</v>
      </c>
      <c r="BG249" s="240">
        <f>IF(N249="zákl. přenesená",J249,0)</f>
        <v>0</v>
      </c>
      <c r="BH249" s="240">
        <f>IF(N249="sníž. přenesená",J249,0)</f>
        <v>0</v>
      </c>
      <c r="BI249" s="240">
        <f>IF(N249="nulová",J249,0)</f>
        <v>0</v>
      </c>
      <c r="BJ249" s="17" t="s">
        <v>90</v>
      </c>
      <c r="BK249" s="240">
        <f>ROUND(I249*H249,2)</f>
        <v>0</v>
      </c>
      <c r="BL249" s="17" t="s">
        <v>174</v>
      </c>
      <c r="BM249" s="239" t="s">
        <v>691</v>
      </c>
    </row>
    <row r="250" spans="1:51" s="13" customFormat="1" ht="12">
      <c r="A250" s="13"/>
      <c r="B250" s="246"/>
      <c r="C250" s="247"/>
      <c r="D250" s="241" t="s">
        <v>178</v>
      </c>
      <c r="E250" s="248" t="s">
        <v>1</v>
      </c>
      <c r="F250" s="249" t="s">
        <v>207</v>
      </c>
      <c r="G250" s="247"/>
      <c r="H250" s="250">
        <v>7</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178</v>
      </c>
      <c r="AU250" s="256" t="s">
        <v>92</v>
      </c>
      <c r="AV250" s="13" t="s">
        <v>92</v>
      </c>
      <c r="AW250" s="13" t="s">
        <v>38</v>
      </c>
      <c r="AX250" s="13" t="s">
        <v>83</v>
      </c>
      <c r="AY250" s="256" t="s">
        <v>167</v>
      </c>
    </row>
    <row r="251" spans="1:51" s="14" customFormat="1" ht="12">
      <c r="A251" s="14"/>
      <c r="B251" s="257"/>
      <c r="C251" s="258"/>
      <c r="D251" s="241" t="s">
        <v>178</v>
      </c>
      <c r="E251" s="259" t="s">
        <v>1</v>
      </c>
      <c r="F251" s="260" t="s">
        <v>180</v>
      </c>
      <c r="G251" s="258"/>
      <c r="H251" s="261">
        <v>7</v>
      </c>
      <c r="I251" s="262"/>
      <c r="J251" s="258"/>
      <c r="K251" s="258"/>
      <c r="L251" s="263"/>
      <c r="M251" s="264"/>
      <c r="N251" s="265"/>
      <c r="O251" s="265"/>
      <c r="P251" s="265"/>
      <c r="Q251" s="265"/>
      <c r="R251" s="265"/>
      <c r="S251" s="265"/>
      <c r="T251" s="266"/>
      <c r="U251" s="14"/>
      <c r="V251" s="14"/>
      <c r="W251" s="14"/>
      <c r="X251" s="14"/>
      <c r="Y251" s="14"/>
      <c r="Z251" s="14"/>
      <c r="AA251" s="14"/>
      <c r="AB251" s="14"/>
      <c r="AC251" s="14"/>
      <c r="AD251" s="14"/>
      <c r="AE251" s="14"/>
      <c r="AT251" s="267" t="s">
        <v>178</v>
      </c>
      <c r="AU251" s="267" t="s">
        <v>92</v>
      </c>
      <c r="AV251" s="14" t="s">
        <v>174</v>
      </c>
      <c r="AW251" s="14" t="s">
        <v>38</v>
      </c>
      <c r="AX251" s="14" t="s">
        <v>90</v>
      </c>
      <c r="AY251" s="267" t="s">
        <v>167</v>
      </c>
    </row>
    <row r="252" spans="1:65" s="2" customFormat="1" ht="16.5" customHeight="1">
      <c r="A252" s="39"/>
      <c r="B252" s="40"/>
      <c r="C252" s="268" t="s">
        <v>465</v>
      </c>
      <c r="D252" s="268" t="s">
        <v>283</v>
      </c>
      <c r="E252" s="269" t="s">
        <v>692</v>
      </c>
      <c r="F252" s="270" t="s">
        <v>693</v>
      </c>
      <c r="G252" s="271" t="s">
        <v>210</v>
      </c>
      <c r="H252" s="272">
        <v>1</v>
      </c>
      <c r="I252" s="273"/>
      <c r="J252" s="274">
        <f>ROUND(I252*H252,2)</f>
        <v>0</v>
      </c>
      <c r="K252" s="270" t="s">
        <v>173</v>
      </c>
      <c r="L252" s="275"/>
      <c r="M252" s="276" t="s">
        <v>1</v>
      </c>
      <c r="N252" s="277" t="s">
        <v>48</v>
      </c>
      <c r="O252" s="92"/>
      <c r="P252" s="237">
        <f>O252*H252</f>
        <v>0</v>
      </c>
      <c r="Q252" s="237">
        <v>0</v>
      </c>
      <c r="R252" s="237">
        <f>Q252*H252</f>
        <v>0</v>
      </c>
      <c r="S252" s="237">
        <v>0</v>
      </c>
      <c r="T252" s="238">
        <f>S252*H252</f>
        <v>0</v>
      </c>
      <c r="U252" s="39"/>
      <c r="V252" s="39"/>
      <c r="W252" s="39"/>
      <c r="X252" s="39"/>
      <c r="Y252" s="39"/>
      <c r="Z252" s="39"/>
      <c r="AA252" s="39"/>
      <c r="AB252" s="39"/>
      <c r="AC252" s="39"/>
      <c r="AD252" s="39"/>
      <c r="AE252" s="39"/>
      <c r="AR252" s="239" t="s">
        <v>205</v>
      </c>
      <c r="AT252" s="239" t="s">
        <v>283</v>
      </c>
      <c r="AU252" s="239" t="s">
        <v>92</v>
      </c>
      <c r="AY252" s="17" t="s">
        <v>167</v>
      </c>
      <c r="BE252" s="240">
        <f>IF(N252="základní",J252,0)</f>
        <v>0</v>
      </c>
      <c r="BF252" s="240">
        <f>IF(N252="snížená",J252,0)</f>
        <v>0</v>
      </c>
      <c r="BG252" s="240">
        <f>IF(N252="zákl. přenesená",J252,0)</f>
        <v>0</v>
      </c>
      <c r="BH252" s="240">
        <f>IF(N252="sníž. přenesená",J252,0)</f>
        <v>0</v>
      </c>
      <c r="BI252" s="240">
        <f>IF(N252="nulová",J252,0)</f>
        <v>0</v>
      </c>
      <c r="BJ252" s="17" t="s">
        <v>90</v>
      </c>
      <c r="BK252" s="240">
        <f>ROUND(I252*H252,2)</f>
        <v>0</v>
      </c>
      <c r="BL252" s="17" t="s">
        <v>174</v>
      </c>
      <c r="BM252" s="239" t="s">
        <v>694</v>
      </c>
    </row>
    <row r="253" spans="1:51" s="13" customFormat="1" ht="12">
      <c r="A253" s="13"/>
      <c r="B253" s="246"/>
      <c r="C253" s="247"/>
      <c r="D253" s="241" t="s">
        <v>178</v>
      </c>
      <c r="E253" s="248" t="s">
        <v>1</v>
      </c>
      <c r="F253" s="249" t="s">
        <v>90</v>
      </c>
      <c r="G253" s="247"/>
      <c r="H253" s="250">
        <v>1</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178</v>
      </c>
      <c r="AU253" s="256" t="s">
        <v>92</v>
      </c>
      <c r="AV253" s="13" t="s">
        <v>92</v>
      </c>
      <c r="AW253" s="13" t="s">
        <v>38</v>
      </c>
      <c r="AX253" s="13" t="s">
        <v>83</v>
      </c>
      <c r="AY253" s="256" t="s">
        <v>167</v>
      </c>
    </row>
    <row r="254" spans="1:51" s="14" customFormat="1" ht="12">
      <c r="A254" s="14"/>
      <c r="B254" s="257"/>
      <c r="C254" s="258"/>
      <c r="D254" s="241" t="s">
        <v>178</v>
      </c>
      <c r="E254" s="259" t="s">
        <v>1</v>
      </c>
      <c r="F254" s="260" t="s">
        <v>180</v>
      </c>
      <c r="G254" s="258"/>
      <c r="H254" s="261">
        <v>1</v>
      </c>
      <c r="I254" s="262"/>
      <c r="J254" s="258"/>
      <c r="K254" s="258"/>
      <c r="L254" s="263"/>
      <c r="M254" s="264"/>
      <c r="N254" s="265"/>
      <c r="O254" s="265"/>
      <c r="P254" s="265"/>
      <c r="Q254" s="265"/>
      <c r="R254" s="265"/>
      <c r="S254" s="265"/>
      <c r="T254" s="266"/>
      <c r="U254" s="14"/>
      <c r="V254" s="14"/>
      <c r="W254" s="14"/>
      <c r="X254" s="14"/>
      <c r="Y254" s="14"/>
      <c r="Z254" s="14"/>
      <c r="AA254" s="14"/>
      <c r="AB254" s="14"/>
      <c r="AC254" s="14"/>
      <c r="AD254" s="14"/>
      <c r="AE254" s="14"/>
      <c r="AT254" s="267" t="s">
        <v>178</v>
      </c>
      <c r="AU254" s="267" t="s">
        <v>92</v>
      </c>
      <c r="AV254" s="14" t="s">
        <v>174</v>
      </c>
      <c r="AW254" s="14" t="s">
        <v>38</v>
      </c>
      <c r="AX254" s="14" t="s">
        <v>90</v>
      </c>
      <c r="AY254" s="267" t="s">
        <v>167</v>
      </c>
    </row>
    <row r="255" spans="1:65" s="2" customFormat="1" ht="16.5" customHeight="1">
      <c r="A255" s="39"/>
      <c r="B255" s="40"/>
      <c r="C255" s="268" t="s">
        <v>470</v>
      </c>
      <c r="D255" s="268" t="s">
        <v>283</v>
      </c>
      <c r="E255" s="269" t="s">
        <v>695</v>
      </c>
      <c r="F255" s="270" t="s">
        <v>696</v>
      </c>
      <c r="G255" s="271" t="s">
        <v>210</v>
      </c>
      <c r="H255" s="272">
        <v>2</v>
      </c>
      <c r="I255" s="273"/>
      <c r="J255" s="274">
        <f>ROUND(I255*H255,2)</f>
        <v>0</v>
      </c>
      <c r="K255" s="270" t="s">
        <v>173</v>
      </c>
      <c r="L255" s="275"/>
      <c r="M255" s="276" t="s">
        <v>1</v>
      </c>
      <c r="N255" s="277" t="s">
        <v>48</v>
      </c>
      <c r="O255" s="92"/>
      <c r="P255" s="237">
        <f>O255*H255</f>
        <v>0</v>
      </c>
      <c r="Q255" s="237">
        <v>0</v>
      </c>
      <c r="R255" s="237">
        <f>Q255*H255</f>
        <v>0</v>
      </c>
      <c r="S255" s="237">
        <v>0</v>
      </c>
      <c r="T255" s="238">
        <f>S255*H255</f>
        <v>0</v>
      </c>
      <c r="U255" s="39"/>
      <c r="V255" s="39"/>
      <c r="W255" s="39"/>
      <c r="X255" s="39"/>
      <c r="Y255" s="39"/>
      <c r="Z255" s="39"/>
      <c r="AA255" s="39"/>
      <c r="AB255" s="39"/>
      <c r="AC255" s="39"/>
      <c r="AD255" s="39"/>
      <c r="AE255" s="39"/>
      <c r="AR255" s="239" t="s">
        <v>205</v>
      </c>
      <c r="AT255" s="239" t="s">
        <v>283</v>
      </c>
      <c r="AU255" s="239" t="s">
        <v>92</v>
      </c>
      <c r="AY255" s="17" t="s">
        <v>167</v>
      </c>
      <c r="BE255" s="240">
        <f>IF(N255="základní",J255,0)</f>
        <v>0</v>
      </c>
      <c r="BF255" s="240">
        <f>IF(N255="snížená",J255,0)</f>
        <v>0</v>
      </c>
      <c r="BG255" s="240">
        <f>IF(N255="zákl. přenesená",J255,0)</f>
        <v>0</v>
      </c>
      <c r="BH255" s="240">
        <f>IF(N255="sníž. přenesená",J255,0)</f>
        <v>0</v>
      </c>
      <c r="BI255" s="240">
        <f>IF(N255="nulová",J255,0)</f>
        <v>0</v>
      </c>
      <c r="BJ255" s="17" t="s">
        <v>90</v>
      </c>
      <c r="BK255" s="240">
        <f>ROUND(I255*H255,2)</f>
        <v>0</v>
      </c>
      <c r="BL255" s="17" t="s">
        <v>174</v>
      </c>
      <c r="BM255" s="239" t="s">
        <v>697</v>
      </c>
    </row>
    <row r="256" spans="1:51" s="13" customFormat="1" ht="12">
      <c r="A256" s="13"/>
      <c r="B256" s="246"/>
      <c r="C256" s="247"/>
      <c r="D256" s="241" t="s">
        <v>178</v>
      </c>
      <c r="E256" s="248" t="s">
        <v>1</v>
      </c>
      <c r="F256" s="249" t="s">
        <v>92</v>
      </c>
      <c r="G256" s="247"/>
      <c r="H256" s="250">
        <v>2</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178</v>
      </c>
      <c r="AU256" s="256" t="s">
        <v>92</v>
      </c>
      <c r="AV256" s="13" t="s">
        <v>92</v>
      </c>
      <c r="AW256" s="13" t="s">
        <v>38</v>
      </c>
      <c r="AX256" s="13" t="s">
        <v>83</v>
      </c>
      <c r="AY256" s="256" t="s">
        <v>167</v>
      </c>
    </row>
    <row r="257" spans="1:51" s="14" customFormat="1" ht="12">
      <c r="A257" s="14"/>
      <c r="B257" s="257"/>
      <c r="C257" s="258"/>
      <c r="D257" s="241" t="s">
        <v>178</v>
      </c>
      <c r="E257" s="259" t="s">
        <v>1</v>
      </c>
      <c r="F257" s="260" t="s">
        <v>180</v>
      </c>
      <c r="G257" s="258"/>
      <c r="H257" s="261">
        <v>2</v>
      </c>
      <c r="I257" s="262"/>
      <c r="J257" s="258"/>
      <c r="K257" s="258"/>
      <c r="L257" s="263"/>
      <c r="M257" s="264"/>
      <c r="N257" s="265"/>
      <c r="O257" s="265"/>
      <c r="P257" s="265"/>
      <c r="Q257" s="265"/>
      <c r="R257" s="265"/>
      <c r="S257" s="265"/>
      <c r="T257" s="266"/>
      <c r="U257" s="14"/>
      <c r="V257" s="14"/>
      <c r="W257" s="14"/>
      <c r="X257" s="14"/>
      <c r="Y257" s="14"/>
      <c r="Z257" s="14"/>
      <c r="AA257" s="14"/>
      <c r="AB257" s="14"/>
      <c r="AC257" s="14"/>
      <c r="AD257" s="14"/>
      <c r="AE257" s="14"/>
      <c r="AT257" s="267" t="s">
        <v>178</v>
      </c>
      <c r="AU257" s="267" t="s">
        <v>92</v>
      </c>
      <c r="AV257" s="14" t="s">
        <v>174</v>
      </c>
      <c r="AW257" s="14" t="s">
        <v>38</v>
      </c>
      <c r="AX257" s="14" t="s">
        <v>90</v>
      </c>
      <c r="AY257" s="267" t="s">
        <v>167</v>
      </c>
    </row>
    <row r="258" spans="1:65" s="2" customFormat="1" ht="16.5" customHeight="1">
      <c r="A258" s="39"/>
      <c r="B258" s="40"/>
      <c r="C258" s="268" t="s">
        <v>476</v>
      </c>
      <c r="D258" s="268" t="s">
        <v>283</v>
      </c>
      <c r="E258" s="269" t="s">
        <v>698</v>
      </c>
      <c r="F258" s="270" t="s">
        <v>699</v>
      </c>
      <c r="G258" s="271" t="s">
        <v>210</v>
      </c>
      <c r="H258" s="272">
        <v>2</v>
      </c>
      <c r="I258" s="273"/>
      <c r="J258" s="274">
        <f>ROUND(I258*H258,2)</f>
        <v>0</v>
      </c>
      <c r="K258" s="270" t="s">
        <v>173</v>
      </c>
      <c r="L258" s="275"/>
      <c r="M258" s="276" t="s">
        <v>1</v>
      </c>
      <c r="N258" s="277" t="s">
        <v>48</v>
      </c>
      <c r="O258" s="92"/>
      <c r="P258" s="237">
        <f>O258*H258</f>
        <v>0</v>
      </c>
      <c r="Q258" s="237">
        <v>0</v>
      </c>
      <c r="R258" s="237">
        <f>Q258*H258</f>
        <v>0</v>
      </c>
      <c r="S258" s="237">
        <v>0</v>
      </c>
      <c r="T258" s="238">
        <f>S258*H258</f>
        <v>0</v>
      </c>
      <c r="U258" s="39"/>
      <c r="V258" s="39"/>
      <c r="W258" s="39"/>
      <c r="X258" s="39"/>
      <c r="Y258" s="39"/>
      <c r="Z258" s="39"/>
      <c r="AA258" s="39"/>
      <c r="AB258" s="39"/>
      <c r="AC258" s="39"/>
      <c r="AD258" s="39"/>
      <c r="AE258" s="39"/>
      <c r="AR258" s="239" t="s">
        <v>205</v>
      </c>
      <c r="AT258" s="239" t="s">
        <v>283</v>
      </c>
      <c r="AU258" s="239" t="s">
        <v>92</v>
      </c>
      <c r="AY258" s="17" t="s">
        <v>167</v>
      </c>
      <c r="BE258" s="240">
        <f>IF(N258="základní",J258,0)</f>
        <v>0</v>
      </c>
      <c r="BF258" s="240">
        <f>IF(N258="snížená",J258,0)</f>
        <v>0</v>
      </c>
      <c r="BG258" s="240">
        <f>IF(N258="zákl. přenesená",J258,0)</f>
        <v>0</v>
      </c>
      <c r="BH258" s="240">
        <f>IF(N258="sníž. přenesená",J258,0)</f>
        <v>0</v>
      </c>
      <c r="BI258" s="240">
        <f>IF(N258="nulová",J258,0)</f>
        <v>0</v>
      </c>
      <c r="BJ258" s="17" t="s">
        <v>90</v>
      </c>
      <c r="BK258" s="240">
        <f>ROUND(I258*H258,2)</f>
        <v>0</v>
      </c>
      <c r="BL258" s="17" t="s">
        <v>174</v>
      </c>
      <c r="BM258" s="239" t="s">
        <v>700</v>
      </c>
    </row>
    <row r="259" spans="1:51" s="13" customFormat="1" ht="12">
      <c r="A259" s="13"/>
      <c r="B259" s="246"/>
      <c r="C259" s="247"/>
      <c r="D259" s="241" t="s">
        <v>178</v>
      </c>
      <c r="E259" s="248" t="s">
        <v>1</v>
      </c>
      <c r="F259" s="249" t="s">
        <v>92</v>
      </c>
      <c r="G259" s="247"/>
      <c r="H259" s="250">
        <v>2</v>
      </c>
      <c r="I259" s="251"/>
      <c r="J259" s="247"/>
      <c r="K259" s="247"/>
      <c r="L259" s="252"/>
      <c r="M259" s="253"/>
      <c r="N259" s="254"/>
      <c r="O259" s="254"/>
      <c r="P259" s="254"/>
      <c r="Q259" s="254"/>
      <c r="R259" s="254"/>
      <c r="S259" s="254"/>
      <c r="T259" s="255"/>
      <c r="U259" s="13"/>
      <c r="V259" s="13"/>
      <c r="W259" s="13"/>
      <c r="X259" s="13"/>
      <c r="Y259" s="13"/>
      <c r="Z259" s="13"/>
      <c r="AA259" s="13"/>
      <c r="AB259" s="13"/>
      <c r="AC259" s="13"/>
      <c r="AD259" s="13"/>
      <c r="AE259" s="13"/>
      <c r="AT259" s="256" t="s">
        <v>178</v>
      </c>
      <c r="AU259" s="256" t="s">
        <v>92</v>
      </c>
      <c r="AV259" s="13" t="s">
        <v>92</v>
      </c>
      <c r="AW259" s="13" t="s">
        <v>38</v>
      </c>
      <c r="AX259" s="13" t="s">
        <v>83</v>
      </c>
      <c r="AY259" s="256" t="s">
        <v>167</v>
      </c>
    </row>
    <row r="260" spans="1:51" s="14" customFormat="1" ht="12">
      <c r="A260" s="14"/>
      <c r="B260" s="257"/>
      <c r="C260" s="258"/>
      <c r="D260" s="241" t="s">
        <v>178</v>
      </c>
      <c r="E260" s="259" t="s">
        <v>1</v>
      </c>
      <c r="F260" s="260" t="s">
        <v>180</v>
      </c>
      <c r="G260" s="258"/>
      <c r="H260" s="261">
        <v>2</v>
      </c>
      <c r="I260" s="262"/>
      <c r="J260" s="258"/>
      <c r="K260" s="258"/>
      <c r="L260" s="263"/>
      <c r="M260" s="264"/>
      <c r="N260" s="265"/>
      <c r="O260" s="265"/>
      <c r="P260" s="265"/>
      <c r="Q260" s="265"/>
      <c r="R260" s="265"/>
      <c r="S260" s="265"/>
      <c r="T260" s="266"/>
      <c r="U260" s="14"/>
      <c r="V260" s="14"/>
      <c r="W260" s="14"/>
      <c r="X260" s="14"/>
      <c r="Y260" s="14"/>
      <c r="Z260" s="14"/>
      <c r="AA260" s="14"/>
      <c r="AB260" s="14"/>
      <c r="AC260" s="14"/>
      <c r="AD260" s="14"/>
      <c r="AE260" s="14"/>
      <c r="AT260" s="267" t="s">
        <v>178</v>
      </c>
      <c r="AU260" s="267" t="s">
        <v>92</v>
      </c>
      <c r="AV260" s="14" t="s">
        <v>174</v>
      </c>
      <c r="AW260" s="14" t="s">
        <v>38</v>
      </c>
      <c r="AX260" s="14" t="s">
        <v>90</v>
      </c>
      <c r="AY260" s="267" t="s">
        <v>167</v>
      </c>
    </row>
    <row r="261" spans="1:65" s="2" customFormat="1" ht="16.5" customHeight="1">
      <c r="A261" s="39"/>
      <c r="B261" s="40"/>
      <c r="C261" s="268" t="s">
        <v>480</v>
      </c>
      <c r="D261" s="268" t="s">
        <v>283</v>
      </c>
      <c r="E261" s="269" t="s">
        <v>701</v>
      </c>
      <c r="F261" s="270" t="s">
        <v>702</v>
      </c>
      <c r="G261" s="271" t="s">
        <v>210</v>
      </c>
      <c r="H261" s="272">
        <v>2</v>
      </c>
      <c r="I261" s="273"/>
      <c r="J261" s="274">
        <f>ROUND(I261*H261,2)</f>
        <v>0</v>
      </c>
      <c r="K261" s="270" t="s">
        <v>173</v>
      </c>
      <c r="L261" s="275"/>
      <c r="M261" s="276" t="s">
        <v>1</v>
      </c>
      <c r="N261" s="277" t="s">
        <v>48</v>
      </c>
      <c r="O261" s="92"/>
      <c r="P261" s="237">
        <f>O261*H261</f>
        <v>0</v>
      </c>
      <c r="Q261" s="237">
        <v>0</v>
      </c>
      <c r="R261" s="237">
        <f>Q261*H261</f>
        <v>0</v>
      </c>
      <c r="S261" s="237">
        <v>0</v>
      </c>
      <c r="T261" s="238">
        <f>S261*H261</f>
        <v>0</v>
      </c>
      <c r="U261" s="39"/>
      <c r="V261" s="39"/>
      <c r="W261" s="39"/>
      <c r="X261" s="39"/>
      <c r="Y261" s="39"/>
      <c r="Z261" s="39"/>
      <c r="AA261" s="39"/>
      <c r="AB261" s="39"/>
      <c r="AC261" s="39"/>
      <c r="AD261" s="39"/>
      <c r="AE261" s="39"/>
      <c r="AR261" s="239" t="s">
        <v>205</v>
      </c>
      <c r="AT261" s="239" t="s">
        <v>283</v>
      </c>
      <c r="AU261" s="239" t="s">
        <v>92</v>
      </c>
      <c r="AY261" s="17" t="s">
        <v>167</v>
      </c>
      <c r="BE261" s="240">
        <f>IF(N261="základní",J261,0)</f>
        <v>0</v>
      </c>
      <c r="BF261" s="240">
        <f>IF(N261="snížená",J261,0)</f>
        <v>0</v>
      </c>
      <c r="BG261" s="240">
        <f>IF(N261="zákl. přenesená",J261,0)</f>
        <v>0</v>
      </c>
      <c r="BH261" s="240">
        <f>IF(N261="sníž. přenesená",J261,0)</f>
        <v>0</v>
      </c>
      <c r="BI261" s="240">
        <f>IF(N261="nulová",J261,0)</f>
        <v>0</v>
      </c>
      <c r="BJ261" s="17" t="s">
        <v>90</v>
      </c>
      <c r="BK261" s="240">
        <f>ROUND(I261*H261,2)</f>
        <v>0</v>
      </c>
      <c r="BL261" s="17" t="s">
        <v>174</v>
      </c>
      <c r="BM261" s="239" t="s">
        <v>703</v>
      </c>
    </row>
    <row r="262" spans="1:51" s="13" customFormat="1" ht="12">
      <c r="A262" s="13"/>
      <c r="B262" s="246"/>
      <c r="C262" s="247"/>
      <c r="D262" s="241" t="s">
        <v>178</v>
      </c>
      <c r="E262" s="248" t="s">
        <v>1</v>
      </c>
      <c r="F262" s="249" t="s">
        <v>92</v>
      </c>
      <c r="G262" s="247"/>
      <c r="H262" s="250">
        <v>2</v>
      </c>
      <c r="I262" s="251"/>
      <c r="J262" s="247"/>
      <c r="K262" s="247"/>
      <c r="L262" s="252"/>
      <c r="M262" s="253"/>
      <c r="N262" s="254"/>
      <c r="O262" s="254"/>
      <c r="P262" s="254"/>
      <c r="Q262" s="254"/>
      <c r="R262" s="254"/>
      <c r="S262" s="254"/>
      <c r="T262" s="255"/>
      <c r="U262" s="13"/>
      <c r="V262" s="13"/>
      <c r="W262" s="13"/>
      <c r="X262" s="13"/>
      <c r="Y262" s="13"/>
      <c r="Z262" s="13"/>
      <c r="AA262" s="13"/>
      <c r="AB262" s="13"/>
      <c r="AC262" s="13"/>
      <c r="AD262" s="13"/>
      <c r="AE262" s="13"/>
      <c r="AT262" s="256" t="s">
        <v>178</v>
      </c>
      <c r="AU262" s="256" t="s">
        <v>92</v>
      </c>
      <c r="AV262" s="13" t="s">
        <v>92</v>
      </c>
      <c r="AW262" s="13" t="s">
        <v>38</v>
      </c>
      <c r="AX262" s="13" t="s">
        <v>83</v>
      </c>
      <c r="AY262" s="256" t="s">
        <v>167</v>
      </c>
    </row>
    <row r="263" spans="1:51" s="14" customFormat="1" ht="12">
      <c r="A263" s="14"/>
      <c r="B263" s="257"/>
      <c r="C263" s="258"/>
      <c r="D263" s="241" t="s">
        <v>178</v>
      </c>
      <c r="E263" s="259" t="s">
        <v>1</v>
      </c>
      <c r="F263" s="260" t="s">
        <v>180</v>
      </c>
      <c r="G263" s="258"/>
      <c r="H263" s="261">
        <v>2</v>
      </c>
      <c r="I263" s="262"/>
      <c r="J263" s="258"/>
      <c r="K263" s="258"/>
      <c r="L263" s="263"/>
      <c r="M263" s="264"/>
      <c r="N263" s="265"/>
      <c r="O263" s="265"/>
      <c r="P263" s="265"/>
      <c r="Q263" s="265"/>
      <c r="R263" s="265"/>
      <c r="S263" s="265"/>
      <c r="T263" s="266"/>
      <c r="U263" s="14"/>
      <c r="V263" s="14"/>
      <c r="W263" s="14"/>
      <c r="X263" s="14"/>
      <c r="Y263" s="14"/>
      <c r="Z263" s="14"/>
      <c r="AA263" s="14"/>
      <c r="AB263" s="14"/>
      <c r="AC263" s="14"/>
      <c r="AD263" s="14"/>
      <c r="AE263" s="14"/>
      <c r="AT263" s="267" t="s">
        <v>178</v>
      </c>
      <c r="AU263" s="267" t="s">
        <v>92</v>
      </c>
      <c r="AV263" s="14" t="s">
        <v>174</v>
      </c>
      <c r="AW263" s="14" t="s">
        <v>38</v>
      </c>
      <c r="AX263" s="14" t="s">
        <v>90</v>
      </c>
      <c r="AY263" s="267" t="s">
        <v>167</v>
      </c>
    </row>
    <row r="264" spans="1:65" s="2" customFormat="1" ht="16.5" customHeight="1">
      <c r="A264" s="39"/>
      <c r="B264" s="40"/>
      <c r="C264" s="268" t="s">
        <v>489</v>
      </c>
      <c r="D264" s="268" t="s">
        <v>283</v>
      </c>
      <c r="E264" s="269" t="s">
        <v>704</v>
      </c>
      <c r="F264" s="270" t="s">
        <v>705</v>
      </c>
      <c r="G264" s="271" t="s">
        <v>210</v>
      </c>
      <c r="H264" s="272">
        <v>6</v>
      </c>
      <c r="I264" s="273"/>
      <c r="J264" s="274">
        <f>ROUND(I264*H264,2)</f>
        <v>0</v>
      </c>
      <c r="K264" s="270" t="s">
        <v>173</v>
      </c>
      <c r="L264" s="275"/>
      <c r="M264" s="276" t="s">
        <v>1</v>
      </c>
      <c r="N264" s="277" t="s">
        <v>48</v>
      </c>
      <c r="O264" s="92"/>
      <c r="P264" s="237">
        <f>O264*H264</f>
        <v>0</v>
      </c>
      <c r="Q264" s="237">
        <v>0</v>
      </c>
      <c r="R264" s="237">
        <f>Q264*H264</f>
        <v>0</v>
      </c>
      <c r="S264" s="237">
        <v>0</v>
      </c>
      <c r="T264" s="238">
        <f>S264*H264</f>
        <v>0</v>
      </c>
      <c r="U264" s="39"/>
      <c r="V264" s="39"/>
      <c r="W264" s="39"/>
      <c r="X264" s="39"/>
      <c r="Y264" s="39"/>
      <c r="Z264" s="39"/>
      <c r="AA264" s="39"/>
      <c r="AB264" s="39"/>
      <c r="AC264" s="39"/>
      <c r="AD264" s="39"/>
      <c r="AE264" s="39"/>
      <c r="AR264" s="239" t="s">
        <v>205</v>
      </c>
      <c r="AT264" s="239" t="s">
        <v>283</v>
      </c>
      <c r="AU264" s="239" t="s">
        <v>92</v>
      </c>
      <c r="AY264" s="17" t="s">
        <v>167</v>
      </c>
      <c r="BE264" s="240">
        <f>IF(N264="základní",J264,0)</f>
        <v>0</v>
      </c>
      <c r="BF264" s="240">
        <f>IF(N264="snížená",J264,0)</f>
        <v>0</v>
      </c>
      <c r="BG264" s="240">
        <f>IF(N264="zákl. přenesená",J264,0)</f>
        <v>0</v>
      </c>
      <c r="BH264" s="240">
        <f>IF(N264="sníž. přenesená",J264,0)</f>
        <v>0</v>
      </c>
      <c r="BI264" s="240">
        <f>IF(N264="nulová",J264,0)</f>
        <v>0</v>
      </c>
      <c r="BJ264" s="17" t="s">
        <v>90</v>
      </c>
      <c r="BK264" s="240">
        <f>ROUND(I264*H264,2)</f>
        <v>0</v>
      </c>
      <c r="BL264" s="17" t="s">
        <v>174</v>
      </c>
      <c r="BM264" s="239" t="s">
        <v>706</v>
      </c>
    </row>
    <row r="265" spans="1:51" s="13" customFormat="1" ht="12">
      <c r="A265" s="13"/>
      <c r="B265" s="246"/>
      <c r="C265" s="247"/>
      <c r="D265" s="241" t="s">
        <v>178</v>
      </c>
      <c r="E265" s="248" t="s">
        <v>1</v>
      </c>
      <c r="F265" s="249" t="s">
        <v>194</v>
      </c>
      <c r="G265" s="247"/>
      <c r="H265" s="250">
        <v>6</v>
      </c>
      <c r="I265" s="251"/>
      <c r="J265" s="247"/>
      <c r="K265" s="247"/>
      <c r="L265" s="252"/>
      <c r="M265" s="253"/>
      <c r="N265" s="254"/>
      <c r="O265" s="254"/>
      <c r="P265" s="254"/>
      <c r="Q265" s="254"/>
      <c r="R265" s="254"/>
      <c r="S265" s="254"/>
      <c r="T265" s="255"/>
      <c r="U265" s="13"/>
      <c r="V265" s="13"/>
      <c r="W265" s="13"/>
      <c r="X265" s="13"/>
      <c r="Y265" s="13"/>
      <c r="Z265" s="13"/>
      <c r="AA265" s="13"/>
      <c r="AB265" s="13"/>
      <c r="AC265" s="13"/>
      <c r="AD265" s="13"/>
      <c r="AE265" s="13"/>
      <c r="AT265" s="256" t="s">
        <v>178</v>
      </c>
      <c r="AU265" s="256" t="s">
        <v>92</v>
      </c>
      <c r="AV265" s="13" t="s">
        <v>92</v>
      </c>
      <c r="AW265" s="13" t="s">
        <v>38</v>
      </c>
      <c r="AX265" s="13" t="s">
        <v>83</v>
      </c>
      <c r="AY265" s="256" t="s">
        <v>167</v>
      </c>
    </row>
    <row r="266" spans="1:51" s="14" customFormat="1" ht="12">
      <c r="A266" s="14"/>
      <c r="B266" s="257"/>
      <c r="C266" s="258"/>
      <c r="D266" s="241" t="s">
        <v>178</v>
      </c>
      <c r="E266" s="259" t="s">
        <v>1</v>
      </c>
      <c r="F266" s="260" t="s">
        <v>180</v>
      </c>
      <c r="G266" s="258"/>
      <c r="H266" s="261">
        <v>6</v>
      </c>
      <c r="I266" s="262"/>
      <c r="J266" s="258"/>
      <c r="K266" s="258"/>
      <c r="L266" s="263"/>
      <c r="M266" s="264"/>
      <c r="N266" s="265"/>
      <c r="O266" s="265"/>
      <c r="P266" s="265"/>
      <c r="Q266" s="265"/>
      <c r="R266" s="265"/>
      <c r="S266" s="265"/>
      <c r="T266" s="266"/>
      <c r="U266" s="14"/>
      <c r="V266" s="14"/>
      <c r="W266" s="14"/>
      <c r="X266" s="14"/>
      <c r="Y266" s="14"/>
      <c r="Z266" s="14"/>
      <c r="AA266" s="14"/>
      <c r="AB266" s="14"/>
      <c r="AC266" s="14"/>
      <c r="AD266" s="14"/>
      <c r="AE266" s="14"/>
      <c r="AT266" s="267" t="s">
        <v>178</v>
      </c>
      <c r="AU266" s="267" t="s">
        <v>92</v>
      </c>
      <c r="AV266" s="14" t="s">
        <v>174</v>
      </c>
      <c r="AW266" s="14" t="s">
        <v>38</v>
      </c>
      <c r="AX266" s="14" t="s">
        <v>90</v>
      </c>
      <c r="AY266" s="267" t="s">
        <v>167</v>
      </c>
    </row>
    <row r="267" spans="1:65" s="2" customFormat="1" ht="16.5" customHeight="1">
      <c r="A267" s="39"/>
      <c r="B267" s="40"/>
      <c r="C267" s="228" t="s">
        <v>499</v>
      </c>
      <c r="D267" s="228" t="s">
        <v>169</v>
      </c>
      <c r="E267" s="229" t="s">
        <v>707</v>
      </c>
      <c r="F267" s="230" t="s">
        <v>708</v>
      </c>
      <c r="G267" s="231" t="s">
        <v>210</v>
      </c>
      <c r="H267" s="232">
        <v>2</v>
      </c>
      <c r="I267" s="233"/>
      <c r="J267" s="234">
        <f>ROUND(I267*H267,2)</f>
        <v>0</v>
      </c>
      <c r="K267" s="230" t="s">
        <v>173</v>
      </c>
      <c r="L267" s="45"/>
      <c r="M267" s="235" t="s">
        <v>1</v>
      </c>
      <c r="N267" s="236" t="s">
        <v>48</v>
      </c>
      <c r="O267" s="92"/>
      <c r="P267" s="237">
        <f>O267*H267</f>
        <v>0</v>
      </c>
      <c r="Q267" s="237">
        <v>0</v>
      </c>
      <c r="R267" s="237">
        <f>Q267*H267</f>
        <v>0</v>
      </c>
      <c r="S267" s="237">
        <v>0</v>
      </c>
      <c r="T267" s="238">
        <f>S267*H267</f>
        <v>0</v>
      </c>
      <c r="U267" s="39"/>
      <c r="V267" s="39"/>
      <c r="W267" s="39"/>
      <c r="X267" s="39"/>
      <c r="Y267" s="39"/>
      <c r="Z267" s="39"/>
      <c r="AA267" s="39"/>
      <c r="AB267" s="39"/>
      <c r="AC267" s="39"/>
      <c r="AD267" s="39"/>
      <c r="AE267" s="39"/>
      <c r="AR267" s="239" t="s">
        <v>174</v>
      </c>
      <c r="AT267" s="239" t="s">
        <v>169</v>
      </c>
      <c r="AU267" s="239" t="s">
        <v>92</v>
      </c>
      <c r="AY267" s="17" t="s">
        <v>167</v>
      </c>
      <c r="BE267" s="240">
        <f>IF(N267="základní",J267,0)</f>
        <v>0</v>
      </c>
      <c r="BF267" s="240">
        <f>IF(N267="snížená",J267,0)</f>
        <v>0</v>
      </c>
      <c r="BG267" s="240">
        <f>IF(N267="zákl. přenesená",J267,0)</f>
        <v>0</v>
      </c>
      <c r="BH267" s="240">
        <f>IF(N267="sníž. přenesená",J267,0)</f>
        <v>0</v>
      </c>
      <c r="BI267" s="240">
        <f>IF(N267="nulová",J267,0)</f>
        <v>0</v>
      </c>
      <c r="BJ267" s="17" t="s">
        <v>90</v>
      </c>
      <c r="BK267" s="240">
        <f>ROUND(I267*H267,2)</f>
        <v>0</v>
      </c>
      <c r="BL267" s="17" t="s">
        <v>174</v>
      </c>
      <c r="BM267" s="239" t="s">
        <v>709</v>
      </c>
    </row>
    <row r="268" spans="1:51" s="13" customFormat="1" ht="12">
      <c r="A268" s="13"/>
      <c r="B268" s="246"/>
      <c r="C268" s="247"/>
      <c r="D268" s="241" t="s">
        <v>178</v>
      </c>
      <c r="E268" s="248" t="s">
        <v>1</v>
      </c>
      <c r="F268" s="249" t="s">
        <v>92</v>
      </c>
      <c r="G268" s="247"/>
      <c r="H268" s="250">
        <v>2</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178</v>
      </c>
      <c r="AU268" s="256" t="s">
        <v>92</v>
      </c>
      <c r="AV268" s="13" t="s">
        <v>92</v>
      </c>
      <c r="AW268" s="13" t="s">
        <v>38</v>
      </c>
      <c r="AX268" s="13" t="s">
        <v>83</v>
      </c>
      <c r="AY268" s="256" t="s">
        <v>167</v>
      </c>
    </row>
    <row r="269" spans="1:51" s="14" customFormat="1" ht="12">
      <c r="A269" s="14"/>
      <c r="B269" s="257"/>
      <c r="C269" s="258"/>
      <c r="D269" s="241" t="s">
        <v>178</v>
      </c>
      <c r="E269" s="259" t="s">
        <v>1</v>
      </c>
      <c r="F269" s="260" t="s">
        <v>180</v>
      </c>
      <c r="G269" s="258"/>
      <c r="H269" s="261">
        <v>2</v>
      </c>
      <c r="I269" s="262"/>
      <c r="J269" s="258"/>
      <c r="K269" s="258"/>
      <c r="L269" s="263"/>
      <c r="M269" s="264"/>
      <c r="N269" s="265"/>
      <c r="O269" s="265"/>
      <c r="P269" s="265"/>
      <c r="Q269" s="265"/>
      <c r="R269" s="265"/>
      <c r="S269" s="265"/>
      <c r="T269" s="266"/>
      <c r="U269" s="14"/>
      <c r="V269" s="14"/>
      <c r="W269" s="14"/>
      <c r="X269" s="14"/>
      <c r="Y269" s="14"/>
      <c r="Z269" s="14"/>
      <c r="AA269" s="14"/>
      <c r="AB269" s="14"/>
      <c r="AC269" s="14"/>
      <c r="AD269" s="14"/>
      <c r="AE269" s="14"/>
      <c r="AT269" s="267" t="s">
        <v>178</v>
      </c>
      <c r="AU269" s="267" t="s">
        <v>92</v>
      </c>
      <c r="AV269" s="14" t="s">
        <v>174</v>
      </c>
      <c r="AW269" s="14" t="s">
        <v>38</v>
      </c>
      <c r="AX269" s="14" t="s">
        <v>90</v>
      </c>
      <c r="AY269" s="267" t="s">
        <v>167</v>
      </c>
    </row>
    <row r="270" spans="1:65" s="2" customFormat="1" ht="16.5" customHeight="1">
      <c r="A270" s="39"/>
      <c r="B270" s="40"/>
      <c r="C270" s="268" t="s">
        <v>587</v>
      </c>
      <c r="D270" s="268" t="s">
        <v>283</v>
      </c>
      <c r="E270" s="269" t="s">
        <v>710</v>
      </c>
      <c r="F270" s="270" t="s">
        <v>711</v>
      </c>
      <c r="G270" s="271" t="s">
        <v>210</v>
      </c>
      <c r="H270" s="272">
        <v>2</v>
      </c>
      <c r="I270" s="273"/>
      <c r="J270" s="274">
        <f>ROUND(I270*H270,2)</f>
        <v>0</v>
      </c>
      <c r="K270" s="270" t="s">
        <v>1</v>
      </c>
      <c r="L270" s="275"/>
      <c r="M270" s="276" t="s">
        <v>1</v>
      </c>
      <c r="N270" s="277" t="s">
        <v>48</v>
      </c>
      <c r="O270" s="92"/>
      <c r="P270" s="237">
        <f>O270*H270</f>
        <v>0</v>
      </c>
      <c r="Q270" s="237">
        <v>0</v>
      </c>
      <c r="R270" s="237">
        <f>Q270*H270</f>
        <v>0</v>
      </c>
      <c r="S270" s="237">
        <v>0</v>
      </c>
      <c r="T270" s="238">
        <f>S270*H270</f>
        <v>0</v>
      </c>
      <c r="U270" s="39"/>
      <c r="V270" s="39"/>
      <c r="W270" s="39"/>
      <c r="X270" s="39"/>
      <c r="Y270" s="39"/>
      <c r="Z270" s="39"/>
      <c r="AA270" s="39"/>
      <c r="AB270" s="39"/>
      <c r="AC270" s="39"/>
      <c r="AD270" s="39"/>
      <c r="AE270" s="39"/>
      <c r="AR270" s="239" t="s">
        <v>205</v>
      </c>
      <c r="AT270" s="239" t="s">
        <v>283</v>
      </c>
      <c r="AU270" s="239" t="s">
        <v>92</v>
      </c>
      <c r="AY270" s="17" t="s">
        <v>167</v>
      </c>
      <c r="BE270" s="240">
        <f>IF(N270="základní",J270,0)</f>
        <v>0</v>
      </c>
      <c r="BF270" s="240">
        <f>IF(N270="snížená",J270,0)</f>
        <v>0</v>
      </c>
      <c r="BG270" s="240">
        <f>IF(N270="zákl. přenesená",J270,0)</f>
        <v>0</v>
      </c>
      <c r="BH270" s="240">
        <f>IF(N270="sníž. přenesená",J270,0)</f>
        <v>0</v>
      </c>
      <c r="BI270" s="240">
        <f>IF(N270="nulová",J270,0)</f>
        <v>0</v>
      </c>
      <c r="BJ270" s="17" t="s">
        <v>90</v>
      </c>
      <c r="BK270" s="240">
        <f>ROUND(I270*H270,2)</f>
        <v>0</v>
      </c>
      <c r="BL270" s="17" t="s">
        <v>174</v>
      </c>
      <c r="BM270" s="239" t="s">
        <v>712</v>
      </c>
    </row>
    <row r="271" spans="1:51" s="13" customFormat="1" ht="12">
      <c r="A271" s="13"/>
      <c r="B271" s="246"/>
      <c r="C271" s="247"/>
      <c r="D271" s="241" t="s">
        <v>178</v>
      </c>
      <c r="E271" s="248" t="s">
        <v>1</v>
      </c>
      <c r="F271" s="249" t="s">
        <v>92</v>
      </c>
      <c r="G271" s="247"/>
      <c r="H271" s="250">
        <v>2</v>
      </c>
      <c r="I271" s="251"/>
      <c r="J271" s="247"/>
      <c r="K271" s="247"/>
      <c r="L271" s="252"/>
      <c r="M271" s="253"/>
      <c r="N271" s="254"/>
      <c r="O271" s="254"/>
      <c r="P271" s="254"/>
      <c r="Q271" s="254"/>
      <c r="R271" s="254"/>
      <c r="S271" s="254"/>
      <c r="T271" s="255"/>
      <c r="U271" s="13"/>
      <c r="V271" s="13"/>
      <c r="W271" s="13"/>
      <c r="X271" s="13"/>
      <c r="Y271" s="13"/>
      <c r="Z271" s="13"/>
      <c r="AA271" s="13"/>
      <c r="AB271" s="13"/>
      <c r="AC271" s="13"/>
      <c r="AD271" s="13"/>
      <c r="AE271" s="13"/>
      <c r="AT271" s="256" t="s">
        <v>178</v>
      </c>
      <c r="AU271" s="256" t="s">
        <v>92</v>
      </c>
      <c r="AV271" s="13" t="s">
        <v>92</v>
      </c>
      <c r="AW271" s="13" t="s">
        <v>38</v>
      </c>
      <c r="AX271" s="13" t="s">
        <v>83</v>
      </c>
      <c r="AY271" s="256" t="s">
        <v>167</v>
      </c>
    </row>
    <row r="272" spans="1:51" s="14" customFormat="1" ht="12">
      <c r="A272" s="14"/>
      <c r="B272" s="257"/>
      <c r="C272" s="258"/>
      <c r="D272" s="241" t="s">
        <v>178</v>
      </c>
      <c r="E272" s="259" t="s">
        <v>1</v>
      </c>
      <c r="F272" s="260" t="s">
        <v>180</v>
      </c>
      <c r="G272" s="258"/>
      <c r="H272" s="261">
        <v>2</v>
      </c>
      <c r="I272" s="262"/>
      <c r="J272" s="258"/>
      <c r="K272" s="258"/>
      <c r="L272" s="263"/>
      <c r="M272" s="264"/>
      <c r="N272" s="265"/>
      <c r="O272" s="265"/>
      <c r="P272" s="265"/>
      <c r="Q272" s="265"/>
      <c r="R272" s="265"/>
      <c r="S272" s="265"/>
      <c r="T272" s="266"/>
      <c r="U272" s="14"/>
      <c r="V272" s="14"/>
      <c r="W272" s="14"/>
      <c r="X272" s="14"/>
      <c r="Y272" s="14"/>
      <c r="Z272" s="14"/>
      <c r="AA272" s="14"/>
      <c r="AB272" s="14"/>
      <c r="AC272" s="14"/>
      <c r="AD272" s="14"/>
      <c r="AE272" s="14"/>
      <c r="AT272" s="267" t="s">
        <v>178</v>
      </c>
      <c r="AU272" s="267" t="s">
        <v>92</v>
      </c>
      <c r="AV272" s="14" t="s">
        <v>174</v>
      </c>
      <c r="AW272" s="14" t="s">
        <v>38</v>
      </c>
      <c r="AX272" s="14" t="s">
        <v>90</v>
      </c>
      <c r="AY272" s="267" t="s">
        <v>167</v>
      </c>
    </row>
    <row r="273" spans="1:65" s="2" customFormat="1" ht="16.5" customHeight="1">
      <c r="A273" s="39"/>
      <c r="B273" s="40"/>
      <c r="C273" s="228" t="s">
        <v>494</v>
      </c>
      <c r="D273" s="228" t="s">
        <v>169</v>
      </c>
      <c r="E273" s="229" t="s">
        <v>713</v>
      </c>
      <c r="F273" s="230" t="s">
        <v>714</v>
      </c>
      <c r="G273" s="231" t="s">
        <v>210</v>
      </c>
      <c r="H273" s="232">
        <v>2</v>
      </c>
      <c r="I273" s="233"/>
      <c r="J273" s="234">
        <f>ROUND(I273*H273,2)</f>
        <v>0</v>
      </c>
      <c r="K273" s="230" t="s">
        <v>173</v>
      </c>
      <c r="L273" s="45"/>
      <c r="M273" s="235" t="s">
        <v>1</v>
      </c>
      <c r="N273" s="236" t="s">
        <v>48</v>
      </c>
      <c r="O273" s="92"/>
      <c r="P273" s="237">
        <f>O273*H273</f>
        <v>0</v>
      </c>
      <c r="Q273" s="237">
        <v>0</v>
      </c>
      <c r="R273" s="237">
        <f>Q273*H273</f>
        <v>0</v>
      </c>
      <c r="S273" s="237">
        <v>0</v>
      </c>
      <c r="T273" s="238">
        <f>S273*H273</f>
        <v>0</v>
      </c>
      <c r="U273" s="39"/>
      <c r="V273" s="39"/>
      <c r="W273" s="39"/>
      <c r="X273" s="39"/>
      <c r="Y273" s="39"/>
      <c r="Z273" s="39"/>
      <c r="AA273" s="39"/>
      <c r="AB273" s="39"/>
      <c r="AC273" s="39"/>
      <c r="AD273" s="39"/>
      <c r="AE273" s="39"/>
      <c r="AR273" s="239" t="s">
        <v>174</v>
      </c>
      <c r="AT273" s="239" t="s">
        <v>169</v>
      </c>
      <c r="AU273" s="239" t="s">
        <v>92</v>
      </c>
      <c r="AY273" s="17" t="s">
        <v>167</v>
      </c>
      <c r="BE273" s="240">
        <f>IF(N273="základní",J273,0)</f>
        <v>0</v>
      </c>
      <c r="BF273" s="240">
        <f>IF(N273="snížená",J273,0)</f>
        <v>0</v>
      </c>
      <c r="BG273" s="240">
        <f>IF(N273="zákl. přenesená",J273,0)</f>
        <v>0</v>
      </c>
      <c r="BH273" s="240">
        <f>IF(N273="sníž. přenesená",J273,0)</f>
        <v>0</v>
      </c>
      <c r="BI273" s="240">
        <f>IF(N273="nulová",J273,0)</f>
        <v>0</v>
      </c>
      <c r="BJ273" s="17" t="s">
        <v>90</v>
      </c>
      <c r="BK273" s="240">
        <f>ROUND(I273*H273,2)</f>
        <v>0</v>
      </c>
      <c r="BL273" s="17" t="s">
        <v>174</v>
      </c>
      <c r="BM273" s="239" t="s">
        <v>715</v>
      </c>
    </row>
    <row r="274" spans="1:51" s="13" customFormat="1" ht="12">
      <c r="A274" s="13"/>
      <c r="B274" s="246"/>
      <c r="C274" s="247"/>
      <c r="D274" s="241" t="s">
        <v>178</v>
      </c>
      <c r="E274" s="248" t="s">
        <v>1</v>
      </c>
      <c r="F274" s="249" t="s">
        <v>92</v>
      </c>
      <c r="G274" s="247"/>
      <c r="H274" s="250">
        <v>2</v>
      </c>
      <c r="I274" s="251"/>
      <c r="J274" s="247"/>
      <c r="K274" s="247"/>
      <c r="L274" s="252"/>
      <c r="M274" s="253"/>
      <c r="N274" s="254"/>
      <c r="O274" s="254"/>
      <c r="P274" s="254"/>
      <c r="Q274" s="254"/>
      <c r="R274" s="254"/>
      <c r="S274" s="254"/>
      <c r="T274" s="255"/>
      <c r="U274" s="13"/>
      <c r="V274" s="13"/>
      <c r="W274" s="13"/>
      <c r="X274" s="13"/>
      <c r="Y274" s="13"/>
      <c r="Z274" s="13"/>
      <c r="AA274" s="13"/>
      <c r="AB274" s="13"/>
      <c r="AC274" s="13"/>
      <c r="AD274" s="13"/>
      <c r="AE274" s="13"/>
      <c r="AT274" s="256" t="s">
        <v>178</v>
      </c>
      <c r="AU274" s="256" t="s">
        <v>92</v>
      </c>
      <c r="AV274" s="13" t="s">
        <v>92</v>
      </c>
      <c r="AW274" s="13" t="s">
        <v>38</v>
      </c>
      <c r="AX274" s="13" t="s">
        <v>83</v>
      </c>
      <c r="AY274" s="256" t="s">
        <v>167</v>
      </c>
    </row>
    <row r="275" spans="1:51" s="14" customFormat="1" ht="12">
      <c r="A275" s="14"/>
      <c r="B275" s="257"/>
      <c r="C275" s="258"/>
      <c r="D275" s="241" t="s">
        <v>178</v>
      </c>
      <c r="E275" s="259" t="s">
        <v>1</v>
      </c>
      <c r="F275" s="260" t="s">
        <v>180</v>
      </c>
      <c r="G275" s="258"/>
      <c r="H275" s="261">
        <v>2</v>
      </c>
      <c r="I275" s="262"/>
      <c r="J275" s="258"/>
      <c r="K275" s="258"/>
      <c r="L275" s="263"/>
      <c r="M275" s="264"/>
      <c r="N275" s="265"/>
      <c r="O275" s="265"/>
      <c r="P275" s="265"/>
      <c r="Q275" s="265"/>
      <c r="R275" s="265"/>
      <c r="S275" s="265"/>
      <c r="T275" s="266"/>
      <c r="U275" s="14"/>
      <c r="V275" s="14"/>
      <c r="W275" s="14"/>
      <c r="X275" s="14"/>
      <c r="Y275" s="14"/>
      <c r="Z275" s="14"/>
      <c r="AA275" s="14"/>
      <c r="AB275" s="14"/>
      <c r="AC275" s="14"/>
      <c r="AD275" s="14"/>
      <c r="AE275" s="14"/>
      <c r="AT275" s="267" t="s">
        <v>178</v>
      </c>
      <c r="AU275" s="267" t="s">
        <v>92</v>
      </c>
      <c r="AV275" s="14" t="s">
        <v>174</v>
      </c>
      <c r="AW275" s="14" t="s">
        <v>38</v>
      </c>
      <c r="AX275" s="14" t="s">
        <v>90</v>
      </c>
      <c r="AY275" s="267" t="s">
        <v>167</v>
      </c>
    </row>
    <row r="276" spans="1:65" s="2" customFormat="1" ht="16.5" customHeight="1">
      <c r="A276" s="39"/>
      <c r="B276" s="40"/>
      <c r="C276" s="268" t="s">
        <v>640</v>
      </c>
      <c r="D276" s="268" t="s">
        <v>283</v>
      </c>
      <c r="E276" s="269" t="s">
        <v>716</v>
      </c>
      <c r="F276" s="270" t="s">
        <v>717</v>
      </c>
      <c r="G276" s="271" t="s">
        <v>210</v>
      </c>
      <c r="H276" s="272">
        <v>2</v>
      </c>
      <c r="I276" s="273"/>
      <c r="J276" s="274">
        <f>ROUND(I276*H276,2)</f>
        <v>0</v>
      </c>
      <c r="K276" s="270" t="s">
        <v>173</v>
      </c>
      <c r="L276" s="275"/>
      <c r="M276" s="276" t="s">
        <v>1</v>
      </c>
      <c r="N276" s="277" t="s">
        <v>48</v>
      </c>
      <c r="O276" s="92"/>
      <c r="P276" s="237">
        <f>O276*H276</f>
        <v>0</v>
      </c>
      <c r="Q276" s="237">
        <v>0</v>
      </c>
      <c r="R276" s="237">
        <f>Q276*H276</f>
        <v>0</v>
      </c>
      <c r="S276" s="237">
        <v>0</v>
      </c>
      <c r="T276" s="238">
        <f>S276*H276</f>
        <v>0</v>
      </c>
      <c r="U276" s="39"/>
      <c r="V276" s="39"/>
      <c r="W276" s="39"/>
      <c r="X276" s="39"/>
      <c r="Y276" s="39"/>
      <c r="Z276" s="39"/>
      <c r="AA276" s="39"/>
      <c r="AB276" s="39"/>
      <c r="AC276" s="39"/>
      <c r="AD276" s="39"/>
      <c r="AE276" s="39"/>
      <c r="AR276" s="239" t="s">
        <v>205</v>
      </c>
      <c r="AT276" s="239" t="s">
        <v>283</v>
      </c>
      <c r="AU276" s="239" t="s">
        <v>92</v>
      </c>
      <c r="AY276" s="17" t="s">
        <v>167</v>
      </c>
      <c r="BE276" s="240">
        <f>IF(N276="základní",J276,0)</f>
        <v>0</v>
      </c>
      <c r="BF276" s="240">
        <f>IF(N276="snížená",J276,0)</f>
        <v>0</v>
      </c>
      <c r="BG276" s="240">
        <f>IF(N276="zákl. přenesená",J276,0)</f>
        <v>0</v>
      </c>
      <c r="BH276" s="240">
        <f>IF(N276="sníž. přenesená",J276,0)</f>
        <v>0</v>
      </c>
      <c r="BI276" s="240">
        <f>IF(N276="nulová",J276,0)</f>
        <v>0</v>
      </c>
      <c r="BJ276" s="17" t="s">
        <v>90</v>
      </c>
      <c r="BK276" s="240">
        <f>ROUND(I276*H276,2)</f>
        <v>0</v>
      </c>
      <c r="BL276" s="17" t="s">
        <v>174</v>
      </c>
      <c r="BM276" s="239" t="s">
        <v>718</v>
      </c>
    </row>
    <row r="277" spans="1:51" s="13" customFormat="1" ht="12">
      <c r="A277" s="13"/>
      <c r="B277" s="246"/>
      <c r="C277" s="247"/>
      <c r="D277" s="241" t="s">
        <v>178</v>
      </c>
      <c r="E277" s="248" t="s">
        <v>1</v>
      </c>
      <c r="F277" s="249" t="s">
        <v>92</v>
      </c>
      <c r="G277" s="247"/>
      <c r="H277" s="250">
        <v>2</v>
      </c>
      <c r="I277" s="251"/>
      <c r="J277" s="247"/>
      <c r="K277" s="247"/>
      <c r="L277" s="252"/>
      <c r="M277" s="253"/>
      <c r="N277" s="254"/>
      <c r="O277" s="254"/>
      <c r="P277" s="254"/>
      <c r="Q277" s="254"/>
      <c r="R277" s="254"/>
      <c r="S277" s="254"/>
      <c r="T277" s="255"/>
      <c r="U277" s="13"/>
      <c r="V277" s="13"/>
      <c r="W277" s="13"/>
      <c r="X277" s="13"/>
      <c r="Y277" s="13"/>
      <c r="Z277" s="13"/>
      <c r="AA277" s="13"/>
      <c r="AB277" s="13"/>
      <c r="AC277" s="13"/>
      <c r="AD277" s="13"/>
      <c r="AE277" s="13"/>
      <c r="AT277" s="256" t="s">
        <v>178</v>
      </c>
      <c r="AU277" s="256" t="s">
        <v>92</v>
      </c>
      <c r="AV277" s="13" t="s">
        <v>92</v>
      </c>
      <c r="AW277" s="13" t="s">
        <v>38</v>
      </c>
      <c r="AX277" s="13" t="s">
        <v>83</v>
      </c>
      <c r="AY277" s="256" t="s">
        <v>167</v>
      </c>
    </row>
    <row r="278" spans="1:51" s="14" customFormat="1" ht="12">
      <c r="A278" s="14"/>
      <c r="B278" s="257"/>
      <c r="C278" s="258"/>
      <c r="D278" s="241" t="s">
        <v>178</v>
      </c>
      <c r="E278" s="259" t="s">
        <v>1</v>
      </c>
      <c r="F278" s="260" t="s">
        <v>180</v>
      </c>
      <c r="G278" s="258"/>
      <c r="H278" s="261">
        <v>2</v>
      </c>
      <c r="I278" s="262"/>
      <c r="J278" s="258"/>
      <c r="K278" s="258"/>
      <c r="L278" s="263"/>
      <c r="M278" s="264"/>
      <c r="N278" s="265"/>
      <c r="O278" s="265"/>
      <c r="P278" s="265"/>
      <c r="Q278" s="265"/>
      <c r="R278" s="265"/>
      <c r="S278" s="265"/>
      <c r="T278" s="266"/>
      <c r="U278" s="14"/>
      <c r="V278" s="14"/>
      <c r="W278" s="14"/>
      <c r="X278" s="14"/>
      <c r="Y278" s="14"/>
      <c r="Z278" s="14"/>
      <c r="AA278" s="14"/>
      <c r="AB278" s="14"/>
      <c r="AC278" s="14"/>
      <c r="AD278" s="14"/>
      <c r="AE278" s="14"/>
      <c r="AT278" s="267" t="s">
        <v>178</v>
      </c>
      <c r="AU278" s="267" t="s">
        <v>92</v>
      </c>
      <c r="AV278" s="14" t="s">
        <v>174</v>
      </c>
      <c r="AW278" s="14" t="s">
        <v>38</v>
      </c>
      <c r="AX278" s="14" t="s">
        <v>90</v>
      </c>
      <c r="AY278" s="267" t="s">
        <v>167</v>
      </c>
    </row>
    <row r="279" spans="1:65" s="2" customFormat="1" ht="16.5" customHeight="1">
      <c r="A279" s="39"/>
      <c r="B279" s="40"/>
      <c r="C279" s="228" t="s">
        <v>719</v>
      </c>
      <c r="D279" s="228" t="s">
        <v>169</v>
      </c>
      <c r="E279" s="229" t="s">
        <v>720</v>
      </c>
      <c r="F279" s="230" t="s">
        <v>721</v>
      </c>
      <c r="G279" s="231" t="s">
        <v>210</v>
      </c>
      <c r="H279" s="232">
        <v>4</v>
      </c>
      <c r="I279" s="233"/>
      <c r="J279" s="234">
        <f>ROUND(I279*H279,2)</f>
        <v>0</v>
      </c>
      <c r="K279" s="230" t="s">
        <v>173</v>
      </c>
      <c r="L279" s="45"/>
      <c r="M279" s="235" t="s">
        <v>1</v>
      </c>
      <c r="N279" s="236" t="s">
        <v>48</v>
      </c>
      <c r="O279" s="92"/>
      <c r="P279" s="237">
        <f>O279*H279</f>
        <v>0</v>
      </c>
      <c r="Q279" s="237">
        <v>0</v>
      </c>
      <c r="R279" s="237">
        <f>Q279*H279</f>
        <v>0</v>
      </c>
      <c r="S279" s="237">
        <v>0</v>
      </c>
      <c r="T279" s="238">
        <f>S279*H279</f>
        <v>0</v>
      </c>
      <c r="U279" s="39"/>
      <c r="V279" s="39"/>
      <c r="W279" s="39"/>
      <c r="X279" s="39"/>
      <c r="Y279" s="39"/>
      <c r="Z279" s="39"/>
      <c r="AA279" s="39"/>
      <c r="AB279" s="39"/>
      <c r="AC279" s="39"/>
      <c r="AD279" s="39"/>
      <c r="AE279" s="39"/>
      <c r="AR279" s="239" t="s">
        <v>174</v>
      </c>
      <c r="AT279" s="239" t="s">
        <v>169</v>
      </c>
      <c r="AU279" s="239" t="s">
        <v>92</v>
      </c>
      <c r="AY279" s="17" t="s">
        <v>167</v>
      </c>
      <c r="BE279" s="240">
        <f>IF(N279="základní",J279,0)</f>
        <v>0</v>
      </c>
      <c r="BF279" s="240">
        <f>IF(N279="snížená",J279,0)</f>
        <v>0</v>
      </c>
      <c r="BG279" s="240">
        <f>IF(N279="zákl. přenesená",J279,0)</f>
        <v>0</v>
      </c>
      <c r="BH279" s="240">
        <f>IF(N279="sníž. přenesená",J279,0)</f>
        <v>0</v>
      </c>
      <c r="BI279" s="240">
        <f>IF(N279="nulová",J279,0)</f>
        <v>0</v>
      </c>
      <c r="BJ279" s="17" t="s">
        <v>90</v>
      </c>
      <c r="BK279" s="240">
        <f>ROUND(I279*H279,2)</f>
        <v>0</v>
      </c>
      <c r="BL279" s="17" t="s">
        <v>174</v>
      </c>
      <c r="BM279" s="239" t="s">
        <v>722</v>
      </c>
    </row>
    <row r="280" spans="1:51" s="13" customFormat="1" ht="12">
      <c r="A280" s="13"/>
      <c r="B280" s="246"/>
      <c r="C280" s="247"/>
      <c r="D280" s="241" t="s">
        <v>178</v>
      </c>
      <c r="E280" s="248" t="s">
        <v>1</v>
      </c>
      <c r="F280" s="249" t="s">
        <v>174</v>
      </c>
      <c r="G280" s="247"/>
      <c r="H280" s="250">
        <v>4</v>
      </c>
      <c r="I280" s="251"/>
      <c r="J280" s="247"/>
      <c r="K280" s="247"/>
      <c r="L280" s="252"/>
      <c r="M280" s="253"/>
      <c r="N280" s="254"/>
      <c r="O280" s="254"/>
      <c r="P280" s="254"/>
      <c r="Q280" s="254"/>
      <c r="R280" s="254"/>
      <c r="S280" s="254"/>
      <c r="T280" s="255"/>
      <c r="U280" s="13"/>
      <c r="V280" s="13"/>
      <c r="W280" s="13"/>
      <c r="X280" s="13"/>
      <c r="Y280" s="13"/>
      <c r="Z280" s="13"/>
      <c r="AA280" s="13"/>
      <c r="AB280" s="13"/>
      <c r="AC280" s="13"/>
      <c r="AD280" s="13"/>
      <c r="AE280" s="13"/>
      <c r="AT280" s="256" t="s">
        <v>178</v>
      </c>
      <c r="AU280" s="256" t="s">
        <v>92</v>
      </c>
      <c r="AV280" s="13" t="s">
        <v>92</v>
      </c>
      <c r="AW280" s="13" t="s">
        <v>38</v>
      </c>
      <c r="AX280" s="13" t="s">
        <v>83</v>
      </c>
      <c r="AY280" s="256" t="s">
        <v>167</v>
      </c>
    </row>
    <row r="281" spans="1:51" s="14" customFormat="1" ht="12">
      <c r="A281" s="14"/>
      <c r="B281" s="257"/>
      <c r="C281" s="258"/>
      <c r="D281" s="241" t="s">
        <v>178</v>
      </c>
      <c r="E281" s="259" t="s">
        <v>1</v>
      </c>
      <c r="F281" s="260" t="s">
        <v>180</v>
      </c>
      <c r="G281" s="258"/>
      <c r="H281" s="261">
        <v>4</v>
      </c>
      <c r="I281" s="262"/>
      <c r="J281" s="258"/>
      <c r="K281" s="258"/>
      <c r="L281" s="263"/>
      <c r="M281" s="264"/>
      <c r="N281" s="265"/>
      <c r="O281" s="265"/>
      <c r="P281" s="265"/>
      <c r="Q281" s="265"/>
      <c r="R281" s="265"/>
      <c r="S281" s="265"/>
      <c r="T281" s="266"/>
      <c r="U281" s="14"/>
      <c r="V281" s="14"/>
      <c r="W281" s="14"/>
      <c r="X281" s="14"/>
      <c r="Y281" s="14"/>
      <c r="Z281" s="14"/>
      <c r="AA281" s="14"/>
      <c r="AB281" s="14"/>
      <c r="AC281" s="14"/>
      <c r="AD281" s="14"/>
      <c r="AE281" s="14"/>
      <c r="AT281" s="267" t="s">
        <v>178</v>
      </c>
      <c r="AU281" s="267" t="s">
        <v>92</v>
      </c>
      <c r="AV281" s="14" t="s">
        <v>174</v>
      </c>
      <c r="AW281" s="14" t="s">
        <v>38</v>
      </c>
      <c r="AX281" s="14" t="s">
        <v>90</v>
      </c>
      <c r="AY281" s="267" t="s">
        <v>167</v>
      </c>
    </row>
    <row r="282" spans="1:65" s="2" customFormat="1" ht="16.5" customHeight="1">
      <c r="A282" s="39"/>
      <c r="B282" s="40"/>
      <c r="C282" s="268" t="s">
        <v>643</v>
      </c>
      <c r="D282" s="268" t="s">
        <v>283</v>
      </c>
      <c r="E282" s="269" t="s">
        <v>723</v>
      </c>
      <c r="F282" s="270" t="s">
        <v>724</v>
      </c>
      <c r="G282" s="271" t="s">
        <v>210</v>
      </c>
      <c r="H282" s="272">
        <v>4</v>
      </c>
      <c r="I282" s="273"/>
      <c r="J282" s="274">
        <f>ROUND(I282*H282,2)</f>
        <v>0</v>
      </c>
      <c r="K282" s="270" t="s">
        <v>173</v>
      </c>
      <c r="L282" s="275"/>
      <c r="M282" s="276" t="s">
        <v>1</v>
      </c>
      <c r="N282" s="277" t="s">
        <v>48</v>
      </c>
      <c r="O282" s="92"/>
      <c r="P282" s="237">
        <f>O282*H282</f>
        <v>0</v>
      </c>
      <c r="Q282" s="237">
        <v>0</v>
      </c>
      <c r="R282" s="237">
        <f>Q282*H282</f>
        <v>0</v>
      </c>
      <c r="S282" s="237">
        <v>0</v>
      </c>
      <c r="T282" s="238">
        <f>S282*H282</f>
        <v>0</v>
      </c>
      <c r="U282" s="39"/>
      <c r="V282" s="39"/>
      <c r="W282" s="39"/>
      <c r="X282" s="39"/>
      <c r="Y282" s="39"/>
      <c r="Z282" s="39"/>
      <c r="AA282" s="39"/>
      <c r="AB282" s="39"/>
      <c r="AC282" s="39"/>
      <c r="AD282" s="39"/>
      <c r="AE282" s="39"/>
      <c r="AR282" s="239" t="s">
        <v>205</v>
      </c>
      <c r="AT282" s="239" t="s">
        <v>283</v>
      </c>
      <c r="AU282" s="239" t="s">
        <v>92</v>
      </c>
      <c r="AY282" s="17" t="s">
        <v>167</v>
      </c>
      <c r="BE282" s="240">
        <f>IF(N282="základní",J282,0)</f>
        <v>0</v>
      </c>
      <c r="BF282" s="240">
        <f>IF(N282="snížená",J282,0)</f>
        <v>0</v>
      </c>
      <c r="BG282" s="240">
        <f>IF(N282="zákl. přenesená",J282,0)</f>
        <v>0</v>
      </c>
      <c r="BH282" s="240">
        <f>IF(N282="sníž. přenesená",J282,0)</f>
        <v>0</v>
      </c>
      <c r="BI282" s="240">
        <f>IF(N282="nulová",J282,0)</f>
        <v>0</v>
      </c>
      <c r="BJ282" s="17" t="s">
        <v>90</v>
      </c>
      <c r="BK282" s="240">
        <f>ROUND(I282*H282,2)</f>
        <v>0</v>
      </c>
      <c r="BL282" s="17" t="s">
        <v>174</v>
      </c>
      <c r="BM282" s="239" t="s">
        <v>725</v>
      </c>
    </row>
    <row r="283" spans="1:51" s="13" customFormat="1" ht="12">
      <c r="A283" s="13"/>
      <c r="B283" s="246"/>
      <c r="C283" s="247"/>
      <c r="D283" s="241" t="s">
        <v>178</v>
      </c>
      <c r="E283" s="248" t="s">
        <v>1</v>
      </c>
      <c r="F283" s="249" t="s">
        <v>174</v>
      </c>
      <c r="G283" s="247"/>
      <c r="H283" s="250">
        <v>4</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178</v>
      </c>
      <c r="AU283" s="256" t="s">
        <v>92</v>
      </c>
      <c r="AV283" s="13" t="s">
        <v>92</v>
      </c>
      <c r="AW283" s="13" t="s">
        <v>38</v>
      </c>
      <c r="AX283" s="13" t="s">
        <v>83</v>
      </c>
      <c r="AY283" s="256" t="s">
        <v>167</v>
      </c>
    </row>
    <row r="284" spans="1:51" s="14" customFormat="1" ht="12">
      <c r="A284" s="14"/>
      <c r="B284" s="257"/>
      <c r="C284" s="258"/>
      <c r="D284" s="241" t="s">
        <v>178</v>
      </c>
      <c r="E284" s="259" t="s">
        <v>1</v>
      </c>
      <c r="F284" s="260" t="s">
        <v>180</v>
      </c>
      <c r="G284" s="258"/>
      <c r="H284" s="261">
        <v>4</v>
      </c>
      <c r="I284" s="262"/>
      <c r="J284" s="258"/>
      <c r="K284" s="258"/>
      <c r="L284" s="263"/>
      <c r="M284" s="264"/>
      <c r="N284" s="265"/>
      <c r="O284" s="265"/>
      <c r="P284" s="265"/>
      <c r="Q284" s="265"/>
      <c r="R284" s="265"/>
      <c r="S284" s="265"/>
      <c r="T284" s="266"/>
      <c r="U284" s="14"/>
      <c r="V284" s="14"/>
      <c r="W284" s="14"/>
      <c r="X284" s="14"/>
      <c r="Y284" s="14"/>
      <c r="Z284" s="14"/>
      <c r="AA284" s="14"/>
      <c r="AB284" s="14"/>
      <c r="AC284" s="14"/>
      <c r="AD284" s="14"/>
      <c r="AE284" s="14"/>
      <c r="AT284" s="267" t="s">
        <v>178</v>
      </c>
      <c r="AU284" s="267" t="s">
        <v>92</v>
      </c>
      <c r="AV284" s="14" t="s">
        <v>174</v>
      </c>
      <c r="AW284" s="14" t="s">
        <v>38</v>
      </c>
      <c r="AX284" s="14" t="s">
        <v>90</v>
      </c>
      <c r="AY284" s="267" t="s">
        <v>167</v>
      </c>
    </row>
    <row r="285" spans="1:65" s="2" customFormat="1" ht="16.5" customHeight="1">
      <c r="A285" s="39"/>
      <c r="B285" s="40"/>
      <c r="C285" s="228" t="s">
        <v>653</v>
      </c>
      <c r="D285" s="228" t="s">
        <v>169</v>
      </c>
      <c r="E285" s="229" t="s">
        <v>726</v>
      </c>
      <c r="F285" s="230" t="s">
        <v>727</v>
      </c>
      <c r="G285" s="231" t="s">
        <v>728</v>
      </c>
      <c r="H285" s="232">
        <v>2</v>
      </c>
      <c r="I285" s="233"/>
      <c r="J285" s="234">
        <f>ROUND(I285*H285,2)</f>
        <v>0</v>
      </c>
      <c r="K285" s="230" t="s">
        <v>1</v>
      </c>
      <c r="L285" s="45"/>
      <c r="M285" s="235" t="s">
        <v>1</v>
      </c>
      <c r="N285" s="236" t="s">
        <v>48</v>
      </c>
      <c r="O285" s="92"/>
      <c r="P285" s="237">
        <f>O285*H285</f>
        <v>0</v>
      </c>
      <c r="Q285" s="237">
        <v>0</v>
      </c>
      <c r="R285" s="237">
        <f>Q285*H285</f>
        <v>0</v>
      </c>
      <c r="S285" s="237">
        <v>0</v>
      </c>
      <c r="T285" s="238">
        <f>S285*H285</f>
        <v>0</v>
      </c>
      <c r="U285" s="39"/>
      <c r="V285" s="39"/>
      <c r="W285" s="39"/>
      <c r="X285" s="39"/>
      <c r="Y285" s="39"/>
      <c r="Z285" s="39"/>
      <c r="AA285" s="39"/>
      <c r="AB285" s="39"/>
      <c r="AC285" s="39"/>
      <c r="AD285" s="39"/>
      <c r="AE285" s="39"/>
      <c r="AR285" s="239" t="s">
        <v>174</v>
      </c>
      <c r="AT285" s="239" t="s">
        <v>169</v>
      </c>
      <c r="AU285" s="239" t="s">
        <v>92</v>
      </c>
      <c r="AY285" s="17" t="s">
        <v>167</v>
      </c>
      <c r="BE285" s="240">
        <f>IF(N285="základní",J285,0)</f>
        <v>0</v>
      </c>
      <c r="BF285" s="240">
        <f>IF(N285="snížená",J285,0)</f>
        <v>0</v>
      </c>
      <c r="BG285" s="240">
        <f>IF(N285="zákl. přenesená",J285,0)</f>
        <v>0</v>
      </c>
      <c r="BH285" s="240">
        <f>IF(N285="sníž. přenesená",J285,0)</f>
        <v>0</v>
      </c>
      <c r="BI285" s="240">
        <f>IF(N285="nulová",J285,0)</f>
        <v>0</v>
      </c>
      <c r="BJ285" s="17" t="s">
        <v>90</v>
      </c>
      <c r="BK285" s="240">
        <f>ROUND(I285*H285,2)</f>
        <v>0</v>
      </c>
      <c r="BL285" s="17" t="s">
        <v>174</v>
      </c>
      <c r="BM285" s="239" t="s">
        <v>729</v>
      </c>
    </row>
    <row r="286" spans="1:51" s="13" customFormat="1" ht="12">
      <c r="A286" s="13"/>
      <c r="B286" s="246"/>
      <c r="C286" s="247"/>
      <c r="D286" s="241" t="s">
        <v>178</v>
      </c>
      <c r="E286" s="248" t="s">
        <v>1</v>
      </c>
      <c r="F286" s="249" t="s">
        <v>92</v>
      </c>
      <c r="G286" s="247"/>
      <c r="H286" s="250">
        <v>2</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178</v>
      </c>
      <c r="AU286" s="256" t="s">
        <v>92</v>
      </c>
      <c r="AV286" s="13" t="s">
        <v>92</v>
      </c>
      <c r="AW286" s="13" t="s">
        <v>38</v>
      </c>
      <c r="AX286" s="13" t="s">
        <v>83</v>
      </c>
      <c r="AY286" s="256" t="s">
        <v>167</v>
      </c>
    </row>
    <row r="287" spans="1:51" s="14" customFormat="1" ht="12">
      <c r="A287" s="14"/>
      <c r="B287" s="257"/>
      <c r="C287" s="258"/>
      <c r="D287" s="241" t="s">
        <v>178</v>
      </c>
      <c r="E287" s="259" t="s">
        <v>1</v>
      </c>
      <c r="F287" s="260" t="s">
        <v>180</v>
      </c>
      <c r="G287" s="258"/>
      <c r="H287" s="261">
        <v>2</v>
      </c>
      <c r="I287" s="262"/>
      <c r="J287" s="258"/>
      <c r="K287" s="258"/>
      <c r="L287" s="263"/>
      <c r="M287" s="264"/>
      <c r="N287" s="265"/>
      <c r="O287" s="265"/>
      <c r="P287" s="265"/>
      <c r="Q287" s="265"/>
      <c r="R287" s="265"/>
      <c r="S287" s="265"/>
      <c r="T287" s="266"/>
      <c r="U287" s="14"/>
      <c r="V287" s="14"/>
      <c r="W287" s="14"/>
      <c r="X287" s="14"/>
      <c r="Y287" s="14"/>
      <c r="Z287" s="14"/>
      <c r="AA287" s="14"/>
      <c r="AB287" s="14"/>
      <c r="AC287" s="14"/>
      <c r="AD287" s="14"/>
      <c r="AE287" s="14"/>
      <c r="AT287" s="267" t="s">
        <v>178</v>
      </c>
      <c r="AU287" s="267" t="s">
        <v>92</v>
      </c>
      <c r="AV287" s="14" t="s">
        <v>174</v>
      </c>
      <c r="AW287" s="14" t="s">
        <v>38</v>
      </c>
      <c r="AX287" s="14" t="s">
        <v>90</v>
      </c>
      <c r="AY287" s="267" t="s">
        <v>167</v>
      </c>
    </row>
    <row r="288" spans="1:65" s="2" customFormat="1" ht="16.5" customHeight="1">
      <c r="A288" s="39"/>
      <c r="B288" s="40"/>
      <c r="C288" s="228" t="s">
        <v>646</v>
      </c>
      <c r="D288" s="228" t="s">
        <v>169</v>
      </c>
      <c r="E288" s="229" t="s">
        <v>730</v>
      </c>
      <c r="F288" s="230" t="s">
        <v>731</v>
      </c>
      <c r="G288" s="231" t="s">
        <v>728</v>
      </c>
      <c r="H288" s="232">
        <v>1</v>
      </c>
      <c r="I288" s="233"/>
      <c r="J288" s="234">
        <f>ROUND(I288*H288,2)</f>
        <v>0</v>
      </c>
      <c r="K288" s="230" t="s">
        <v>1</v>
      </c>
      <c r="L288" s="45"/>
      <c r="M288" s="235" t="s">
        <v>1</v>
      </c>
      <c r="N288" s="236" t="s">
        <v>48</v>
      </c>
      <c r="O288" s="92"/>
      <c r="P288" s="237">
        <f>O288*H288</f>
        <v>0</v>
      </c>
      <c r="Q288" s="237">
        <v>0</v>
      </c>
      <c r="R288" s="237">
        <f>Q288*H288</f>
        <v>0</v>
      </c>
      <c r="S288" s="237">
        <v>0</v>
      </c>
      <c r="T288" s="238">
        <f>S288*H288</f>
        <v>0</v>
      </c>
      <c r="U288" s="39"/>
      <c r="V288" s="39"/>
      <c r="W288" s="39"/>
      <c r="X288" s="39"/>
      <c r="Y288" s="39"/>
      <c r="Z288" s="39"/>
      <c r="AA288" s="39"/>
      <c r="AB288" s="39"/>
      <c r="AC288" s="39"/>
      <c r="AD288" s="39"/>
      <c r="AE288" s="39"/>
      <c r="AR288" s="239" t="s">
        <v>174</v>
      </c>
      <c r="AT288" s="239" t="s">
        <v>169</v>
      </c>
      <c r="AU288" s="239" t="s">
        <v>92</v>
      </c>
      <c r="AY288" s="17" t="s">
        <v>167</v>
      </c>
      <c r="BE288" s="240">
        <f>IF(N288="základní",J288,0)</f>
        <v>0</v>
      </c>
      <c r="BF288" s="240">
        <f>IF(N288="snížená",J288,0)</f>
        <v>0</v>
      </c>
      <c r="BG288" s="240">
        <f>IF(N288="zákl. přenesená",J288,0)</f>
        <v>0</v>
      </c>
      <c r="BH288" s="240">
        <f>IF(N288="sníž. přenesená",J288,0)</f>
        <v>0</v>
      </c>
      <c r="BI288" s="240">
        <f>IF(N288="nulová",J288,0)</f>
        <v>0</v>
      </c>
      <c r="BJ288" s="17" t="s">
        <v>90</v>
      </c>
      <c r="BK288" s="240">
        <f>ROUND(I288*H288,2)</f>
        <v>0</v>
      </c>
      <c r="BL288" s="17" t="s">
        <v>174</v>
      </c>
      <c r="BM288" s="239" t="s">
        <v>732</v>
      </c>
    </row>
    <row r="289" spans="1:51" s="13" customFormat="1" ht="12">
      <c r="A289" s="13"/>
      <c r="B289" s="246"/>
      <c r="C289" s="247"/>
      <c r="D289" s="241" t="s">
        <v>178</v>
      </c>
      <c r="E289" s="248" t="s">
        <v>1</v>
      </c>
      <c r="F289" s="249" t="s">
        <v>90</v>
      </c>
      <c r="G289" s="247"/>
      <c r="H289" s="250">
        <v>1</v>
      </c>
      <c r="I289" s="251"/>
      <c r="J289" s="247"/>
      <c r="K289" s="247"/>
      <c r="L289" s="252"/>
      <c r="M289" s="253"/>
      <c r="N289" s="254"/>
      <c r="O289" s="254"/>
      <c r="P289" s="254"/>
      <c r="Q289" s="254"/>
      <c r="R289" s="254"/>
      <c r="S289" s="254"/>
      <c r="T289" s="255"/>
      <c r="U289" s="13"/>
      <c r="V289" s="13"/>
      <c r="W289" s="13"/>
      <c r="X289" s="13"/>
      <c r="Y289" s="13"/>
      <c r="Z289" s="13"/>
      <c r="AA289" s="13"/>
      <c r="AB289" s="13"/>
      <c r="AC289" s="13"/>
      <c r="AD289" s="13"/>
      <c r="AE289" s="13"/>
      <c r="AT289" s="256" t="s">
        <v>178</v>
      </c>
      <c r="AU289" s="256" t="s">
        <v>92</v>
      </c>
      <c r="AV289" s="13" t="s">
        <v>92</v>
      </c>
      <c r="AW289" s="13" t="s">
        <v>38</v>
      </c>
      <c r="AX289" s="13" t="s">
        <v>83</v>
      </c>
      <c r="AY289" s="256" t="s">
        <v>167</v>
      </c>
    </row>
    <row r="290" spans="1:51" s="14" customFormat="1" ht="12">
      <c r="A290" s="14"/>
      <c r="B290" s="257"/>
      <c r="C290" s="258"/>
      <c r="D290" s="241" t="s">
        <v>178</v>
      </c>
      <c r="E290" s="259" t="s">
        <v>1</v>
      </c>
      <c r="F290" s="260" t="s">
        <v>180</v>
      </c>
      <c r="G290" s="258"/>
      <c r="H290" s="261">
        <v>1</v>
      </c>
      <c r="I290" s="262"/>
      <c r="J290" s="258"/>
      <c r="K290" s="258"/>
      <c r="L290" s="263"/>
      <c r="M290" s="264"/>
      <c r="N290" s="265"/>
      <c r="O290" s="265"/>
      <c r="P290" s="265"/>
      <c r="Q290" s="265"/>
      <c r="R290" s="265"/>
      <c r="S290" s="265"/>
      <c r="T290" s="266"/>
      <c r="U290" s="14"/>
      <c r="V290" s="14"/>
      <c r="W290" s="14"/>
      <c r="X290" s="14"/>
      <c r="Y290" s="14"/>
      <c r="Z290" s="14"/>
      <c r="AA290" s="14"/>
      <c r="AB290" s="14"/>
      <c r="AC290" s="14"/>
      <c r="AD290" s="14"/>
      <c r="AE290" s="14"/>
      <c r="AT290" s="267" t="s">
        <v>178</v>
      </c>
      <c r="AU290" s="267" t="s">
        <v>92</v>
      </c>
      <c r="AV290" s="14" t="s">
        <v>174</v>
      </c>
      <c r="AW290" s="14" t="s">
        <v>38</v>
      </c>
      <c r="AX290" s="14" t="s">
        <v>90</v>
      </c>
      <c r="AY290" s="267" t="s">
        <v>167</v>
      </c>
    </row>
    <row r="291" spans="1:65" s="2" customFormat="1" ht="16.5" customHeight="1">
      <c r="A291" s="39"/>
      <c r="B291" s="40"/>
      <c r="C291" s="228" t="s">
        <v>733</v>
      </c>
      <c r="D291" s="228" t="s">
        <v>169</v>
      </c>
      <c r="E291" s="229" t="s">
        <v>734</v>
      </c>
      <c r="F291" s="230" t="s">
        <v>735</v>
      </c>
      <c r="G291" s="231" t="s">
        <v>728</v>
      </c>
      <c r="H291" s="232">
        <v>1</v>
      </c>
      <c r="I291" s="233"/>
      <c r="J291" s="234">
        <f>ROUND(I291*H291,2)</f>
        <v>0</v>
      </c>
      <c r="K291" s="230" t="s">
        <v>1</v>
      </c>
      <c r="L291" s="45"/>
      <c r="M291" s="235" t="s">
        <v>1</v>
      </c>
      <c r="N291" s="236" t="s">
        <v>48</v>
      </c>
      <c r="O291" s="92"/>
      <c r="P291" s="237">
        <f>O291*H291</f>
        <v>0</v>
      </c>
      <c r="Q291" s="237">
        <v>0</v>
      </c>
      <c r="R291" s="237">
        <f>Q291*H291</f>
        <v>0</v>
      </c>
      <c r="S291" s="237">
        <v>0</v>
      </c>
      <c r="T291" s="238">
        <f>S291*H291</f>
        <v>0</v>
      </c>
      <c r="U291" s="39"/>
      <c r="V291" s="39"/>
      <c r="W291" s="39"/>
      <c r="X291" s="39"/>
      <c r="Y291" s="39"/>
      <c r="Z291" s="39"/>
      <c r="AA291" s="39"/>
      <c r="AB291" s="39"/>
      <c r="AC291" s="39"/>
      <c r="AD291" s="39"/>
      <c r="AE291" s="39"/>
      <c r="AR291" s="239" t="s">
        <v>174</v>
      </c>
      <c r="AT291" s="239" t="s">
        <v>169</v>
      </c>
      <c r="AU291" s="239" t="s">
        <v>92</v>
      </c>
      <c r="AY291" s="17" t="s">
        <v>167</v>
      </c>
      <c r="BE291" s="240">
        <f>IF(N291="základní",J291,0)</f>
        <v>0</v>
      </c>
      <c r="BF291" s="240">
        <f>IF(N291="snížená",J291,0)</f>
        <v>0</v>
      </c>
      <c r="BG291" s="240">
        <f>IF(N291="zákl. přenesená",J291,0)</f>
        <v>0</v>
      </c>
      <c r="BH291" s="240">
        <f>IF(N291="sníž. přenesená",J291,0)</f>
        <v>0</v>
      </c>
      <c r="BI291" s="240">
        <f>IF(N291="nulová",J291,0)</f>
        <v>0</v>
      </c>
      <c r="BJ291" s="17" t="s">
        <v>90</v>
      </c>
      <c r="BK291" s="240">
        <f>ROUND(I291*H291,2)</f>
        <v>0</v>
      </c>
      <c r="BL291" s="17" t="s">
        <v>174</v>
      </c>
      <c r="BM291" s="239" t="s">
        <v>736</v>
      </c>
    </row>
    <row r="292" spans="1:51" s="13" customFormat="1" ht="12">
      <c r="A292" s="13"/>
      <c r="B292" s="246"/>
      <c r="C292" s="247"/>
      <c r="D292" s="241" t="s">
        <v>178</v>
      </c>
      <c r="E292" s="248" t="s">
        <v>1</v>
      </c>
      <c r="F292" s="249" t="s">
        <v>90</v>
      </c>
      <c r="G292" s="247"/>
      <c r="H292" s="250">
        <v>1</v>
      </c>
      <c r="I292" s="251"/>
      <c r="J292" s="247"/>
      <c r="K292" s="247"/>
      <c r="L292" s="252"/>
      <c r="M292" s="253"/>
      <c r="N292" s="254"/>
      <c r="O292" s="254"/>
      <c r="P292" s="254"/>
      <c r="Q292" s="254"/>
      <c r="R292" s="254"/>
      <c r="S292" s="254"/>
      <c r="T292" s="255"/>
      <c r="U292" s="13"/>
      <c r="V292" s="13"/>
      <c r="W292" s="13"/>
      <c r="X292" s="13"/>
      <c r="Y292" s="13"/>
      <c r="Z292" s="13"/>
      <c r="AA292" s="13"/>
      <c r="AB292" s="13"/>
      <c r="AC292" s="13"/>
      <c r="AD292" s="13"/>
      <c r="AE292" s="13"/>
      <c r="AT292" s="256" t="s">
        <v>178</v>
      </c>
      <c r="AU292" s="256" t="s">
        <v>92</v>
      </c>
      <c r="AV292" s="13" t="s">
        <v>92</v>
      </c>
      <c r="AW292" s="13" t="s">
        <v>38</v>
      </c>
      <c r="AX292" s="13" t="s">
        <v>83</v>
      </c>
      <c r="AY292" s="256" t="s">
        <v>167</v>
      </c>
    </row>
    <row r="293" spans="1:51" s="14" customFormat="1" ht="12">
      <c r="A293" s="14"/>
      <c r="B293" s="257"/>
      <c r="C293" s="258"/>
      <c r="D293" s="241" t="s">
        <v>178</v>
      </c>
      <c r="E293" s="259" t="s">
        <v>1</v>
      </c>
      <c r="F293" s="260" t="s">
        <v>180</v>
      </c>
      <c r="G293" s="258"/>
      <c r="H293" s="261">
        <v>1</v>
      </c>
      <c r="I293" s="262"/>
      <c r="J293" s="258"/>
      <c r="K293" s="258"/>
      <c r="L293" s="263"/>
      <c r="M293" s="264"/>
      <c r="N293" s="265"/>
      <c r="O293" s="265"/>
      <c r="P293" s="265"/>
      <c r="Q293" s="265"/>
      <c r="R293" s="265"/>
      <c r="S293" s="265"/>
      <c r="T293" s="266"/>
      <c r="U293" s="14"/>
      <c r="V293" s="14"/>
      <c r="W293" s="14"/>
      <c r="X293" s="14"/>
      <c r="Y293" s="14"/>
      <c r="Z293" s="14"/>
      <c r="AA293" s="14"/>
      <c r="AB293" s="14"/>
      <c r="AC293" s="14"/>
      <c r="AD293" s="14"/>
      <c r="AE293" s="14"/>
      <c r="AT293" s="267" t="s">
        <v>178</v>
      </c>
      <c r="AU293" s="267" t="s">
        <v>92</v>
      </c>
      <c r="AV293" s="14" t="s">
        <v>174</v>
      </c>
      <c r="AW293" s="14" t="s">
        <v>38</v>
      </c>
      <c r="AX293" s="14" t="s">
        <v>90</v>
      </c>
      <c r="AY293" s="267" t="s">
        <v>167</v>
      </c>
    </row>
    <row r="294" spans="1:63" s="12" customFormat="1" ht="22.8" customHeight="1">
      <c r="A294" s="12"/>
      <c r="B294" s="212"/>
      <c r="C294" s="213"/>
      <c r="D294" s="214" t="s">
        <v>82</v>
      </c>
      <c r="E294" s="226" t="s">
        <v>215</v>
      </c>
      <c r="F294" s="226" t="s">
        <v>737</v>
      </c>
      <c r="G294" s="213"/>
      <c r="H294" s="213"/>
      <c r="I294" s="216"/>
      <c r="J294" s="227">
        <f>BK294</f>
        <v>0</v>
      </c>
      <c r="K294" s="213"/>
      <c r="L294" s="218"/>
      <c r="M294" s="219"/>
      <c r="N294" s="220"/>
      <c r="O294" s="220"/>
      <c r="P294" s="221">
        <v>0</v>
      </c>
      <c r="Q294" s="220"/>
      <c r="R294" s="221">
        <v>0</v>
      </c>
      <c r="S294" s="220"/>
      <c r="T294" s="222">
        <v>0</v>
      </c>
      <c r="U294" s="12"/>
      <c r="V294" s="12"/>
      <c r="W294" s="12"/>
      <c r="X294" s="12"/>
      <c r="Y294" s="12"/>
      <c r="Z294" s="12"/>
      <c r="AA294" s="12"/>
      <c r="AB294" s="12"/>
      <c r="AC294" s="12"/>
      <c r="AD294" s="12"/>
      <c r="AE294" s="12"/>
      <c r="AR294" s="223" t="s">
        <v>90</v>
      </c>
      <c r="AT294" s="224" t="s">
        <v>82</v>
      </c>
      <c r="AU294" s="224" t="s">
        <v>90</v>
      </c>
      <c r="AY294" s="223" t="s">
        <v>167</v>
      </c>
      <c r="BK294" s="225">
        <v>0</v>
      </c>
    </row>
    <row r="295" spans="1:63" s="12" customFormat="1" ht="22.8" customHeight="1">
      <c r="A295" s="12"/>
      <c r="B295" s="212"/>
      <c r="C295" s="213"/>
      <c r="D295" s="214" t="s">
        <v>82</v>
      </c>
      <c r="E295" s="226" t="s">
        <v>738</v>
      </c>
      <c r="F295" s="226" t="s">
        <v>739</v>
      </c>
      <c r="G295" s="213"/>
      <c r="H295" s="213"/>
      <c r="I295" s="216"/>
      <c r="J295" s="227">
        <f>BK295</f>
        <v>0</v>
      </c>
      <c r="K295" s="213"/>
      <c r="L295" s="218"/>
      <c r="M295" s="219"/>
      <c r="N295" s="220"/>
      <c r="O295" s="220"/>
      <c r="P295" s="221">
        <f>SUM(P296:P301)</f>
        <v>0</v>
      </c>
      <c r="Q295" s="220"/>
      <c r="R295" s="221">
        <f>SUM(R296:R301)</f>
        <v>0</v>
      </c>
      <c r="S295" s="220"/>
      <c r="T295" s="222">
        <f>SUM(T296:T301)</f>
        <v>0</v>
      </c>
      <c r="U295" s="12"/>
      <c r="V295" s="12"/>
      <c r="W295" s="12"/>
      <c r="X295" s="12"/>
      <c r="Y295" s="12"/>
      <c r="Z295" s="12"/>
      <c r="AA295" s="12"/>
      <c r="AB295" s="12"/>
      <c r="AC295" s="12"/>
      <c r="AD295" s="12"/>
      <c r="AE295" s="12"/>
      <c r="AR295" s="223" t="s">
        <v>90</v>
      </c>
      <c r="AT295" s="224" t="s">
        <v>82</v>
      </c>
      <c r="AU295" s="224" t="s">
        <v>90</v>
      </c>
      <c r="AY295" s="223" t="s">
        <v>167</v>
      </c>
      <c r="BK295" s="225">
        <f>SUM(BK296:BK301)</f>
        <v>0</v>
      </c>
    </row>
    <row r="296" spans="1:65" s="2" customFormat="1" ht="12">
      <c r="A296" s="39"/>
      <c r="B296" s="40"/>
      <c r="C296" s="228" t="s">
        <v>649</v>
      </c>
      <c r="D296" s="228" t="s">
        <v>169</v>
      </c>
      <c r="E296" s="229" t="s">
        <v>740</v>
      </c>
      <c r="F296" s="230" t="s">
        <v>741</v>
      </c>
      <c r="G296" s="231" t="s">
        <v>191</v>
      </c>
      <c r="H296" s="232">
        <v>3.433</v>
      </c>
      <c r="I296" s="233"/>
      <c r="J296" s="234">
        <f>ROUND(I296*H296,2)</f>
        <v>0</v>
      </c>
      <c r="K296" s="230" t="s">
        <v>173</v>
      </c>
      <c r="L296" s="45"/>
      <c r="M296" s="235" t="s">
        <v>1</v>
      </c>
      <c r="N296" s="236" t="s">
        <v>48</v>
      </c>
      <c r="O296" s="92"/>
      <c r="P296" s="237">
        <f>O296*H296</f>
        <v>0</v>
      </c>
      <c r="Q296" s="237">
        <v>0</v>
      </c>
      <c r="R296" s="237">
        <f>Q296*H296</f>
        <v>0</v>
      </c>
      <c r="S296" s="237">
        <v>0</v>
      </c>
      <c r="T296" s="238">
        <f>S296*H296</f>
        <v>0</v>
      </c>
      <c r="U296" s="39"/>
      <c r="V296" s="39"/>
      <c r="W296" s="39"/>
      <c r="X296" s="39"/>
      <c r="Y296" s="39"/>
      <c r="Z296" s="39"/>
      <c r="AA296" s="39"/>
      <c r="AB296" s="39"/>
      <c r="AC296" s="39"/>
      <c r="AD296" s="39"/>
      <c r="AE296" s="39"/>
      <c r="AR296" s="239" t="s">
        <v>174</v>
      </c>
      <c r="AT296" s="239" t="s">
        <v>169</v>
      </c>
      <c r="AU296" s="239" t="s">
        <v>92</v>
      </c>
      <c r="AY296" s="17" t="s">
        <v>167</v>
      </c>
      <c r="BE296" s="240">
        <f>IF(N296="základní",J296,0)</f>
        <v>0</v>
      </c>
      <c r="BF296" s="240">
        <f>IF(N296="snížená",J296,0)</f>
        <v>0</v>
      </c>
      <c r="BG296" s="240">
        <f>IF(N296="zákl. přenesená",J296,0)</f>
        <v>0</v>
      </c>
      <c r="BH296" s="240">
        <f>IF(N296="sníž. přenesená",J296,0)</f>
        <v>0</v>
      </c>
      <c r="BI296" s="240">
        <f>IF(N296="nulová",J296,0)</f>
        <v>0</v>
      </c>
      <c r="BJ296" s="17" t="s">
        <v>90</v>
      </c>
      <c r="BK296" s="240">
        <f>ROUND(I296*H296,2)</f>
        <v>0</v>
      </c>
      <c r="BL296" s="17" t="s">
        <v>174</v>
      </c>
      <c r="BM296" s="239" t="s">
        <v>742</v>
      </c>
    </row>
    <row r="297" spans="1:65" s="2" customFormat="1" ht="16.5" customHeight="1">
      <c r="A297" s="39"/>
      <c r="B297" s="40"/>
      <c r="C297" s="228" t="s">
        <v>743</v>
      </c>
      <c r="D297" s="228" t="s">
        <v>169</v>
      </c>
      <c r="E297" s="229" t="s">
        <v>744</v>
      </c>
      <c r="F297" s="230" t="s">
        <v>745</v>
      </c>
      <c r="G297" s="231" t="s">
        <v>191</v>
      </c>
      <c r="H297" s="232">
        <v>3.433</v>
      </c>
      <c r="I297" s="233"/>
      <c r="J297" s="234">
        <f>ROUND(I297*H297,2)</f>
        <v>0</v>
      </c>
      <c r="K297" s="230" t="s">
        <v>173</v>
      </c>
      <c r="L297" s="45"/>
      <c r="M297" s="235" t="s">
        <v>1</v>
      </c>
      <c r="N297" s="236" t="s">
        <v>48</v>
      </c>
      <c r="O297" s="92"/>
      <c r="P297" s="237">
        <f>O297*H297</f>
        <v>0</v>
      </c>
      <c r="Q297" s="237">
        <v>0</v>
      </c>
      <c r="R297" s="237">
        <f>Q297*H297</f>
        <v>0</v>
      </c>
      <c r="S297" s="237">
        <v>0</v>
      </c>
      <c r="T297" s="238">
        <f>S297*H297</f>
        <v>0</v>
      </c>
      <c r="U297" s="39"/>
      <c r="V297" s="39"/>
      <c r="W297" s="39"/>
      <c r="X297" s="39"/>
      <c r="Y297" s="39"/>
      <c r="Z297" s="39"/>
      <c r="AA297" s="39"/>
      <c r="AB297" s="39"/>
      <c r="AC297" s="39"/>
      <c r="AD297" s="39"/>
      <c r="AE297" s="39"/>
      <c r="AR297" s="239" t="s">
        <v>174</v>
      </c>
      <c r="AT297" s="239" t="s">
        <v>169</v>
      </c>
      <c r="AU297" s="239" t="s">
        <v>92</v>
      </c>
      <c r="AY297" s="17" t="s">
        <v>167</v>
      </c>
      <c r="BE297" s="240">
        <f>IF(N297="základní",J297,0)</f>
        <v>0</v>
      </c>
      <c r="BF297" s="240">
        <f>IF(N297="snížená",J297,0)</f>
        <v>0</v>
      </c>
      <c r="BG297" s="240">
        <f>IF(N297="zákl. přenesená",J297,0)</f>
        <v>0</v>
      </c>
      <c r="BH297" s="240">
        <f>IF(N297="sníž. přenesená",J297,0)</f>
        <v>0</v>
      </c>
      <c r="BI297" s="240">
        <f>IF(N297="nulová",J297,0)</f>
        <v>0</v>
      </c>
      <c r="BJ297" s="17" t="s">
        <v>90</v>
      </c>
      <c r="BK297" s="240">
        <f>ROUND(I297*H297,2)</f>
        <v>0</v>
      </c>
      <c r="BL297" s="17" t="s">
        <v>174</v>
      </c>
      <c r="BM297" s="239" t="s">
        <v>746</v>
      </c>
    </row>
    <row r="298" spans="1:65" s="2" customFormat="1" ht="16.5" customHeight="1">
      <c r="A298" s="39"/>
      <c r="B298" s="40"/>
      <c r="C298" s="228" t="s">
        <v>652</v>
      </c>
      <c r="D298" s="228" t="s">
        <v>169</v>
      </c>
      <c r="E298" s="229" t="s">
        <v>747</v>
      </c>
      <c r="F298" s="230" t="s">
        <v>748</v>
      </c>
      <c r="G298" s="231" t="s">
        <v>191</v>
      </c>
      <c r="H298" s="232">
        <v>65.227</v>
      </c>
      <c r="I298" s="233"/>
      <c r="J298" s="234">
        <f>ROUND(I298*H298,2)</f>
        <v>0</v>
      </c>
      <c r="K298" s="230" t="s">
        <v>173</v>
      </c>
      <c r="L298" s="45"/>
      <c r="M298" s="235" t="s">
        <v>1</v>
      </c>
      <c r="N298" s="236" t="s">
        <v>48</v>
      </c>
      <c r="O298" s="92"/>
      <c r="P298" s="237">
        <f>O298*H298</f>
        <v>0</v>
      </c>
      <c r="Q298" s="237">
        <v>0</v>
      </c>
      <c r="R298" s="237">
        <f>Q298*H298</f>
        <v>0</v>
      </c>
      <c r="S298" s="237">
        <v>0</v>
      </c>
      <c r="T298" s="238">
        <f>S298*H298</f>
        <v>0</v>
      </c>
      <c r="U298" s="39"/>
      <c r="V298" s="39"/>
      <c r="W298" s="39"/>
      <c r="X298" s="39"/>
      <c r="Y298" s="39"/>
      <c r="Z298" s="39"/>
      <c r="AA298" s="39"/>
      <c r="AB298" s="39"/>
      <c r="AC298" s="39"/>
      <c r="AD298" s="39"/>
      <c r="AE298" s="39"/>
      <c r="AR298" s="239" t="s">
        <v>174</v>
      </c>
      <c r="AT298" s="239" t="s">
        <v>169</v>
      </c>
      <c r="AU298" s="239" t="s">
        <v>92</v>
      </c>
      <c r="AY298" s="17" t="s">
        <v>167</v>
      </c>
      <c r="BE298" s="240">
        <f>IF(N298="základní",J298,0)</f>
        <v>0</v>
      </c>
      <c r="BF298" s="240">
        <f>IF(N298="snížená",J298,0)</f>
        <v>0</v>
      </c>
      <c r="BG298" s="240">
        <f>IF(N298="zákl. přenesená",J298,0)</f>
        <v>0</v>
      </c>
      <c r="BH298" s="240">
        <f>IF(N298="sníž. přenesená",J298,0)</f>
        <v>0</v>
      </c>
      <c r="BI298" s="240">
        <f>IF(N298="nulová",J298,0)</f>
        <v>0</v>
      </c>
      <c r="BJ298" s="17" t="s">
        <v>90</v>
      </c>
      <c r="BK298" s="240">
        <f>ROUND(I298*H298,2)</f>
        <v>0</v>
      </c>
      <c r="BL298" s="17" t="s">
        <v>174</v>
      </c>
      <c r="BM298" s="239" t="s">
        <v>749</v>
      </c>
    </row>
    <row r="299" spans="1:51" s="13" customFormat="1" ht="12">
      <c r="A299" s="13"/>
      <c r="B299" s="246"/>
      <c r="C299" s="247"/>
      <c r="D299" s="241" t="s">
        <v>178</v>
      </c>
      <c r="E299" s="248" t="s">
        <v>1</v>
      </c>
      <c r="F299" s="249" t="s">
        <v>750</v>
      </c>
      <c r="G299" s="247"/>
      <c r="H299" s="250">
        <v>65.227</v>
      </c>
      <c r="I299" s="251"/>
      <c r="J299" s="247"/>
      <c r="K299" s="247"/>
      <c r="L299" s="252"/>
      <c r="M299" s="253"/>
      <c r="N299" s="254"/>
      <c r="O299" s="254"/>
      <c r="P299" s="254"/>
      <c r="Q299" s="254"/>
      <c r="R299" s="254"/>
      <c r="S299" s="254"/>
      <c r="T299" s="255"/>
      <c r="U299" s="13"/>
      <c r="V299" s="13"/>
      <c r="W299" s="13"/>
      <c r="X299" s="13"/>
      <c r="Y299" s="13"/>
      <c r="Z299" s="13"/>
      <c r="AA299" s="13"/>
      <c r="AB299" s="13"/>
      <c r="AC299" s="13"/>
      <c r="AD299" s="13"/>
      <c r="AE299" s="13"/>
      <c r="AT299" s="256" t="s">
        <v>178</v>
      </c>
      <c r="AU299" s="256" t="s">
        <v>92</v>
      </c>
      <c r="AV299" s="13" t="s">
        <v>92</v>
      </c>
      <c r="AW299" s="13" t="s">
        <v>38</v>
      </c>
      <c r="AX299" s="13" t="s">
        <v>83</v>
      </c>
      <c r="AY299" s="256" t="s">
        <v>167</v>
      </c>
    </row>
    <row r="300" spans="1:51" s="14" customFormat="1" ht="12">
      <c r="A300" s="14"/>
      <c r="B300" s="257"/>
      <c r="C300" s="258"/>
      <c r="D300" s="241" t="s">
        <v>178</v>
      </c>
      <c r="E300" s="259" t="s">
        <v>1</v>
      </c>
      <c r="F300" s="260" t="s">
        <v>180</v>
      </c>
      <c r="G300" s="258"/>
      <c r="H300" s="261">
        <v>65.227</v>
      </c>
      <c r="I300" s="262"/>
      <c r="J300" s="258"/>
      <c r="K300" s="258"/>
      <c r="L300" s="263"/>
      <c r="M300" s="264"/>
      <c r="N300" s="265"/>
      <c r="O300" s="265"/>
      <c r="P300" s="265"/>
      <c r="Q300" s="265"/>
      <c r="R300" s="265"/>
      <c r="S300" s="265"/>
      <c r="T300" s="266"/>
      <c r="U300" s="14"/>
      <c r="V300" s="14"/>
      <c r="W300" s="14"/>
      <c r="X300" s="14"/>
      <c r="Y300" s="14"/>
      <c r="Z300" s="14"/>
      <c r="AA300" s="14"/>
      <c r="AB300" s="14"/>
      <c r="AC300" s="14"/>
      <c r="AD300" s="14"/>
      <c r="AE300" s="14"/>
      <c r="AT300" s="267" t="s">
        <v>178</v>
      </c>
      <c r="AU300" s="267" t="s">
        <v>92</v>
      </c>
      <c r="AV300" s="14" t="s">
        <v>174</v>
      </c>
      <c r="AW300" s="14" t="s">
        <v>38</v>
      </c>
      <c r="AX300" s="14" t="s">
        <v>90</v>
      </c>
      <c r="AY300" s="267" t="s">
        <v>167</v>
      </c>
    </row>
    <row r="301" spans="1:65" s="2" customFormat="1" ht="16.5" customHeight="1">
      <c r="A301" s="39"/>
      <c r="B301" s="40"/>
      <c r="C301" s="228" t="s">
        <v>751</v>
      </c>
      <c r="D301" s="228" t="s">
        <v>169</v>
      </c>
      <c r="E301" s="229" t="s">
        <v>752</v>
      </c>
      <c r="F301" s="230" t="s">
        <v>753</v>
      </c>
      <c r="G301" s="231" t="s">
        <v>191</v>
      </c>
      <c r="H301" s="232">
        <v>3.433</v>
      </c>
      <c r="I301" s="233"/>
      <c r="J301" s="234">
        <f>ROUND(I301*H301,2)</f>
        <v>0</v>
      </c>
      <c r="K301" s="230" t="s">
        <v>173</v>
      </c>
      <c r="L301" s="45"/>
      <c r="M301" s="235" t="s">
        <v>1</v>
      </c>
      <c r="N301" s="236" t="s">
        <v>48</v>
      </c>
      <c r="O301" s="92"/>
      <c r="P301" s="237">
        <f>O301*H301</f>
        <v>0</v>
      </c>
      <c r="Q301" s="237">
        <v>0</v>
      </c>
      <c r="R301" s="237">
        <f>Q301*H301</f>
        <v>0</v>
      </c>
      <c r="S301" s="237">
        <v>0</v>
      </c>
      <c r="T301" s="238">
        <f>S301*H301</f>
        <v>0</v>
      </c>
      <c r="U301" s="39"/>
      <c r="V301" s="39"/>
      <c r="W301" s="39"/>
      <c r="X301" s="39"/>
      <c r="Y301" s="39"/>
      <c r="Z301" s="39"/>
      <c r="AA301" s="39"/>
      <c r="AB301" s="39"/>
      <c r="AC301" s="39"/>
      <c r="AD301" s="39"/>
      <c r="AE301" s="39"/>
      <c r="AR301" s="239" t="s">
        <v>174</v>
      </c>
      <c r="AT301" s="239" t="s">
        <v>169</v>
      </c>
      <c r="AU301" s="239" t="s">
        <v>92</v>
      </c>
      <c r="AY301" s="17" t="s">
        <v>167</v>
      </c>
      <c r="BE301" s="240">
        <f>IF(N301="základní",J301,0)</f>
        <v>0</v>
      </c>
      <c r="BF301" s="240">
        <f>IF(N301="snížená",J301,0)</f>
        <v>0</v>
      </c>
      <c r="BG301" s="240">
        <f>IF(N301="zákl. přenesená",J301,0)</f>
        <v>0</v>
      </c>
      <c r="BH301" s="240">
        <f>IF(N301="sníž. přenesená",J301,0)</f>
        <v>0</v>
      </c>
      <c r="BI301" s="240">
        <f>IF(N301="nulová",J301,0)</f>
        <v>0</v>
      </c>
      <c r="BJ301" s="17" t="s">
        <v>90</v>
      </c>
      <c r="BK301" s="240">
        <f>ROUND(I301*H301,2)</f>
        <v>0</v>
      </c>
      <c r="BL301" s="17" t="s">
        <v>174</v>
      </c>
      <c r="BM301" s="239" t="s">
        <v>754</v>
      </c>
    </row>
    <row r="302" spans="1:63" s="12" customFormat="1" ht="22.8" customHeight="1">
      <c r="A302" s="12"/>
      <c r="B302" s="212"/>
      <c r="C302" s="213"/>
      <c r="D302" s="214" t="s">
        <v>82</v>
      </c>
      <c r="E302" s="226" t="s">
        <v>755</v>
      </c>
      <c r="F302" s="226" t="s">
        <v>756</v>
      </c>
      <c r="G302" s="213"/>
      <c r="H302" s="213"/>
      <c r="I302" s="216"/>
      <c r="J302" s="227">
        <f>BK302</f>
        <v>0</v>
      </c>
      <c r="K302" s="213"/>
      <c r="L302" s="218"/>
      <c r="M302" s="219"/>
      <c r="N302" s="220"/>
      <c r="O302" s="220"/>
      <c r="P302" s="221">
        <f>P303</f>
        <v>0</v>
      </c>
      <c r="Q302" s="220"/>
      <c r="R302" s="221">
        <f>R303</f>
        <v>0</v>
      </c>
      <c r="S302" s="220"/>
      <c r="T302" s="222">
        <f>T303</f>
        <v>0</v>
      </c>
      <c r="U302" s="12"/>
      <c r="V302" s="12"/>
      <c r="W302" s="12"/>
      <c r="X302" s="12"/>
      <c r="Y302" s="12"/>
      <c r="Z302" s="12"/>
      <c r="AA302" s="12"/>
      <c r="AB302" s="12"/>
      <c r="AC302" s="12"/>
      <c r="AD302" s="12"/>
      <c r="AE302" s="12"/>
      <c r="AR302" s="223" t="s">
        <v>90</v>
      </c>
      <c r="AT302" s="224" t="s">
        <v>82</v>
      </c>
      <c r="AU302" s="224" t="s">
        <v>90</v>
      </c>
      <c r="AY302" s="223" t="s">
        <v>167</v>
      </c>
      <c r="BK302" s="225">
        <f>BK303</f>
        <v>0</v>
      </c>
    </row>
    <row r="303" spans="1:65" s="2" customFormat="1" ht="16.5" customHeight="1">
      <c r="A303" s="39"/>
      <c r="B303" s="40"/>
      <c r="C303" s="228" t="s">
        <v>657</v>
      </c>
      <c r="D303" s="228" t="s">
        <v>169</v>
      </c>
      <c r="E303" s="229" t="s">
        <v>757</v>
      </c>
      <c r="F303" s="230" t="s">
        <v>758</v>
      </c>
      <c r="G303" s="231" t="s">
        <v>191</v>
      </c>
      <c r="H303" s="232">
        <v>46.252</v>
      </c>
      <c r="I303" s="233"/>
      <c r="J303" s="234">
        <f>ROUND(I303*H303,2)</f>
        <v>0</v>
      </c>
      <c r="K303" s="230" t="s">
        <v>173</v>
      </c>
      <c r="L303" s="45"/>
      <c r="M303" s="300" t="s">
        <v>1</v>
      </c>
      <c r="N303" s="301" t="s">
        <v>48</v>
      </c>
      <c r="O303" s="297"/>
      <c r="P303" s="302">
        <f>O303*H303</f>
        <v>0</v>
      </c>
      <c r="Q303" s="302">
        <v>0</v>
      </c>
      <c r="R303" s="302">
        <f>Q303*H303</f>
        <v>0</v>
      </c>
      <c r="S303" s="302">
        <v>0</v>
      </c>
      <c r="T303" s="303">
        <f>S303*H303</f>
        <v>0</v>
      </c>
      <c r="U303" s="39"/>
      <c r="V303" s="39"/>
      <c r="W303" s="39"/>
      <c r="X303" s="39"/>
      <c r="Y303" s="39"/>
      <c r="Z303" s="39"/>
      <c r="AA303" s="39"/>
      <c r="AB303" s="39"/>
      <c r="AC303" s="39"/>
      <c r="AD303" s="39"/>
      <c r="AE303" s="39"/>
      <c r="AR303" s="239" t="s">
        <v>174</v>
      </c>
      <c r="AT303" s="239" t="s">
        <v>169</v>
      </c>
      <c r="AU303" s="239" t="s">
        <v>92</v>
      </c>
      <c r="AY303" s="17" t="s">
        <v>167</v>
      </c>
      <c r="BE303" s="240">
        <f>IF(N303="základní",J303,0)</f>
        <v>0</v>
      </c>
      <c r="BF303" s="240">
        <f>IF(N303="snížená",J303,0)</f>
        <v>0</v>
      </c>
      <c r="BG303" s="240">
        <f>IF(N303="zákl. přenesená",J303,0)</f>
        <v>0</v>
      </c>
      <c r="BH303" s="240">
        <f>IF(N303="sníž. přenesená",J303,0)</f>
        <v>0</v>
      </c>
      <c r="BI303" s="240">
        <f>IF(N303="nulová",J303,0)</f>
        <v>0</v>
      </c>
      <c r="BJ303" s="17" t="s">
        <v>90</v>
      </c>
      <c r="BK303" s="240">
        <f>ROUND(I303*H303,2)</f>
        <v>0</v>
      </c>
      <c r="BL303" s="17" t="s">
        <v>174</v>
      </c>
      <c r="BM303" s="239" t="s">
        <v>759</v>
      </c>
    </row>
    <row r="304" spans="1:31" s="2" customFormat="1" ht="6.95" customHeight="1">
      <c r="A304" s="39"/>
      <c r="B304" s="67"/>
      <c r="C304" s="68"/>
      <c r="D304" s="68"/>
      <c r="E304" s="68"/>
      <c r="F304" s="68"/>
      <c r="G304" s="68"/>
      <c r="H304" s="68"/>
      <c r="I304" s="68"/>
      <c r="J304" s="68"/>
      <c r="K304" s="68"/>
      <c r="L304" s="45"/>
      <c r="M304" s="39"/>
      <c r="O304" s="39"/>
      <c r="P304" s="39"/>
      <c r="Q304" s="39"/>
      <c r="R304" s="39"/>
      <c r="S304" s="39"/>
      <c r="T304" s="39"/>
      <c r="U304" s="39"/>
      <c r="V304" s="39"/>
      <c r="W304" s="39"/>
      <c r="X304" s="39"/>
      <c r="Y304" s="39"/>
      <c r="Z304" s="39"/>
      <c r="AA304" s="39"/>
      <c r="AB304" s="39"/>
      <c r="AC304" s="39"/>
      <c r="AD304" s="39"/>
      <c r="AE304" s="39"/>
    </row>
  </sheetData>
  <sheetProtection password="E785" sheet="1" objects="1" scenarios="1" formatColumns="0" formatRows="0" autoFilter="0"/>
  <autoFilter ref="C141:K303"/>
  <mergeCells count="15">
    <mergeCell ref="E7:H7"/>
    <mergeCell ref="E11:H11"/>
    <mergeCell ref="E9:H9"/>
    <mergeCell ref="E13:H13"/>
    <mergeCell ref="E22:H22"/>
    <mergeCell ref="E31:H31"/>
    <mergeCell ref="E85:H85"/>
    <mergeCell ref="E89:H89"/>
    <mergeCell ref="E87:H87"/>
    <mergeCell ref="E91:H91"/>
    <mergeCell ref="E128:H128"/>
    <mergeCell ref="E132:H132"/>
    <mergeCell ref="E130:H130"/>
    <mergeCell ref="E134:H13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113</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ht="12">
      <c r="B8" s="20"/>
      <c r="D8" s="152" t="s">
        <v>131</v>
      </c>
      <c r="L8" s="20"/>
    </row>
    <row r="9" spans="2:12" s="1" customFormat="1" ht="16.5" customHeight="1">
      <c r="B9" s="20"/>
      <c r="E9" s="153" t="s">
        <v>558</v>
      </c>
      <c r="F9" s="1"/>
      <c r="G9" s="1"/>
      <c r="H9" s="1"/>
      <c r="L9" s="20"/>
    </row>
    <row r="10" spans="2:12" s="1" customFormat="1" ht="12" customHeight="1">
      <c r="B10" s="20"/>
      <c r="D10" s="152" t="s">
        <v>133</v>
      </c>
      <c r="L10" s="20"/>
    </row>
    <row r="11" spans="1:31" s="2" customFormat="1" ht="16.5" customHeight="1">
      <c r="A11" s="39"/>
      <c r="B11" s="45"/>
      <c r="C11" s="39"/>
      <c r="D11" s="39"/>
      <c r="E11" s="164" t="s">
        <v>559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560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4" t="s">
        <v>760</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20</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22</v>
      </c>
      <c r="E16" s="39"/>
      <c r="F16" s="142" t="s">
        <v>40</v>
      </c>
      <c r="G16" s="39"/>
      <c r="H16" s="39"/>
      <c r="I16" s="152" t="s">
        <v>24</v>
      </c>
      <c r="J16" s="155" t="str">
        <f>'Rekapitulace stavby'!AN8</f>
        <v>20. 2. 2021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30</v>
      </c>
      <c r="E18" s="39"/>
      <c r="F18" s="39"/>
      <c r="G18" s="39"/>
      <c r="H18" s="39"/>
      <c r="I18" s="152" t="s">
        <v>31</v>
      </c>
      <c r="J18" s="142" t="str">
        <f>IF('Rekapitulace stavby'!AN10="","",'Rekapitulace stavby'!AN10)</f>
        <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tr">
        <f>IF('Rekapitulace stavby'!E11="","",'Rekapitulace stavby'!E11)</f>
        <v xml:space="preserve">VŠB - TUO </v>
      </c>
      <c r="F19" s="39"/>
      <c r="G19" s="39"/>
      <c r="H19" s="39"/>
      <c r="I19" s="152" t="s">
        <v>33</v>
      </c>
      <c r="J19" s="142" t="str">
        <f>IF('Rekapitulace stavby'!AN11="","",'Rekapitulace stavby'!AN11)</f>
        <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34</v>
      </c>
      <c r="E21" s="39"/>
      <c r="F21" s="39"/>
      <c r="G21" s="39"/>
      <c r="H21" s="39"/>
      <c r="I21" s="152" t="s">
        <v>31</v>
      </c>
      <c r="J21" s="33"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3" t="str">
        <f>'Rekapitulace stavby'!E14</f>
        <v>Vyplň údaj</v>
      </c>
      <c r="F22" s="142"/>
      <c r="G22" s="142"/>
      <c r="H22" s="142"/>
      <c r="I22" s="152" t="s">
        <v>33</v>
      </c>
      <c r="J22" s="33"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36</v>
      </c>
      <c r="E24" s="39"/>
      <c r="F24" s="39"/>
      <c r="G24" s="39"/>
      <c r="H24" s="39"/>
      <c r="I24" s="152" t="s">
        <v>31</v>
      </c>
      <c r="J24" s="142" t="str">
        <f>IF('Rekapitulace stavby'!AN16="","",'Rekapitulace stavby'!AN16)</f>
        <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tr">
        <f>IF('Rekapitulace stavby'!E17="","",'Rekapitulace stavby'!E17)</f>
        <v xml:space="preserve">CHVÁLEK ATELIÉR s.r.o  </v>
      </c>
      <c r="F25" s="39"/>
      <c r="G25" s="39"/>
      <c r="H25" s="39"/>
      <c r="I25" s="152" t="s">
        <v>33</v>
      </c>
      <c r="J25" s="142" t="str">
        <f>IF('Rekapitulace stavby'!AN17="","",'Rekapitulace stavby'!AN17)</f>
        <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39</v>
      </c>
      <c r="E27" s="39"/>
      <c r="F27" s="39"/>
      <c r="G27" s="39"/>
      <c r="H27" s="39"/>
      <c r="I27" s="152" t="s">
        <v>31</v>
      </c>
      <c r="J27" s="142" t="str">
        <f>IF('Rekapitulace stavby'!AN19="","",'Rekapitulace stavby'!AN19)</f>
        <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tr">
        <f>IF('Rekapitulace stavby'!E20="","",'Rekapitulace stavby'!E20)</f>
        <v xml:space="preserve"> </v>
      </c>
      <c r="F28" s="39"/>
      <c r="G28" s="39"/>
      <c r="H28" s="39"/>
      <c r="I28" s="152" t="s">
        <v>33</v>
      </c>
      <c r="J28" s="142" t="str">
        <f>IF('Rekapitulace stavby'!AN20="","",'Rekapitulace stavby'!AN20)</f>
        <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41</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25.4" customHeight="1">
      <c r="A34" s="39"/>
      <c r="B34" s="45"/>
      <c r="C34" s="39"/>
      <c r="D34" s="161" t="s">
        <v>43</v>
      </c>
      <c r="E34" s="39"/>
      <c r="F34" s="39"/>
      <c r="G34" s="39"/>
      <c r="H34" s="39"/>
      <c r="I34" s="39"/>
      <c r="J34" s="162">
        <f>ROUND(J126,2)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0"/>
      <c r="E35" s="160"/>
      <c r="F35" s="160"/>
      <c r="G35" s="160"/>
      <c r="H35" s="160"/>
      <c r="I35" s="160"/>
      <c r="J35" s="160"/>
      <c r="K35" s="160"/>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3" t="s">
        <v>45</v>
      </c>
      <c r="G36" s="39"/>
      <c r="H36" s="39"/>
      <c r="I36" s="163" t="s">
        <v>44</v>
      </c>
      <c r="J36" s="163" t="s">
        <v>46</v>
      </c>
      <c r="K36" s="39"/>
      <c r="L36" s="64"/>
      <c r="S36" s="39"/>
      <c r="T36" s="39"/>
      <c r="U36" s="39"/>
      <c r="V36" s="39"/>
      <c r="W36" s="39"/>
      <c r="X36" s="39"/>
      <c r="Y36" s="39"/>
      <c r="Z36" s="39"/>
      <c r="AA36" s="39"/>
      <c r="AB36" s="39"/>
      <c r="AC36" s="39"/>
      <c r="AD36" s="39"/>
      <c r="AE36" s="39"/>
    </row>
    <row r="37" spans="1:31" s="2" customFormat="1" ht="14.4" customHeight="1">
      <c r="A37" s="39"/>
      <c r="B37" s="45"/>
      <c r="C37" s="39"/>
      <c r="D37" s="164" t="s">
        <v>47</v>
      </c>
      <c r="E37" s="152" t="s">
        <v>48</v>
      </c>
      <c r="F37" s="165">
        <f>ROUND((SUM(BE126:BE160)),2)</f>
        <v>0</v>
      </c>
      <c r="G37" s="39"/>
      <c r="H37" s="39"/>
      <c r="I37" s="166">
        <v>0.21</v>
      </c>
      <c r="J37" s="165">
        <f>ROUND(((SUM(BE126:BE160))*I37),2)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49</v>
      </c>
      <c r="F38" s="165">
        <f>ROUND((SUM(BF126:BF160)),2)</f>
        <v>0</v>
      </c>
      <c r="G38" s="39"/>
      <c r="H38" s="39"/>
      <c r="I38" s="166">
        <v>0.15</v>
      </c>
      <c r="J38" s="165">
        <f>ROUND(((SUM(BF126:BF160))*I38),2)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50</v>
      </c>
      <c r="F39" s="165">
        <f>ROUND((SUM(BG126:BG160)),2)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51</v>
      </c>
      <c r="F40" s="165">
        <f>ROUND((SUM(BH126:BH160)),2)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52</v>
      </c>
      <c r="F41" s="165">
        <f>ROUND((SUM(BI126:BI160)),2)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53</v>
      </c>
      <c r="E43" s="169"/>
      <c r="F43" s="169"/>
      <c r="G43" s="170" t="s">
        <v>54</v>
      </c>
      <c r="H43" s="171" t="s">
        <v>55</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2:12" s="1" customFormat="1" ht="16.5" customHeight="1">
      <c r="B87" s="21"/>
      <c r="C87" s="22"/>
      <c r="D87" s="22"/>
      <c r="E87" s="185" t="s">
        <v>558</v>
      </c>
      <c r="F87" s="22"/>
      <c r="G87" s="22"/>
      <c r="H87" s="22"/>
      <c r="I87" s="22"/>
      <c r="J87" s="22"/>
      <c r="K87" s="22"/>
      <c r="L87" s="20"/>
    </row>
    <row r="88" spans="2:12" s="1" customFormat="1" ht="12" customHeight="1">
      <c r="B88" s="21"/>
      <c r="C88" s="32" t="s">
        <v>133</v>
      </c>
      <c r="D88" s="22"/>
      <c r="E88" s="22"/>
      <c r="F88" s="22"/>
      <c r="G88" s="22"/>
      <c r="H88" s="22"/>
      <c r="I88" s="22"/>
      <c r="J88" s="22"/>
      <c r="K88" s="22"/>
      <c r="L88" s="20"/>
    </row>
    <row r="89" spans="1:31" s="2" customFormat="1" ht="16.5" customHeight="1">
      <c r="A89" s="39"/>
      <c r="B89" s="40"/>
      <c r="C89" s="41"/>
      <c r="D89" s="41"/>
      <c r="E89" s="299" t="s">
        <v>559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2" t="s">
        <v>560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1.2 - AST (stavební a technologická část)</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2" t="s">
        <v>22</v>
      </c>
      <c r="D93" s="41"/>
      <c r="E93" s="41"/>
      <c r="F93" s="27" t="str">
        <f>F16</f>
        <v xml:space="preserve"> </v>
      </c>
      <c r="G93" s="41"/>
      <c r="H93" s="41"/>
      <c r="I93" s="32" t="s">
        <v>24</v>
      </c>
      <c r="J93" s="80" t="str">
        <f>IF(J16="","",J16)</f>
        <v>20. 2. 2021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25.65" customHeight="1">
      <c r="A95" s="39"/>
      <c r="B95" s="40"/>
      <c r="C95" s="32" t="s">
        <v>30</v>
      </c>
      <c r="D95" s="41"/>
      <c r="E95" s="41"/>
      <c r="F95" s="27" t="str">
        <f>E19</f>
        <v xml:space="preserve">VŠB - TUO </v>
      </c>
      <c r="G95" s="41"/>
      <c r="H95" s="41"/>
      <c r="I95" s="32" t="s">
        <v>36</v>
      </c>
      <c r="J95" s="37" t="str">
        <f>E25</f>
        <v xml:space="preserve">CHVÁLEK ATELIÉR s.r.o  </v>
      </c>
      <c r="K95" s="41"/>
      <c r="L95" s="64"/>
      <c r="S95" s="39"/>
      <c r="T95" s="39"/>
      <c r="U95" s="39"/>
      <c r="V95" s="39"/>
      <c r="W95" s="39"/>
      <c r="X95" s="39"/>
      <c r="Y95" s="39"/>
      <c r="Z95" s="39"/>
      <c r="AA95" s="39"/>
      <c r="AB95" s="39"/>
      <c r="AC95" s="39"/>
      <c r="AD95" s="39"/>
      <c r="AE95" s="39"/>
    </row>
    <row r="96" spans="1:31" s="2" customFormat="1" ht="15.15" customHeight="1">
      <c r="A96" s="39"/>
      <c r="B96" s="40"/>
      <c r="C96" s="32" t="s">
        <v>34</v>
      </c>
      <c r="D96" s="41"/>
      <c r="E96" s="41"/>
      <c r="F96" s="27" t="str">
        <f>IF(E22="","",E22)</f>
        <v>Vyplň údaj</v>
      </c>
      <c r="G96" s="41"/>
      <c r="H96" s="41"/>
      <c r="I96" s="32" t="s">
        <v>39</v>
      </c>
      <c r="J96" s="37" t="str">
        <f>E28</f>
        <v xml:space="preserve"> </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6" t="s">
        <v>137</v>
      </c>
      <c r="D98" s="187"/>
      <c r="E98" s="187"/>
      <c r="F98" s="187"/>
      <c r="G98" s="187"/>
      <c r="H98" s="187"/>
      <c r="I98" s="187"/>
      <c r="J98" s="188" t="s">
        <v>138</v>
      </c>
      <c r="K98" s="187"/>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89" t="s">
        <v>139</v>
      </c>
      <c r="D100" s="41"/>
      <c r="E100" s="41"/>
      <c r="F100" s="41"/>
      <c r="G100" s="41"/>
      <c r="H100" s="41"/>
      <c r="I100" s="41"/>
      <c r="J100" s="111">
        <f>J126</f>
        <v>0</v>
      </c>
      <c r="K100" s="41"/>
      <c r="L100" s="64"/>
      <c r="S100" s="39"/>
      <c r="T100" s="39"/>
      <c r="U100" s="39"/>
      <c r="V100" s="39"/>
      <c r="W100" s="39"/>
      <c r="X100" s="39"/>
      <c r="Y100" s="39"/>
      <c r="Z100" s="39"/>
      <c r="AA100" s="39"/>
      <c r="AB100" s="39"/>
      <c r="AC100" s="39"/>
      <c r="AD100" s="39"/>
      <c r="AE100" s="39"/>
      <c r="AU100" s="17" t="s">
        <v>140</v>
      </c>
    </row>
    <row r="101" spans="1:31" s="9" customFormat="1" ht="24.95" customHeight="1">
      <c r="A101" s="9"/>
      <c r="B101" s="190"/>
      <c r="C101" s="191"/>
      <c r="D101" s="192" t="s">
        <v>761</v>
      </c>
      <c r="E101" s="193"/>
      <c r="F101" s="193"/>
      <c r="G101" s="193"/>
      <c r="H101" s="193"/>
      <c r="I101" s="193"/>
      <c r="J101" s="194">
        <f>J127</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762</v>
      </c>
      <c r="E102" s="193"/>
      <c r="F102" s="193"/>
      <c r="G102" s="193"/>
      <c r="H102" s="193"/>
      <c r="I102" s="193"/>
      <c r="J102" s="194">
        <f>J136</f>
        <v>0</v>
      </c>
      <c r="K102" s="191"/>
      <c r="L102" s="195"/>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3" t="s">
        <v>152</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2"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6.5" customHeight="1">
      <c r="A112" s="39"/>
      <c r="B112" s="40"/>
      <c r="C112" s="41"/>
      <c r="D112" s="41"/>
      <c r="E112" s="185" t="str">
        <f>E7</f>
        <v>Akumulace dešťových vod budovy J areálu VŠB-TUO</v>
      </c>
      <c r="F112" s="32"/>
      <c r="G112" s="32"/>
      <c r="H112" s="32"/>
      <c r="I112" s="41"/>
      <c r="J112" s="41"/>
      <c r="K112" s="41"/>
      <c r="L112" s="64"/>
      <c r="S112" s="39"/>
      <c r="T112" s="39"/>
      <c r="U112" s="39"/>
      <c r="V112" s="39"/>
      <c r="W112" s="39"/>
      <c r="X112" s="39"/>
      <c r="Y112" s="39"/>
      <c r="Z112" s="39"/>
      <c r="AA112" s="39"/>
      <c r="AB112" s="39"/>
      <c r="AC112" s="39"/>
      <c r="AD112" s="39"/>
      <c r="AE112" s="39"/>
    </row>
    <row r="113" spans="2:12" s="1" customFormat="1" ht="12" customHeight="1">
      <c r="B113" s="21"/>
      <c r="C113" s="32" t="s">
        <v>131</v>
      </c>
      <c r="D113" s="22"/>
      <c r="E113" s="22"/>
      <c r="F113" s="22"/>
      <c r="G113" s="22"/>
      <c r="H113" s="22"/>
      <c r="I113" s="22"/>
      <c r="J113" s="22"/>
      <c r="K113" s="22"/>
      <c r="L113" s="20"/>
    </row>
    <row r="114" spans="2:12" s="1" customFormat="1" ht="16.5" customHeight="1">
      <c r="B114" s="21"/>
      <c r="C114" s="22"/>
      <c r="D114" s="22"/>
      <c r="E114" s="185" t="s">
        <v>558</v>
      </c>
      <c r="F114" s="22"/>
      <c r="G114" s="22"/>
      <c r="H114" s="22"/>
      <c r="I114" s="22"/>
      <c r="J114" s="22"/>
      <c r="K114" s="22"/>
      <c r="L114" s="20"/>
    </row>
    <row r="115" spans="2:12" s="1" customFormat="1" ht="12" customHeight="1">
      <c r="B115" s="21"/>
      <c r="C115" s="32" t="s">
        <v>133</v>
      </c>
      <c r="D115" s="22"/>
      <c r="E115" s="22"/>
      <c r="F115" s="22"/>
      <c r="G115" s="22"/>
      <c r="H115" s="22"/>
      <c r="I115" s="22"/>
      <c r="J115" s="22"/>
      <c r="K115" s="22"/>
      <c r="L115" s="20"/>
    </row>
    <row r="116" spans="1:31" s="2" customFormat="1" ht="16.5" customHeight="1">
      <c r="A116" s="39"/>
      <c r="B116" s="40"/>
      <c r="C116" s="41"/>
      <c r="D116" s="41"/>
      <c r="E116" s="299" t="s">
        <v>559</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2" t="s">
        <v>560</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E13</f>
        <v>1.2 - AST (stavební a technologická část)</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2" t="s">
        <v>22</v>
      </c>
      <c r="D120" s="41"/>
      <c r="E120" s="41"/>
      <c r="F120" s="27" t="str">
        <f>F16</f>
        <v xml:space="preserve"> </v>
      </c>
      <c r="G120" s="41"/>
      <c r="H120" s="41"/>
      <c r="I120" s="32" t="s">
        <v>24</v>
      </c>
      <c r="J120" s="80" t="str">
        <f>IF(J16="","",J16)</f>
        <v>20. 2. 2021</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25.65" customHeight="1">
      <c r="A122" s="39"/>
      <c r="B122" s="40"/>
      <c r="C122" s="32" t="s">
        <v>30</v>
      </c>
      <c r="D122" s="41"/>
      <c r="E122" s="41"/>
      <c r="F122" s="27" t="str">
        <f>E19</f>
        <v xml:space="preserve">VŠB - TUO </v>
      </c>
      <c r="G122" s="41"/>
      <c r="H122" s="41"/>
      <c r="I122" s="32" t="s">
        <v>36</v>
      </c>
      <c r="J122" s="37" t="str">
        <f>E25</f>
        <v xml:space="preserve">CHVÁLEK ATELIÉR s.r.o  </v>
      </c>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2" t="s">
        <v>34</v>
      </c>
      <c r="D123" s="41"/>
      <c r="E123" s="41"/>
      <c r="F123" s="27" t="str">
        <f>IF(E22="","",E22)</f>
        <v>Vyplň údaj</v>
      </c>
      <c r="G123" s="41"/>
      <c r="H123" s="41"/>
      <c r="I123" s="32" t="s">
        <v>39</v>
      </c>
      <c r="J123" s="37" t="str">
        <f>E28</f>
        <v xml:space="preserve"> </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1" customFormat="1" ht="29.25" customHeight="1">
      <c r="A125" s="201"/>
      <c r="B125" s="202"/>
      <c r="C125" s="203" t="s">
        <v>153</v>
      </c>
      <c r="D125" s="204" t="s">
        <v>68</v>
      </c>
      <c r="E125" s="204" t="s">
        <v>64</v>
      </c>
      <c r="F125" s="204" t="s">
        <v>65</v>
      </c>
      <c r="G125" s="204" t="s">
        <v>154</v>
      </c>
      <c r="H125" s="204" t="s">
        <v>155</v>
      </c>
      <c r="I125" s="204" t="s">
        <v>156</v>
      </c>
      <c r="J125" s="204" t="s">
        <v>138</v>
      </c>
      <c r="K125" s="205" t="s">
        <v>157</v>
      </c>
      <c r="L125" s="206"/>
      <c r="M125" s="101" t="s">
        <v>1</v>
      </c>
      <c r="N125" s="102" t="s">
        <v>47</v>
      </c>
      <c r="O125" s="102" t="s">
        <v>158</v>
      </c>
      <c r="P125" s="102" t="s">
        <v>159</v>
      </c>
      <c r="Q125" s="102" t="s">
        <v>160</v>
      </c>
      <c r="R125" s="102" t="s">
        <v>161</v>
      </c>
      <c r="S125" s="102" t="s">
        <v>162</v>
      </c>
      <c r="T125" s="103" t="s">
        <v>163</v>
      </c>
      <c r="U125" s="201"/>
      <c r="V125" s="201"/>
      <c r="W125" s="201"/>
      <c r="X125" s="201"/>
      <c r="Y125" s="201"/>
      <c r="Z125" s="201"/>
      <c r="AA125" s="201"/>
      <c r="AB125" s="201"/>
      <c r="AC125" s="201"/>
      <c r="AD125" s="201"/>
      <c r="AE125" s="201"/>
    </row>
    <row r="126" spans="1:63" s="2" customFormat="1" ht="22.8" customHeight="1">
      <c r="A126" s="39"/>
      <c r="B126" s="40"/>
      <c r="C126" s="108" t="s">
        <v>164</v>
      </c>
      <c r="D126" s="41"/>
      <c r="E126" s="41"/>
      <c r="F126" s="41"/>
      <c r="G126" s="41"/>
      <c r="H126" s="41"/>
      <c r="I126" s="41"/>
      <c r="J126" s="207">
        <f>BK126</f>
        <v>0</v>
      </c>
      <c r="K126" s="41"/>
      <c r="L126" s="45"/>
      <c r="M126" s="104"/>
      <c r="N126" s="208"/>
      <c r="O126" s="105"/>
      <c r="P126" s="209">
        <f>P127+P136</f>
        <v>0</v>
      </c>
      <c r="Q126" s="105"/>
      <c r="R126" s="209">
        <f>R127+R136</f>
        <v>0</v>
      </c>
      <c r="S126" s="105"/>
      <c r="T126" s="210">
        <f>T127+T136</f>
        <v>0</v>
      </c>
      <c r="U126" s="39"/>
      <c r="V126" s="39"/>
      <c r="W126" s="39"/>
      <c r="X126" s="39"/>
      <c r="Y126" s="39"/>
      <c r="Z126" s="39"/>
      <c r="AA126" s="39"/>
      <c r="AB126" s="39"/>
      <c r="AC126" s="39"/>
      <c r="AD126" s="39"/>
      <c r="AE126" s="39"/>
      <c r="AT126" s="17" t="s">
        <v>82</v>
      </c>
      <c r="AU126" s="17" t="s">
        <v>140</v>
      </c>
      <c r="BK126" s="211">
        <f>BK127+BK136</f>
        <v>0</v>
      </c>
    </row>
    <row r="127" spans="1:63" s="12" customFormat="1" ht="25.9" customHeight="1">
      <c r="A127" s="12"/>
      <c r="B127" s="212"/>
      <c r="C127" s="213"/>
      <c r="D127" s="214" t="s">
        <v>82</v>
      </c>
      <c r="E127" s="215" t="s">
        <v>763</v>
      </c>
      <c r="F127" s="215" t="s">
        <v>764</v>
      </c>
      <c r="G127" s="213"/>
      <c r="H127" s="213"/>
      <c r="I127" s="216"/>
      <c r="J127" s="217">
        <f>BK127</f>
        <v>0</v>
      </c>
      <c r="K127" s="213"/>
      <c r="L127" s="218"/>
      <c r="M127" s="219"/>
      <c r="N127" s="220"/>
      <c r="O127" s="220"/>
      <c r="P127" s="221">
        <f>SUM(P128:P135)</f>
        <v>0</v>
      </c>
      <c r="Q127" s="220"/>
      <c r="R127" s="221">
        <f>SUM(R128:R135)</f>
        <v>0</v>
      </c>
      <c r="S127" s="220"/>
      <c r="T127" s="222">
        <f>SUM(T128:T135)</f>
        <v>0</v>
      </c>
      <c r="U127" s="12"/>
      <c r="V127" s="12"/>
      <c r="W127" s="12"/>
      <c r="X127" s="12"/>
      <c r="Y127" s="12"/>
      <c r="Z127" s="12"/>
      <c r="AA127" s="12"/>
      <c r="AB127" s="12"/>
      <c r="AC127" s="12"/>
      <c r="AD127" s="12"/>
      <c r="AE127" s="12"/>
      <c r="AR127" s="223" t="s">
        <v>90</v>
      </c>
      <c r="AT127" s="224" t="s">
        <v>82</v>
      </c>
      <c r="AU127" s="224" t="s">
        <v>83</v>
      </c>
      <c r="AY127" s="223" t="s">
        <v>167</v>
      </c>
      <c r="BK127" s="225">
        <f>SUM(BK128:BK135)</f>
        <v>0</v>
      </c>
    </row>
    <row r="128" spans="1:65" s="2" customFormat="1" ht="21.75" customHeight="1">
      <c r="A128" s="39"/>
      <c r="B128" s="40"/>
      <c r="C128" s="228" t="s">
        <v>90</v>
      </c>
      <c r="D128" s="228" t="s">
        <v>169</v>
      </c>
      <c r="E128" s="229" t="s">
        <v>90</v>
      </c>
      <c r="F128" s="230" t="s">
        <v>765</v>
      </c>
      <c r="G128" s="231" t="s">
        <v>766</v>
      </c>
      <c r="H128" s="232">
        <v>1</v>
      </c>
      <c r="I128" s="233"/>
      <c r="J128" s="234">
        <f>ROUND(I128*H128,2)</f>
        <v>0</v>
      </c>
      <c r="K128" s="230" t="s">
        <v>211</v>
      </c>
      <c r="L128" s="45"/>
      <c r="M128" s="235" t="s">
        <v>1</v>
      </c>
      <c r="N128" s="236" t="s">
        <v>48</v>
      </c>
      <c r="O128" s="92"/>
      <c r="P128" s="237">
        <f>O128*H128</f>
        <v>0</v>
      </c>
      <c r="Q128" s="237">
        <v>0</v>
      </c>
      <c r="R128" s="237">
        <f>Q128*H128</f>
        <v>0</v>
      </c>
      <c r="S128" s="237">
        <v>0</v>
      </c>
      <c r="T128" s="238">
        <f>S128*H128</f>
        <v>0</v>
      </c>
      <c r="U128" s="39"/>
      <c r="V128" s="39"/>
      <c r="W128" s="39"/>
      <c r="X128" s="39"/>
      <c r="Y128" s="39"/>
      <c r="Z128" s="39"/>
      <c r="AA128" s="39"/>
      <c r="AB128" s="39"/>
      <c r="AC128" s="39"/>
      <c r="AD128" s="39"/>
      <c r="AE128" s="39"/>
      <c r="AR128" s="239" t="s">
        <v>174</v>
      </c>
      <c r="AT128" s="239" t="s">
        <v>169</v>
      </c>
      <c r="AU128" s="239" t="s">
        <v>90</v>
      </c>
      <c r="AY128" s="17" t="s">
        <v>167</v>
      </c>
      <c r="BE128" s="240">
        <f>IF(N128="základní",J128,0)</f>
        <v>0</v>
      </c>
      <c r="BF128" s="240">
        <f>IF(N128="snížená",J128,0)</f>
        <v>0</v>
      </c>
      <c r="BG128" s="240">
        <f>IF(N128="zákl. přenesená",J128,0)</f>
        <v>0</v>
      </c>
      <c r="BH128" s="240">
        <f>IF(N128="sníž. přenesená",J128,0)</f>
        <v>0</v>
      </c>
      <c r="BI128" s="240">
        <f>IF(N128="nulová",J128,0)</f>
        <v>0</v>
      </c>
      <c r="BJ128" s="17" t="s">
        <v>90</v>
      </c>
      <c r="BK128" s="240">
        <f>ROUND(I128*H128,2)</f>
        <v>0</v>
      </c>
      <c r="BL128" s="17" t="s">
        <v>174</v>
      </c>
      <c r="BM128" s="239" t="s">
        <v>92</v>
      </c>
    </row>
    <row r="129" spans="1:65" s="2" customFormat="1" ht="16.5" customHeight="1">
      <c r="A129" s="39"/>
      <c r="B129" s="40"/>
      <c r="C129" s="228" t="s">
        <v>92</v>
      </c>
      <c r="D129" s="228" t="s">
        <v>169</v>
      </c>
      <c r="E129" s="229" t="s">
        <v>92</v>
      </c>
      <c r="F129" s="230" t="s">
        <v>767</v>
      </c>
      <c r="G129" s="231" t="s">
        <v>766</v>
      </c>
      <c r="H129" s="232">
        <v>1</v>
      </c>
      <c r="I129" s="233"/>
      <c r="J129" s="234">
        <f>ROUND(I129*H129,2)</f>
        <v>0</v>
      </c>
      <c r="K129" s="230" t="s">
        <v>211</v>
      </c>
      <c r="L129" s="45"/>
      <c r="M129" s="235" t="s">
        <v>1</v>
      </c>
      <c r="N129" s="236" t="s">
        <v>48</v>
      </c>
      <c r="O129" s="92"/>
      <c r="P129" s="237">
        <f>O129*H129</f>
        <v>0</v>
      </c>
      <c r="Q129" s="237">
        <v>0</v>
      </c>
      <c r="R129" s="237">
        <f>Q129*H129</f>
        <v>0</v>
      </c>
      <c r="S129" s="237">
        <v>0</v>
      </c>
      <c r="T129" s="238">
        <f>S129*H129</f>
        <v>0</v>
      </c>
      <c r="U129" s="39"/>
      <c r="V129" s="39"/>
      <c r="W129" s="39"/>
      <c r="X129" s="39"/>
      <c r="Y129" s="39"/>
      <c r="Z129" s="39"/>
      <c r="AA129" s="39"/>
      <c r="AB129" s="39"/>
      <c r="AC129" s="39"/>
      <c r="AD129" s="39"/>
      <c r="AE129" s="39"/>
      <c r="AR129" s="239" t="s">
        <v>174</v>
      </c>
      <c r="AT129" s="239" t="s">
        <v>169</v>
      </c>
      <c r="AU129" s="239" t="s">
        <v>90</v>
      </c>
      <c r="AY129" s="17" t="s">
        <v>167</v>
      </c>
      <c r="BE129" s="240">
        <f>IF(N129="základní",J129,0)</f>
        <v>0</v>
      </c>
      <c r="BF129" s="240">
        <f>IF(N129="snížená",J129,0)</f>
        <v>0</v>
      </c>
      <c r="BG129" s="240">
        <f>IF(N129="zákl. přenesená",J129,0)</f>
        <v>0</v>
      </c>
      <c r="BH129" s="240">
        <f>IF(N129="sníž. přenesená",J129,0)</f>
        <v>0</v>
      </c>
      <c r="BI129" s="240">
        <f>IF(N129="nulová",J129,0)</f>
        <v>0</v>
      </c>
      <c r="BJ129" s="17" t="s">
        <v>90</v>
      </c>
      <c r="BK129" s="240">
        <f>ROUND(I129*H129,2)</f>
        <v>0</v>
      </c>
      <c r="BL129" s="17" t="s">
        <v>174</v>
      </c>
      <c r="BM129" s="239" t="s">
        <v>174</v>
      </c>
    </row>
    <row r="130" spans="1:65" s="2" customFormat="1" ht="16.5" customHeight="1">
      <c r="A130" s="39"/>
      <c r="B130" s="40"/>
      <c r="C130" s="228" t="s">
        <v>109</v>
      </c>
      <c r="D130" s="228" t="s">
        <v>169</v>
      </c>
      <c r="E130" s="229" t="s">
        <v>109</v>
      </c>
      <c r="F130" s="230" t="s">
        <v>768</v>
      </c>
      <c r="G130" s="231" t="s">
        <v>766</v>
      </c>
      <c r="H130" s="232">
        <v>6</v>
      </c>
      <c r="I130" s="233"/>
      <c r="J130" s="234">
        <f>ROUND(I130*H130,2)</f>
        <v>0</v>
      </c>
      <c r="K130" s="230" t="s">
        <v>211</v>
      </c>
      <c r="L130" s="45"/>
      <c r="M130" s="235" t="s">
        <v>1</v>
      </c>
      <c r="N130" s="236" t="s">
        <v>48</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174</v>
      </c>
      <c r="AT130" s="239" t="s">
        <v>169</v>
      </c>
      <c r="AU130" s="239" t="s">
        <v>90</v>
      </c>
      <c r="AY130" s="17" t="s">
        <v>167</v>
      </c>
      <c r="BE130" s="240">
        <f>IF(N130="základní",J130,0)</f>
        <v>0</v>
      </c>
      <c r="BF130" s="240">
        <f>IF(N130="snížená",J130,0)</f>
        <v>0</v>
      </c>
      <c r="BG130" s="240">
        <f>IF(N130="zákl. přenesená",J130,0)</f>
        <v>0</v>
      </c>
      <c r="BH130" s="240">
        <f>IF(N130="sníž. přenesená",J130,0)</f>
        <v>0</v>
      </c>
      <c r="BI130" s="240">
        <f>IF(N130="nulová",J130,0)</f>
        <v>0</v>
      </c>
      <c r="BJ130" s="17" t="s">
        <v>90</v>
      </c>
      <c r="BK130" s="240">
        <f>ROUND(I130*H130,2)</f>
        <v>0</v>
      </c>
      <c r="BL130" s="17" t="s">
        <v>174</v>
      </c>
      <c r="BM130" s="239" t="s">
        <v>194</v>
      </c>
    </row>
    <row r="131" spans="1:65" s="2" customFormat="1" ht="16.5" customHeight="1">
      <c r="A131" s="39"/>
      <c r="B131" s="40"/>
      <c r="C131" s="228" t="s">
        <v>174</v>
      </c>
      <c r="D131" s="228" t="s">
        <v>169</v>
      </c>
      <c r="E131" s="229" t="s">
        <v>174</v>
      </c>
      <c r="F131" s="230" t="s">
        <v>769</v>
      </c>
      <c r="G131" s="231" t="s">
        <v>766</v>
      </c>
      <c r="H131" s="232">
        <v>1</v>
      </c>
      <c r="I131" s="233"/>
      <c r="J131" s="234">
        <f>ROUND(I131*H131,2)</f>
        <v>0</v>
      </c>
      <c r="K131" s="230" t="s">
        <v>211</v>
      </c>
      <c r="L131" s="45"/>
      <c r="M131" s="235" t="s">
        <v>1</v>
      </c>
      <c r="N131" s="236" t="s">
        <v>48</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174</v>
      </c>
      <c r="AT131" s="239" t="s">
        <v>169</v>
      </c>
      <c r="AU131" s="239" t="s">
        <v>90</v>
      </c>
      <c r="AY131" s="17" t="s">
        <v>167</v>
      </c>
      <c r="BE131" s="240">
        <f>IF(N131="základní",J131,0)</f>
        <v>0</v>
      </c>
      <c r="BF131" s="240">
        <f>IF(N131="snížená",J131,0)</f>
        <v>0</v>
      </c>
      <c r="BG131" s="240">
        <f>IF(N131="zákl. přenesená",J131,0)</f>
        <v>0</v>
      </c>
      <c r="BH131" s="240">
        <f>IF(N131="sníž. přenesená",J131,0)</f>
        <v>0</v>
      </c>
      <c r="BI131" s="240">
        <f>IF(N131="nulová",J131,0)</f>
        <v>0</v>
      </c>
      <c r="BJ131" s="17" t="s">
        <v>90</v>
      </c>
      <c r="BK131" s="240">
        <f>ROUND(I131*H131,2)</f>
        <v>0</v>
      </c>
      <c r="BL131" s="17" t="s">
        <v>174</v>
      </c>
      <c r="BM131" s="239" t="s">
        <v>205</v>
      </c>
    </row>
    <row r="132" spans="1:65" s="2" customFormat="1" ht="16.5" customHeight="1">
      <c r="A132" s="39"/>
      <c r="B132" s="40"/>
      <c r="C132" s="228" t="s">
        <v>196</v>
      </c>
      <c r="D132" s="228" t="s">
        <v>169</v>
      </c>
      <c r="E132" s="229" t="s">
        <v>196</v>
      </c>
      <c r="F132" s="230" t="s">
        <v>770</v>
      </c>
      <c r="G132" s="231" t="s">
        <v>766</v>
      </c>
      <c r="H132" s="232">
        <v>1</v>
      </c>
      <c r="I132" s="233"/>
      <c r="J132" s="234">
        <f>ROUND(I132*H132,2)</f>
        <v>0</v>
      </c>
      <c r="K132" s="230" t="s">
        <v>211</v>
      </c>
      <c r="L132" s="45"/>
      <c r="M132" s="235" t="s">
        <v>1</v>
      </c>
      <c r="N132" s="236" t="s">
        <v>48</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174</v>
      </c>
      <c r="AT132" s="239" t="s">
        <v>169</v>
      </c>
      <c r="AU132" s="239" t="s">
        <v>90</v>
      </c>
      <c r="AY132" s="17" t="s">
        <v>167</v>
      </c>
      <c r="BE132" s="240">
        <f>IF(N132="základní",J132,0)</f>
        <v>0</v>
      </c>
      <c r="BF132" s="240">
        <f>IF(N132="snížená",J132,0)</f>
        <v>0</v>
      </c>
      <c r="BG132" s="240">
        <f>IF(N132="zákl. přenesená",J132,0)</f>
        <v>0</v>
      </c>
      <c r="BH132" s="240">
        <f>IF(N132="sníž. přenesená",J132,0)</f>
        <v>0</v>
      </c>
      <c r="BI132" s="240">
        <f>IF(N132="nulová",J132,0)</f>
        <v>0</v>
      </c>
      <c r="BJ132" s="17" t="s">
        <v>90</v>
      </c>
      <c r="BK132" s="240">
        <f>ROUND(I132*H132,2)</f>
        <v>0</v>
      </c>
      <c r="BL132" s="17" t="s">
        <v>174</v>
      </c>
      <c r="BM132" s="239" t="s">
        <v>224</v>
      </c>
    </row>
    <row r="133" spans="1:65" s="2" customFormat="1" ht="16.5" customHeight="1">
      <c r="A133" s="39"/>
      <c r="B133" s="40"/>
      <c r="C133" s="228" t="s">
        <v>194</v>
      </c>
      <c r="D133" s="228" t="s">
        <v>169</v>
      </c>
      <c r="E133" s="229" t="s">
        <v>194</v>
      </c>
      <c r="F133" s="230" t="s">
        <v>771</v>
      </c>
      <c r="G133" s="231" t="s">
        <v>772</v>
      </c>
      <c r="H133" s="232">
        <v>1</v>
      </c>
      <c r="I133" s="233"/>
      <c r="J133" s="234">
        <f>ROUND(I133*H133,2)</f>
        <v>0</v>
      </c>
      <c r="K133" s="230" t="s">
        <v>211</v>
      </c>
      <c r="L133" s="45"/>
      <c r="M133" s="235" t="s">
        <v>1</v>
      </c>
      <c r="N133" s="236" t="s">
        <v>48</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174</v>
      </c>
      <c r="AT133" s="239" t="s">
        <v>169</v>
      </c>
      <c r="AU133" s="239" t="s">
        <v>90</v>
      </c>
      <c r="AY133" s="17" t="s">
        <v>167</v>
      </c>
      <c r="BE133" s="240">
        <f>IF(N133="základní",J133,0)</f>
        <v>0</v>
      </c>
      <c r="BF133" s="240">
        <f>IF(N133="snížená",J133,0)</f>
        <v>0</v>
      </c>
      <c r="BG133" s="240">
        <f>IF(N133="zákl. přenesená",J133,0)</f>
        <v>0</v>
      </c>
      <c r="BH133" s="240">
        <f>IF(N133="sníž. přenesená",J133,0)</f>
        <v>0</v>
      </c>
      <c r="BI133" s="240">
        <f>IF(N133="nulová",J133,0)</f>
        <v>0</v>
      </c>
      <c r="BJ133" s="17" t="s">
        <v>90</v>
      </c>
      <c r="BK133" s="240">
        <f>ROUND(I133*H133,2)</f>
        <v>0</v>
      </c>
      <c r="BL133" s="17" t="s">
        <v>174</v>
      </c>
      <c r="BM133" s="239" t="s">
        <v>235</v>
      </c>
    </row>
    <row r="134" spans="1:65" s="2" customFormat="1" ht="21.75" customHeight="1">
      <c r="A134" s="39"/>
      <c r="B134" s="40"/>
      <c r="C134" s="228" t="s">
        <v>207</v>
      </c>
      <c r="D134" s="228" t="s">
        <v>169</v>
      </c>
      <c r="E134" s="229" t="s">
        <v>207</v>
      </c>
      <c r="F134" s="230" t="s">
        <v>773</v>
      </c>
      <c r="G134" s="231" t="s">
        <v>772</v>
      </c>
      <c r="H134" s="232">
        <v>1</v>
      </c>
      <c r="I134" s="233"/>
      <c r="J134" s="234">
        <f>ROUND(I134*H134,2)</f>
        <v>0</v>
      </c>
      <c r="K134" s="230" t="s">
        <v>211</v>
      </c>
      <c r="L134" s="45"/>
      <c r="M134" s="235" t="s">
        <v>1</v>
      </c>
      <c r="N134" s="236" t="s">
        <v>48</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174</v>
      </c>
      <c r="AT134" s="239" t="s">
        <v>169</v>
      </c>
      <c r="AU134" s="239" t="s">
        <v>90</v>
      </c>
      <c r="AY134" s="17" t="s">
        <v>167</v>
      </c>
      <c r="BE134" s="240">
        <f>IF(N134="základní",J134,0)</f>
        <v>0</v>
      </c>
      <c r="BF134" s="240">
        <f>IF(N134="snížená",J134,0)</f>
        <v>0</v>
      </c>
      <c r="BG134" s="240">
        <f>IF(N134="zákl. přenesená",J134,0)</f>
        <v>0</v>
      </c>
      <c r="BH134" s="240">
        <f>IF(N134="sníž. přenesená",J134,0)</f>
        <v>0</v>
      </c>
      <c r="BI134" s="240">
        <f>IF(N134="nulová",J134,0)</f>
        <v>0</v>
      </c>
      <c r="BJ134" s="17" t="s">
        <v>90</v>
      </c>
      <c r="BK134" s="240">
        <f>ROUND(I134*H134,2)</f>
        <v>0</v>
      </c>
      <c r="BL134" s="17" t="s">
        <v>174</v>
      </c>
      <c r="BM134" s="239" t="s">
        <v>247</v>
      </c>
    </row>
    <row r="135" spans="1:65" s="2" customFormat="1" ht="16.5" customHeight="1">
      <c r="A135" s="39"/>
      <c r="B135" s="40"/>
      <c r="C135" s="228" t="s">
        <v>205</v>
      </c>
      <c r="D135" s="228" t="s">
        <v>169</v>
      </c>
      <c r="E135" s="229" t="s">
        <v>205</v>
      </c>
      <c r="F135" s="230" t="s">
        <v>774</v>
      </c>
      <c r="G135" s="231" t="s">
        <v>231</v>
      </c>
      <c r="H135" s="232">
        <v>13.1</v>
      </c>
      <c r="I135" s="233"/>
      <c r="J135" s="234">
        <f>ROUND(I135*H135,2)</f>
        <v>0</v>
      </c>
      <c r="K135" s="230" t="s">
        <v>211</v>
      </c>
      <c r="L135" s="45"/>
      <c r="M135" s="235" t="s">
        <v>1</v>
      </c>
      <c r="N135" s="236" t="s">
        <v>48</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174</v>
      </c>
      <c r="AT135" s="239" t="s">
        <v>169</v>
      </c>
      <c r="AU135" s="239" t="s">
        <v>90</v>
      </c>
      <c r="AY135" s="17" t="s">
        <v>167</v>
      </c>
      <c r="BE135" s="240">
        <f>IF(N135="základní",J135,0)</f>
        <v>0</v>
      </c>
      <c r="BF135" s="240">
        <f>IF(N135="snížená",J135,0)</f>
        <v>0</v>
      </c>
      <c r="BG135" s="240">
        <f>IF(N135="zákl. přenesená",J135,0)</f>
        <v>0</v>
      </c>
      <c r="BH135" s="240">
        <f>IF(N135="sníž. přenesená",J135,0)</f>
        <v>0</v>
      </c>
      <c r="BI135" s="240">
        <f>IF(N135="nulová",J135,0)</f>
        <v>0</v>
      </c>
      <c r="BJ135" s="17" t="s">
        <v>90</v>
      </c>
      <c r="BK135" s="240">
        <f>ROUND(I135*H135,2)</f>
        <v>0</v>
      </c>
      <c r="BL135" s="17" t="s">
        <v>174</v>
      </c>
      <c r="BM135" s="239" t="s">
        <v>255</v>
      </c>
    </row>
    <row r="136" spans="1:63" s="12" customFormat="1" ht="25.9" customHeight="1">
      <c r="A136" s="12"/>
      <c r="B136" s="212"/>
      <c r="C136" s="213"/>
      <c r="D136" s="214" t="s">
        <v>82</v>
      </c>
      <c r="E136" s="215" t="s">
        <v>775</v>
      </c>
      <c r="F136" s="215" t="s">
        <v>776</v>
      </c>
      <c r="G136" s="213"/>
      <c r="H136" s="213"/>
      <c r="I136" s="216"/>
      <c r="J136" s="217">
        <f>BK136</f>
        <v>0</v>
      </c>
      <c r="K136" s="213"/>
      <c r="L136" s="218"/>
      <c r="M136" s="219"/>
      <c r="N136" s="220"/>
      <c r="O136" s="220"/>
      <c r="P136" s="221">
        <f>SUM(P137:P160)</f>
        <v>0</v>
      </c>
      <c r="Q136" s="220"/>
      <c r="R136" s="221">
        <f>SUM(R137:R160)</f>
        <v>0</v>
      </c>
      <c r="S136" s="220"/>
      <c r="T136" s="222">
        <f>SUM(T137:T160)</f>
        <v>0</v>
      </c>
      <c r="U136" s="12"/>
      <c r="V136" s="12"/>
      <c r="W136" s="12"/>
      <c r="X136" s="12"/>
      <c r="Y136" s="12"/>
      <c r="Z136" s="12"/>
      <c r="AA136" s="12"/>
      <c r="AB136" s="12"/>
      <c r="AC136" s="12"/>
      <c r="AD136" s="12"/>
      <c r="AE136" s="12"/>
      <c r="AR136" s="223" t="s">
        <v>90</v>
      </c>
      <c r="AT136" s="224" t="s">
        <v>82</v>
      </c>
      <c r="AU136" s="224" t="s">
        <v>83</v>
      </c>
      <c r="AY136" s="223" t="s">
        <v>167</v>
      </c>
      <c r="BK136" s="225">
        <f>SUM(BK137:BK160)</f>
        <v>0</v>
      </c>
    </row>
    <row r="137" spans="1:65" s="2" customFormat="1" ht="16.5" customHeight="1">
      <c r="A137" s="39"/>
      <c r="B137" s="40"/>
      <c r="C137" s="228" t="s">
        <v>215</v>
      </c>
      <c r="D137" s="228" t="s">
        <v>169</v>
      </c>
      <c r="E137" s="229" t="s">
        <v>7</v>
      </c>
      <c r="F137" s="230" t="s">
        <v>777</v>
      </c>
      <c r="G137" s="231" t="s">
        <v>772</v>
      </c>
      <c r="H137" s="232">
        <v>1</v>
      </c>
      <c r="I137" s="233"/>
      <c r="J137" s="234">
        <f>ROUND(I137*H137,2)</f>
        <v>0</v>
      </c>
      <c r="K137" s="230" t="s">
        <v>211</v>
      </c>
      <c r="L137" s="45"/>
      <c r="M137" s="235" t="s">
        <v>1</v>
      </c>
      <c r="N137" s="236" t="s">
        <v>48</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174</v>
      </c>
      <c r="AT137" s="239" t="s">
        <v>169</v>
      </c>
      <c r="AU137" s="239" t="s">
        <v>90</v>
      </c>
      <c r="AY137" s="17" t="s">
        <v>167</v>
      </c>
      <c r="BE137" s="240">
        <f>IF(N137="základní",J137,0)</f>
        <v>0</v>
      </c>
      <c r="BF137" s="240">
        <f>IF(N137="snížená",J137,0)</f>
        <v>0</v>
      </c>
      <c r="BG137" s="240">
        <f>IF(N137="zákl. přenesená",J137,0)</f>
        <v>0</v>
      </c>
      <c r="BH137" s="240">
        <f>IF(N137="sníž. přenesená",J137,0)</f>
        <v>0</v>
      </c>
      <c r="BI137" s="240">
        <f>IF(N137="nulová",J137,0)</f>
        <v>0</v>
      </c>
      <c r="BJ137" s="17" t="s">
        <v>90</v>
      </c>
      <c r="BK137" s="240">
        <f>ROUND(I137*H137,2)</f>
        <v>0</v>
      </c>
      <c r="BL137" s="17" t="s">
        <v>174</v>
      </c>
      <c r="BM137" s="239" t="s">
        <v>264</v>
      </c>
    </row>
    <row r="138" spans="1:65" s="2" customFormat="1" ht="16.5" customHeight="1">
      <c r="A138" s="39"/>
      <c r="B138" s="40"/>
      <c r="C138" s="228" t="s">
        <v>224</v>
      </c>
      <c r="D138" s="228" t="s">
        <v>169</v>
      </c>
      <c r="E138" s="229" t="s">
        <v>289</v>
      </c>
      <c r="F138" s="230" t="s">
        <v>778</v>
      </c>
      <c r="G138" s="231" t="s">
        <v>766</v>
      </c>
      <c r="H138" s="232">
        <v>1</v>
      </c>
      <c r="I138" s="233"/>
      <c r="J138" s="234">
        <f>ROUND(I138*H138,2)</f>
        <v>0</v>
      </c>
      <c r="K138" s="230" t="s">
        <v>211</v>
      </c>
      <c r="L138" s="45"/>
      <c r="M138" s="235" t="s">
        <v>1</v>
      </c>
      <c r="N138" s="236" t="s">
        <v>48</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174</v>
      </c>
      <c r="AT138" s="239" t="s">
        <v>169</v>
      </c>
      <c r="AU138" s="239" t="s">
        <v>90</v>
      </c>
      <c r="AY138" s="17" t="s">
        <v>167</v>
      </c>
      <c r="BE138" s="240">
        <f>IF(N138="základní",J138,0)</f>
        <v>0</v>
      </c>
      <c r="BF138" s="240">
        <f>IF(N138="snížená",J138,0)</f>
        <v>0</v>
      </c>
      <c r="BG138" s="240">
        <f>IF(N138="zákl. přenesená",J138,0)</f>
        <v>0</v>
      </c>
      <c r="BH138" s="240">
        <f>IF(N138="sníž. přenesená",J138,0)</f>
        <v>0</v>
      </c>
      <c r="BI138" s="240">
        <f>IF(N138="nulová",J138,0)</f>
        <v>0</v>
      </c>
      <c r="BJ138" s="17" t="s">
        <v>90</v>
      </c>
      <c r="BK138" s="240">
        <f>ROUND(I138*H138,2)</f>
        <v>0</v>
      </c>
      <c r="BL138" s="17" t="s">
        <v>174</v>
      </c>
      <c r="BM138" s="239" t="s">
        <v>278</v>
      </c>
    </row>
    <row r="139" spans="1:65" s="2" customFormat="1" ht="16.5" customHeight="1">
      <c r="A139" s="39"/>
      <c r="B139" s="40"/>
      <c r="C139" s="228" t="s">
        <v>228</v>
      </c>
      <c r="D139" s="228" t="s">
        <v>169</v>
      </c>
      <c r="E139" s="229" t="s">
        <v>294</v>
      </c>
      <c r="F139" s="230" t="s">
        <v>779</v>
      </c>
      <c r="G139" s="231" t="s">
        <v>766</v>
      </c>
      <c r="H139" s="232">
        <v>5</v>
      </c>
      <c r="I139" s="233"/>
      <c r="J139" s="234">
        <f>ROUND(I139*H139,2)</f>
        <v>0</v>
      </c>
      <c r="K139" s="230" t="s">
        <v>211</v>
      </c>
      <c r="L139" s="45"/>
      <c r="M139" s="235" t="s">
        <v>1</v>
      </c>
      <c r="N139" s="236" t="s">
        <v>48</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174</v>
      </c>
      <c r="AT139" s="239" t="s">
        <v>169</v>
      </c>
      <c r="AU139" s="239" t="s">
        <v>90</v>
      </c>
      <c r="AY139" s="17" t="s">
        <v>167</v>
      </c>
      <c r="BE139" s="240">
        <f>IF(N139="základní",J139,0)</f>
        <v>0</v>
      </c>
      <c r="BF139" s="240">
        <f>IF(N139="snížená",J139,0)</f>
        <v>0</v>
      </c>
      <c r="BG139" s="240">
        <f>IF(N139="zákl. přenesená",J139,0)</f>
        <v>0</v>
      </c>
      <c r="BH139" s="240">
        <f>IF(N139="sníž. přenesená",J139,0)</f>
        <v>0</v>
      </c>
      <c r="BI139" s="240">
        <f>IF(N139="nulová",J139,0)</f>
        <v>0</v>
      </c>
      <c r="BJ139" s="17" t="s">
        <v>90</v>
      </c>
      <c r="BK139" s="240">
        <f>ROUND(I139*H139,2)</f>
        <v>0</v>
      </c>
      <c r="BL139" s="17" t="s">
        <v>174</v>
      </c>
      <c r="BM139" s="239" t="s">
        <v>289</v>
      </c>
    </row>
    <row r="140" spans="1:65" s="2" customFormat="1" ht="16.5" customHeight="1">
      <c r="A140" s="39"/>
      <c r="B140" s="40"/>
      <c r="C140" s="228" t="s">
        <v>235</v>
      </c>
      <c r="D140" s="228" t="s">
        <v>169</v>
      </c>
      <c r="E140" s="229" t="s">
        <v>298</v>
      </c>
      <c r="F140" s="230" t="s">
        <v>780</v>
      </c>
      <c r="G140" s="231" t="s">
        <v>766</v>
      </c>
      <c r="H140" s="232">
        <v>1</v>
      </c>
      <c r="I140" s="233"/>
      <c r="J140" s="234">
        <f>ROUND(I140*H140,2)</f>
        <v>0</v>
      </c>
      <c r="K140" s="230" t="s">
        <v>211</v>
      </c>
      <c r="L140" s="45"/>
      <c r="M140" s="235" t="s">
        <v>1</v>
      </c>
      <c r="N140" s="236" t="s">
        <v>48</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174</v>
      </c>
      <c r="AT140" s="239" t="s">
        <v>169</v>
      </c>
      <c r="AU140" s="239" t="s">
        <v>90</v>
      </c>
      <c r="AY140" s="17" t="s">
        <v>167</v>
      </c>
      <c r="BE140" s="240">
        <f>IF(N140="základní",J140,0)</f>
        <v>0</v>
      </c>
      <c r="BF140" s="240">
        <f>IF(N140="snížená",J140,0)</f>
        <v>0</v>
      </c>
      <c r="BG140" s="240">
        <f>IF(N140="zákl. přenesená",J140,0)</f>
        <v>0</v>
      </c>
      <c r="BH140" s="240">
        <f>IF(N140="sníž. přenesená",J140,0)</f>
        <v>0</v>
      </c>
      <c r="BI140" s="240">
        <f>IF(N140="nulová",J140,0)</f>
        <v>0</v>
      </c>
      <c r="BJ140" s="17" t="s">
        <v>90</v>
      </c>
      <c r="BK140" s="240">
        <f>ROUND(I140*H140,2)</f>
        <v>0</v>
      </c>
      <c r="BL140" s="17" t="s">
        <v>174</v>
      </c>
      <c r="BM140" s="239" t="s">
        <v>298</v>
      </c>
    </row>
    <row r="141" spans="1:65" s="2" customFormat="1" ht="12">
      <c r="A141" s="39"/>
      <c r="B141" s="40"/>
      <c r="C141" s="228" t="s">
        <v>240</v>
      </c>
      <c r="D141" s="228" t="s">
        <v>169</v>
      </c>
      <c r="E141" s="229" t="s">
        <v>304</v>
      </c>
      <c r="F141" s="230" t="s">
        <v>781</v>
      </c>
      <c r="G141" s="231" t="s">
        <v>772</v>
      </c>
      <c r="H141" s="232">
        <v>1</v>
      </c>
      <c r="I141" s="233"/>
      <c r="J141" s="234">
        <f>ROUND(I141*H141,2)</f>
        <v>0</v>
      </c>
      <c r="K141" s="230" t="s">
        <v>211</v>
      </c>
      <c r="L141" s="45"/>
      <c r="M141" s="235" t="s">
        <v>1</v>
      </c>
      <c r="N141" s="236" t="s">
        <v>48</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174</v>
      </c>
      <c r="AT141" s="239" t="s">
        <v>169</v>
      </c>
      <c r="AU141" s="239" t="s">
        <v>90</v>
      </c>
      <c r="AY141" s="17" t="s">
        <v>167</v>
      </c>
      <c r="BE141" s="240">
        <f>IF(N141="základní",J141,0)</f>
        <v>0</v>
      </c>
      <c r="BF141" s="240">
        <f>IF(N141="snížená",J141,0)</f>
        <v>0</v>
      </c>
      <c r="BG141" s="240">
        <f>IF(N141="zákl. přenesená",J141,0)</f>
        <v>0</v>
      </c>
      <c r="BH141" s="240">
        <f>IF(N141="sníž. přenesená",J141,0)</f>
        <v>0</v>
      </c>
      <c r="BI141" s="240">
        <f>IF(N141="nulová",J141,0)</f>
        <v>0</v>
      </c>
      <c r="BJ141" s="17" t="s">
        <v>90</v>
      </c>
      <c r="BK141" s="240">
        <f>ROUND(I141*H141,2)</f>
        <v>0</v>
      </c>
      <c r="BL141" s="17" t="s">
        <v>174</v>
      </c>
      <c r="BM141" s="239" t="s">
        <v>311</v>
      </c>
    </row>
    <row r="142" spans="1:65" s="2" customFormat="1" ht="16.5" customHeight="1">
      <c r="A142" s="39"/>
      <c r="B142" s="40"/>
      <c r="C142" s="228" t="s">
        <v>247</v>
      </c>
      <c r="D142" s="228" t="s">
        <v>169</v>
      </c>
      <c r="E142" s="229" t="s">
        <v>311</v>
      </c>
      <c r="F142" s="230" t="s">
        <v>782</v>
      </c>
      <c r="G142" s="231" t="s">
        <v>772</v>
      </c>
      <c r="H142" s="232">
        <v>1</v>
      </c>
      <c r="I142" s="233"/>
      <c r="J142" s="234">
        <f>ROUND(I142*H142,2)</f>
        <v>0</v>
      </c>
      <c r="K142" s="230" t="s">
        <v>211</v>
      </c>
      <c r="L142" s="45"/>
      <c r="M142" s="235" t="s">
        <v>1</v>
      </c>
      <c r="N142" s="236" t="s">
        <v>48</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174</v>
      </c>
      <c r="AT142" s="239" t="s">
        <v>169</v>
      </c>
      <c r="AU142" s="239" t="s">
        <v>90</v>
      </c>
      <c r="AY142" s="17" t="s">
        <v>167</v>
      </c>
      <c r="BE142" s="240">
        <f>IF(N142="základní",J142,0)</f>
        <v>0</v>
      </c>
      <c r="BF142" s="240">
        <f>IF(N142="snížená",J142,0)</f>
        <v>0</v>
      </c>
      <c r="BG142" s="240">
        <f>IF(N142="zákl. přenesená",J142,0)</f>
        <v>0</v>
      </c>
      <c r="BH142" s="240">
        <f>IF(N142="sníž. přenesená",J142,0)</f>
        <v>0</v>
      </c>
      <c r="BI142" s="240">
        <f>IF(N142="nulová",J142,0)</f>
        <v>0</v>
      </c>
      <c r="BJ142" s="17" t="s">
        <v>90</v>
      </c>
      <c r="BK142" s="240">
        <f>ROUND(I142*H142,2)</f>
        <v>0</v>
      </c>
      <c r="BL142" s="17" t="s">
        <v>174</v>
      </c>
      <c r="BM142" s="239" t="s">
        <v>439</v>
      </c>
    </row>
    <row r="143" spans="1:65" s="2" customFormat="1" ht="16.5" customHeight="1">
      <c r="A143" s="39"/>
      <c r="B143" s="40"/>
      <c r="C143" s="228" t="s">
        <v>8</v>
      </c>
      <c r="D143" s="228" t="s">
        <v>169</v>
      </c>
      <c r="E143" s="229" t="s">
        <v>396</v>
      </c>
      <c r="F143" s="230" t="s">
        <v>783</v>
      </c>
      <c r="G143" s="231" t="s">
        <v>766</v>
      </c>
      <c r="H143" s="232">
        <v>1</v>
      </c>
      <c r="I143" s="233"/>
      <c r="J143" s="234">
        <f>ROUND(I143*H143,2)</f>
        <v>0</v>
      </c>
      <c r="K143" s="230" t="s">
        <v>211</v>
      </c>
      <c r="L143" s="45"/>
      <c r="M143" s="235" t="s">
        <v>1</v>
      </c>
      <c r="N143" s="236" t="s">
        <v>48</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174</v>
      </c>
      <c r="AT143" s="239" t="s">
        <v>169</v>
      </c>
      <c r="AU143" s="239" t="s">
        <v>90</v>
      </c>
      <c r="AY143" s="17" t="s">
        <v>167</v>
      </c>
      <c r="BE143" s="240">
        <f>IF(N143="základní",J143,0)</f>
        <v>0</v>
      </c>
      <c r="BF143" s="240">
        <f>IF(N143="snížená",J143,0)</f>
        <v>0</v>
      </c>
      <c r="BG143" s="240">
        <f>IF(N143="zákl. přenesená",J143,0)</f>
        <v>0</v>
      </c>
      <c r="BH143" s="240">
        <f>IF(N143="sníž. přenesená",J143,0)</f>
        <v>0</v>
      </c>
      <c r="BI143" s="240">
        <f>IF(N143="nulová",J143,0)</f>
        <v>0</v>
      </c>
      <c r="BJ143" s="17" t="s">
        <v>90</v>
      </c>
      <c r="BK143" s="240">
        <f>ROUND(I143*H143,2)</f>
        <v>0</v>
      </c>
      <c r="BL143" s="17" t="s">
        <v>174</v>
      </c>
      <c r="BM143" s="239" t="s">
        <v>448</v>
      </c>
    </row>
    <row r="144" spans="1:65" s="2" customFormat="1" ht="16.5" customHeight="1">
      <c r="A144" s="39"/>
      <c r="B144" s="40"/>
      <c r="C144" s="228" t="s">
        <v>255</v>
      </c>
      <c r="D144" s="228" t="s">
        <v>169</v>
      </c>
      <c r="E144" s="229" t="s">
        <v>439</v>
      </c>
      <c r="F144" s="230" t="s">
        <v>784</v>
      </c>
      <c r="G144" s="231" t="s">
        <v>766</v>
      </c>
      <c r="H144" s="232">
        <v>2</v>
      </c>
      <c r="I144" s="233"/>
      <c r="J144" s="234">
        <f>ROUND(I144*H144,2)</f>
        <v>0</v>
      </c>
      <c r="K144" s="230" t="s">
        <v>211</v>
      </c>
      <c r="L144" s="45"/>
      <c r="M144" s="235" t="s">
        <v>1</v>
      </c>
      <c r="N144" s="236" t="s">
        <v>48</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174</v>
      </c>
      <c r="AT144" s="239" t="s">
        <v>169</v>
      </c>
      <c r="AU144" s="239" t="s">
        <v>90</v>
      </c>
      <c r="AY144" s="17" t="s">
        <v>167</v>
      </c>
      <c r="BE144" s="240">
        <f>IF(N144="základní",J144,0)</f>
        <v>0</v>
      </c>
      <c r="BF144" s="240">
        <f>IF(N144="snížená",J144,0)</f>
        <v>0</v>
      </c>
      <c r="BG144" s="240">
        <f>IF(N144="zákl. přenesená",J144,0)</f>
        <v>0</v>
      </c>
      <c r="BH144" s="240">
        <f>IF(N144="sníž. přenesená",J144,0)</f>
        <v>0</v>
      </c>
      <c r="BI144" s="240">
        <f>IF(N144="nulová",J144,0)</f>
        <v>0</v>
      </c>
      <c r="BJ144" s="17" t="s">
        <v>90</v>
      </c>
      <c r="BK144" s="240">
        <f>ROUND(I144*H144,2)</f>
        <v>0</v>
      </c>
      <c r="BL144" s="17" t="s">
        <v>174</v>
      </c>
      <c r="BM144" s="239" t="s">
        <v>286</v>
      </c>
    </row>
    <row r="145" spans="1:65" s="2" customFormat="1" ht="16.5" customHeight="1">
      <c r="A145" s="39"/>
      <c r="B145" s="40"/>
      <c r="C145" s="228" t="s">
        <v>259</v>
      </c>
      <c r="D145" s="228" t="s">
        <v>169</v>
      </c>
      <c r="E145" s="229" t="s">
        <v>444</v>
      </c>
      <c r="F145" s="230" t="s">
        <v>785</v>
      </c>
      <c r="G145" s="231" t="s">
        <v>766</v>
      </c>
      <c r="H145" s="232">
        <v>1</v>
      </c>
      <c r="I145" s="233"/>
      <c r="J145" s="234">
        <f>ROUND(I145*H145,2)</f>
        <v>0</v>
      </c>
      <c r="K145" s="230" t="s">
        <v>211</v>
      </c>
      <c r="L145" s="45"/>
      <c r="M145" s="235" t="s">
        <v>1</v>
      </c>
      <c r="N145" s="236" t="s">
        <v>48</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174</v>
      </c>
      <c r="AT145" s="239" t="s">
        <v>169</v>
      </c>
      <c r="AU145" s="239" t="s">
        <v>90</v>
      </c>
      <c r="AY145" s="17" t="s">
        <v>167</v>
      </c>
      <c r="BE145" s="240">
        <f>IF(N145="základní",J145,0)</f>
        <v>0</v>
      </c>
      <c r="BF145" s="240">
        <f>IF(N145="snížená",J145,0)</f>
        <v>0</v>
      </c>
      <c r="BG145" s="240">
        <f>IF(N145="zákl. přenesená",J145,0)</f>
        <v>0</v>
      </c>
      <c r="BH145" s="240">
        <f>IF(N145="sníž. přenesená",J145,0)</f>
        <v>0</v>
      </c>
      <c r="BI145" s="240">
        <f>IF(N145="nulová",J145,0)</f>
        <v>0</v>
      </c>
      <c r="BJ145" s="17" t="s">
        <v>90</v>
      </c>
      <c r="BK145" s="240">
        <f>ROUND(I145*H145,2)</f>
        <v>0</v>
      </c>
      <c r="BL145" s="17" t="s">
        <v>174</v>
      </c>
      <c r="BM145" s="239" t="s">
        <v>465</v>
      </c>
    </row>
    <row r="146" spans="1:65" s="2" customFormat="1" ht="12">
      <c r="A146" s="39"/>
      <c r="B146" s="40"/>
      <c r="C146" s="228" t="s">
        <v>264</v>
      </c>
      <c r="D146" s="228" t="s">
        <v>169</v>
      </c>
      <c r="E146" s="229" t="s">
        <v>448</v>
      </c>
      <c r="F146" s="230" t="s">
        <v>786</v>
      </c>
      <c r="G146" s="231" t="s">
        <v>772</v>
      </c>
      <c r="H146" s="232">
        <v>1</v>
      </c>
      <c r="I146" s="233"/>
      <c r="J146" s="234">
        <f>ROUND(I146*H146,2)</f>
        <v>0</v>
      </c>
      <c r="K146" s="230" t="s">
        <v>211</v>
      </c>
      <c r="L146" s="45"/>
      <c r="M146" s="235" t="s">
        <v>1</v>
      </c>
      <c r="N146" s="236" t="s">
        <v>48</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174</v>
      </c>
      <c r="AT146" s="239" t="s">
        <v>169</v>
      </c>
      <c r="AU146" s="239" t="s">
        <v>90</v>
      </c>
      <c r="AY146" s="17" t="s">
        <v>167</v>
      </c>
      <c r="BE146" s="240">
        <f>IF(N146="základní",J146,0)</f>
        <v>0</v>
      </c>
      <c r="BF146" s="240">
        <f>IF(N146="snížená",J146,0)</f>
        <v>0</v>
      </c>
      <c r="BG146" s="240">
        <f>IF(N146="zákl. přenesená",J146,0)</f>
        <v>0</v>
      </c>
      <c r="BH146" s="240">
        <f>IF(N146="sníž. přenesená",J146,0)</f>
        <v>0</v>
      </c>
      <c r="BI146" s="240">
        <f>IF(N146="nulová",J146,0)</f>
        <v>0</v>
      </c>
      <c r="BJ146" s="17" t="s">
        <v>90</v>
      </c>
      <c r="BK146" s="240">
        <f>ROUND(I146*H146,2)</f>
        <v>0</v>
      </c>
      <c r="BL146" s="17" t="s">
        <v>174</v>
      </c>
      <c r="BM146" s="239" t="s">
        <v>476</v>
      </c>
    </row>
    <row r="147" spans="1:65" s="2" customFormat="1" ht="16.5" customHeight="1">
      <c r="A147" s="39"/>
      <c r="B147" s="40"/>
      <c r="C147" s="228" t="s">
        <v>270</v>
      </c>
      <c r="D147" s="228" t="s">
        <v>169</v>
      </c>
      <c r="E147" s="229" t="s">
        <v>453</v>
      </c>
      <c r="F147" s="230" t="s">
        <v>787</v>
      </c>
      <c r="G147" s="231" t="s">
        <v>766</v>
      </c>
      <c r="H147" s="232">
        <v>1</v>
      </c>
      <c r="I147" s="233"/>
      <c r="J147" s="234">
        <f>ROUND(I147*H147,2)</f>
        <v>0</v>
      </c>
      <c r="K147" s="230" t="s">
        <v>211</v>
      </c>
      <c r="L147" s="45"/>
      <c r="M147" s="235" t="s">
        <v>1</v>
      </c>
      <c r="N147" s="236" t="s">
        <v>48</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174</v>
      </c>
      <c r="AT147" s="239" t="s">
        <v>169</v>
      </c>
      <c r="AU147" s="239" t="s">
        <v>90</v>
      </c>
      <c r="AY147" s="17" t="s">
        <v>167</v>
      </c>
      <c r="BE147" s="240">
        <f>IF(N147="základní",J147,0)</f>
        <v>0</v>
      </c>
      <c r="BF147" s="240">
        <f>IF(N147="snížená",J147,0)</f>
        <v>0</v>
      </c>
      <c r="BG147" s="240">
        <f>IF(N147="zákl. přenesená",J147,0)</f>
        <v>0</v>
      </c>
      <c r="BH147" s="240">
        <f>IF(N147="sníž. přenesená",J147,0)</f>
        <v>0</v>
      </c>
      <c r="BI147" s="240">
        <f>IF(N147="nulová",J147,0)</f>
        <v>0</v>
      </c>
      <c r="BJ147" s="17" t="s">
        <v>90</v>
      </c>
      <c r="BK147" s="240">
        <f>ROUND(I147*H147,2)</f>
        <v>0</v>
      </c>
      <c r="BL147" s="17" t="s">
        <v>174</v>
      </c>
      <c r="BM147" s="239" t="s">
        <v>489</v>
      </c>
    </row>
    <row r="148" spans="1:65" s="2" customFormat="1" ht="16.5" customHeight="1">
      <c r="A148" s="39"/>
      <c r="B148" s="40"/>
      <c r="C148" s="228" t="s">
        <v>278</v>
      </c>
      <c r="D148" s="228" t="s">
        <v>169</v>
      </c>
      <c r="E148" s="229" t="s">
        <v>286</v>
      </c>
      <c r="F148" s="230" t="s">
        <v>788</v>
      </c>
      <c r="G148" s="231" t="s">
        <v>766</v>
      </c>
      <c r="H148" s="232">
        <v>1</v>
      </c>
      <c r="I148" s="233"/>
      <c r="J148" s="234">
        <f>ROUND(I148*H148,2)</f>
        <v>0</v>
      </c>
      <c r="K148" s="230" t="s">
        <v>211</v>
      </c>
      <c r="L148" s="45"/>
      <c r="M148" s="235" t="s">
        <v>1</v>
      </c>
      <c r="N148" s="236" t="s">
        <v>48</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174</v>
      </c>
      <c r="AT148" s="239" t="s">
        <v>169</v>
      </c>
      <c r="AU148" s="239" t="s">
        <v>90</v>
      </c>
      <c r="AY148" s="17" t="s">
        <v>167</v>
      </c>
      <c r="BE148" s="240">
        <f>IF(N148="základní",J148,0)</f>
        <v>0</v>
      </c>
      <c r="BF148" s="240">
        <f>IF(N148="snížená",J148,0)</f>
        <v>0</v>
      </c>
      <c r="BG148" s="240">
        <f>IF(N148="zákl. přenesená",J148,0)</f>
        <v>0</v>
      </c>
      <c r="BH148" s="240">
        <f>IF(N148="sníž. přenesená",J148,0)</f>
        <v>0</v>
      </c>
      <c r="BI148" s="240">
        <f>IF(N148="nulová",J148,0)</f>
        <v>0</v>
      </c>
      <c r="BJ148" s="17" t="s">
        <v>90</v>
      </c>
      <c r="BK148" s="240">
        <f>ROUND(I148*H148,2)</f>
        <v>0</v>
      </c>
      <c r="BL148" s="17" t="s">
        <v>174</v>
      </c>
      <c r="BM148" s="239" t="s">
        <v>587</v>
      </c>
    </row>
    <row r="149" spans="1:65" s="2" customFormat="1" ht="16.5" customHeight="1">
      <c r="A149" s="39"/>
      <c r="B149" s="40"/>
      <c r="C149" s="228" t="s">
        <v>7</v>
      </c>
      <c r="D149" s="228" t="s">
        <v>169</v>
      </c>
      <c r="E149" s="229" t="s">
        <v>461</v>
      </c>
      <c r="F149" s="230" t="s">
        <v>789</v>
      </c>
      <c r="G149" s="231" t="s">
        <v>766</v>
      </c>
      <c r="H149" s="232">
        <v>1</v>
      </c>
      <c r="I149" s="233"/>
      <c r="J149" s="234">
        <f>ROUND(I149*H149,2)</f>
        <v>0</v>
      </c>
      <c r="K149" s="230" t="s">
        <v>211</v>
      </c>
      <c r="L149" s="45"/>
      <c r="M149" s="235" t="s">
        <v>1</v>
      </c>
      <c r="N149" s="236" t="s">
        <v>48</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174</v>
      </c>
      <c r="AT149" s="239" t="s">
        <v>169</v>
      </c>
      <c r="AU149" s="239" t="s">
        <v>90</v>
      </c>
      <c r="AY149" s="17" t="s">
        <v>167</v>
      </c>
      <c r="BE149" s="240">
        <f>IF(N149="základní",J149,0)</f>
        <v>0</v>
      </c>
      <c r="BF149" s="240">
        <f>IF(N149="snížená",J149,0)</f>
        <v>0</v>
      </c>
      <c r="BG149" s="240">
        <f>IF(N149="zákl. přenesená",J149,0)</f>
        <v>0</v>
      </c>
      <c r="BH149" s="240">
        <f>IF(N149="sníž. přenesená",J149,0)</f>
        <v>0</v>
      </c>
      <c r="BI149" s="240">
        <f>IF(N149="nulová",J149,0)</f>
        <v>0</v>
      </c>
      <c r="BJ149" s="17" t="s">
        <v>90</v>
      </c>
      <c r="BK149" s="240">
        <f>ROUND(I149*H149,2)</f>
        <v>0</v>
      </c>
      <c r="BL149" s="17" t="s">
        <v>174</v>
      </c>
      <c r="BM149" s="239" t="s">
        <v>640</v>
      </c>
    </row>
    <row r="150" spans="1:65" s="2" customFormat="1" ht="16.5" customHeight="1">
      <c r="A150" s="39"/>
      <c r="B150" s="40"/>
      <c r="C150" s="228" t="s">
        <v>289</v>
      </c>
      <c r="D150" s="228" t="s">
        <v>169</v>
      </c>
      <c r="E150" s="229" t="s">
        <v>465</v>
      </c>
      <c r="F150" s="230" t="s">
        <v>790</v>
      </c>
      <c r="G150" s="231" t="s">
        <v>772</v>
      </c>
      <c r="H150" s="232">
        <v>1</v>
      </c>
      <c r="I150" s="233"/>
      <c r="J150" s="234">
        <f>ROUND(I150*H150,2)</f>
        <v>0</v>
      </c>
      <c r="K150" s="230" t="s">
        <v>211</v>
      </c>
      <c r="L150" s="45"/>
      <c r="M150" s="235" t="s">
        <v>1</v>
      </c>
      <c r="N150" s="236" t="s">
        <v>48</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174</v>
      </c>
      <c r="AT150" s="239" t="s">
        <v>169</v>
      </c>
      <c r="AU150" s="239" t="s">
        <v>90</v>
      </c>
      <c r="AY150" s="17" t="s">
        <v>167</v>
      </c>
      <c r="BE150" s="240">
        <f>IF(N150="základní",J150,0)</f>
        <v>0</v>
      </c>
      <c r="BF150" s="240">
        <f>IF(N150="snížená",J150,0)</f>
        <v>0</v>
      </c>
      <c r="BG150" s="240">
        <f>IF(N150="zákl. přenesená",J150,0)</f>
        <v>0</v>
      </c>
      <c r="BH150" s="240">
        <f>IF(N150="sníž. přenesená",J150,0)</f>
        <v>0</v>
      </c>
      <c r="BI150" s="240">
        <f>IF(N150="nulová",J150,0)</f>
        <v>0</v>
      </c>
      <c r="BJ150" s="17" t="s">
        <v>90</v>
      </c>
      <c r="BK150" s="240">
        <f>ROUND(I150*H150,2)</f>
        <v>0</v>
      </c>
      <c r="BL150" s="17" t="s">
        <v>174</v>
      </c>
      <c r="BM150" s="239" t="s">
        <v>643</v>
      </c>
    </row>
    <row r="151" spans="1:65" s="2" customFormat="1" ht="21.75" customHeight="1">
      <c r="A151" s="39"/>
      <c r="B151" s="40"/>
      <c r="C151" s="228" t="s">
        <v>294</v>
      </c>
      <c r="D151" s="228" t="s">
        <v>169</v>
      </c>
      <c r="E151" s="229" t="s">
        <v>470</v>
      </c>
      <c r="F151" s="230" t="s">
        <v>791</v>
      </c>
      <c r="G151" s="231" t="s">
        <v>766</v>
      </c>
      <c r="H151" s="232">
        <v>2</v>
      </c>
      <c r="I151" s="233"/>
      <c r="J151" s="234">
        <f>ROUND(I151*H151,2)</f>
        <v>0</v>
      </c>
      <c r="K151" s="230" t="s">
        <v>211</v>
      </c>
      <c r="L151" s="45"/>
      <c r="M151" s="235" t="s">
        <v>1</v>
      </c>
      <c r="N151" s="236" t="s">
        <v>48</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174</v>
      </c>
      <c r="AT151" s="239" t="s">
        <v>169</v>
      </c>
      <c r="AU151" s="239" t="s">
        <v>90</v>
      </c>
      <c r="AY151" s="17" t="s">
        <v>167</v>
      </c>
      <c r="BE151" s="240">
        <f>IF(N151="základní",J151,0)</f>
        <v>0</v>
      </c>
      <c r="BF151" s="240">
        <f>IF(N151="snížená",J151,0)</f>
        <v>0</v>
      </c>
      <c r="BG151" s="240">
        <f>IF(N151="zákl. přenesená",J151,0)</f>
        <v>0</v>
      </c>
      <c r="BH151" s="240">
        <f>IF(N151="sníž. přenesená",J151,0)</f>
        <v>0</v>
      </c>
      <c r="BI151" s="240">
        <f>IF(N151="nulová",J151,0)</f>
        <v>0</v>
      </c>
      <c r="BJ151" s="17" t="s">
        <v>90</v>
      </c>
      <c r="BK151" s="240">
        <f>ROUND(I151*H151,2)</f>
        <v>0</v>
      </c>
      <c r="BL151" s="17" t="s">
        <v>174</v>
      </c>
      <c r="BM151" s="239" t="s">
        <v>646</v>
      </c>
    </row>
    <row r="152" spans="1:65" s="2" customFormat="1" ht="16.5" customHeight="1">
      <c r="A152" s="39"/>
      <c r="B152" s="40"/>
      <c r="C152" s="228" t="s">
        <v>298</v>
      </c>
      <c r="D152" s="228" t="s">
        <v>169</v>
      </c>
      <c r="E152" s="229" t="s">
        <v>476</v>
      </c>
      <c r="F152" s="230" t="s">
        <v>792</v>
      </c>
      <c r="G152" s="231" t="s">
        <v>772</v>
      </c>
      <c r="H152" s="232">
        <v>1</v>
      </c>
      <c r="I152" s="233"/>
      <c r="J152" s="234">
        <f>ROUND(I152*H152,2)</f>
        <v>0</v>
      </c>
      <c r="K152" s="230" t="s">
        <v>211</v>
      </c>
      <c r="L152" s="45"/>
      <c r="M152" s="235" t="s">
        <v>1</v>
      </c>
      <c r="N152" s="236" t="s">
        <v>48</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174</v>
      </c>
      <c r="AT152" s="239" t="s">
        <v>169</v>
      </c>
      <c r="AU152" s="239" t="s">
        <v>90</v>
      </c>
      <c r="AY152" s="17" t="s">
        <v>167</v>
      </c>
      <c r="BE152" s="240">
        <f>IF(N152="základní",J152,0)</f>
        <v>0</v>
      </c>
      <c r="BF152" s="240">
        <f>IF(N152="snížená",J152,0)</f>
        <v>0</v>
      </c>
      <c r="BG152" s="240">
        <f>IF(N152="zákl. přenesená",J152,0)</f>
        <v>0</v>
      </c>
      <c r="BH152" s="240">
        <f>IF(N152="sníž. přenesená",J152,0)</f>
        <v>0</v>
      </c>
      <c r="BI152" s="240">
        <f>IF(N152="nulová",J152,0)</f>
        <v>0</v>
      </c>
      <c r="BJ152" s="17" t="s">
        <v>90</v>
      </c>
      <c r="BK152" s="240">
        <f>ROUND(I152*H152,2)</f>
        <v>0</v>
      </c>
      <c r="BL152" s="17" t="s">
        <v>174</v>
      </c>
      <c r="BM152" s="239" t="s">
        <v>649</v>
      </c>
    </row>
    <row r="153" spans="1:65" s="2" customFormat="1" ht="16.5" customHeight="1">
      <c r="A153" s="39"/>
      <c r="B153" s="40"/>
      <c r="C153" s="228" t="s">
        <v>304</v>
      </c>
      <c r="D153" s="228" t="s">
        <v>169</v>
      </c>
      <c r="E153" s="229" t="s">
        <v>480</v>
      </c>
      <c r="F153" s="230" t="s">
        <v>793</v>
      </c>
      <c r="G153" s="231" t="s">
        <v>772</v>
      </c>
      <c r="H153" s="232">
        <v>1</v>
      </c>
      <c r="I153" s="233"/>
      <c r="J153" s="234">
        <f>ROUND(I153*H153,2)</f>
        <v>0</v>
      </c>
      <c r="K153" s="230" t="s">
        <v>211</v>
      </c>
      <c r="L153" s="45"/>
      <c r="M153" s="235" t="s">
        <v>1</v>
      </c>
      <c r="N153" s="236" t="s">
        <v>48</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174</v>
      </c>
      <c r="AT153" s="239" t="s">
        <v>169</v>
      </c>
      <c r="AU153" s="239" t="s">
        <v>90</v>
      </c>
      <c r="AY153" s="17" t="s">
        <v>167</v>
      </c>
      <c r="BE153" s="240">
        <f>IF(N153="základní",J153,0)</f>
        <v>0</v>
      </c>
      <c r="BF153" s="240">
        <f>IF(N153="snížená",J153,0)</f>
        <v>0</v>
      </c>
      <c r="BG153" s="240">
        <f>IF(N153="zákl. přenesená",J153,0)</f>
        <v>0</v>
      </c>
      <c r="BH153" s="240">
        <f>IF(N153="sníž. přenesená",J153,0)</f>
        <v>0</v>
      </c>
      <c r="BI153" s="240">
        <f>IF(N153="nulová",J153,0)</f>
        <v>0</v>
      </c>
      <c r="BJ153" s="17" t="s">
        <v>90</v>
      </c>
      <c r="BK153" s="240">
        <f>ROUND(I153*H153,2)</f>
        <v>0</v>
      </c>
      <c r="BL153" s="17" t="s">
        <v>174</v>
      </c>
      <c r="BM153" s="239" t="s">
        <v>652</v>
      </c>
    </row>
    <row r="154" spans="1:65" s="2" customFormat="1" ht="16.5" customHeight="1">
      <c r="A154" s="39"/>
      <c r="B154" s="40"/>
      <c r="C154" s="228" t="s">
        <v>311</v>
      </c>
      <c r="D154" s="228" t="s">
        <v>169</v>
      </c>
      <c r="E154" s="229" t="s">
        <v>489</v>
      </c>
      <c r="F154" s="230" t="s">
        <v>794</v>
      </c>
      <c r="G154" s="231" t="s">
        <v>772</v>
      </c>
      <c r="H154" s="232">
        <v>1</v>
      </c>
      <c r="I154" s="233"/>
      <c r="J154" s="234">
        <f>ROUND(I154*H154,2)</f>
        <v>0</v>
      </c>
      <c r="K154" s="230" t="s">
        <v>211</v>
      </c>
      <c r="L154" s="45"/>
      <c r="M154" s="235" t="s">
        <v>1</v>
      </c>
      <c r="N154" s="236" t="s">
        <v>48</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174</v>
      </c>
      <c r="AT154" s="239" t="s">
        <v>169</v>
      </c>
      <c r="AU154" s="239" t="s">
        <v>90</v>
      </c>
      <c r="AY154" s="17" t="s">
        <v>167</v>
      </c>
      <c r="BE154" s="240">
        <f>IF(N154="základní",J154,0)</f>
        <v>0</v>
      </c>
      <c r="BF154" s="240">
        <f>IF(N154="snížená",J154,0)</f>
        <v>0</v>
      </c>
      <c r="BG154" s="240">
        <f>IF(N154="zákl. přenesená",J154,0)</f>
        <v>0</v>
      </c>
      <c r="BH154" s="240">
        <f>IF(N154="sníž. přenesená",J154,0)</f>
        <v>0</v>
      </c>
      <c r="BI154" s="240">
        <f>IF(N154="nulová",J154,0)</f>
        <v>0</v>
      </c>
      <c r="BJ154" s="17" t="s">
        <v>90</v>
      </c>
      <c r="BK154" s="240">
        <f>ROUND(I154*H154,2)</f>
        <v>0</v>
      </c>
      <c r="BL154" s="17" t="s">
        <v>174</v>
      </c>
      <c r="BM154" s="239" t="s">
        <v>657</v>
      </c>
    </row>
    <row r="155" spans="1:65" s="2" customFormat="1" ht="16.5" customHeight="1">
      <c r="A155" s="39"/>
      <c r="B155" s="40"/>
      <c r="C155" s="228" t="s">
        <v>396</v>
      </c>
      <c r="D155" s="228" t="s">
        <v>169</v>
      </c>
      <c r="E155" s="229" t="s">
        <v>499</v>
      </c>
      <c r="F155" s="230" t="s">
        <v>795</v>
      </c>
      <c r="G155" s="231" t="s">
        <v>772</v>
      </c>
      <c r="H155" s="232">
        <v>1</v>
      </c>
      <c r="I155" s="233"/>
      <c r="J155" s="234">
        <f>ROUND(I155*H155,2)</f>
        <v>0</v>
      </c>
      <c r="K155" s="230" t="s">
        <v>211</v>
      </c>
      <c r="L155" s="45"/>
      <c r="M155" s="235" t="s">
        <v>1</v>
      </c>
      <c r="N155" s="236" t="s">
        <v>48</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174</v>
      </c>
      <c r="AT155" s="239" t="s">
        <v>169</v>
      </c>
      <c r="AU155" s="239" t="s">
        <v>90</v>
      </c>
      <c r="AY155" s="17" t="s">
        <v>167</v>
      </c>
      <c r="BE155" s="240">
        <f>IF(N155="základní",J155,0)</f>
        <v>0</v>
      </c>
      <c r="BF155" s="240">
        <f>IF(N155="snížená",J155,0)</f>
        <v>0</v>
      </c>
      <c r="BG155" s="240">
        <f>IF(N155="zákl. přenesená",J155,0)</f>
        <v>0</v>
      </c>
      <c r="BH155" s="240">
        <f>IF(N155="sníž. přenesená",J155,0)</f>
        <v>0</v>
      </c>
      <c r="BI155" s="240">
        <f>IF(N155="nulová",J155,0)</f>
        <v>0</v>
      </c>
      <c r="BJ155" s="17" t="s">
        <v>90</v>
      </c>
      <c r="BK155" s="240">
        <f>ROUND(I155*H155,2)</f>
        <v>0</v>
      </c>
      <c r="BL155" s="17" t="s">
        <v>174</v>
      </c>
      <c r="BM155" s="239" t="s">
        <v>663</v>
      </c>
    </row>
    <row r="156" spans="1:65" s="2" customFormat="1" ht="16.5" customHeight="1">
      <c r="A156" s="39"/>
      <c r="B156" s="40"/>
      <c r="C156" s="228" t="s">
        <v>439</v>
      </c>
      <c r="D156" s="228" t="s">
        <v>169</v>
      </c>
      <c r="E156" s="229" t="s">
        <v>587</v>
      </c>
      <c r="F156" s="230" t="s">
        <v>796</v>
      </c>
      <c r="G156" s="231" t="s">
        <v>766</v>
      </c>
      <c r="H156" s="232">
        <v>1</v>
      </c>
      <c r="I156" s="233"/>
      <c r="J156" s="234">
        <f>ROUND(I156*H156,2)</f>
        <v>0</v>
      </c>
      <c r="K156" s="230" t="s">
        <v>211</v>
      </c>
      <c r="L156" s="45"/>
      <c r="M156" s="235" t="s">
        <v>1</v>
      </c>
      <c r="N156" s="236" t="s">
        <v>48</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174</v>
      </c>
      <c r="AT156" s="239" t="s">
        <v>169</v>
      </c>
      <c r="AU156" s="239" t="s">
        <v>90</v>
      </c>
      <c r="AY156" s="17" t="s">
        <v>167</v>
      </c>
      <c r="BE156" s="240">
        <f>IF(N156="základní",J156,0)</f>
        <v>0</v>
      </c>
      <c r="BF156" s="240">
        <f>IF(N156="snížená",J156,0)</f>
        <v>0</v>
      </c>
      <c r="BG156" s="240">
        <f>IF(N156="zákl. přenesená",J156,0)</f>
        <v>0</v>
      </c>
      <c r="BH156" s="240">
        <f>IF(N156="sníž. přenesená",J156,0)</f>
        <v>0</v>
      </c>
      <c r="BI156" s="240">
        <f>IF(N156="nulová",J156,0)</f>
        <v>0</v>
      </c>
      <c r="BJ156" s="17" t="s">
        <v>90</v>
      </c>
      <c r="BK156" s="240">
        <f>ROUND(I156*H156,2)</f>
        <v>0</v>
      </c>
      <c r="BL156" s="17" t="s">
        <v>174</v>
      </c>
      <c r="BM156" s="239" t="s">
        <v>659</v>
      </c>
    </row>
    <row r="157" spans="1:65" s="2" customFormat="1" ht="16.5" customHeight="1">
      <c r="A157" s="39"/>
      <c r="B157" s="40"/>
      <c r="C157" s="228" t="s">
        <v>444</v>
      </c>
      <c r="D157" s="228" t="s">
        <v>169</v>
      </c>
      <c r="E157" s="229" t="s">
        <v>494</v>
      </c>
      <c r="F157" s="230" t="s">
        <v>797</v>
      </c>
      <c r="G157" s="231" t="s">
        <v>772</v>
      </c>
      <c r="H157" s="232">
        <v>1</v>
      </c>
      <c r="I157" s="233"/>
      <c r="J157" s="234">
        <f>ROUND(I157*H157,2)</f>
        <v>0</v>
      </c>
      <c r="K157" s="230" t="s">
        <v>211</v>
      </c>
      <c r="L157" s="45"/>
      <c r="M157" s="235" t="s">
        <v>1</v>
      </c>
      <c r="N157" s="236" t="s">
        <v>48</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174</v>
      </c>
      <c r="AT157" s="239" t="s">
        <v>169</v>
      </c>
      <c r="AU157" s="239" t="s">
        <v>90</v>
      </c>
      <c r="AY157" s="17" t="s">
        <v>167</v>
      </c>
      <c r="BE157" s="240">
        <f>IF(N157="základní",J157,0)</f>
        <v>0</v>
      </c>
      <c r="BF157" s="240">
        <f>IF(N157="snížená",J157,0)</f>
        <v>0</v>
      </c>
      <c r="BG157" s="240">
        <f>IF(N157="zákl. přenesená",J157,0)</f>
        <v>0</v>
      </c>
      <c r="BH157" s="240">
        <f>IF(N157="sníž. přenesená",J157,0)</f>
        <v>0</v>
      </c>
      <c r="BI157" s="240">
        <f>IF(N157="nulová",J157,0)</f>
        <v>0</v>
      </c>
      <c r="BJ157" s="17" t="s">
        <v>90</v>
      </c>
      <c r="BK157" s="240">
        <f>ROUND(I157*H157,2)</f>
        <v>0</v>
      </c>
      <c r="BL157" s="17" t="s">
        <v>174</v>
      </c>
      <c r="BM157" s="239" t="s">
        <v>674</v>
      </c>
    </row>
    <row r="158" spans="1:65" s="2" customFormat="1" ht="16.5" customHeight="1">
      <c r="A158" s="39"/>
      <c r="B158" s="40"/>
      <c r="C158" s="228" t="s">
        <v>448</v>
      </c>
      <c r="D158" s="228" t="s">
        <v>169</v>
      </c>
      <c r="E158" s="229" t="s">
        <v>640</v>
      </c>
      <c r="F158" s="230" t="s">
        <v>798</v>
      </c>
      <c r="G158" s="231" t="s">
        <v>766</v>
      </c>
      <c r="H158" s="232">
        <v>1</v>
      </c>
      <c r="I158" s="233"/>
      <c r="J158" s="234">
        <f>ROUND(I158*H158,2)</f>
        <v>0</v>
      </c>
      <c r="K158" s="230" t="s">
        <v>211</v>
      </c>
      <c r="L158" s="45"/>
      <c r="M158" s="235" t="s">
        <v>1</v>
      </c>
      <c r="N158" s="236" t="s">
        <v>48</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174</v>
      </c>
      <c r="AT158" s="239" t="s">
        <v>169</v>
      </c>
      <c r="AU158" s="239" t="s">
        <v>90</v>
      </c>
      <c r="AY158" s="17" t="s">
        <v>167</v>
      </c>
      <c r="BE158" s="240">
        <f>IF(N158="základní",J158,0)</f>
        <v>0</v>
      </c>
      <c r="BF158" s="240">
        <f>IF(N158="snížená",J158,0)</f>
        <v>0</v>
      </c>
      <c r="BG158" s="240">
        <f>IF(N158="zákl. přenesená",J158,0)</f>
        <v>0</v>
      </c>
      <c r="BH158" s="240">
        <f>IF(N158="sníž. přenesená",J158,0)</f>
        <v>0</v>
      </c>
      <c r="BI158" s="240">
        <f>IF(N158="nulová",J158,0)</f>
        <v>0</v>
      </c>
      <c r="BJ158" s="17" t="s">
        <v>90</v>
      </c>
      <c r="BK158" s="240">
        <f>ROUND(I158*H158,2)</f>
        <v>0</v>
      </c>
      <c r="BL158" s="17" t="s">
        <v>174</v>
      </c>
      <c r="BM158" s="239" t="s">
        <v>678</v>
      </c>
    </row>
    <row r="159" spans="1:65" s="2" customFormat="1" ht="21.75" customHeight="1">
      <c r="A159" s="39"/>
      <c r="B159" s="40"/>
      <c r="C159" s="228" t="s">
        <v>453</v>
      </c>
      <c r="D159" s="228" t="s">
        <v>169</v>
      </c>
      <c r="E159" s="229" t="s">
        <v>719</v>
      </c>
      <c r="F159" s="230" t="s">
        <v>799</v>
      </c>
      <c r="G159" s="231" t="s">
        <v>772</v>
      </c>
      <c r="H159" s="232">
        <v>1</v>
      </c>
      <c r="I159" s="233"/>
      <c r="J159" s="234">
        <f>ROUND(I159*H159,2)</f>
        <v>0</v>
      </c>
      <c r="K159" s="230" t="s">
        <v>211</v>
      </c>
      <c r="L159" s="45"/>
      <c r="M159" s="235" t="s">
        <v>1</v>
      </c>
      <c r="N159" s="236" t="s">
        <v>48</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174</v>
      </c>
      <c r="AT159" s="239" t="s">
        <v>169</v>
      </c>
      <c r="AU159" s="239" t="s">
        <v>90</v>
      </c>
      <c r="AY159" s="17" t="s">
        <v>167</v>
      </c>
      <c r="BE159" s="240">
        <f>IF(N159="základní",J159,0)</f>
        <v>0</v>
      </c>
      <c r="BF159" s="240">
        <f>IF(N159="snížená",J159,0)</f>
        <v>0</v>
      </c>
      <c r="BG159" s="240">
        <f>IF(N159="zákl. přenesená",J159,0)</f>
        <v>0</v>
      </c>
      <c r="BH159" s="240">
        <f>IF(N159="sníž. přenesená",J159,0)</f>
        <v>0</v>
      </c>
      <c r="BI159" s="240">
        <f>IF(N159="nulová",J159,0)</f>
        <v>0</v>
      </c>
      <c r="BJ159" s="17" t="s">
        <v>90</v>
      </c>
      <c r="BK159" s="240">
        <f>ROUND(I159*H159,2)</f>
        <v>0</v>
      </c>
      <c r="BL159" s="17" t="s">
        <v>174</v>
      </c>
      <c r="BM159" s="239" t="s">
        <v>682</v>
      </c>
    </row>
    <row r="160" spans="1:65" s="2" customFormat="1" ht="21.75" customHeight="1">
      <c r="A160" s="39"/>
      <c r="B160" s="40"/>
      <c r="C160" s="228" t="s">
        <v>286</v>
      </c>
      <c r="D160" s="228" t="s">
        <v>169</v>
      </c>
      <c r="E160" s="229" t="s">
        <v>643</v>
      </c>
      <c r="F160" s="230" t="s">
        <v>800</v>
      </c>
      <c r="G160" s="231" t="s">
        <v>772</v>
      </c>
      <c r="H160" s="232">
        <v>1</v>
      </c>
      <c r="I160" s="233"/>
      <c r="J160" s="234">
        <f>ROUND(I160*H160,2)</f>
        <v>0</v>
      </c>
      <c r="K160" s="230" t="s">
        <v>211</v>
      </c>
      <c r="L160" s="45"/>
      <c r="M160" s="300" t="s">
        <v>1</v>
      </c>
      <c r="N160" s="301" t="s">
        <v>48</v>
      </c>
      <c r="O160" s="297"/>
      <c r="P160" s="302">
        <f>O160*H160</f>
        <v>0</v>
      </c>
      <c r="Q160" s="302">
        <v>0</v>
      </c>
      <c r="R160" s="302">
        <f>Q160*H160</f>
        <v>0</v>
      </c>
      <c r="S160" s="302">
        <v>0</v>
      </c>
      <c r="T160" s="303">
        <f>S160*H160</f>
        <v>0</v>
      </c>
      <c r="U160" s="39"/>
      <c r="V160" s="39"/>
      <c r="W160" s="39"/>
      <c r="X160" s="39"/>
      <c r="Y160" s="39"/>
      <c r="Z160" s="39"/>
      <c r="AA160" s="39"/>
      <c r="AB160" s="39"/>
      <c r="AC160" s="39"/>
      <c r="AD160" s="39"/>
      <c r="AE160" s="39"/>
      <c r="AR160" s="239" t="s">
        <v>174</v>
      </c>
      <c r="AT160" s="239" t="s">
        <v>169</v>
      </c>
      <c r="AU160" s="239" t="s">
        <v>90</v>
      </c>
      <c r="AY160" s="17" t="s">
        <v>167</v>
      </c>
      <c r="BE160" s="240">
        <f>IF(N160="základní",J160,0)</f>
        <v>0</v>
      </c>
      <c r="BF160" s="240">
        <f>IF(N160="snížená",J160,0)</f>
        <v>0</v>
      </c>
      <c r="BG160" s="240">
        <f>IF(N160="zákl. přenesená",J160,0)</f>
        <v>0</v>
      </c>
      <c r="BH160" s="240">
        <f>IF(N160="sníž. přenesená",J160,0)</f>
        <v>0</v>
      </c>
      <c r="BI160" s="240">
        <f>IF(N160="nulová",J160,0)</f>
        <v>0</v>
      </c>
      <c r="BJ160" s="17" t="s">
        <v>90</v>
      </c>
      <c r="BK160" s="240">
        <f>ROUND(I160*H160,2)</f>
        <v>0</v>
      </c>
      <c r="BL160" s="17" t="s">
        <v>174</v>
      </c>
      <c r="BM160" s="239" t="s">
        <v>685</v>
      </c>
    </row>
    <row r="161" spans="1:31" s="2" customFormat="1" ht="6.95" customHeight="1">
      <c r="A161" s="39"/>
      <c r="B161" s="67"/>
      <c r="C161" s="68"/>
      <c r="D161" s="68"/>
      <c r="E161" s="68"/>
      <c r="F161" s="68"/>
      <c r="G161" s="68"/>
      <c r="H161" s="68"/>
      <c r="I161" s="68"/>
      <c r="J161" s="68"/>
      <c r="K161" s="68"/>
      <c r="L161" s="45"/>
      <c r="M161" s="39"/>
      <c r="O161" s="39"/>
      <c r="P161" s="39"/>
      <c r="Q161" s="39"/>
      <c r="R161" s="39"/>
      <c r="S161" s="39"/>
      <c r="T161" s="39"/>
      <c r="U161" s="39"/>
      <c r="V161" s="39"/>
      <c r="W161" s="39"/>
      <c r="X161" s="39"/>
      <c r="Y161" s="39"/>
      <c r="Z161" s="39"/>
      <c r="AA161" s="39"/>
      <c r="AB161" s="39"/>
      <c r="AC161" s="39"/>
      <c r="AD161" s="39"/>
      <c r="AE161" s="39"/>
    </row>
  </sheetData>
  <sheetProtection password="E785" sheet="1" objects="1" scenarios="1" formatColumns="0" formatRows="0" autoFilter="0"/>
  <autoFilter ref="C125:K160"/>
  <mergeCells count="15">
    <mergeCell ref="E7:H7"/>
    <mergeCell ref="E11:H11"/>
    <mergeCell ref="E9:H9"/>
    <mergeCell ref="E13:H13"/>
    <mergeCell ref="E22:H22"/>
    <mergeCell ref="E31:H31"/>
    <mergeCell ref="E85:H85"/>
    <mergeCell ref="E89:H89"/>
    <mergeCell ref="E87:H87"/>
    <mergeCell ref="E91:H91"/>
    <mergeCell ref="E112:H112"/>
    <mergeCell ref="E116:H116"/>
    <mergeCell ref="E114:H114"/>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116</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ht="12">
      <c r="B8" s="20"/>
      <c r="D8" s="152" t="s">
        <v>131</v>
      </c>
      <c r="L8" s="20"/>
    </row>
    <row r="9" spans="2:12" s="1" customFormat="1" ht="16.5" customHeight="1">
      <c r="B9" s="20"/>
      <c r="E9" s="153" t="s">
        <v>558</v>
      </c>
      <c r="F9" s="1"/>
      <c r="G9" s="1"/>
      <c r="H9" s="1"/>
      <c r="L9" s="20"/>
    </row>
    <row r="10" spans="2:12" s="1" customFormat="1" ht="12" customHeight="1">
      <c r="B10" s="20"/>
      <c r="D10" s="152" t="s">
        <v>133</v>
      </c>
      <c r="L10" s="20"/>
    </row>
    <row r="11" spans="1:31" s="2" customFormat="1" ht="16.5" customHeight="1">
      <c r="A11" s="39"/>
      <c r="B11" s="45"/>
      <c r="C11" s="39"/>
      <c r="D11" s="39"/>
      <c r="E11" s="164" t="s">
        <v>559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560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4" t="s">
        <v>801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20</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22</v>
      </c>
      <c r="E16" s="39"/>
      <c r="F16" s="142" t="s">
        <v>40</v>
      </c>
      <c r="G16" s="39"/>
      <c r="H16" s="39"/>
      <c r="I16" s="152" t="s">
        <v>24</v>
      </c>
      <c r="J16" s="155" t="str">
        <f>'Rekapitulace stavby'!AN8</f>
        <v>20. 2. 2021</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30</v>
      </c>
      <c r="E18" s="39"/>
      <c r="F18" s="39"/>
      <c r="G18" s="39"/>
      <c r="H18" s="39"/>
      <c r="I18" s="152" t="s">
        <v>31</v>
      </c>
      <c r="J18" s="142" t="str">
        <f>IF('Rekapitulace stavby'!AN10="","",'Rekapitulace stavby'!AN10)</f>
        <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tr">
        <f>IF('Rekapitulace stavby'!E11="","",'Rekapitulace stavby'!E11)</f>
        <v xml:space="preserve">VŠB - TUO </v>
      </c>
      <c r="F19" s="39"/>
      <c r="G19" s="39"/>
      <c r="H19" s="39"/>
      <c r="I19" s="152" t="s">
        <v>33</v>
      </c>
      <c r="J19" s="142" t="str">
        <f>IF('Rekapitulace stavby'!AN11="","",'Rekapitulace stavby'!AN11)</f>
        <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34</v>
      </c>
      <c r="E21" s="39"/>
      <c r="F21" s="39"/>
      <c r="G21" s="39"/>
      <c r="H21" s="39"/>
      <c r="I21" s="152" t="s">
        <v>31</v>
      </c>
      <c r="J21" s="33"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3" t="str">
        <f>'Rekapitulace stavby'!E14</f>
        <v>Vyplň údaj</v>
      </c>
      <c r="F22" s="142"/>
      <c r="G22" s="142"/>
      <c r="H22" s="142"/>
      <c r="I22" s="152" t="s">
        <v>33</v>
      </c>
      <c r="J22" s="33"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36</v>
      </c>
      <c r="E24" s="39"/>
      <c r="F24" s="39"/>
      <c r="G24" s="39"/>
      <c r="H24" s="39"/>
      <c r="I24" s="152" t="s">
        <v>31</v>
      </c>
      <c r="J24" s="142" t="str">
        <f>IF('Rekapitulace stavby'!AN16="","",'Rekapitulace stavby'!AN16)</f>
        <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tr">
        <f>IF('Rekapitulace stavby'!E17="","",'Rekapitulace stavby'!E17)</f>
        <v xml:space="preserve">CHVÁLEK ATELIÉR s.r.o  </v>
      </c>
      <c r="F25" s="39"/>
      <c r="G25" s="39"/>
      <c r="H25" s="39"/>
      <c r="I25" s="152" t="s">
        <v>33</v>
      </c>
      <c r="J25" s="142" t="str">
        <f>IF('Rekapitulace stavby'!AN17="","",'Rekapitulace stavby'!AN17)</f>
        <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39</v>
      </c>
      <c r="E27" s="39"/>
      <c r="F27" s="39"/>
      <c r="G27" s="39"/>
      <c r="H27" s="39"/>
      <c r="I27" s="152" t="s">
        <v>31</v>
      </c>
      <c r="J27" s="142" t="str">
        <f>IF('Rekapitulace stavby'!AN19="","",'Rekapitulace stavby'!AN19)</f>
        <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tr">
        <f>IF('Rekapitulace stavby'!E20="","",'Rekapitulace stavby'!E20)</f>
        <v xml:space="preserve"> </v>
      </c>
      <c r="F28" s="39"/>
      <c r="G28" s="39"/>
      <c r="H28" s="39"/>
      <c r="I28" s="152" t="s">
        <v>33</v>
      </c>
      <c r="J28" s="142" t="str">
        <f>IF('Rekapitulace stavby'!AN20="","",'Rekapitulace stavby'!AN20)</f>
        <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41</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25.4" customHeight="1">
      <c r="A34" s="39"/>
      <c r="B34" s="45"/>
      <c r="C34" s="39"/>
      <c r="D34" s="161" t="s">
        <v>43</v>
      </c>
      <c r="E34" s="39"/>
      <c r="F34" s="39"/>
      <c r="G34" s="39"/>
      <c r="H34" s="39"/>
      <c r="I34" s="39"/>
      <c r="J34" s="162">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0"/>
      <c r="E35" s="160"/>
      <c r="F35" s="160"/>
      <c r="G35" s="160"/>
      <c r="H35" s="160"/>
      <c r="I35" s="160"/>
      <c r="J35" s="160"/>
      <c r="K35" s="160"/>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3" t="s">
        <v>45</v>
      </c>
      <c r="G36" s="39"/>
      <c r="H36" s="39"/>
      <c r="I36" s="163" t="s">
        <v>44</v>
      </c>
      <c r="J36" s="163" t="s">
        <v>46</v>
      </c>
      <c r="K36" s="39"/>
      <c r="L36" s="64"/>
      <c r="S36" s="39"/>
      <c r="T36" s="39"/>
      <c r="U36" s="39"/>
      <c r="V36" s="39"/>
      <c r="W36" s="39"/>
      <c r="X36" s="39"/>
      <c r="Y36" s="39"/>
      <c r="Z36" s="39"/>
      <c r="AA36" s="39"/>
      <c r="AB36" s="39"/>
      <c r="AC36" s="39"/>
      <c r="AD36" s="39"/>
      <c r="AE36" s="39"/>
    </row>
    <row r="37" spans="1:31" s="2" customFormat="1" ht="14.4" customHeight="1">
      <c r="A37" s="39"/>
      <c r="B37" s="45"/>
      <c r="C37" s="39"/>
      <c r="D37" s="164" t="s">
        <v>47</v>
      </c>
      <c r="E37" s="152" t="s">
        <v>48</v>
      </c>
      <c r="F37" s="165">
        <f>ROUND((SUM(BE128:BE163)),2)</f>
        <v>0</v>
      </c>
      <c r="G37" s="39"/>
      <c r="H37" s="39"/>
      <c r="I37" s="166">
        <v>0.21</v>
      </c>
      <c r="J37" s="165">
        <f>ROUND(((SUM(BE128:BE163))*I37),2)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49</v>
      </c>
      <c r="F38" s="165">
        <f>ROUND((SUM(BF128:BF163)),2)</f>
        <v>0</v>
      </c>
      <c r="G38" s="39"/>
      <c r="H38" s="39"/>
      <c r="I38" s="166">
        <v>0.15</v>
      </c>
      <c r="J38" s="165">
        <f>ROUND(((SUM(BF128:BF163))*I38),2)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50</v>
      </c>
      <c r="F39" s="165">
        <f>ROUND((SUM(BG128:BG163)),2)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51</v>
      </c>
      <c r="F40" s="165">
        <f>ROUND((SUM(BH128:BH163)),2)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52</v>
      </c>
      <c r="F41" s="165">
        <f>ROUND((SUM(BI128:BI163)),2)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53</v>
      </c>
      <c r="E43" s="169"/>
      <c r="F43" s="169"/>
      <c r="G43" s="170" t="s">
        <v>54</v>
      </c>
      <c r="H43" s="171" t="s">
        <v>55</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2:12" s="1" customFormat="1" ht="16.5" customHeight="1">
      <c r="B87" s="21"/>
      <c r="C87" s="22"/>
      <c r="D87" s="22"/>
      <c r="E87" s="185" t="s">
        <v>558</v>
      </c>
      <c r="F87" s="22"/>
      <c r="G87" s="22"/>
      <c r="H87" s="22"/>
      <c r="I87" s="22"/>
      <c r="J87" s="22"/>
      <c r="K87" s="22"/>
      <c r="L87" s="20"/>
    </row>
    <row r="88" spans="2:12" s="1" customFormat="1" ht="12" customHeight="1">
      <c r="B88" s="21"/>
      <c r="C88" s="32" t="s">
        <v>133</v>
      </c>
      <c r="D88" s="22"/>
      <c r="E88" s="22"/>
      <c r="F88" s="22"/>
      <c r="G88" s="22"/>
      <c r="H88" s="22"/>
      <c r="I88" s="22"/>
      <c r="J88" s="22"/>
      <c r="K88" s="22"/>
      <c r="L88" s="20"/>
    </row>
    <row r="89" spans="1:31" s="2" customFormat="1" ht="16.5" customHeight="1">
      <c r="A89" s="39"/>
      <c r="B89" s="40"/>
      <c r="C89" s="41"/>
      <c r="D89" s="41"/>
      <c r="E89" s="299" t="s">
        <v>559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2" t="s">
        <v>560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1.3 - Vedlejší a ostatní náklady</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2" t="s">
        <v>22</v>
      </c>
      <c r="D93" s="41"/>
      <c r="E93" s="41"/>
      <c r="F93" s="27" t="str">
        <f>F16</f>
        <v xml:space="preserve"> </v>
      </c>
      <c r="G93" s="41"/>
      <c r="H93" s="41"/>
      <c r="I93" s="32" t="s">
        <v>24</v>
      </c>
      <c r="J93" s="80" t="str">
        <f>IF(J16="","",J16)</f>
        <v>20. 2. 2021</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25.65" customHeight="1">
      <c r="A95" s="39"/>
      <c r="B95" s="40"/>
      <c r="C95" s="32" t="s">
        <v>30</v>
      </c>
      <c r="D95" s="41"/>
      <c r="E95" s="41"/>
      <c r="F95" s="27" t="str">
        <f>E19</f>
        <v xml:space="preserve">VŠB - TUO </v>
      </c>
      <c r="G95" s="41"/>
      <c r="H95" s="41"/>
      <c r="I95" s="32" t="s">
        <v>36</v>
      </c>
      <c r="J95" s="37" t="str">
        <f>E25</f>
        <v xml:space="preserve">CHVÁLEK ATELIÉR s.r.o  </v>
      </c>
      <c r="K95" s="41"/>
      <c r="L95" s="64"/>
      <c r="S95" s="39"/>
      <c r="T95" s="39"/>
      <c r="U95" s="39"/>
      <c r="V95" s="39"/>
      <c r="W95" s="39"/>
      <c r="X95" s="39"/>
      <c r="Y95" s="39"/>
      <c r="Z95" s="39"/>
      <c r="AA95" s="39"/>
      <c r="AB95" s="39"/>
      <c r="AC95" s="39"/>
      <c r="AD95" s="39"/>
      <c r="AE95" s="39"/>
    </row>
    <row r="96" spans="1:31" s="2" customFormat="1" ht="15.15" customHeight="1">
      <c r="A96" s="39"/>
      <c r="B96" s="40"/>
      <c r="C96" s="32" t="s">
        <v>34</v>
      </c>
      <c r="D96" s="41"/>
      <c r="E96" s="41"/>
      <c r="F96" s="27" t="str">
        <f>IF(E22="","",E22)</f>
        <v>Vyplň údaj</v>
      </c>
      <c r="G96" s="41"/>
      <c r="H96" s="41"/>
      <c r="I96" s="32" t="s">
        <v>39</v>
      </c>
      <c r="J96" s="37" t="str">
        <f>E28</f>
        <v xml:space="preserve"> </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6" t="s">
        <v>137</v>
      </c>
      <c r="D98" s="187"/>
      <c r="E98" s="187"/>
      <c r="F98" s="187"/>
      <c r="G98" s="187"/>
      <c r="H98" s="187"/>
      <c r="I98" s="187"/>
      <c r="J98" s="188" t="s">
        <v>138</v>
      </c>
      <c r="K98" s="187"/>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89" t="s">
        <v>139</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7" t="s">
        <v>140</v>
      </c>
    </row>
    <row r="101" spans="1:31" s="9" customFormat="1" ht="24.95" customHeight="1">
      <c r="A101" s="9"/>
      <c r="B101" s="190"/>
      <c r="C101" s="191"/>
      <c r="D101" s="192" t="s">
        <v>802</v>
      </c>
      <c r="E101" s="193"/>
      <c r="F101" s="193"/>
      <c r="G101" s="193"/>
      <c r="H101" s="193"/>
      <c r="I101" s="193"/>
      <c r="J101" s="194">
        <f>J129</f>
        <v>0</v>
      </c>
      <c r="K101" s="191"/>
      <c r="L101" s="195"/>
      <c r="S101" s="9"/>
      <c r="T101" s="9"/>
      <c r="U101" s="9"/>
      <c r="V101" s="9"/>
      <c r="W101" s="9"/>
      <c r="X101" s="9"/>
      <c r="Y101" s="9"/>
      <c r="Z101" s="9"/>
      <c r="AA101" s="9"/>
      <c r="AB101" s="9"/>
      <c r="AC101" s="9"/>
      <c r="AD101" s="9"/>
      <c r="AE101" s="9"/>
    </row>
    <row r="102" spans="1:31" s="10" customFormat="1" ht="19.9" customHeight="1">
      <c r="A102" s="10"/>
      <c r="B102" s="196"/>
      <c r="C102" s="134"/>
      <c r="D102" s="197" t="s">
        <v>803</v>
      </c>
      <c r="E102" s="198"/>
      <c r="F102" s="198"/>
      <c r="G102" s="198"/>
      <c r="H102" s="198"/>
      <c r="I102" s="198"/>
      <c r="J102" s="199">
        <f>J130</f>
        <v>0</v>
      </c>
      <c r="K102" s="134"/>
      <c r="L102" s="200"/>
      <c r="S102" s="10"/>
      <c r="T102" s="10"/>
      <c r="U102" s="10"/>
      <c r="V102" s="10"/>
      <c r="W102" s="10"/>
      <c r="X102" s="10"/>
      <c r="Y102" s="10"/>
      <c r="Z102" s="10"/>
      <c r="AA102" s="10"/>
      <c r="AB102" s="10"/>
      <c r="AC102" s="10"/>
      <c r="AD102" s="10"/>
      <c r="AE102" s="10"/>
    </row>
    <row r="103" spans="1:31" s="9" customFormat="1" ht="24.95" customHeight="1">
      <c r="A103" s="9"/>
      <c r="B103" s="190"/>
      <c r="C103" s="191"/>
      <c r="D103" s="192" t="s">
        <v>326</v>
      </c>
      <c r="E103" s="193"/>
      <c r="F103" s="193"/>
      <c r="G103" s="193"/>
      <c r="H103" s="193"/>
      <c r="I103" s="193"/>
      <c r="J103" s="194">
        <f>J141</f>
        <v>0</v>
      </c>
      <c r="K103" s="191"/>
      <c r="L103" s="195"/>
      <c r="S103" s="9"/>
      <c r="T103" s="9"/>
      <c r="U103" s="9"/>
      <c r="V103" s="9"/>
      <c r="W103" s="9"/>
      <c r="X103" s="9"/>
      <c r="Y103" s="9"/>
      <c r="Z103" s="9"/>
      <c r="AA103" s="9"/>
      <c r="AB103" s="9"/>
      <c r="AC103" s="9"/>
      <c r="AD103" s="9"/>
      <c r="AE103" s="9"/>
    </row>
    <row r="104" spans="1:31" s="10" customFormat="1" ht="19.9" customHeight="1">
      <c r="A104" s="10"/>
      <c r="B104" s="196"/>
      <c r="C104" s="134"/>
      <c r="D104" s="197" t="s">
        <v>804</v>
      </c>
      <c r="E104" s="198"/>
      <c r="F104" s="198"/>
      <c r="G104" s="198"/>
      <c r="H104" s="198"/>
      <c r="I104" s="198"/>
      <c r="J104" s="199">
        <f>J142</f>
        <v>0</v>
      </c>
      <c r="K104" s="134"/>
      <c r="L104" s="200"/>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3" t="s">
        <v>152</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2"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Akumulace dešťových vod budovy J areálu VŠB-TUO</v>
      </c>
      <c r="F114" s="32"/>
      <c r="G114" s="32"/>
      <c r="H114" s="32"/>
      <c r="I114" s="41"/>
      <c r="J114" s="41"/>
      <c r="K114" s="41"/>
      <c r="L114" s="64"/>
      <c r="S114" s="39"/>
      <c r="T114" s="39"/>
      <c r="U114" s="39"/>
      <c r="V114" s="39"/>
      <c r="W114" s="39"/>
      <c r="X114" s="39"/>
      <c r="Y114" s="39"/>
      <c r="Z114" s="39"/>
      <c r="AA114" s="39"/>
      <c r="AB114" s="39"/>
      <c r="AC114" s="39"/>
      <c r="AD114" s="39"/>
      <c r="AE114" s="39"/>
    </row>
    <row r="115" spans="2:12" s="1" customFormat="1" ht="12" customHeight="1">
      <c r="B115" s="21"/>
      <c r="C115" s="32" t="s">
        <v>131</v>
      </c>
      <c r="D115" s="22"/>
      <c r="E115" s="22"/>
      <c r="F115" s="22"/>
      <c r="G115" s="22"/>
      <c r="H115" s="22"/>
      <c r="I115" s="22"/>
      <c r="J115" s="22"/>
      <c r="K115" s="22"/>
      <c r="L115" s="20"/>
    </row>
    <row r="116" spans="2:12" s="1" customFormat="1" ht="16.5" customHeight="1">
      <c r="B116" s="21"/>
      <c r="C116" s="22"/>
      <c r="D116" s="22"/>
      <c r="E116" s="185" t="s">
        <v>558</v>
      </c>
      <c r="F116" s="22"/>
      <c r="G116" s="22"/>
      <c r="H116" s="22"/>
      <c r="I116" s="22"/>
      <c r="J116" s="22"/>
      <c r="K116" s="22"/>
      <c r="L116" s="20"/>
    </row>
    <row r="117" spans="2:12" s="1" customFormat="1" ht="12" customHeight="1">
      <c r="B117" s="21"/>
      <c r="C117" s="32" t="s">
        <v>133</v>
      </c>
      <c r="D117" s="22"/>
      <c r="E117" s="22"/>
      <c r="F117" s="22"/>
      <c r="G117" s="22"/>
      <c r="H117" s="22"/>
      <c r="I117" s="22"/>
      <c r="J117" s="22"/>
      <c r="K117" s="22"/>
      <c r="L117" s="20"/>
    </row>
    <row r="118" spans="1:31" s="2" customFormat="1" ht="16.5" customHeight="1">
      <c r="A118" s="39"/>
      <c r="B118" s="40"/>
      <c r="C118" s="41"/>
      <c r="D118" s="41"/>
      <c r="E118" s="299" t="s">
        <v>559</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2" t="s">
        <v>560</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1.3 - Vedlejší a ostatní náklady</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2" t="s">
        <v>22</v>
      </c>
      <c r="D122" s="41"/>
      <c r="E122" s="41"/>
      <c r="F122" s="27" t="str">
        <f>F16</f>
        <v xml:space="preserve"> </v>
      </c>
      <c r="G122" s="41"/>
      <c r="H122" s="41"/>
      <c r="I122" s="32" t="s">
        <v>24</v>
      </c>
      <c r="J122" s="80" t="str">
        <f>IF(J16="","",J16)</f>
        <v>20. 2. 2021</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25.65" customHeight="1">
      <c r="A124" s="39"/>
      <c r="B124" s="40"/>
      <c r="C124" s="32" t="s">
        <v>30</v>
      </c>
      <c r="D124" s="41"/>
      <c r="E124" s="41"/>
      <c r="F124" s="27" t="str">
        <f>E19</f>
        <v xml:space="preserve">VŠB - TUO </v>
      </c>
      <c r="G124" s="41"/>
      <c r="H124" s="41"/>
      <c r="I124" s="32" t="s">
        <v>36</v>
      </c>
      <c r="J124" s="37" t="str">
        <f>E25</f>
        <v xml:space="preserve">CHVÁLEK ATELIÉR s.r.o  </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2" t="s">
        <v>34</v>
      </c>
      <c r="D125" s="41"/>
      <c r="E125" s="41"/>
      <c r="F125" s="27" t="str">
        <f>IF(E22="","",E22)</f>
        <v>Vyplň údaj</v>
      </c>
      <c r="G125" s="41"/>
      <c r="H125" s="41"/>
      <c r="I125" s="32" t="s">
        <v>39</v>
      </c>
      <c r="J125" s="37" t="str">
        <f>E28</f>
        <v xml:space="preserve"> </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1"/>
      <c r="B127" s="202"/>
      <c r="C127" s="203" t="s">
        <v>153</v>
      </c>
      <c r="D127" s="204" t="s">
        <v>68</v>
      </c>
      <c r="E127" s="204" t="s">
        <v>64</v>
      </c>
      <c r="F127" s="204" t="s">
        <v>65</v>
      </c>
      <c r="G127" s="204" t="s">
        <v>154</v>
      </c>
      <c r="H127" s="204" t="s">
        <v>155</v>
      </c>
      <c r="I127" s="204" t="s">
        <v>156</v>
      </c>
      <c r="J127" s="204" t="s">
        <v>138</v>
      </c>
      <c r="K127" s="205" t="s">
        <v>157</v>
      </c>
      <c r="L127" s="206"/>
      <c r="M127" s="101" t="s">
        <v>1</v>
      </c>
      <c r="N127" s="102" t="s">
        <v>47</v>
      </c>
      <c r="O127" s="102" t="s">
        <v>158</v>
      </c>
      <c r="P127" s="102" t="s">
        <v>159</v>
      </c>
      <c r="Q127" s="102" t="s">
        <v>160</v>
      </c>
      <c r="R127" s="102" t="s">
        <v>161</v>
      </c>
      <c r="S127" s="102" t="s">
        <v>162</v>
      </c>
      <c r="T127" s="103" t="s">
        <v>163</v>
      </c>
      <c r="U127" s="201"/>
      <c r="V127" s="201"/>
      <c r="W127" s="201"/>
      <c r="X127" s="201"/>
      <c r="Y127" s="201"/>
      <c r="Z127" s="201"/>
      <c r="AA127" s="201"/>
      <c r="AB127" s="201"/>
      <c r="AC127" s="201"/>
      <c r="AD127" s="201"/>
      <c r="AE127" s="201"/>
    </row>
    <row r="128" spans="1:63" s="2" customFormat="1" ht="22.8" customHeight="1">
      <c r="A128" s="39"/>
      <c r="B128" s="40"/>
      <c r="C128" s="108" t="s">
        <v>164</v>
      </c>
      <c r="D128" s="41"/>
      <c r="E128" s="41"/>
      <c r="F128" s="41"/>
      <c r="G128" s="41"/>
      <c r="H128" s="41"/>
      <c r="I128" s="41"/>
      <c r="J128" s="207">
        <f>BK128</f>
        <v>0</v>
      </c>
      <c r="K128" s="41"/>
      <c r="L128" s="45"/>
      <c r="M128" s="104"/>
      <c r="N128" s="208"/>
      <c r="O128" s="105"/>
      <c r="P128" s="209">
        <f>P129+P141</f>
        <v>0</v>
      </c>
      <c r="Q128" s="105"/>
      <c r="R128" s="209">
        <f>R129+R141</f>
        <v>0</v>
      </c>
      <c r="S128" s="105"/>
      <c r="T128" s="210">
        <f>T129+T141</f>
        <v>0</v>
      </c>
      <c r="U128" s="39"/>
      <c r="V128" s="39"/>
      <c r="W128" s="39"/>
      <c r="X128" s="39"/>
      <c r="Y128" s="39"/>
      <c r="Z128" s="39"/>
      <c r="AA128" s="39"/>
      <c r="AB128" s="39"/>
      <c r="AC128" s="39"/>
      <c r="AD128" s="39"/>
      <c r="AE128" s="39"/>
      <c r="AT128" s="17" t="s">
        <v>82</v>
      </c>
      <c r="AU128" s="17" t="s">
        <v>140</v>
      </c>
      <c r="BK128" s="211">
        <f>BK129+BK141</f>
        <v>0</v>
      </c>
    </row>
    <row r="129" spans="1:63" s="12" customFormat="1" ht="25.9" customHeight="1">
      <c r="A129" s="12"/>
      <c r="B129" s="212"/>
      <c r="C129" s="213"/>
      <c r="D129" s="214" t="s">
        <v>82</v>
      </c>
      <c r="E129" s="215" t="s">
        <v>805</v>
      </c>
      <c r="F129" s="215" t="s">
        <v>806</v>
      </c>
      <c r="G129" s="213"/>
      <c r="H129" s="213"/>
      <c r="I129" s="216"/>
      <c r="J129" s="217">
        <f>BK129</f>
        <v>0</v>
      </c>
      <c r="K129" s="213"/>
      <c r="L129" s="218"/>
      <c r="M129" s="219"/>
      <c r="N129" s="220"/>
      <c r="O129" s="220"/>
      <c r="P129" s="221">
        <f>P130</f>
        <v>0</v>
      </c>
      <c r="Q129" s="220"/>
      <c r="R129" s="221">
        <f>R130</f>
        <v>0</v>
      </c>
      <c r="S129" s="220"/>
      <c r="T129" s="222">
        <f>T130</f>
        <v>0</v>
      </c>
      <c r="U129" s="12"/>
      <c r="V129" s="12"/>
      <c r="W129" s="12"/>
      <c r="X129" s="12"/>
      <c r="Y129" s="12"/>
      <c r="Z129" s="12"/>
      <c r="AA129" s="12"/>
      <c r="AB129" s="12"/>
      <c r="AC129" s="12"/>
      <c r="AD129" s="12"/>
      <c r="AE129" s="12"/>
      <c r="AR129" s="223" t="s">
        <v>174</v>
      </c>
      <c r="AT129" s="224" t="s">
        <v>82</v>
      </c>
      <c r="AU129" s="224" t="s">
        <v>83</v>
      </c>
      <c r="AY129" s="223" t="s">
        <v>167</v>
      </c>
      <c r="BK129" s="225">
        <f>BK130</f>
        <v>0</v>
      </c>
    </row>
    <row r="130" spans="1:63" s="12" customFormat="1" ht="22.8" customHeight="1">
      <c r="A130" s="12"/>
      <c r="B130" s="212"/>
      <c r="C130" s="213"/>
      <c r="D130" s="214" t="s">
        <v>82</v>
      </c>
      <c r="E130" s="226" t="s">
        <v>807</v>
      </c>
      <c r="F130" s="226" t="s">
        <v>806</v>
      </c>
      <c r="G130" s="213"/>
      <c r="H130" s="213"/>
      <c r="I130" s="216"/>
      <c r="J130" s="227">
        <f>BK130</f>
        <v>0</v>
      </c>
      <c r="K130" s="213"/>
      <c r="L130" s="218"/>
      <c r="M130" s="219"/>
      <c r="N130" s="220"/>
      <c r="O130" s="220"/>
      <c r="P130" s="221">
        <f>SUM(P131:P140)</f>
        <v>0</v>
      </c>
      <c r="Q130" s="220"/>
      <c r="R130" s="221">
        <f>SUM(R131:R140)</f>
        <v>0</v>
      </c>
      <c r="S130" s="220"/>
      <c r="T130" s="222">
        <f>SUM(T131:T140)</f>
        <v>0</v>
      </c>
      <c r="U130" s="12"/>
      <c r="V130" s="12"/>
      <c r="W130" s="12"/>
      <c r="X130" s="12"/>
      <c r="Y130" s="12"/>
      <c r="Z130" s="12"/>
      <c r="AA130" s="12"/>
      <c r="AB130" s="12"/>
      <c r="AC130" s="12"/>
      <c r="AD130" s="12"/>
      <c r="AE130" s="12"/>
      <c r="AR130" s="223" t="s">
        <v>90</v>
      </c>
      <c r="AT130" s="224" t="s">
        <v>82</v>
      </c>
      <c r="AU130" s="224" t="s">
        <v>90</v>
      </c>
      <c r="AY130" s="223" t="s">
        <v>167</v>
      </c>
      <c r="BK130" s="225">
        <f>SUM(BK131:BK140)</f>
        <v>0</v>
      </c>
    </row>
    <row r="131" spans="1:65" s="2" customFormat="1" ht="16.5" customHeight="1">
      <c r="A131" s="39"/>
      <c r="B131" s="40"/>
      <c r="C131" s="228" t="s">
        <v>90</v>
      </c>
      <c r="D131" s="228" t="s">
        <v>169</v>
      </c>
      <c r="E131" s="229" t="s">
        <v>808</v>
      </c>
      <c r="F131" s="230" t="s">
        <v>809</v>
      </c>
      <c r="G131" s="231" t="s">
        <v>728</v>
      </c>
      <c r="H131" s="232">
        <v>1</v>
      </c>
      <c r="I131" s="233"/>
      <c r="J131" s="234">
        <f>ROUND(I131*H131,2)</f>
        <v>0</v>
      </c>
      <c r="K131" s="230" t="s">
        <v>1</v>
      </c>
      <c r="L131" s="45"/>
      <c r="M131" s="235" t="s">
        <v>1</v>
      </c>
      <c r="N131" s="236" t="s">
        <v>48</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174</v>
      </c>
      <c r="AT131" s="239" t="s">
        <v>169</v>
      </c>
      <c r="AU131" s="239" t="s">
        <v>92</v>
      </c>
      <c r="AY131" s="17" t="s">
        <v>167</v>
      </c>
      <c r="BE131" s="240">
        <f>IF(N131="základní",J131,0)</f>
        <v>0</v>
      </c>
      <c r="BF131" s="240">
        <f>IF(N131="snížená",J131,0)</f>
        <v>0</v>
      </c>
      <c r="BG131" s="240">
        <f>IF(N131="zákl. přenesená",J131,0)</f>
        <v>0</v>
      </c>
      <c r="BH131" s="240">
        <f>IF(N131="sníž. přenesená",J131,0)</f>
        <v>0</v>
      </c>
      <c r="BI131" s="240">
        <f>IF(N131="nulová",J131,0)</f>
        <v>0</v>
      </c>
      <c r="BJ131" s="17" t="s">
        <v>90</v>
      </c>
      <c r="BK131" s="240">
        <f>ROUND(I131*H131,2)</f>
        <v>0</v>
      </c>
      <c r="BL131" s="17" t="s">
        <v>174</v>
      </c>
      <c r="BM131" s="239" t="s">
        <v>92</v>
      </c>
    </row>
    <row r="132" spans="1:51" s="15" customFormat="1" ht="12">
      <c r="A132" s="15"/>
      <c r="B132" s="282"/>
      <c r="C132" s="283"/>
      <c r="D132" s="241" t="s">
        <v>178</v>
      </c>
      <c r="E132" s="284" t="s">
        <v>1</v>
      </c>
      <c r="F132" s="285" t="s">
        <v>810</v>
      </c>
      <c r="G132" s="283"/>
      <c r="H132" s="284" t="s">
        <v>1</v>
      </c>
      <c r="I132" s="286"/>
      <c r="J132" s="283"/>
      <c r="K132" s="283"/>
      <c r="L132" s="287"/>
      <c r="M132" s="288"/>
      <c r="N132" s="289"/>
      <c r="O132" s="289"/>
      <c r="P132" s="289"/>
      <c r="Q132" s="289"/>
      <c r="R132" s="289"/>
      <c r="S132" s="289"/>
      <c r="T132" s="290"/>
      <c r="U132" s="15"/>
      <c r="V132" s="15"/>
      <c r="W132" s="15"/>
      <c r="X132" s="15"/>
      <c r="Y132" s="15"/>
      <c r="Z132" s="15"/>
      <c r="AA132" s="15"/>
      <c r="AB132" s="15"/>
      <c r="AC132" s="15"/>
      <c r="AD132" s="15"/>
      <c r="AE132" s="15"/>
      <c r="AT132" s="291" t="s">
        <v>178</v>
      </c>
      <c r="AU132" s="291" t="s">
        <v>92</v>
      </c>
      <c r="AV132" s="15" t="s">
        <v>90</v>
      </c>
      <c r="AW132" s="15" t="s">
        <v>38</v>
      </c>
      <c r="AX132" s="15" t="s">
        <v>83</v>
      </c>
      <c r="AY132" s="291" t="s">
        <v>167</v>
      </c>
    </row>
    <row r="133" spans="1:51" s="13" customFormat="1" ht="12">
      <c r="A133" s="13"/>
      <c r="B133" s="246"/>
      <c r="C133" s="247"/>
      <c r="D133" s="241" t="s">
        <v>178</v>
      </c>
      <c r="E133" s="248" t="s">
        <v>1</v>
      </c>
      <c r="F133" s="249" t="s">
        <v>90</v>
      </c>
      <c r="G133" s="247"/>
      <c r="H133" s="250">
        <v>1</v>
      </c>
      <c r="I133" s="251"/>
      <c r="J133" s="247"/>
      <c r="K133" s="247"/>
      <c r="L133" s="252"/>
      <c r="M133" s="253"/>
      <c r="N133" s="254"/>
      <c r="O133" s="254"/>
      <c r="P133" s="254"/>
      <c r="Q133" s="254"/>
      <c r="R133" s="254"/>
      <c r="S133" s="254"/>
      <c r="T133" s="255"/>
      <c r="U133" s="13"/>
      <c r="V133" s="13"/>
      <c r="W133" s="13"/>
      <c r="X133" s="13"/>
      <c r="Y133" s="13"/>
      <c r="Z133" s="13"/>
      <c r="AA133" s="13"/>
      <c r="AB133" s="13"/>
      <c r="AC133" s="13"/>
      <c r="AD133" s="13"/>
      <c r="AE133" s="13"/>
      <c r="AT133" s="256" t="s">
        <v>178</v>
      </c>
      <c r="AU133" s="256" t="s">
        <v>92</v>
      </c>
      <c r="AV133" s="13" t="s">
        <v>92</v>
      </c>
      <c r="AW133" s="13" t="s">
        <v>38</v>
      </c>
      <c r="AX133" s="13" t="s">
        <v>83</v>
      </c>
      <c r="AY133" s="256" t="s">
        <v>167</v>
      </c>
    </row>
    <row r="134" spans="1:51" s="14" customFormat="1" ht="12">
      <c r="A134" s="14"/>
      <c r="B134" s="257"/>
      <c r="C134" s="258"/>
      <c r="D134" s="241" t="s">
        <v>178</v>
      </c>
      <c r="E134" s="259" t="s">
        <v>1</v>
      </c>
      <c r="F134" s="260" t="s">
        <v>180</v>
      </c>
      <c r="G134" s="258"/>
      <c r="H134" s="261">
        <v>1</v>
      </c>
      <c r="I134" s="262"/>
      <c r="J134" s="258"/>
      <c r="K134" s="258"/>
      <c r="L134" s="263"/>
      <c r="M134" s="264"/>
      <c r="N134" s="265"/>
      <c r="O134" s="265"/>
      <c r="P134" s="265"/>
      <c r="Q134" s="265"/>
      <c r="R134" s="265"/>
      <c r="S134" s="265"/>
      <c r="T134" s="266"/>
      <c r="U134" s="14"/>
      <c r="V134" s="14"/>
      <c r="W134" s="14"/>
      <c r="X134" s="14"/>
      <c r="Y134" s="14"/>
      <c r="Z134" s="14"/>
      <c r="AA134" s="14"/>
      <c r="AB134" s="14"/>
      <c r="AC134" s="14"/>
      <c r="AD134" s="14"/>
      <c r="AE134" s="14"/>
      <c r="AT134" s="267" t="s">
        <v>178</v>
      </c>
      <c r="AU134" s="267" t="s">
        <v>92</v>
      </c>
      <c r="AV134" s="14" t="s">
        <v>174</v>
      </c>
      <c r="AW134" s="14" t="s">
        <v>38</v>
      </c>
      <c r="AX134" s="14" t="s">
        <v>90</v>
      </c>
      <c r="AY134" s="267" t="s">
        <v>167</v>
      </c>
    </row>
    <row r="135" spans="1:65" s="2" customFormat="1" ht="16.5" customHeight="1">
      <c r="A135" s="39"/>
      <c r="B135" s="40"/>
      <c r="C135" s="228" t="s">
        <v>92</v>
      </c>
      <c r="D135" s="228" t="s">
        <v>169</v>
      </c>
      <c r="E135" s="229" t="s">
        <v>811</v>
      </c>
      <c r="F135" s="230" t="s">
        <v>812</v>
      </c>
      <c r="G135" s="231" t="s">
        <v>728</v>
      </c>
      <c r="H135" s="232">
        <v>1</v>
      </c>
      <c r="I135" s="233"/>
      <c r="J135" s="234">
        <f>ROUND(I135*H135,2)</f>
        <v>0</v>
      </c>
      <c r="K135" s="230" t="s">
        <v>813</v>
      </c>
      <c r="L135" s="45"/>
      <c r="M135" s="235" t="s">
        <v>1</v>
      </c>
      <c r="N135" s="236" t="s">
        <v>48</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174</v>
      </c>
      <c r="AT135" s="239" t="s">
        <v>169</v>
      </c>
      <c r="AU135" s="239" t="s">
        <v>92</v>
      </c>
      <c r="AY135" s="17" t="s">
        <v>167</v>
      </c>
      <c r="BE135" s="240">
        <f>IF(N135="základní",J135,0)</f>
        <v>0</v>
      </c>
      <c r="BF135" s="240">
        <f>IF(N135="snížená",J135,0)</f>
        <v>0</v>
      </c>
      <c r="BG135" s="240">
        <f>IF(N135="zákl. přenesená",J135,0)</f>
        <v>0</v>
      </c>
      <c r="BH135" s="240">
        <f>IF(N135="sníž. přenesená",J135,0)</f>
        <v>0</v>
      </c>
      <c r="BI135" s="240">
        <f>IF(N135="nulová",J135,0)</f>
        <v>0</v>
      </c>
      <c r="BJ135" s="17" t="s">
        <v>90</v>
      </c>
      <c r="BK135" s="240">
        <f>ROUND(I135*H135,2)</f>
        <v>0</v>
      </c>
      <c r="BL135" s="17" t="s">
        <v>174</v>
      </c>
      <c r="BM135" s="239" t="s">
        <v>174</v>
      </c>
    </row>
    <row r="136" spans="1:51" s="13" customFormat="1" ht="12">
      <c r="A136" s="13"/>
      <c r="B136" s="246"/>
      <c r="C136" s="247"/>
      <c r="D136" s="241" t="s">
        <v>178</v>
      </c>
      <c r="E136" s="248" t="s">
        <v>1</v>
      </c>
      <c r="F136" s="249" t="s">
        <v>90</v>
      </c>
      <c r="G136" s="247"/>
      <c r="H136" s="250">
        <v>1</v>
      </c>
      <c r="I136" s="251"/>
      <c r="J136" s="247"/>
      <c r="K136" s="247"/>
      <c r="L136" s="252"/>
      <c r="M136" s="253"/>
      <c r="N136" s="254"/>
      <c r="O136" s="254"/>
      <c r="P136" s="254"/>
      <c r="Q136" s="254"/>
      <c r="R136" s="254"/>
      <c r="S136" s="254"/>
      <c r="T136" s="255"/>
      <c r="U136" s="13"/>
      <c r="V136" s="13"/>
      <c r="W136" s="13"/>
      <c r="X136" s="13"/>
      <c r="Y136" s="13"/>
      <c r="Z136" s="13"/>
      <c r="AA136" s="13"/>
      <c r="AB136" s="13"/>
      <c r="AC136" s="13"/>
      <c r="AD136" s="13"/>
      <c r="AE136" s="13"/>
      <c r="AT136" s="256" t="s">
        <v>178</v>
      </c>
      <c r="AU136" s="256" t="s">
        <v>92</v>
      </c>
      <c r="AV136" s="13" t="s">
        <v>92</v>
      </c>
      <c r="AW136" s="13" t="s">
        <v>38</v>
      </c>
      <c r="AX136" s="13" t="s">
        <v>83</v>
      </c>
      <c r="AY136" s="256" t="s">
        <v>167</v>
      </c>
    </row>
    <row r="137" spans="1:51" s="14" customFormat="1" ht="12">
      <c r="A137" s="14"/>
      <c r="B137" s="257"/>
      <c r="C137" s="258"/>
      <c r="D137" s="241" t="s">
        <v>178</v>
      </c>
      <c r="E137" s="259" t="s">
        <v>1</v>
      </c>
      <c r="F137" s="260" t="s">
        <v>180</v>
      </c>
      <c r="G137" s="258"/>
      <c r="H137" s="261">
        <v>1</v>
      </c>
      <c r="I137" s="262"/>
      <c r="J137" s="258"/>
      <c r="K137" s="258"/>
      <c r="L137" s="263"/>
      <c r="M137" s="264"/>
      <c r="N137" s="265"/>
      <c r="O137" s="265"/>
      <c r="P137" s="265"/>
      <c r="Q137" s="265"/>
      <c r="R137" s="265"/>
      <c r="S137" s="265"/>
      <c r="T137" s="266"/>
      <c r="U137" s="14"/>
      <c r="V137" s="14"/>
      <c r="W137" s="14"/>
      <c r="X137" s="14"/>
      <c r="Y137" s="14"/>
      <c r="Z137" s="14"/>
      <c r="AA137" s="14"/>
      <c r="AB137" s="14"/>
      <c r="AC137" s="14"/>
      <c r="AD137" s="14"/>
      <c r="AE137" s="14"/>
      <c r="AT137" s="267" t="s">
        <v>178</v>
      </c>
      <c r="AU137" s="267" t="s">
        <v>92</v>
      </c>
      <c r="AV137" s="14" t="s">
        <v>174</v>
      </c>
      <c r="AW137" s="14" t="s">
        <v>38</v>
      </c>
      <c r="AX137" s="14" t="s">
        <v>90</v>
      </c>
      <c r="AY137" s="267" t="s">
        <v>167</v>
      </c>
    </row>
    <row r="138" spans="1:65" s="2" customFormat="1" ht="16.5" customHeight="1">
      <c r="A138" s="39"/>
      <c r="B138" s="40"/>
      <c r="C138" s="228" t="s">
        <v>109</v>
      </c>
      <c r="D138" s="228" t="s">
        <v>169</v>
      </c>
      <c r="E138" s="229" t="s">
        <v>814</v>
      </c>
      <c r="F138" s="230" t="s">
        <v>815</v>
      </c>
      <c r="G138" s="231" t="s">
        <v>728</v>
      </c>
      <c r="H138" s="232">
        <v>1</v>
      </c>
      <c r="I138" s="233"/>
      <c r="J138" s="234">
        <f>ROUND(I138*H138,2)</f>
        <v>0</v>
      </c>
      <c r="K138" s="230" t="s">
        <v>1</v>
      </c>
      <c r="L138" s="45"/>
      <c r="M138" s="235" t="s">
        <v>1</v>
      </c>
      <c r="N138" s="236" t="s">
        <v>48</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174</v>
      </c>
      <c r="AT138" s="239" t="s">
        <v>169</v>
      </c>
      <c r="AU138" s="239" t="s">
        <v>92</v>
      </c>
      <c r="AY138" s="17" t="s">
        <v>167</v>
      </c>
      <c r="BE138" s="240">
        <f>IF(N138="základní",J138,0)</f>
        <v>0</v>
      </c>
      <c r="BF138" s="240">
        <f>IF(N138="snížená",J138,0)</f>
        <v>0</v>
      </c>
      <c r="BG138" s="240">
        <f>IF(N138="zákl. přenesená",J138,0)</f>
        <v>0</v>
      </c>
      <c r="BH138" s="240">
        <f>IF(N138="sníž. přenesená",J138,0)</f>
        <v>0</v>
      </c>
      <c r="BI138" s="240">
        <f>IF(N138="nulová",J138,0)</f>
        <v>0</v>
      </c>
      <c r="BJ138" s="17" t="s">
        <v>90</v>
      </c>
      <c r="BK138" s="240">
        <f>ROUND(I138*H138,2)</f>
        <v>0</v>
      </c>
      <c r="BL138" s="17" t="s">
        <v>174</v>
      </c>
      <c r="BM138" s="239" t="s">
        <v>194</v>
      </c>
    </row>
    <row r="139" spans="1:51" s="13" customFormat="1" ht="12">
      <c r="A139" s="13"/>
      <c r="B139" s="246"/>
      <c r="C139" s="247"/>
      <c r="D139" s="241" t="s">
        <v>178</v>
      </c>
      <c r="E139" s="248" t="s">
        <v>1</v>
      </c>
      <c r="F139" s="249" t="s">
        <v>90</v>
      </c>
      <c r="G139" s="247"/>
      <c r="H139" s="250">
        <v>1</v>
      </c>
      <c r="I139" s="251"/>
      <c r="J139" s="247"/>
      <c r="K139" s="247"/>
      <c r="L139" s="252"/>
      <c r="M139" s="253"/>
      <c r="N139" s="254"/>
      <c r="O139" s="254"/>
      <c r="P139" s="254"/>
      <c r="Q139" s="254"/>
      <c r="R139" s="254"/>
      <c r="S139" s="254"/>
      <c r="T139" s="255"/>
      <c r="U139" s="13"/>
      <c r="V139" s="13"/>
      <c r="W139" s="13"/>
      <c r="X139" s="13"/>
      <c r="Y139" s="13"/>
      <c r="Z139" s="13"/>
      <c r="AA139" s="13"/>
      <c r="AB139" s="13"/>
      <c r="AC139" s="13"/>
      <c r="AD139" s="13"/>
      <c r="AE139" s="13"/>
      <c r="AT139" s="256" t="s">
        <v>178</v>
      </c>
      <c r="AU139" s="256" t="s">
        <v>92</v>
      </c>
      <c r="AV139" s="13" t="s">
        <v>92</v>
      </c>
      <c r="AW139" s="13" t="s">
        <v>38</v>
      </c>
      <c r="AX139" s="13" t="s">
        <v>83</v>
      </c>
      <c r="AY139" s="256" t="s">
        <v>167</v>
      </c>
    </row>
    <row r="140" spans="1:51" s="14" customFormat="1" ht="12">
      <c r="A140" s="14"/>
      <c r="B140" s="257"/>
      <c r="C140" s="258"/>
      <c r="D140" s="241" t="s">
        <v>178</v>
      </c>
      <c r="E140" s="259" t="s">
        <v>1</v>
      </c>
      <c r="F140" s="260" t="s">
        <v>180</v>
      </c>
      <c r="G140" s="258"/>
      <c r="H140" s="261">
        <v>1</v>
      </c>
      <c r="I140" s="262"/>
      <c r="J140" s="258"/>
      <c r="K140" s="258"/>
      <c r="L140" s="263"/>
      <c r="M140" s="264"/>
      <c r="N140" s="265"/>
      <c r="O140" s="265"/>
      <c r="P140" s="265"/>
      <c r="Q140" s="265"/>
      <c r="R140" s="265"/>
      <c r="S140" s="265"/>
      <c r="T140" s="266"/>
      <c r="U140" s="14"/>
      <c r="V140" s="14"/>
      <c r="W140" s="14"/>
      <c r="X140" s="14"/>
      <c r="Y140" s="14"/>
      <c r="Z140" s="14"/>
      <c r="AA140" s="14"/>
      <c r="AB140" s="14"/>
      <c r="AC140" s="14"/>
      <c r="AD140" s="14"/>
      <c r="AE140" s="14"/>
      <c r="AT140" s="267" t="s">
        <v>178</v>
      </c>
      <c r="AU140" s="267" t="s">
        <v>92</v>
      </c>
      <c r="AV140" s="14" t="s">
        <v>174</v>
      </c>
      <c r="AW140" s="14" t="s">
        <v>38</v>
      </c>
      <c r="AX140" s="14" t="s">
        <v>90</v>
      </c>
      <c r="AY140" s="267" t="s">
        <v>167</v>
      </c>
    </row>
    <row r="141" spans="1:63" s="12" customFormat="1" ht="25.9" customHeight="1">
      <c r="A141" s="12"/>
      <c r="B141" s="212"/>
      <c r="C141" s="213"/>
      <c r="D141" s="214" t="s">
        <v>82</v>
      </c>
      <c r="E141" s="215" t="s">
        <v>495</v>
      </c>
      <c r="F141" s="215" t="s">
        <v>496</v>
      </c>
      <c r="G141" s="213"/>
      <c r="H141" s="213"/>
      <c r="I141" s="216"/>
      <c r="J141" s="217">
        <f>BK141</f>
        <v>0</v>
      </c>
      <c r="K141" s="213"/>
      <c r="L141" s="218"/>
      <c r="M141" s="219"/>
      <c r="N141" s="220"/>
      <c r="O141" s="220"/>
      <c r="P141" s="221">
        <f>P142</f>
        <v>0</v>
      </c>
      <c r="Q141" s="220"/>
      <c r="R141" s="221">
        <f>R142</f>
        <v>0</v>
      </c>
      <c r="S141" s="220"/>
      <c r="T141" s="222">
        <f>T142</f>
        <v>0</v>
      </c>
      <c r="U141" s="12"/>
      <c r="V141" s="12"/>
      <c r="W141" s="12"/>
      <c r="X141" s="12"/>
      <c r="Y141" s="12"/>
      <c r="Z141" s="12"/>
      <c r="AA141" s="12"/>
      <c r="AB141" s="12"/>
      <c r="AC141" s="12"/>
      <c r="AD141" s="12"/>
      <c r="AE141" s="12"/>
      <c r="AR141" s="223" t="s">
        <v>196</v>
      </c>
      <c r="AT141" s="224" t="s">
        <v>82</v>
      </c>
      <c r="AU141" s="224" t="s">
        <v>83</v>
      </c>
      <c r="AY141" s="223" t="s">
        <v>167</v>
      </c>
      <c r="BK141" s="225">
        <f>BK142</f>
        <v>0</v>
      </c>
    </row>
    <row r="142" spans="1:63" s="12" customFormat="1" ht="22.8" customHeight="1">
      <c r="A142" s="12"/>
      <c r="B142" s="212"/>
      <c r="C142" s="213"/>
      <c r="D142" s="214" t="s">
        <v>82</v>
      </c>
      <c r="E142" s="226" t="s">
        <v>83</v>
      </c>
      <c r="F142" s="226" t="s">
        <v>496</v>
      </c>
      <c r="G142" s="213"/>
      <c r="H142" s="213"/>
      <c r="I142" s="216"/>
      <c r="J142" s="227">
        <f>BK142</f>
        <v>0</v>
      </c>
      <c r="K142" s="213"/>
      <c r="L142" s="218"/>
      <c r="M142" s="219"/>
      <c r="N142" s="220"/>
      <c r="O142" s="220"/>
      <c r="P142" s="221">
        <f>SUM(P143:P163)</f>
        <v>0</v>
      </c>
      <c r="Q142" s="220"/>
      <c r="R142" s="221">
        <f>SUM(R143:R163)</f>
        <v>0</v>
      </c>
      <c r="S142" s="220"/>
      <c r="T142" s="222">
        <f>SUM(T143:T163)</f>
        <v>0</v>
      </c>
      <c r="U142" s="12"/>
      <c r="V142" s="12"/>
      <c r="W142" s="12"/>
      <c r="X142" s="12"/>
      <c r="Y142" s="12"/>
      <c r="Z142" s="12"/>
      <c r="AA142" s="12"/>
      <c r="AB142" s="12"/>
      <c r="AC142" s="12"/>
      <c r="AD142" s="12"/>
      <c r="AE142" s="12"/>
      <c r="AR142" s="223" t="s">
        <v>90</v>
      </c>
      <c r="AT142" s="224" t="s">
        <v>82</v>
      </c>
      <c r="AU142" s="224" t="s">
        <v>90</v>
      </c>
      <c r="AY142" s="223" t="s">
        <v>167</v>
      </c>
      <c r="BK142" s="225">
        <f>SUM(BK143:BK163)</f>
        <v>0</v>
      </c>
    </row>
    <row r="143" spans="1:65" s="2" customFormat="1" ht="16.5" customHeight="1">
      <c r="A143" s="39"/>
      <c r="B143" s="40"/>
      <c r="C143" s="228" t="s">
        <v>174</v>
      </c>
      <c r="D143" s="228" t="s">
        <v>169</v>
      </c>
      <c r="E143" s="229" t="s">
        <v>816</v>
      </c>
      <c r="F143" s="230" t="s">
        <v>817</v>
      </c>
      <c r="G143" s="231" t="s">
        <v>728</v>
      </c>
      <c r="H143" s="232">
        <v>1</v>
      </c>
      <c r="I143" s="233"/>
      <c r="J143" s="234">
        <f>ROUND(I143*H143,2)</f>
        <v>0</v>
      </c>
      <c r="K143" s="230" t="s">
        <v>813</v>
      </c>
      <c r="L143" s="45"/>
      <c r="M143" s="235" t="s">
        <v>1</v>
      </c>
      <c r="N143" s="236" t="s">
        <v>48</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174</v>
      </c>
      <c r="AT143" s="239" t="s">
        <v>169</v>
      </c>
      <c r="AU143" s="239" t="s">
        <v>92</v>
      </c>
      <c r="AY143" s="17" t="s">
        <v>167</v>
      </c>
      <c r="BE143" s="240">
        <f>IF(N143="základní",J143,0)</f>
        <v>0</v>
      </c>
      <c r="BF143" s="240">
        <f>IF(N143="snížená",J143,0)</f>
        <v>0</v>
      </c>
      <c r="BG143" s="240">
        <f>IF(N143="zákl. přenesená",J143,0)</f>
        <v>0</v>
      </c>
      <c r="BH143" s="240">
        <f>IF(N143="sníž. přenesená",J143,0)</f>
        <v>0</v>
      </c>
      <c r="BI143" s="240">
        <f>IF(N143="nulová",J143,0)</f>
        <v>0</v>
      </c>
      <c r="BJ143" s="17" t="s">
        <v>90</v>
      </c>
      <c r="BK143" s="240">
        <f>ROUND(I143*H143,2)</f>
        <v>0</v>
      </c>
      <c r="BL143" s="17" t="s">
        <v>174</v>
      </c>
      <c r="BM143" s="239" t="s">
        <v>205</v>
      </c>
    </row>
    <row r="144" spans="1:51" s="15" customFormat="1" ht="12">
      <c r="A144" s="15"/>
      <c r="B144" s="282"/>
      <c r="C144" s="283"/>
      <c r="D144" s="241" t="s">
        <v>178</v>
      </c>
      <c r="E144" s="284" t="s">
        <v>1</v>
      </c>
      <c r="F144" s="285" t="s">
        <v>818</v>
      </c>
      <c r="G144" s="283"/>
      <c r="H144" s="284" t="s">
        <v>1</v>
      </c>
      <c r="I144" s="286"/>
      <c r="J144" s="283"/>
      <c r="K144" s="283"/>
      <c r="L144" s="287"/>
      <c r="M144" s="288"/>
      <c r="N144" s="289"/>
      <c r="O144" s="289"/>
      <c r="P144" s="289"/>
      <c r="Q144" s="289"/>
      <c r="R144" s="289"/>
      <c r="S144" s="289"/>
      <c r="T144" s="290"/>
      <c r="U144" s="15"/>
      <c r="V144" s="15"/>
      <c r="W144" s="15"/>
      <c r="X144" s="15"/>
      <c r="Y144" s="15"/>
      <c r="Z144" s="15"/>
      <c r="AA144" s="15"/>
      <c r="AB144" s="15"/>
      <c r="AC144" s="15"/>
      <c r="AD144" s="15"/>
      <c r="AE144" s="15"/>
      <c r="AT144" s="291" t="s">
        <v>178</v>
      </c>
      <c r="AU144" s="291" t="s">
        <v>92</v>
      </c>
      <c r="AV144" s="15" t="s">
        <v>90</v>
      </c>
      <c r="AW144" s="15" t="s">
        <v>38</v>
      </c>
      <c r="AX144" s="15" t="s">
        <v>83</v>
      </c>
      <c r="AY144" s="291" t="s">
        <v>167</v>
      </c>
    </row>
    <row r="145" spans="1:51" s="13" customFormat="1" ht="12">
      <c r="A145" s="13"/>
      <c r="B145" s="246"/>
      <c r="C145" s="247"/>
      <c r="D145" s="241" t="s">
        <v>178</v>
      </c>
      <c r="E145" s="248" t="s">
        <v>1</v>
      </c>
      <c r="F145" s="249" t="s">
        <v>90</v>
      </c>
      <c r="G145" s="247"/>
      <c r="H145" s="250">
        <v>1</v>
      </c>
      <c r="I145" s="251"/>
      <c r="J145" s="247"/>
      <c r="K145" s="247"/>
      <c r="L145" s="252"/>
      <c r="M145" s="253"/>
      <c r="N145" s="254"/>
      <c r="O145" s="254"/>
      <c r="P145" s="254"/>
      <c r="Q145" s="254"/>
      <c r="R145" s="254"/>
      <c r="S145" s="254"/>
      <c r="T145" s="255"/>
      <c r="U145" s="13"/>
      <c r="V145" s="13"/>
      <c r="W145" s="13"/>
      <c r="X145" s="13"/>
      <c r="Y145" s="13"/>
      <c r="Z145" s="13"/>
      <c r="AA145" s="13"/>
      <c r="AB145" s="13"/>
      <c r="AC145" s="13"/>
      <c r="AD145" s="13"/>
      <c r="AE145" s="13"/>
      <c r="AT145" s="256" t="s">
        <v>178</v>
      </c>
      <c r="AU145" s="256" t="s">
        <v>92</v>
      </c>
      <c r="AV145" s="13" t="s">
        <v>92</v>
      </c>
      <c r="AW145" s="13" t="s">
        <v>38</v>
      </c>
      <c r="AX145" s="13" t="s">
        <v>83</v>
      </c>
      <c r="AY145" s="256" t="s">
        <v>167</v>
      </c>
    </row>
    <row r="146" spans="1:51" s="14" customFormat="1" ht="12">
      <c r="A146" s="14"/>
      <c r="B146" s="257"/>
      <c r="C146" s="258"/>
      <c r="D146" s="241" t="s">
        <v>178</v>
      </c>
      <c r="E146" s="259" t="s">
        <v>1</v>
      </c>
      <c r="F146" s="260" t="s">
        <v>180</v>
      </c>
      <c r="G146" s="258"/>
      <c r="H146" s="261">
        <v>1</v>
      </c>
      <c r="I146" s="262"/>
      <c r="J146" s="258"/>
      <c r="K146" s="258"/>
      <c r="L146" s="263"/>
      <c r="M146" s="264"/>
      <c r="N146" s="265"/>
      <c r="O146" s="265"/>
      <c r="P146" s="265"/>
      <c r="Q146" s="265"/>
      <c r="R146" s="265"/>
      <c r="S146" s="265"/>
      <c r="T146" s="266"/>
      <c r="U146" s="14"/>
      <c r="V146" s="14"/>
      <c r="W146" s="14"/>
      <c r="X146" s="14"/>
      <c r="Y146" s="14"/>
      <c r="Z146" s="14"/>
      <c r="AA146" s="14"/>
      <c r="AB146" s="14"/>
      <c r="AC146" s="14"/>
      <c r="AD146" s="14"/>
      <c r="AE146" s="14"/>
      <c r="AT146" s="267" t="s">
        <v>178</v>
      </c>
      <c r="AU146" s="267" t="s">
        <v>92</v>
      </c>
      <c r="AV146" s="14" t="s">
        <v>174</v>
      </c>
      <c r="AW146" s="14" t="s">
        <v>38</v>
      </c>
      <c r="AX146" s="14" t="s">
        <v>90</v>
      </c>
      <c r="AY146" s="267" t="s">
        <v>167</v>
      </c>
    </row>
    <row r="147" spans="1:65" s="2" customFormat="1" ht="16.5" customHeight="1">
      <c r="A147" s="39"/>
      <c r="B147" s="40"/>
      <c r="C147" s="228" t="s">
        <v>196</v>
      </c>
      <c r="D147" s="228" t="s">
        <v>169</v>
      </c>
      <c r="E147" s="229" t="s">
        <v>819</v>
      </c>
      <c r="F147" s="230" t="s">
        <v>820</v>
      </c>
      <c r="G147" s="231" t="s">
        <v>728</v>
      </c>
      <c r="H147" s="232">
        <v>1</v>
      </c>
      <c r="I147" s="233"/>
      <c r="J147" s="234">
        <f>ROUND(I147*H147,2)</f>
        <v>0</v>
      </c>
      <c r="K147" s="230" t="s">
        <v>813</v>
      </c>
      <c r="L147" s="45"/>
      <c r="M147" s="235" t="s">
        <v>1</v>
      </c>
      <c r="N147" s="236" t="s">
        <v>48</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174</v>
      </c>
      <c r="AT147" s="239" t="s">
        <v>169</v>
      </c>
      <c r="AU147" s="239" t="s">
        <v>92</v>
      </c>
      <c r="AY147" s="17" t="s">
        <v>167</v>
      </c>
      <c r="BE147" s="240">
        <f>IF(N147="základní",J147,0)</f>
        <v>0</v>
      </c>
      <c r="BF147" s="240">
        <f>IF(N147="snížená",J147,0)</f>
        <v>0</v>
      </c>
      <c r="BG147" s="240">
        <f>IF(N147="zákl. přenesená",J147,0)</f>
        <v>0</v>
      </c>
      <c r="BH147" s="240">
        <f>IF(N147="sníž. přenesená",J147,0)</f>
        <v>0</v>
      </c>
      <c r="BI147" s="240">
        <f>IF(N147="nulová",J147,0)</f>
        <v>0</v>
      </c>
      <c r="BJ147" s="17" t="s">
        <v>90</v>
      </c>
      <c r="BK147" s="240">
        <f>ROUND(I147*H147,2)</f>
        <v>0</v>
      </c>
      <c r="BL147" s="17" t="s">
        <v>174</v>
      </c>
      <c r="BM147" s="239" t="s">
        <v>224</v>
      </c>
    </row>
    <row r="148" spans="1:51" s="13" customFormat="1" ht="12">
      <c r="A148" s="13"/>
      <c r="B148" s="246"/>
      <c r="C148" s="247"/>
      <c r="D148" s="241" t="s">
        <v>178</v>
      </c>
      <c r="E148" s="248" t="s">
        <v>1</v>
      </c>
      <c r="F148" s="249" t="s">
        <v>90</v>
      </c>
      <c r="G148" s="247"/>
      <c r="H148" s="250">
        <v>1</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178</v>
      </c>
      <c r="AU148" s="256" t="s">
        <v>92</v>
      </c>
      <c r="AV148" s="13" t="s">
        <v>92</v>
      </c>
      <c r="AW148" s="13" t="s">
        <v>38</v>
      </c>
      <c r="AX148" s="13" t="s">
        <v>83</v>
      </c>
      <c r="AY148" s="256" t="s">
        <v>167</v>
      </c>
    </row>
    <row r="149" spans="1:51" s="14" customFormat="1" ht="12">
      <c r="A149" s="14"/>
      <c r="B149" s="257"/>
      <c r="C149" s="258"/>
      <c r="D149" s="241" t="s">
        <v>178</v>
      </c>
      <c r="E149" s="259" t="s">
        <v>1</v>
      </c>
      <c r="F149" s="260" t="s">
        <v>180</v>
      </c>
      <c r="G149" s="258"/>
      <c r="H149" s="261">
        <v>1</v>
      </c>
      <c r="I149" s="262"/>
      <c r="J149" s="258"/>
      <c r="K149" s="258"/>
      <c r="L149" s="263"/>
      <c r="M149" s="264"/>
      <c r="N149" s="265"/>
      <c r="O149" s="265"/>
      <c r="P149" s="265"/>
      <c r="Q149" s="265"/>
      <c r="R149" s="265"/>
      <c r="S149" s="265"/>
      <c r="T149" s="266"/>
      <c r="U149" s="14"/>
      <c r="V149" s="14"/>
      <c r="W149" s="14"/>
      <c r="X149" s="14"/>
      <c r="Y149" s="14"/>
      <c r="Z149" s="14"/>
      <c r="AA149" s="14"/>
      <c r="AB149" s="14"/>
      <c r="AC149" s="14"/>
      <c r="AD149" s="14"/>
      <c r="AE149" s="14"/>
      <c r="AT149" s="267" t="s">
        <v>178</v>
      </c>
      <c r="AU149" s="267" t="s">
        <v>92</v>
      </c>
      <c r="AV149" s="14" t="s">
        <v>174</v>
      </c>
      <c r="AW149" s="14" t="s">
        <v>38</v>
      </c>
      <c r="AX149" s="14" t="s">
        <v>90</v>
      </c>
      <c r="AY149" s="267" t="s">
        <v>167</v>
      </c>
    </row>
    <row r="150" spans="1:65" s="2" customFormat="1" ht="16.5" customHeight="1">
      <c r="A150" s="39"/>
      <c r="B150" s="40"/>
      <c r="C150" s="228" t="s">
        <v>194</v>
      </c>
      <c r="D150" s="228" t="s">
        <v>169</v>
      </c>
      <c r="E150" s="229" t="s">
        <v>821</v>
      </c>
      <c r="F150" s="230" t="s">
        <v>822</v>
      </c>
      <c r="G150" s="231" t="s">
        <v>728</v>
      </c>
      <c r="H150" s="232">
        <v>1</v>
      </c>
      <c r="I150" s="233"/>
      <c r="J150" s="234">
        <f>ROUND(I150*H150,2)</f>
        <v>0</v>
      </c>
      <c r="K150" s="230" t="s">
        <v>813</v>
      </c>
      <c r="L150" s="45"/>
      <c r="M150" s="235" t="s">
        <v>1</v>
      </c>
      <c r="N150" s="236" t="s">
        <v>48</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174</v>
      </c>
      <c r="AT150" s="239" t="s">
        <v>169</v>
      </c>
      <c r="AU150" s="239" t="s">
        <v>92</v>
      </c>
      <c r="AY150" s="17" t="s">
        <v>167</v>
      </c>
      <c r="BE150" s="240">
        <f>IF(N150="základní",J150,0)</f>
        <v>0</v>
      </c>
      <c r="BF150" s="240">
        <f>IF(N150="snížená",J150,0)</f>
        <v>0</v>
      </c>
      <c r="BG150" s="240">
        <f>IF(N150="zákl. přenesená",J150,0)</f>
        <v>0</v>
      </c>
      <c r="BH150" s="240">
        <f>IF(N150="sníž. přenesená",J150,0)</f>
        <v>0</v>
      </c>
      <c r="BI150" s="240">
        <f>IF(N150="nulová",J150,0)</f>
        <v>0</v>
      </c>
      <c r="BJ150" s="17" t="s">
        <v>90</v>
      </c>
      <c r="BK150" s="240">
        <f>ROUND(I150*H150,2)</f>
        <v>0</v>
      </c>
      <c r="BL150" s="17" t="s">
        <v>174</v>
      </c>
      <c r="BM150" s="239" t="s">
        <v>235</v>
      </c>
    </row>
    <row r="151" spans="1:51" s="13" customFormat="1" ht="12">
      <c r="A151" s="13"/>
      <c r="B151" s="246"/>
      <c r="C151" s="247"/>
      <c r="D151" s="241" t="s">
        <v>178</v>
      </c>
      <c r="E151" s="248" t="s">
        <v>1</v>
      </c>
      <c r="F151" s="249" t="s">
        <v>90</v>
      </c>
      <c r="G151" s="247"/>
      <c r="H151" s="250">
        <v>1</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178</v>
      </c>
      <c r="AU151" s="256" t="s">
        <v>92</v>
      </c>
      <c r="AV151" s="13" t="s">
        <v>92</v>
      </c>
      <c r="AW151" s="13" t="s">
        <v>38</v>
      </c>
      <c r="AX151" s="13" t="s">
        <v>83</v>
      </c>
      <c r="AY151" s="256" t="s">
        <v>167</v>
      </c>
    </row>
    <row r="152" spans="1:51" s="15" customFormat="1" ht="12">
      <c r="A152" s="15"/>
      <c r="B152" s="282"/>
      <c r="C152" s="283"/>
      <c r="D152" s="241" t="s">
        <v>178</v>
      </c>
      <c r="E152" s="284" t="s">
        <v>1</v>
      </c>
      <c r="F152" s="285" t="s">
        <v>823</v>
      </c>
      <c r="G152" s="283"/>
      <c r="H152" s="284" t="s">
        <v>1</v>
      </c>
      <c r="I152" s="286"/>
      <c r="J152" s="283"/>
      <c r="K152" s="283"/>
      <c r="L152" s="287"/>
      <c r="M152" s="288"/>
      <c r="N152" s="289"/>
      <c r="O152" s="289"/>
      <c r="P152" s="289"/>
      <c r="Q152" s="289"/>
      <c r="R152" s="289"/>
      <c r="S152" s="289"/>
      <c r="T152" s="290"/>
      <c r="U152" s="15"/>
      <c r="V152" s="15"/>
      <c r="W152" s="15"/>
      <c r="X152" s="15"/>
      <c r="Y152" s="15"/>
      <c r="Z152" s="15"/>
      <c r="AA152" s="15"/>
      <c r="AB152" s="15"/>
      <c r="AC152" s="15"/>
      <c r="AD152" s="15"/>
      <c r="AE152" s="15"/>
      <c r="AT152" s="291" t="s">
        <v>178</v>
      </c>
      <c r="AU152" s="291" t="s">
        <v>92</v>
      </c>
      <c r="AV152" s="15" t="s">
        <v>90</v>
      </c>
      <c r="AW152" s="15" t="s">
        <v>38</v>
      </c>
      <c r="AX152" s="15" t="s">
        <v>83</v>
      </c>
      <c r="AY152" s="291" t="s">
        <v>167</v>
      </c>
    </row>
    <row r="153" spans="1:51" s="14" customFormat="1" ht="12">
      <c r="A153" s="14"/>
      <c r="B153" s="257"/>
      <c r="C153" s="258"/>
      <c r="D153" s="241" t="s">
        <v>178</v>
      </c>
      <c r="E153" s="259" t="s">
        <v>1</v>
      </c>
      <c r="F153" s="260" t="s">
        <v>180</v>
      </c>
      <c r="G153" s="258"/>
      <c r="H153" s="261">
        <v>1</v>
      </c>
      <c r="I153" s="262"/>
      <c r="J153" s="258"/>
      <c r="K153" s="258"/>
      <c r="L153" s="263"/>
      <c r="M153" s="264"/>
      <c r="N153" s="265"/>
      <c r="O153" s="265"/>
      <c r="P153" s="265"/>
      <c r="Q153" s="265"/>
      <c r="R153" s="265"/>
      <c r="S153" s="265"/>
      <c r="T153" s="266"/>
      <c r="U153" s="14"/>
      <c r="V153" s="14"/>
      <c r="W153" s="14"/>
      <c r="X153" s="14"/>
      <c r="Y153" s="14"/>
      <c r="Z153" s="14"/>
      <c r="AA153" s="14"/>
      <c r="AB153" s="14"/>
      <c r="AC153" s="14"/>
      <c r="AD153" s="14"/>
      <c r="AE153" s="14"/>
      <c r="AT153" s="267" t="s">
        <v>178</v>
      </c>
      <c r="AU153" s="267" t="s">
        <v>92</v>
      </c>
      <c r="AV153" s="14" t="s">
        <v>174</v>
      </c>
      <c r="AW153" s="14" t="s">
        <v>38</v>
      </c>
      <c r="AX153" s="14" t="s">
        <v>90</v>
      </c>
      <c r="AY153" s="267" t="s">
        <v>167</v>
      </c>
    </row>
    <row r="154" spans="1:65" s="2" customFormat="1" ht="16.5" customHeight="1">
      <c r="A154" s="39"/>
      <c r="B154" s="40"/>
      <c r="C154" s="228" t="s">
        <v>207</v>
      </c>
      <c r="D154" s="228" t="s">
        <v>169</v>
      </c>
      <c r="E154" s="229" t="s">
        <v>824</v>
      </c>
      <c r="F154" s="230" t="s">
        <v>825</v>
      </c>
      <c r="G154" s="231" t="s">
        <v>728</v>
      </c>
      <c r="H154" s="232">
        <v>1</v>
      </c>
      <c r="I154" s="233"/>
      <c r="J154" s="234">
        <f>ROUND(I154*H154,2)</f>
        <v>0</v>
      </c>
      <c r="K154" s="230" t="s">
        <v>1</v>
      </c>
      <c r="L154" s="45"/>
      <c r="M154" s="235" t="s">
        <v>1</v>
      </c>
      <c r="N154" s="236" t="s">
        <v>48</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174</v>
      </c>
      <c r="AT154" s="239" t="s">
        <v>169</v>
      </c>
      <c r="AU154" s="239" t="s">
        <v>92</v>
      </c>
      <c r="AY154" s="17" t="s">
        <v>167</v>
      </c>
      <c r="BE154" s="240">
        <f>IF(N154="základní",J154,0)</f>
        <v>0</v>
      </c>
      <c r="BF154" s="240">
        <f>IF(N154="snížená",J154,0)</f>
        <v>0</v>
      </c>
      <c r="BG154" s="240">
        <f>IF(N154="zákl. přenesená",J154,0)</f>
        <v>0</v>
      </c>
      <c r="BH154" s="240">
        <f>IF(N154="sníž. přenesená",J154,0)</f>
        <v>0</v>
      </c>
      <c r="BI154" s="240">
        <f>IF(N154="nulová",J154,0)</f>
        <v>0</v>
      </c>
      <c r="BJ154" s="17" t="s">
        <v>90</v>
      </c>
      <c r="BK154" s="240">
        <f>ROUND(I154*H154,2)</f>
        <v>0</v>
      </c>
      <c r="BL154" s="17" t="s">
        <v>174</v>
      </c>
      <c r="BM154" s="239" t="s">
        <v>247</v>
      </c>
    </row>
    <row r="155" spans="1:51" s="15" customFormat="1" ht="12">
      <c r="A155" s="15"/>
      <c r="B155" s="282"/>
      <c r="C155" s="283"/>
      <c r="D155" s="241" t="s">
        <v>178</v>
      </c>
      <c r="E155" s="284" t="s">
        <v>1</v>
      </c>
      <c r="F155" s="285" t="s">
        <v>826</v>
      </c>
      <c r="G155" s="283"/>
      <c r="H155" s="284" t="s">
        <v>1</v>
      </c>
      <c r="I155" s="286"/>
      <c r="J155" s="283"/>
      <c r="K155" s="283"/>
      <c r="L155" s="287"/>
      <c r="M155" s="288"/>
      <c r="N155" s="289"/>
      <c r="O155" s="289"/>
      <c r="P155" s="289"/>
      <c r="Q155" s="289"/>
      <c r="R155" s="289"/>
      <c r="S155" s="289"/>
      <c r="T155" s="290"/>
      <c r="U155" s="15"/>
      <c r="V155" s="15"/>
      <c r="W155" s="15"/>
      <c r="X155" s="15"/>
      <c r="Y155" s="15"/>
      <c r="Z155" s="15"/>
      <c r="AA155" s="15"/>
      <c r="AB155" s="15"/>
      <c r="AC155" s="15"/>
      <c r="AD155" s="15"/>
      <c r="AE155" s="15"/>
      <c r="AT155" s="291" t="s">
        <v>178</v>
      </c>
      <c r="AU155" s="291" t="s">
        <v>92</v>
      </c>
      <c r="AV155" s="15" t="s">
        <v>90</v>
      </c>
      <c r="AW155" s="15" t="s">
        <v>38</v>
      </c>
      <c r="AX155" s="15" t="s">
        <v>83</v>
      </c>
      <c r="AY155" s="291" t="s">
        <v>167</v>
      </c>
    </row>
    <row r="156" spans="1:51" s="13" customFormat="1" ht="12">
      <c r="A156" s="13"/>
      <c r="B156" s="246"/>
      <c r="C156" s="247"/>
      <c r="D156" s="241" t="s">
        <v>178</v>
      </c>
      <c r="E156" s="248" t="s">
        <v>1</v>
      </c>
      <c r="F156" s="249" t="s">
        <v>90</v>
      </c>
      <c r="G156" s="247"/>
      <c r="H156" s="250">
        <v>1</v>
      </c>
      <c r="I156" s="251"/>
      <c r="J156" s="247"/>
      <c r="K156" s="247"/>
      <c r="L156" s="252"/>
      <c r="M156" s="253"/>
      <c r="N156" s="254"/>
      <c r="O156" s="254"/>
      <c r="P156" s="254"/>
      <c r="Q156" s="254"/>
      <c r="R156" s="254"/>
      <c r="S156" s="254"/>
      <c r="T156" s="255"/>
      <c r="U156" s="13"/>
      <c r="V156" s="13"/>
      <c r="W156" s="13"/>
      <c r="X156" s="13"/>
      <c r="Y156" s="13"/>
      <c r="Z156" s="13"/>
      <c r="AA156" s="13"/>
      <c r="AB156" s="13"/>
      <c r="AC156" s="13"/>
      <c r="AD156" s="13"/>
      <c r="AE156" s="13"/>
      <c r="AT156" s="256" t="s">
        <v>178</v>
      </c>
      <c r="AU156" s="256" t="s">
        <v>92</v>
      </c>
      <c r="AV156" s="13" t="s">
        <v>92</v>
      </c>
      <c r="AW156" s="13" t="s">
        <v>38</v>
      </c>
      <c r="AX156" s="13" t="s">
        <v>83</v>
      </c>
      <c r="AY156" s="256" t="s">
        <v>167</v>
      </c>
    </row>
    <row r="157" spans="1:51" s="14" customFormat="1" ht="12">
      <c r="A157" s="14"/>
      <c r="B157" s="257"/>
      <c r="C157" s="258"/>
      <c r="D157" s="241" t="s">
        <v>178</v>
      </c>
      <c r="E157" s="259" t="s">
        <v>1</v>
      </c>
      <c r="F157" s="260" t="s">
        <v>180</v>
      </c>
      <c r="G157" s="258"/>
      <c r="H157" s="261">
        <v>1</v>
      </c>
      <c r="I157" s="262"/>
      <c r="J157" s="258"/>
      <c r="K157" s="258"/>
      <c r="L157" s="263"/>
      <c r="M157" s="264"/>
      <c r="N157" s="265"/>
      <c r="O157" s="265"/>
      <c r="P157" s="265"/>
      <c r="Q157" s="265"/>
      <c r="R157" s="265"/>
      <c r="S157" s="265"/>
      <c r="T157" s="266"/>
      <c r="U157" s="14"/>
      <c r="V157" s="14"/>
      <c r="W157" s="14"/>
      <c r="X157" s="14"/>
      <c r="Y157" s="14"/>
      <c r="Z157" s="14"/>
      <c r="AA157" s="14"/>
      <c r="AB157" s="14"/>
      <c r="AC157" s="14"/>
      <c r="AD157" s="14"/>
      <c r="AE157" s="14"/>
      <c r="AT157" s="267" t="s">
        <v>178</v>
      </c>
      <c r="AU157" s="267" t="s">
        <v>92</v>
      </c>
      <c r="AV157" s="14" t="s">
        <v>174</v>
      </c>
      <c r="AW157" s="14" t="s">
        <v>38</v>
      </c>
      <c r="AX157" s="14" t="s">
        <v>90</v>
      </c>
      <c r="AY157" s="267" t="s">
        <v>167</v>
      </c>
    </row>
    <row r="158" spans="1:65" s="2" customFormat="1" ht="16.5" customHeight="1">
      <c r="A158" s="39"/>
      <c r="B158" s="40"/>
      <c r="C158" s="228" t="s">
        <v>205</v>
      </c>
      <c r="D158" s="228" t="s">
        <v>169</v>
      </c>
      <c r="E158" s="229" t="s">
        <v>827</v>
      </c>
      <c r="F158" s="230" t="s">
        <v>828</v>
      </c>
      <c r="G158" s="231" t="s">
        <v>728</v>
      </c>
      <c r="H158" s="232">
        <v>1</v>
      </c>
      <c r="I158" s="233"/>
      <c r="J158" s="234">
        <f>ROUND(I158*H158,2)</f>
        <v>0</v>
      </c>
      <c r="K158" s="230" t="s">
        <v>813</v>
      </c>
      <c r="L158" s="45"/>
      <c r="M158" s="235" t="s">
        <v>1</v>
      </c>
      <c r="N158" s="236" t="s">
        <v>48</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174</v>
      </c>
      <c r="AT158" s="239" t="s">
        <v>169</v>
      </c>
      <c r="AU158" s="239" t="s">
        <v>92</v>
      </c>
      <c r="AY158" s="17" t="s">
        <v>167</v>
      </c>
      <c r="BE158" s="240">
        <f>IF(N158="základní",J158,0)</f>
        <v>0</v>
      </c>
      <c r="BF158" s="240">
        <f>IF(N158="snížená",J158,0)</f>
        <v>0</v>
      </c>
      <c r="BG158" s="240">
        <f>IF(N158="zákl. přenesená",J158,0)</f>
        <v>0</v>
      </c>
      <c r="BH158" s="240">
        <f>IF(N158="sníž. přenesená",J158,0)</f>
        <v>0</v>
      </c>
      <c r="BI158" s="240">
        <f>IF(N158="nulová",J158,0)</f>
        <v>0</v>
      </c>
      <c r="BJ158" s="17" t="s">
        <v>90</v>
      </c>
      <c r="BK158" s="240">
        <f>ROUND(I158*H158,2)</f>
        <v>0</v>
      </c>
      <c r="BL158" s="17" t="s">
        <v>174</v>
      </c>
      <c r="BM158" s="239" t="s">
        <v>255</v>
      </c>
    </row>
    <row r="159" spans="1:51" s="13" customFormat="1" ht="12">
      <c r="A159" s="13"/>
      <c r="B159" s="246"/>
      <c r="C159" s="247"/>
      <c r="D159" s="241" t="s">
        <v>178</v>
      </c>
      <c r="E159" s="248" t="s">
        <v>1</v>
      </c>
      <c r="F159" s="249" t="s">
        <v>90</v>
      </c>
      <c r="G159" s="247"/>
      <c r="H159" s="250">
        <v>1</v>
      </c>
      <c r="I159" s="251"/>
      <c r="J159" s="247"/>
      <c r="K159" s="247"/>
      <c r="L159" s="252"/>
      <c r="M159" s="253"/>
      <c r="N159" s="254"/>
      <c r="O159" s="254"/>
      <c r="P159" s="254"/>
      <c r="Q159" s="254"/>
      <c r="R159" s="254"/>
      <c r="S159" s="254"/>
      <c r="T159" s="255"/>
      <c r="U159" s="13"/>
      <c r="V159" s="13"/>
      <c r="W159" s="13"/>
      <c r="X159" s="13"/>
      <c r="Y159" s="13"/>
      <c r="Z159" s="13"/>
      <c r="AA159" s="13"/>
      <c r="AB159" s="13"/>
      <c r="AC159" s="13"/>
      <c r="AD159" s="13"/>
      <c r="AE159" s="13"/>
      <c r="AT159" s="256" t="s">
        <v>178</v>
      </c>
      <c r="AU159" s="256" t="s">
        <v>92</v>
      </c>
      <c r="AV159" s="13" t="s">
        <v>92</v>
      </c>
      <c r="AW159" s="13" t="s">
        <v>38</v>
      </c>
      <c r="AX159" s="13" t="s">
        <v>83</v>
      </c>
      <c r="AY159" s="256" t="s">
        <v>167</v>
      </c>
    </row>
    <row r="160" spans="1:51" s="14" customFormat="1" ht="12">
      <c r="A160" s="14"/>
      <c r="B160" s="257"/>
      <c r="C160" s="258"/>
      <c r="D160" s="241" t="s">
        <v>178</v>
      </c>
      <c r="E160" s="259" t="s">
        <v>1</v>
      </c>
      <c r="F160" s="260" t="s">
        <v>180</v>
      </c>
      <c r="G160" s="258"/>
      <c r="H160" s="261">
        <v>1</v>
      </c>
      <c r="I160" s="262"/>
      <c r="J160" s="258"/>
      <c r="K160" s="258"/>
      <c r="L160" s="263"/>
      <c r="M160" s="264"/>
      <c r="N160" s="265"/>
      <c r="O160" s="265"/>
      <c r="P160" s="265"/>
      <c r="Q160" s="265"/>
      <c r="R160" s="265"/>
      <c r="S160" s="265"/>
      <c r="T160" s="266"/>
      <c r="U160" s="14"/>
      <c r="V160" s="14"/>
      <c r="W160" s="14"/>
      <c r="X160" s="14"/>
      <c r="Y160" s="14"/>
      <c r="Z160" s="14"/>
      <c r="AA160" s="14"/>
      <c r="AB160" s="14"/>
      <c r="AC160" s="14"/>
      <c r="AD160" s="14"/>
      <c r="AE160" s="14"/>
      <c r="AT160" s="267" t="s">
        <v>178</v>
      </c>
      <c r="AU160" s="267" t="s">
        <v>92</v>
      </c>
      <c r="AV160" s="14" t="s">
        <v>174</v>
      </c>
      <c r="AW160" s="14" t="s">
        <v>38</v>
      </c>
      <c r="AX160" s="14" t="s">
        <v>90</v>
      </c>
      <c r="AY160" s="267" t="s">
        <v>167</v>
      </c>
    </row>
    <row r="161" spans="1:65" s="2" customFormat="1" ht="16.5" customHeight="1">
      <c r="A161" s="39"/>
      <c r="B161" s="40"/>
      <c r="C161" s="228" t="s">
        <v>215</v>
      </c>
      <c r="D161" s="228" t="s">
        <v>169</v>
      </c>
      <c r="E161" s="229" t="s">
        <v>829</v>
      </c>
      <c r="F161" s="230" t="s">
        <v>830</v>
      </c>
      <c r="G161" s="231" t="s">
        <v>728</v>
      </c>
      <c r="H161" s="232">
        <v>1</v>
      </c>
      <c r="I161" s="233"/>
      <c r="J161" s="234">
        <f>ROUND(I161*H161,2)</f>
        <v>0</v>
      </c>
      <c r="K161" s="230" t="s">
        <v>813</v>
      </c>
      <c r="L161" s="45"/>
      <c r="M161" s="235" t="s">
        <v>1</v>
      </c>
      <c r="N161" s="236" t="s">
        <v>48</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174</v>
      </c>
      <c r="AT161" s="239" t="s">
        <v>169</v>
      </c>
      <c r="AU161" s="239" t="s">
        <v>92</v>
      </c>
      <c r="AY161" s="17" t="s">
        <v>167</v>
      </c>
      <c r="BE161" s="240">
        <f>IF(N161="základní",J161,0)</f>
        <v>0</v>
      </c>
      <c r="BF161" s="240">
        <f>IF(N161="snížená",J161,0)</f>
        <v>0</v>
      </c>
      <c r="BG161" s="240">
        <f>IF(N161="zákl. přenesená",J161,0)</f>
        <v>0</v>
      </c>
      <c r="BH161" s="240">
        <f>IF(N161="sníž. přenesená",J161,0)</f>
        <v>0</v>
      </c>
      <c r="BI161" s="240">
        <f>IF(N161="nulová",J161,0)</f>
        <v>0</v>
      </c>
      <c r="BJ161" s="17" t="s">
        <v>90</v>
      </c>
      <c r="BK161" s="240">
        <f>ROUND(I161*H161,2)</f>
        <v>0</v>
      </c>
      <c r="BL161" s="17" t="s">
        <v>174</v>
      </c>
      <c r="BM161" s="239" t="s">
        <v>264</v>
      </c>
    </row>
    <row r="162" spans="1:51" s="13" customFormat="1" ht="12">
      <c r="A162" s="13"/>
      <c r="B162" s="246"/>
      <c r="C162" s="247"/>
      <c r="D162" s="241" t="s">
        <v>178</v>
      </c>
      <c r="E162" s="248" t="s">
        <v>1</v>
      </c>
      <c r="F162" s="249" t="s">
        <v>90</v>
      </c>
      <c r="G162" s="247"/>
      <c r="H162" s="250">
        <v>1</v>
      </c>
      <c r="I162" s="251"/>
      <c r="J162" s="247"/>
      <c r="K162" s="247"/>
      <c r="L162" s="252"/>
      <c r="M162" s="253"/>
      <c r="N162" s="254"/>
      <c r="O162" s="254"/>
      <c r="P162" s="254"/>
      <c r="Q162" s="254"/>
      <c r="R162" s="254"/>
      <c r="S162" s="254"/>
      <c r="T162" s="255"/>
      <c r="U162" s="13"/>
      <c r="V162" s="13"/>
      <c r="W162" s="13"/>
      <c r="X162" s="13"/>
      <c r="Y162" s="13"/>
      <c r="Z162" s="13"/>
      <c r="AA162" s="13"/>
      <c r="AB162" s="13"/>
      <c r="AC162" s="13"/>
      <c r="AD162" s="13"/>
      <c r="AE162" s="13"/>
      <c r="AT162" s="256" t="s">
        <v>178</v>
      </c>
      <c r="AU162" s="256" t="s">
        <v>92</v>
      </c>
      <c r="AV162" s="13" t="s">
        <v>92</v>
      </c>
      <c r="AW162" s="13" t="s">
        <v>38</v>
      </c>
      <c r="AX162" s="13" t="s">
        <v>83</v>
      </c>
      <c r="AY162" s="256" t="s">
        <v>167</v>
      </c>
    </row>
    <row r="163" spans="1:51" s="14" customFormat="1" ht="12">
      <c r="A163" s="14"/>
      <c r="B163" s="257"/>
      <c r="C163" s="258"/>
      <c r="D163" s="241" t="s">
        <v>178</v>
      </c>
      <c r="E163" s="259" t="s">
        <v>1</v>
      </c>
      <c r="F163" s="260" t="s">
        <v>180</v>
      </c>
      <c r="G163" s="258"/>
      <c r="H163" s="261">
        <v>1</v>
      </c>
      <c r="I163" s="262"/>
      <c r="J163" s="258"/>
      <c r="K163" s="258"/>
      <c r="L163" s="263"/>
      <c r="M163" s="279"/>
      <c r="N163" s="280"/>
      <c r="O163" s="280"/>
      <c r="P163" s="280"/>
      <c r="Q163" s="280"/>
      <c r="R163" s="280"/>
      <c r="S163" s="280"/>
      <c r="T163" s="281"/>
      <c r="U163" s="14"/>
      <c r="V163" s="14"/>
      <c r="W163" s="14"/>
      <c r="X163" s="14"/>
      <c r="Y163" s="14"/>
      <c r="Z163" s="14"/>
      <c r="AA163" s="14"/>
      <c r="AB163" s="14"/>
      <c r="AC163" s="14"/>
      <c r="AD163" s="14"/>
      <c r="AE163" s="14"/>
      <c r="AT163" s="267" t="s">
        <v>178</v>
      </c>
      <c r="AU163" s="267" t="s">
        <v>92</v>
      </c>
      <c r="AV163" s="14" t="s">
        <v>174</v>
      </c>
      <c r="AW163" s="14" t="s">
        <v>38</v>
      </c>
      <c r="AX163" s="14" t="s">
        <v>90</v>
      </c>
      <c r="AY163" s="267" t="s">
        <v>167</v>
      </c>
    </row>
    <row r="164" spans="1:31" s="2" customFormat="1" ht="6.95" customHeight="1">
      <c r="A164" s="39"/>
      <c r="B164" s="67"/>
      <c r="C164" s="68"/>
      <c r="D164" s="68"/>
      <c r="E164" s="68"/>
      <c r="F164" s="68"/>
      <c r="G164" s="68"/>
      <c r="H164" s="68"/>
      <c r="I164" s="68"/>
      <c r="J164" s="68"/>
      <c r="K164" s="68"/>
      <c r="L164" s="45"/>
      <c r="M164" s="39"/>
      <c r="O164" s="39"/>
      <c r="P164" s="39"/>
      <c r="Q164" s="39"/>
      <c r="R164" s="39"/>
      <c r="S164" s="39"/>
      <c r="T164" s="39"/>
      <c r="U164" s="39"/>
      <c r="V164" s="39"/>
      <c r="W164" s="39"/>
      <c r="X164" s="39"/>
      <c r="Y164" s="39"/>
      <c r="Z164" s="39"/>
      <c r="AA164" s="39"/>
      <c r="AB164" s="39"/>
      <c r="AC164" s="39"/>
      <c r="AD164" s="39"/>
      <c r="AE164" s="39"/>
    </row>
  </sheetData>
  <sheetProtection password="E785" sheet="1" objects="1" scenarios="1" formatColumns="0" formatRows="0" autoFilter="0"/>
  <autoFilter ref="C127:K163"/>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122</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s="1" customFormat="1" ht="12" customHeight="1">
      <c r="B8" s="20"/>
      <c r="D8" s="152" t="s">
        <v>131</v>
      </c>
      <c r="L8" s="20"/>
    </row>
    <row r="9" spans="1:31" s="2" customFormat="1" ht="16.5" customHeight="1">
      <c r="A9" s="39"/>
      <c r="B9" s="45"/>
      <c r="C9" s="39"/>
      <c r="D9" s="39"/>
      <c r="E9" s="153" t="s">
        <v>831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832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20</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22</v>
      </c>
      <c r="E14" s="39"/>
      <c r="F14" s="142" t="s">
        <v>40</v>
      </c>
      <c r="G14" s="39"/>
      <c r="H14" s="39"/>
      <c r="I14" s="152" t="s">
        <v>24</v>
      </c>
      <c r="J14" s="155" t="str">
        <f>'Rekapitulace stavby'!AN8</f>
        <v>20. 2. 2021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30</v>
      </c>
      <c r="E16" s="39"/>
      <c r="F16" s="39"/>
      <c r="G16" s="39"/>
      <c r="H16" s="39"/>
      <c r="I16" s="152" t="s">
        <v>31</v>
      </c>
      <c r="J16" s="142" t="str">
        <f>IF('Rekapitulace stavby'!AN10="","",'Rekapitulace stavby'!AN10)</f>
        <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tr">
        <f>IF('Rekapitulace stavby'!E11="","",'Rekapitulace stavby'!E11)</f>
        <v xml:space="preserve">VŠB - TUO </v>
      </c>
      <c r="F17" s="39"/>
      <c r="G17" s="39"/>
      <c r="H17" s="39"/>
      <c r="I17" s="152" t="s">
        <v>33</v>
      </c>
      <c r="J17" s="142" t="str">
        <f>IF('Rekapitulace stavby'!AN11="","",'Rekapitulace stavby'!AN11)</f>
        <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34</v>
      </c>
      <c r="E19" s="39"/>
      <c r="F19" s="39"/>
      <c r="G19" s="39"/>
      <c r="H19" s="39"/>
      <c r="I19" s="152" t="s">
        <v>31</v>
      </c>
      <c r="J19" s="33"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3" t="str">
        <f>'Rekapitulace stavby'!E14</f>
        <v>Vyplň údaj</v>
      </c>
      <c r="F20" s="142"/>
      <c r="G20" s="142"/>
      <c r="H20" s="142"/>
      <c r="I20" s="152" t="s">
        <v>33</v>
      </c>
      <c r="J20" s="33"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36</v>
      </c>
      <c r="E22" s="39"/>
      <c r="F22" s="39"/>
      <c r="G22" s="39"/>
      <c r="H22" s="39"/>
      <c r="I22" s="152" t="s">
        <v>31</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 xml:space="preserve">CHVÁLEK ATELIÉR s.r.o  </v>
      </c>
      <c r="F23" s="39"/>
      <c r="G23" s="39"/>
      <c r="H23" s="39"/>
      <c r="I23" s="152" t="s">
        <v>33</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39</v>
      </c>
      <c r="E25" s="39"/>
      <c r="F25" s="39"/>
      <c r="G25" s="39"/>
      <c r="H25" s="39"/>
      <c r="I25" s="152" t="s">
        <v>31</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33</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41</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43</v>
      </c>
      <c r="E32" s="39"/>
      <c r="F32" s="39"/>
      <c r="G32" s="39"/>
      <c r="H32" s="39"/>
      <c r="I32" s="39"/>
      <c r="J32" s="162">
        <f>ROUND(J128,2)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45</v>
      </c>
      <c r="G34" s="39"/>
      <c r="H34" s="39"/>
      <c r="I34" s="163" t="s">
        <v>44</v>
      </c>
      <c r="J34" s="163" t="s">
        <v>46</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47</v>
      </c>
      <c r="E35" s="152" t="s">
        <v>48</v>
      </c>
      <c r="F35" s="165">
        <f>ROUND((SUM(BE128:BE188)),2)</f>
        <v>0</v>
      </c>
      <c r="G35" s="39"/>
      <c r="H35" s="39"/>
      <c r="I35" s="166">
        <v>0.21</v>
      </c>
      <c r="J35" s="165">
        <f>ROUND(((SUM(BE128:BE188))*I35),2)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49</v>
      </c>
      <c r="F36" s="165">
        <f>ROUND((SUM(BF128:BF188)),2)</f>
        <v>0</v>
      </c>
      <c r="G36" s="39"/>
      <c r="H36" s="39"/>
      <c r="I36" s="166">
        <v>0.15</v>
      </c>
      <c r="J36" s="165">
        <f>ROUND(((SUM(BF128:BF188))*I36),2)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50</v>
      </c>
      <c r="F37" s="165">
        <f>ROUND((SUM(BG128:BG188)),2)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51</v>
      </c>
      <c r="F38" s="165">
        <f>ROUND((SUM(BH128:BH188)),2)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52</v>
      </c>
      <c r="F39" s="165">
        <f>ROUND((SUM(BI128:BI188)),2)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53</v>
      </c>
      <c r="E41" s="169"/>
      <c r="F41" s="169"/>
      <c r="G41" s="170" t="s">
        <v>54</v>
      </c>
      <c r="H41" s="171" t="s">
        <v>55</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1:31" s="2" customFormat="1" ht="16.5" customHeight="1">
      <c r="A87" s="39"/>
      <c r="B87" s="40"/>
      <c r="C87" s="41"/>
      <c r="D87" s="41"/>
      <c r="E87" s="185" t="s">
        <v>831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2" t="s">
        <v>133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2.1 - Závlaha</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2" t="s">
        <v>22</v>
      </c>
      <c r="D91" s="41"/>
      <c r="E91" s="41"/>
      <c r="F91" s="27" t="str">
        <f>F14</f>
        <v xml:space="preserve"> </v>
      </c>
      <c r="G91" s="41"/>
      <c r="H91" s="41"/>
      <c r="I91" s="32" t="s">
        <v>24</v>
      </c>
      <c r="J91" s="80" t="str">
        <f>IF(J14="","",J14)</f>
        <v>20. 2. 2021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2" t="s">
        <v>30</v>
      </c>
      <c r="D93" s="41"/>
      <c r="E93" s="41"/>
      <c r="F93" s="27" t="str">
        <f>E17</f>
        <v xml:space="preserve">VŠB - TUO </v>
      </c>
      <c r="G93" s="41"/>
      <c r="H93" s="41"/>
      <c r="I93" s="32" t="s">
        <v>36</v>
      </c>
      <c r="J93" s="37" t="str">
        <f>E23</f>
        <v xml:space="preserve">CHVÁLEK ATELIÉR s.r.o  </v>
      </c>
      <c r="K93" s="41"/>
      <c r="L93" s="64"/>
      <c r="S93" s="39"/>
      <c r="T93" s="39"/>
      <c r="U93" s="39"/>
      <c r="V93" s="39"/>
      <c r="W93" s="39"/>
      <c r="X93" s="39"/>
      <c r="Y93" s="39"/>
      <c r="Z93" s="39"/>
      <c r="AA93" s="39"/>
      <c r="AB93" s="39"/>
      <c r="AC93" s="39"/>
      <c r="AD93" s="39"/>
      <c r="AE93" s="39"/>
    </row>
    <row r="94" spans="1:31" s="2" customFormat="1" ht="15.15" customHeight="1">
      <c r="A94" s="39"/>
      <c r="B94" s="40"/>
      <c r="C94" s="32" t="s">
        <v>34</v>
      </c>
      <c r="D94" s="41"/>
      <c r="E94" s="41"/>
      <c r="F94" s="27" t="str">
        <f>IF(E20="","",E20)</f>
        <v>Vyplň údaj</v>
      </c>
      <c r="G94" s="41"/>
      <c r="H94" s="41"/>
      <c r="I94" s="32" t="s">
        <v>39</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137</v>
      </c>
      <c r="D96" s="187"/>
      <c r="E96" s="187"/>
      <c r="F96" s="187"/>
      <c r="G96" s="187"/>
      <c r="H96" s="187"/>
      <c r="I96" s="187"/>
      <c r="J96" s="188" t="s">
        <v>138</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139</v>
      </c>
      <c r="D98" s="41"/>
      <c r="E98" s="41"/>
      <c r="F98" s="41"/>
      <c r="G98" s="41"/>
      <c r="H98" s="41"/>
      <c r="I98" s="41"/>
      <c r="J98" s="111">
        <f>J128</f>
        <v>0</v>
      </c>
      <c r="K98" s="41"/>
      <c r="L98" s="64"/>
      <c r="S98" s="39"/>
      <c r="T98" s="39"/>
      <c r="U98" s="39"/>
      <c r="V98" s="39"/>
      <c r="W98" s="39"/>
      <c r="X98" s="39"/>
      <c r="Y98" s="39"/>
      <c r="Z98" s="39"/>
      <c r="AA98" s="39"/>
      <c r="AB98" s="39"/>
      <c r="AC98" s="39"/>
      <c r="AD98" s="39"/>
      <c r="AE98" s="39"/>
      <c r="AU98" s="17" t="s">
        <v>140</v>
      </c>
    </row>
    <row r="99" spans="1:31" s="9" customFormat="1" ht="24.95" customHeight="1">
      <c r="A99" s="9"/>
      <c r="B99" s="190"/>
      <c r="C99" s="191"/>
      <c r="D99" s="192" t="s">
        <v>833</v>
      </c>
      <c r="E99" s="193"/>
      <c r="F99" s="193"/>
      <c r="G99" s="193"/>
      <c r="H99" s="193"/>
      <c r="I99" s="193"/>
      <c r="J99" s="194">
        <f>J129</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834</v>
      </c>
      <c r="E100" s="198"/>
      <c r="F100" s="198"/>
      <c r="G100" s="198"/>
      <c r="H100" s="198"/>
      <c r="I100" s="198"/>
      <c r="J100" s="199">
        <f>J130</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835</v>
      </c>
      <c r="E101" s="198"/>
      <c r="F101" s="198"/>
      <c r="G101" s="198"/>
      <c r="H101" s="198"/>
      <c r="I101" s="198"/>
      <c r="J101" s="199">
        <f>J137</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836</v>
      </c>
      <c r="E102" s="198"/>
      <c r="F102" s="198"/>
      <c r="G102" s="198"/>
      <c r="H102" s="198"/>
      <c r="I102" s="198"/>
      <c r="J102" s="199">
        <f>J158</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837</v>
      </c>
      <c r="E103" s="198"/>
      <c r="F103" s="198"/>
      <c r="G103" s="198"/>
      <c r="H103" s="198"/>
      <c r="I103" s="198"/>
      <c r="J103" s="199">
        <f>J166</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838</v>
      </c>
      <c r="E104" s="198"/>
      <c r="F104" s="198"/>
      <c r="G104" s="198"/>
      <c r="H104" s="198"/>
      <c r="I104" s="198"/>
      <c r="J104" s="199">
        <f>J170</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839</v>
      </c>
      <c r="E105" s="198"/>
      <c r="F105" s="198"/>
      <c r="G105" s="198"/>
      <c r="H105" s="198"/>
      <c r="I105" s="198"/>
      <c r="J105" s="199">
        <f>J179</f>
        <v>0</v>
      </c>
      <c r="K105" s="134"/>
      <c r="L105" s="200"/>
      <c r="S105" s="10"/>
      <c r="T105" s="10"/>
      <c r="U105" s="10"/>
      <c r="V105" s="10"/>
      <c r="W105" s="10"/>
      <c r="X105" s="10"/>
      <c r="Y105" s="10"/>
      <c r="Z105" s="10"/>
      <c r="AA105" s="10"/>
      <c r="AB105" s="10"/>
      <c r="AC105" s="10"/>
      <c r="AD105" s="10"/>
      <c r="AE105" s="10"/>
    </row>
    <row r="106" spans="1:31" s="10" customFormat="1" ht="19.9" customHeight="1">
      <c r="A106" s="10"/>
      <c r="B106" s="196"/>
      <c r="C106" s="134"/>
      <c r="D106" s="197" t="s">
        <v>840</v>
      </c>
      <c r="E106" s="198"/>
      <c r="F106" s="198"/>
      <c r="G106" s="198"/>
      <c r="H106" s="198"/>
      <c r="I106" s="198"/>
      <c r="J106" s="199">
        <f>J184</f>
        <v>0</v>
      </c>
      <c r="K106" s="134"/>
      <c r="L106" s="200"/>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3" t="s">
        <v>152</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2"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5" t="str">
        <f>E7</f>
        <v>Akumulace dešťových vod budovy J areálu VŠB-TUO</v>
      </c>
      <c r="F116" s="32"/>
      <c r="G116" s="32"/>
      <c r="H116" s="32"/>
      <c r="I116" s="41"/>
      <c r="J116" s="41"/>
      <c r="K116" s="41"/>
      <c r="L116" s="64"/>
      <c r="S116" s="39"/>
      <c r="T116" s="39"/>
      <c r="U116" s="39"/>
      <c r="V116" s="39"/>
      <c r="W116" s="39"/>
      <c r="X116" s="39"/>
      <c r="Y116" s="39"/>
      <c r="Z116" s="39"/>
      <c r="AA116" s="39"/>
      <c r="AB116" s="39"/>
      <c r="AC116" s="39"/>
      <c r="AD116" s="39"/>
      <c r="AE116" s="39"/>
    </row>
    <row r="117" spans="2:12" s="1" customFormat="1" ht="12" customHeight="1">
      <c r="B117" s="21"/>
      <c r="C117" s="32" t="s">
        <v>131</v>
      </c>
      <c r="D117" s="22"/>
      <c r="E117" s="22"/>
      <c r="F117" s="22"/>
      <c r="G117" s="22"/>
      <c r="H117" s="22"/>
      <c r="I117" s="22"/>
      <c r="J117" s="22"/>
      <c r="K117" s="22"/>
      <c r="L117" s="20"/>
    </row>
    <row r="118" spans="1:31" s="2" customFormat="1" ht="16.5" customHeight="1">
      <c r="A118" s="39"/>
      <c r="B118" s="40"/>
      <c r="C118" s="41"/>
      <c r="D118" s="41"/>
      <c r="E118" s="185" t="s">
        <v>831</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2" t="s">
        <v>133</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E11</f>
        <v>2.1 - Závlaha</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2" t="s">
        <v>22</v>
      </c>
      <c r="D122" s="41"/>
      <c r="E122" s="41"/>
      <c r="F122" s="27" t="str">
        <f>F14</f>
        <v xml:space="preserve"> </v>
      </c>
      <c r="G122" s="41"/>
      <c r="H122" s="41"/>
      <c r="I122" s="32" t="s">
        <v>24</v>
      </c>
      <c r="J122" s="80" t="str">
        <f>IF(J14="","",J14)</f>
        <v>20. 2. 2021</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25.65" customHeight="1">
      <c r="A124" s="39"/>
      <c r="B124" s="40"/>
      <c r="C124" s="32" t="s">
        <v>30</v>
      </c>
      <c r="D124" s="41"/>
      <c r="E124" s="41"/>
      <c r="F124" s="27" t="str">
        <f>E17</f>
        <v xml:space="preserve">VŠB - TUO </v>
      </c>
      <c r="G124" s="41"/>
      <c r="H124" s="41"/>
      <c r="I124" s="32" t="s">
        <v>36</v>
      </c>
      <c r="J124" s="37" t="str">
        <f>E23</f>
        <v xml:space="preserve">CHVÁLEK ATELIÉR s.r.o  </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2" t="s">
        <v>34</v>
      </c>
      <c r="D125" s="41"/>
      <c r="E125" s="41"/>
      <c r="F125" s="27" t="str">
        <f>IF(E20="","",E20)</f>
        <v>Vyplň údaj</v>
      </c>
      <c r="G125" s="41"/>
      <c r="H125" s="41"/>
      <c r="I125" s="32" t="s">
        <v>39</v>
      </c>
      <c r="J125" s="37" t="str">
        <f>E26</f>
        <v xml:space="preserve"> </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1"/>
      <c r="B127" s="202"/>
      <c r="C127" s="203" t="s">
        <v>153</v>
      </c>
      <c r="D127" s="204" t="s">
        <v>68</v>
      </c>
      <c r="E127" s="204" t="s">
        <v>64</v>
      </c>
      <c r="F127" s="204" t="s">
        <v>65</v>
      </c>
      <c r="G127" s="204" t="s">
        <v>154</v>
      </c>
      <c r="H127" s="204" t="s">
        <v>155</v>
      </c>
      <c r="I127" s="204" t="s">
        <v>156</v>
      </c>
      <c r="J127" s="204" t="s">
        <v>138</v>
      </c>
      <c r="K127" s="205" t="s">
        <v>157</v>
      </c>
      <c r="L127" s="206"/>
      <c r="M127" s="101" t="s">
        <v>1</v>
      </c>
      <c r="N127" s="102" t="s">
        <v>47</v>
      </c>
      <c r="O127" s="102" t="s">
        <v>158</v>
      </c>
      <c r="P127" s="102" t="s">
        <v>159</v>
      </c>
      <c r="Q127" s="102" t="s">
        <v>160</v>
      </c>
      <c r="R127" s="102" t="s">
        <v>161</v>
      </c>
      <c r="S127" s="102" t="s">
        <v>162</v>
      </c>
      <c r="T127" s="103" t="s">
        <v>163</v>
      </c>
      <c r="U127" s="201"/>
      <c r="V127" s="201"/>
      <c r="W127" s="201"/>
      <c r="X127" s="201"/>
      <c r="Y127" s="201"/>
      <c r="Z127" s="201"/>
      <c r="AA127" s="201"/>
      <c r="AB127" s="201"/>
      <c r="AC127" s="201"/>
      <c r="AD127" s="201"/>
      <c r="AE127" s="201"/>
    </row>
    <row r="128" spans="1:63" s="2" customFormat="1" ht="22.8" customHeight="1">
      <c r="A128" s="39"/>
      <c r="B128" s="40"/>
      <c r="C128" s="108" t="s">
        <v>164</v>
      </c>
      <c r="D128" s="41"/>
      <c r="E128" s="41"/>
      <c r="F128" s="41"/>
      <c r="G128" s="41"/>
      <c r="H128" s="41"/>
      <c r="I128" s="41"/>
      <c r="J128" s="207">
        <f>BK128</f>
        <v>0</v>
      </c>
      <c r="K128" s="41"/>
      <c r="L128" s="45"/>
      <c r="M128" s="104"/>
      <c r="N128" s="208"/>
      <c r="O128" s="105"/>
      <c r="P128" s="209">
        <f>P129</f>
        <v>0</v>
      </c>
      <c r="Q128" s="105"/>
      <c r="R128" s="209">
        <f>R129</f>
        <v>0</v>
      </c>
      <c r="S128" s="105"/>
      <c r="T128" s="210">
        <f>T129</f>
        <v>0</v>
      </c>
      <c r="U128" s="39"/>
      <c r="V128" s="39"/>
      <c r="W128" s="39"/>
      <c r="X128" s="39"/>
      <c r="Y128" s="39"/>
      <c r="Z128" s="39"/>
      <c r="AA128" s="39"/>
      <c r="AB128" s="39"/>
      <c r="AC128" s="39"/>
      <c r="AD128" s="39"/>
      <c r="AE128" s="39"/>
      <c r="AT128" s="17" t="s">
        <v>82</v>
      </c>
      <c r="AU128" s="17" t="s">
        <v>140</v>
      </c>
      <c r="BK128" s="211">
        <f>BK129</f>
        <v>0</v>
      </c>
    </row>
    <row r="129" spans="1:63" s="12" customFormat="1" ht="25.9" customHeight="1">
      <c r="A129" s="12"/>
      <c r="B129" s="212"/>
      <c r="C129" s="213"/>
      <c r="D129" s="214" t="s">
        <v>82</v>
      </c>
      <c r="E129" s="215" t="s">
        <v>841</v>
      </c>
      <c r="F129" s="215" t="s">
        <v>842</v>
      </c>
      <c r="G129" s="213"/>
      <c r="H129" s="213"/>
      <c r="I129" s="216"/>
      <c r="J129" s="217">
        <f>BK129</f>
        <v>0</v>
      </c>
      <c r="K129" s="213"/>
      <c r="L129" s="218"/>
      <c r="M129" s="219"/>
      <c r="N129" s="220"/>
      <c r="O129" s="220"/>
      <c r="P129" s="221">
        <f>P130+P137+P158+P166+P170+P179+P184</f>
        <v>0</v>
      </c>
      <c r="Q129" s="220"/>
      <c r="R129" s="221">
        <f>R130+R137+R158+R166+R170+R179+R184</f>
        <v>0</v>
      </c>
      <c r="S129" s="220"/>
      <c r="T129" s="222">
        <f>T130+T137+T158+T166+T170+T179+T184</f>
        <v>0</v>
      </c>
      <c r="U129" s="12"/>
      <c r="V129" s="12"/>
      <c r="W129" s="12"/>
      <c r="X129" s="12"/>
      <c r="Y129" s="12"/>
      <c r="Z129" s="12"/>
      <c r="AA129" s="12"/>
      <c r="AB129" s="12"/>
      <c r="AC129" s="12"/>
      <c r="AD129" s="12"/>
      <c r="AE129" s="12"/>
      <c r="AR129" s="223" t="s">
        <v>90</v>
      </c>
      <c r="AT129" s="224" t="s">
        <v>82</v>
      </c>
      <c r="AU129" s="224" t="s">
        <v>83</v>
      </c>
      <c r="AY129" s="223" t="s">
        <v>167</v>
      </c>
      <c r="BK129" s="225">
        <f>BK130+BK137+BK158+BK166+BK170+BK179+BK184</f>
        <v>0</v>
      </c>
    </row>
    <row r="130" spans="1:63" s="12" customFormat="1" ht="22.8" customHeight="1">
      <c r="A130" s="12"/>
      <c r="B130" s="212"/>
      <c r="C130" s="213"/>
      <c r="D130" s="214" t="s">
        <v>82</v>
      </c>
      <c r="E130" s="226" t="s">
        <v>775</v>
      </c>
      <c r="F130" s="226" t="s">
        <v>843</v>
      </c>
      <c r="G130" s="213"/>
      <c r="H130" s="213"/>
      <c r="I130" s="216"/>
      <c r="J130" s="227">
        <f>BK130</f>
        <v>0</v>
      </c>
      <c r="K130" s="213"/>
      <c r="L130" s="218"/>
      <c r="M130" s="219"/>
      <c r="N130" s="220"/>
      <c r="O130" s="220"/>
      <c r="P130" s="221">
        <f>SUM(P131:P136)</f>
        <v>0</v>
      </c>
      <c r="Q130" s="220"/>
      <c r="R130" s="221">
        <f>SUM(R131:R136)</f>
        <v>0</v>
      </c>
      <c r="S130" s="220"/>
      <c r="T130" s="222">
        <f>SUM(T131:T136)</f>
        <v>0</v>
      </c>
      <c r="U130" s="12"/>
      <c r="V130" s="12"/>
      <c r="W130" s="12"/>
      <c r="X130" s="12"/>
      <c r="Y130" s="12"/>
      <c r="Z130" s="12"/>
      <c r="AA130" s="12"/>
      <c r="AB130" s="12"/>
      <c r="AC130" s="12"/>
      <c r="AD130" s="12"/>
      <c r="AE130" s="12"/>
      <c r="AR130" s="223" t="s">
        <v>90</v>
      </c>
      <c r="AT130" s="224" t="s">
        <v>82</v>
      </c>
      <c r="AU130" s="224" t="s">
        <v>90</v>
      </c>
      <c r="AY130" s="223" t="s">
        <v>167</v>
      </c>
      <c r="BK130" s="225">
        <f>SUM(BK131:BK136)</f>
        <v>0</v>
      </c>
    </row>
    <row r="131" spans="1:65" s="2" customFormat="1" ht="16.5" customHeight="1">
      <c r="A131" s="39"/>
      <c r="B131" s="40"/>
      <c r="C131" s="228" t="s">
        <v>90</v>
      </c>
      <c r="D131" s="228" t="s">
        <v>169</v>
      </c>
      <c r="E131" s="229" t="s">
        <v>844</v>
      </c>
      <c r="F131" s="230" t="s">
        <v>845</v>
      </c>
      <c r="G131" s="231" t="s">
        <v>231</v>
      </c>
      <c r="H131" s="232">
        <v>235</v>
      </c>
      <c r="I131" s="233"/>
      <c r="J131" s="234">
        <f>ROUND(I131*H131,2)</f>
        <v>0</v>
      </c>
      <c r="K131" s="230" t="s">
        <v>211</v>
      </c>
      <c r="L131" s="45"/>
      <c r="M131" s="235" t="s">
        <v>1</v>
      </c>
      <c r="N131" s="236" t="s">
        <v>48</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174</v>
      </c>
      <c r="AT131" s="239" t="s">
        <v>169</v>
      </c>
      <c r="AU131" s="239" t="s">
        <v>92</v>
      </c>
      <c r="AY131" s="17" t="s">
        <v>167</v>
      </c>
      <c r="BE131" s="240">
        <f>IF(N131="základní",J131,0)</f>
        <v>0</v>
      </c>
      <c r="BF131" s="240">
        <f>IF(N131="snížená",J131,0)</f>
        <v>0</v>
      </c>
      <c r="BG131" s="240">
        <f>IF(N131="zákl. přenesená",J131,0)</f>
        <v>0</v>
      </c>
      <c r="BH131" s="240">
        <f>IF(N131="sníž. přenesená",J131,0)</f>
        <v>0</v>
      </c>
      <c r="BI131" s="240">
        <f>IF(N131="nulová",J131,0)</f>
        <v>0</v>
      </c>
      <c r="BJ131" s="17" t="s">
        <v>90</v>
      </c>
      <c r="BK131" s="240">
        <f>ROUND(I131*H131,2)</f>
        <v>0</v>
      </c>
      <c r="BL131" s="17" t="s">
        <v>174</v>
      </c>
      <c r="BM131" s="239" t="s">
        <v>92</v>
      </c>
    </row>
    <row r="132" spans="1:65" s="2" customFormat="1" ht="16.5" customHeight="1">
      <c r="A132" s="39"/>
      <c r="B132" s="40"/>
      <c r="C132" s="228" t="s">
        <v>92</v>
      </c>
      <c r="D132" s="228" t="s">
        <v>169</v>
      </c>
      <c r="E132" s="229" t="s">
        <v>846</v>
      </c>
      <c r="F132" s="230" t="s">
        <v>847</v>
      </c>
      <c r="G132" s="231" t="s">
        <v>172</v>
      </c>
      <c r="H132" s="232">
        <v>5.64</v>
      </c>
      <c r="I132" s="233"/>
      <c r="J132" s="234">
        <f>ROUND(I132*H132,2)</f>
        <v>0</v>
      </c>
      <c r="K132" s="230" t="s">
        <v>211</v>
      </c>
      <c r="L132" s="45"/>
      <c r="M132" s="235" t="s">
        <v>1</v>
      </c>
      <c r="N132" s="236" t="s">
        <v>48</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174</v>
      </c>
      <c r="AT132" s="239" t="s">
        <v>169</v>
      </c>
      <c r="AU132" s="239" t="s">
        <v>92</v>
      </c>
      <c r="AY132" s="17" t="s">
        <v>167</v>
      </c>
      <c r="BE132" s="240">
        <f>IF(N132="základní",J132,0)</f>
        <v>0</v>
      </c>
      <c r="BF132" s="240">
        <f>IF(N132="snížená",J132,0)</f>
        <v>0</v>
      </c>
      <c r="BG132" s="240">
        <f>IF(N132="zákl. přenesená",J132,0)</f>
        <v>0</v>
      </c>
      <c r="BH132" s="240">
        <f>IF(N132="sníž. přenesená",J132,0)</f>
        <v>0</v>
      </c>
      <c r="BI132" s="240">
        <f>IF(N132="nulová",J132,0)</f>
        <v>0</v>
      </c>
      <c r="BJ132" s="17" t="s">
        <v>90</v>
      </c>
      <c r="BK132" s="240">
        <f>ROUND(I132*H132,2)</f>
        <v>0</v>
      </c>
      <c r="BL132" s="17" t="s">
        <v>174</v>
      </c>
      <c r="BM132" s="239" t="s">
        <v>174</v>
      </c>
    </row>
    <row r="133" spans="1:47" s="2" customFormat="1" ht="12">
      <c r="A133" s="39"/>
      <c r="B133" s="40"/>
      <c r="C133" s="41"/>
      <c r="D133" s="241" t="s">
        <v>176</v>
      </c>
      <c r="E133" s="41"/>
      <c r="F133" s="242" t="s">
        <v>848</v>
      </c>
      <c r="G133" s="41"/>
      <c r="H133" s="41"/>
      <c r="I133" s="243"/>
      <c r="J133" s="41"/>
      <c r="K133" s="41"/>
      <c r="L133" s="45"/>
      <c r="M133" s="244"/>
      <c r="N133" s="245"/>
      <c r="O133" s="92"/>
      <c r="P133" s="92"/>
      <c r="Q133" s="92"/>
      <c r="R133" s="92"/>
      <c r="S133" s="92"/>
      <c r="T133" s="93"/>
      <c r="U133" s="39"/>
      <c r="V133" s="39"/>
      <c r="W133" s="39"/>
      <c r="X133" s="39"/>
      <c r="Y133" s="39"/>
      <c r="Z133" s="39"/>
      <c r="AA133" s="39"/>
      <c r="AB133" s="39"/>
      <c r="AC133" s="39"/>
      <c r="AD133" s="39"/>
      <c r="AE133" s="39"/>
      <c r="AT133" s="17" t="s">
        <v>176</v>
      </c>
      <c r="AU133" s="17" t="s">
        <v>92</v>
      </c>
    </row>
    <row r="134" spans="1:65" s="2" customFormat="1" ht="16.5" customHeight="1">
      <c r="A134" s="39"/>
      <c r="B134" s="40"/>
      <c r="C134" s="228" t="s">
        <v>109</v>
      </c>
      <c r="D134" s="228" t="s">
        <v>169</v>
      </c>
      <c r="E134" s="229" t="s">
        <v>849</v>
      </c>
      <c r="F134" s="230" t="s">
        <v>850</v>
      </c>
      <c r="G134" s="231" t="s">
        <v>172</v>
      </c>
      <c r="H134" s="232">
        <v>7.52</v>
      </c>
      <c r="I134" s="233"/>
      <c r="J134" s="234">
        <f>ROUND(I134*H134,2)</f>
        <v>0</v>
      </c>
      <c r="K134" s="230" t="s">
        <v>211</v>
      </c>
      <c r="L134" s="45"/>
      <c r="M134" s="235" t="s">
        <v>1</v>
      </c>
      <c r="N134" s="236" t="s">
        <v>48</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174</v>
      </c>
      <c r="AT134" s="239" t="s">
        <v>169</v>
      </c>
      <c r="AU134" s="239" t="s">
        <v>92</v>
      </c>
      <c r="AY134" s="17" t="s">
        <v>167</v>
      </c>
      <c r="BE134" s="240">
        <f>IF(N134="základní",J134,0)</f>
        <v>0</v>
      </c>
      <c r="BF134" s="240">
        <f>IF(N134="snížená",J134,0)</f>
        <v>0</v>
      </c>
      <c r="BG134" s="240">
        <f>IF(N134="zákl. přenesená",J134,0)</f>
        <v>0</v>
      </c>
      <c r="BH134" s="240">
        <f>IF(N134="sníž. přenesená",J134,0)</f>
        <v>0</v>
      </c>
      <c r="BI134" s="240">
        <f>IF(N134="nulová",J134,0)</f>
        <v>0</v>
      </c>
      <c r="BJ134" s="17" t="s">
        <v>90</v>
      </c>
      <c r="BK134" s="240">
        <f>ROUND(I134*H134,2)</f>
        <v>0</v>
      </c>
      <c r="BL134" s="17" t="s">
        <v>174</v>
      </c>
      <c r="BM134" s="239" t="s">
        <v>194</v>
      </c>
    </row>
    <row r="135" spans="1:47" s="2" customFormat="1" ht="12">
      <c r="A135" s="39"/>
      <c r="B135" s="40"/>
      <c r="C135" s="41"/>
      <c r="D135" s="241" t="s">
        <v>176</v>
      </c>
      <c r="E135" s="41"/>
      <c r="F135" s="242" t="s">
        <v>851</v>
      </c>
      <c r="G135" s="41"/>
      <c r="H135" s="41"/>
      <c r="I135" s="243"/>
      <c r="J135" s="41"/>
      <c r="K135" s="41"/>
      <c r="L135" s="45"/>
      <c r="M135" s="244"/>
      <c r="N135" s="245"/>
      <c r="O135" s="92"/>
      <c r="P135" s="92"/>
      <c r="Q135" s="92"/>
      <c r="R135" s="92"/>
      <c r="S135" s="92"/>
      <c r="T135" s="93"/>
      <c r="U135" s="39"/>
      <c r="V135" s="39"/>
      <c r="W135" s="39"/>
      <c r="X135" s="39"/>
      <c r="Y135" s="39"/>
      <c r="Z135" s="39"/>
      <c r="AA135" s="39"/>
      <c r="AB135" s="39"/>
      <c r="AC135" s="39"/>
      <c r="AD135" s="39"/>
      <c r="AE135" s="39"/>
      <c r="AT135" s="17" t="s">
        <v>176</v>
      </c>
      <c r="AU135" s="17" t="s">
        <v>92</v>
      </c>
    </row>
    <row r="136" spans="1:65" s="2" customFormat="1" ht="16.5" customHeight="1">
      <c r="A136" s="39"/>
      <c r="B136" s="40"/>
      <c r="C136" s="228" t="s">
        <v>174</v>
      </c>
      <c r="D136" s="228" t="s">
        <v>169</v>
      </c>
      <c r="E136" s="229" t="s">
        <v>852</v>
      </c>
      <c r="F136" s="230" t="s">
        <v>853</v>
      </c>
      <c r="G136" s="231" t="s">
        <v>191</v>
      </c>
      <c r="H136" s="232">
        <v>1</v>
      </c>
      <c r="I136" s="233"/>
      <c r="J136" s="234">
        <f>ROUND(I136*H136,2)</f>
        <v>0</v>
      </c>
      <c r="K136" s="230" t="s">
        <v>211</v>
      </c>
      <c r="L136" s="45"/>
      <c r="M136" s="235" t="s">
        <v>1</v>
      </c>
      <c r="N136" s="236" t="s">
        <v>48</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174</v>
      </c>
      <c r="AT136" s="239" t="s">
        <v>169</v>
      </c>
      <c r="AU136" s="239" t="s">
        <v>92</v>
      </c>
      <c r="AY136" s="17" t="s">
        <v>167</v>
      </c>
      <c r="BE136" s="240">
        <f>IF(N136="základní",J136,0)</f>
        <v>0</v>
      </c>
      <c r="BF136" s="240">
        <f>IF(N136="snížená",J136,0)</f>
        <v>0</v>
      </c>
      <c r="BG136" s="240">
        <f>IF(N136="zákl. přenesená",J136,0)</f>
        <v>0</v>
      </c>
      <c r="BH136" s="240">
        <f>IF(N136="sníž. přenesená",J136,0)</f>
        <v>0</v>
      </c>
      <c r="BI136" s="240">
        <f>IF(N136="nulová",J136,0)</f>
        <v>0</v>
      </c>
      <c r="BJ136" s="17" t="s">
        <v>90</v>
      </c>
      <c r="BK136" s="240">
        <f>ROUND(I136*H136,2)</f>
        <v>0</v>
      </c>
      <c r="BL136" s="17" t="s">
        <v>174</v>
      </c>
      <c r="BM136" s="239" t="s">
        <v>205</v>
      </c>
    </row>
    <row r="137" spans="1:63" s="12" customFormat="1" ht="22.8" customHeight="1">
      <c r="A137" s="12"/>
      <c r="B137" s="212"/>
      <c r="C137" s="213"/>
      <c r="D137" s="214" t="s">
        <v>82</v>
      </c>
      <c r="E137" s="226" t="s">
        <v>854</v>
      </c>
      <c r="F137" s="226" t="s">
        <v>855</v>
      </c>
      <c r="G137" s="213"/>
      <c r="H137" s="213"/>
      <c r="I137" s="216"/>
      <c r="J137" s="227">
        <f>BK137</f>
        <v>0</v>
      </c>
      <c r="K137" s="213"/>
      <c r="L137" s="218"/>
      <c r="M137" s="219"/>
      <c r="N137" s="220"/>
      <c r="O137" s="220"/>
      <c r="P137" s="221">
        <f>SUM(P138:P157)</f>
        <v>0</v>
      </c>
      <c r="Q137" s="220"/>
      <c r="R137" s="221">
        <f>SUM(R138:R157)</f>
        <v>0</v>
      </c>
      <c r="S137" s="220"/>
      <c r="T137" s="222">
        <f>SUM(T138:T157)</f>
        <v>0</v>
      </c>
      <c r="U137" s="12"/>
      <c r="V137" s="12"/>
      <c r="W137" s="12"/>
      <c r="X137" s="12"/>
      <c r="Y137" s="12"/>
      <c r="Z137" s="12"/>
      <c r="AA137" s="12"/>
      <c r="AB137" s="12"/>
      <c r="AC137" s="12"/>
      <c r="AD137" s="12"/>
      <c r="AE137" s="12"/>
      <c r="AR137" s="223" t="s">
        <v>90</v>
      </c>
      <c r="AT137" s="224" t="s">
        <v>82</v>
      </c>
      <c r="AU137" s="224" t="s">
        <v>90</v>
      </c>
      <c r="AY137" s="223" t="s">
        <v>167</v>
      </c>
      <c r="BK137" s="225">
        <f>SUM(BK138:BK157)</f>
        <v>0</v>
      </c>
    </row>
    <row r="138" spans="1:65" s="2" customFormat="1" ht="16.5" customHeight="1">
      <c r="A138" s="39"/>
      <c r="B138" s="40"/>
      <c r="C138" s="228" t="s">
        <v>196</v>
      </c>
      <c r="D138" s="228" t="s">
        <v>169</v>
      </c>
      <c r="E138" s="229" t="s">
        <v>856</v>
      </c>
      <c r="F138" s="230" t="s">
        <v>857</v>
      </c>
      <c r="G138" s="231" t="s">
        <v>858</v>
      </c>
      <c r="H138" s="232">
        <v>200</v>
      </c>
      <c r="I138" s="233"/>
      <c r="J138" s="234">
        <f>ROUND(I138*H138,2)</f>
        <v>0</v>
      </c>
      <c r="K138" s="230" t="s">
        <v>211</v>
      </c>
      <c r="L138" s="45"/>
      <c r="M138" s="235" t="s">
        <v>1</v>
      </c>
      <c r="N138" s="236" t="s">
        <v>48</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174</v>
      </c>
      <c r="AT138" s="239" t="s">
        <v>169</v>
      </c>
      <c r="AU138" s="239" t="s">
        <v>92</v>
      </c>
      <c r="AY138" s="17" t="s">
        <v>167</v>
      </c>
      <c r="BE138" s="240">
        <f>IF(N138="základní",J138,0)</f>
        <v>0</v>
      </c>
      <c r="BF138" s="240">
        <f>IF(N138="snížená",J138,0)</f>
        <v>0</v>
      </c>
      <c r="BG138" s="240">
        <f>IF(N138="zákl. přenesená",J138,0)</f>
        <v>0</v>
      </c>
      <c r="BH138" s="240">
        <f>IF(N138="sníž. přenesená",J138,0)</f>
        <v>0</v>
      </c>
      <c r="BI138" s="240">
        <f>IF(N138="nulová",J138,0)</f>
        <v>0</v>
      </c>
      <c r="BJ138" s="17" t="s">
        <v>90</v>
      </c>
      <c r="BK138" s="240">
        <f>ROUND(I138*H138,2)</f>
        <v>0</v>
      </c>
      <c r="BL138" s="17" t="s">
        <v>174</v>
      </c>
      <c r="BM138" s="239" t="s">
        <v>224</v>
      </c>
    </row>
    <row r="139" spans="1:47" s="2" customFormat="1" ht="12">
      <c r="A139" s="39"/>
      <c r="B139" s="40"/>
      <c r="C139" s="41"/>
      <c r="D139" s="241" t="s">
        <v>176</v>
      </c>
      <c r="E139" s="41"/>
      <c r="F139" s="242" t="s">
        <v>859</v>
      </c>
      <c r="G139" s="41"/>
      <c r="H139" s="41"/>
      <c r="I139" s="243"/>
      <c r="J139" s="41"/>
      <c r="K139" s="41"/>
      <c r="L139" s="45"/>
      <c r="M139" s="244"/>
      <c r="N139" s="245"/>
      <c r="O139" s="92"/>
      <c r="P139" s="92"/>
      <c r="Q139" s="92"/>
      <c r="R139" s="92"/>
      <c r="S139" s="92"/>
      <c r="T139" s="93"/>
      <c r="U139" s="39"/>
      <c r="V139" s="39"/>
      <c r="W139" s="39"/>
      <c r="X139" s="39"/>
      <c r="Y139" s="39"/>
      <c r="Z139" s="39"/>
      <c r="AA139" s="39"/>
      <c r="AB139" s="39"/>
      <c r="AC139" s="39"/>
      <c r="AD139" s="39"/>
      <c r="AE139" s="39"/>
      <c r="AT139" s="17" t="s">
        <v>176</v>
      </c>
      <c r="AU139" s="17" t="s">
        <v>92</v>
      </c>
    </row>
    <row r="140" spans="1:65" s="2" customFormat="1" ht="16.5" customHeight="1">
      <c r="A140" s="39"/>
      <c r="B140" s="40"/>
      <c r="C140" s="228" t="s">
        <v>194</v>
      </c>
      <c r="D140" s="228" t="s">
        <v>169</v>
      </c>
      <c r="E140" s="229" t="s">
        <v>860</v>
      </c>
      <c r="F140" s="230" t="s">
        <v>861</v>
      </c>
      <c r="G140" s="231" t="s">
        <v>858</v>
      </c>
      <c r="H140" s="232">
        <v>200</v>
      </c>
      <c r="I140" s="233"/>
      <c r="J140" s="234">
        <f>ROUND(I140*H140,2)</f>
        <v>0</v>
      </c>
      <c r="K140" s="230" t="s">
        <v>211</v>
      </c>
      <c r="L140" s="45"/>
      <c r="M140" s="235" t="s">
        <v>1</v>
      </c>
      <c r="N140" s="236" t="s">
        <v>48</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174</v>
      </c>
      <c r="AT140" s="239" t="s">
        <v>169</v>
      </c>
      <c r="AU140" s="239" t="s">
        <v>92</v>
      </c>
      <c r="AY140" s="17" t="s">
        <v>167</v>
      </c>
      <c r="BE140" s="240">
        <f>IF(N140="základní",J140,0)</f>
        <v>0</v>
      </c>
      <c r="BF140" s="240">
        <f>IF(N140="snížená",J140,0)</f>
        <v>0</v>
      </c>
      <c r="BG140" s="240">
        <f>IF(N140="zákl. přenesená",J140,0)</f>
        <v>0</v>
      </c>
      <c r="BH140" s="240">
        <f>IF(N140="sníž. přenesená",J140,0)</f>
        <v>0</v>
      </c>
      <c r="BI140" s="240">
        <f>IF(N140="nulová",J140,0)</f>
        <v>0</v>
      </c>
      <c r="BJ140" s="17" t="s">
        <v>90</v>
      </c>
      <c r="BK140" s="240">
        <f>ROUND(I140*H140,2)</f>
        <v>0</v>
      </c>
      <c r="BL140" s="17" t="s">
        <v>174</v>
      </c>
      <c r="BM140" s="239" t="s">
        <v>235</v>
      </c>
    </row>
    <row r="141" spans="1:47" s="2" customFormat="1" ht="12">
      <c r="A141" s="39"/>
      <c r="B141" s="40"/>
      <c r="C141" s="41"/>
      <c r="D141" s="241" t="s">
        <v>176</v>
      </c>
      <c r="E141" s="41"/>
      <c r="F141" s="242" t="s">
        <v>859</v>
      </c>
      <c r="G141" s="41"/>
      <c r="H141" s="41"/>
      <c r="I141" s="243"/>
      <c r="J141" s="41"/>
      <c r="K141" s="41"/>
      <c r="L141" s="45"/>
      <c r="M141" s="244"/>
      <c r="N141" s="245"/>
      <c r="O141" s="92"/>
      <c r="P141" s="92"/>
      <c r="Q141" s="92"/>
      <c r="R141" s="92"/>
      <c r="S141" s="92"/>
      <c r="T141" s="93"/>
      <c r="U141" s="39"/>
      <c r="V141" s="39"/>
      <c r="W141" s="39"/>
      <c r="X141" s="39"/>
      <c r="Y141" s="39"/>
      <c r="Z141" s="39"/>
      <c r="AA141" s="39"/>
      <c r="AB141" s="39"/>
      <c r="AC141" s="39"/>
      <c r="AD141" s="39"/>
      <c r="AE141" s="39"/>
      <c r="AT141" s="17" t="s">
        <v>176</v>
      </c>
      <c r="AU141" s="17" t="s">
        <v>92</v>
      </c>
    </row>
    <row r="142" spans="1:65" s="2" customFormat="1" ht="16.5" customHeight="1">
      <c r="A142" s="39"/>
      <c r="B142" s="40"/>
      <c r="C142" s="228" t="s">
        <v>207</v>
      </c>
      <c r="D142" s="228" t="s">
        <v>169</v>
      </c>
      <c r="E142" s="229" t="s">
        <v>862</v>
      </c>
      <c r="F142" s="230" t="s">
        <v>863</v>
      </c>
      <c r="G142" s="231" t="s">
        <v>766</v>
      </c>
      <c r="H142" s="232">
        <v>4</v>
      </c>
      <c r="I142" s="233"/>
      <c r="J142" s="234">
        <f>ROUND(I142*H142,2)</f>
        <v>0</v>
      </c>
      <c r="K142" s="230" t="s">
        <v>211</v>
      </c>
      <c r="L142" s="45"/>
      <c r="M142" s="235" t="s">
        <v>1</v>
      </c>
      <c r="N142" s="236" t="s">
        <v>48</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174</v>
      </c>
      <c r="AT142" s="239" t="s">
        <v>169</v>
      </c>
      <c r="AU142" s="239" t="s">
        <v>92</v>
      </c>
      <c r="AY142" s="17" t="s">
        <v>167</v>
      </c>
      <c r="BE142" s="240">
        <f>IF(N142="základní",J142,0)</f>
        <v>0</v>
      </c>
      <c r="BF142" s="240">
        <f>IF(N142="snížená",J142,0)</f>
        <v>0</v>
      </c>
      <c r="BG142" s="240">
        <f>IF(N142="zákl. přenesená",J142,0)</f>
        <v>0</v>
      </c>
      <c r="BH142" s="240">
        <f>IF(N142="sníž. přenesená",J142,0)</f>
        <v>0</v>
      </c>
      <c r="BI142" s="240">
        <f>IF(N142="nulová",J142,0)</f>
        <v>0</v>
      </c>
      <c r="BJ142" s="17" t="s">
        <v>90</v>
      </c>
      <c r="BK142" s="240">
        <f>ROUND(I142*H142,2)</f>
        <v>0</v>
      </c>
      <c r="BL142" s="17" t="s">
        <v>174</v>
      </c>
      <c r="BM142" s="239" t="s">
        <v>247</v>
      </c>
    </row>
    <row r="143" spans="1:47" s="2" customFormat="1" ht="12">
      <c r="A143" s="39"/>
      <c r="B143" s="40"/>
      <c r="C143" s="41"/>
      <c r="D143" s="241" t="s">
        <v>176</v>
      </c>
      <c r="E143" s="41"/>
      <c r="F143" s="242" t="s">
        <v>864</v>
      </c>
      <c r="G143" s="41"/>
      <c r="H143" s="41"/>
      <c r="I143" s="243"/>
      <c r="J143" s="41"/>
      <c r="K143" s="41"/>
      <c r="L143" s="45"/>
      <c r="M143" s="244"/>
      <c r="N143" s="245"/>
      <c r="O143" s="92"/>
      <c r="P143" s="92"/>
      <c r="Q143" s="92"/>
      <c r="R143" s="92"/>
      <c r="S143" s="92"/>
      <c r="T143" s="93"/>
      <c r="U143" s="39"/>
      <c r="V143" s="39"/>
      <c r="W143" s="39"/>
      <c r="X143" s="39"/>
      <c r="Y143" s="39"/>
      <c r="Z143" s="39"/>
      <c r="AA143" s="39"/>
      <c r="AB143" s="39"/>
      <c r="AC143" s="39"/>
      <c r="AD143" s="39"/>
      <c r="AE143" s="39"/>
      <c r="AT143" s="17" t="s">
        <v>176</v>
      </c>
      <c r="AU143" s="17" t="s">
        <v>92</v>
      </c>
    </row>
    <row r="144" spans="1:65" s="2" customFormat="1" ht="16.5" customHeight="1">
      <c r="A144" s="39"/>
      <c r="B144" s="40"/>
      <c r="C144" s="228" t="s">
        <v>205</v>
      </c>
      <c r="D144" s="228" t="s">
        <v>169</v>
      </c>
      <c r="E144" s="229" t="s">
        <v>865</v>
      </c>
      <c r="F144" s="230" t="s">
        <v>866</v>
      </c>
      <c r="G144" s="231" t="s">
        <v>766</v>
      </c>
      <c r="H144" s="232">
        <v>4</v>
      </c>
      <c r="I144" s="233"/>
      <c r="J144" s="234">
        <f>ROUND(I144*H144,2)</f>
        <v>0</v>
      </c>
      <c r="K144" s="230" t="s">
        <v>211</v>
      </c>
      <c r="L144" s="45"/>
      <c r="M144" s="235" t="s">
        <v>1</v>
      </c>
      <c r="N144" s="236" t="s">
        <v>48</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174</v>
      </c>
      <c r="AT144" s="239" t="s">
        <v>169</v>
      </c>
      <c r="AU144" s="239" t="s">
        <v>92</v>
      </c>
      <c r="AY144" s="17" t="s">
        <v>167</v>
      </c>
      <c r="BE144" s="240">
        <f>IF(N144="základní",J144,0)</f>
        <v>0</v>
      </c>
      <c r="BF144" s="240">
        <f>IF(N144="snížená",J144,0)</f>
        <v>0</v>
      </c>
      <c r="BG144" s="240">
        <f>IF(N144="zákl. přenesená",J144,0)</f>
        <v>0</v>
      </c>
      <c r="BH144" s="240">
        <f>IF(N144="sníž. přenesená",J144,0)</f>
        <v>0</v>
      </c>
      <c r="BI144" s="240">
        <f>IF(N144="nulová",J144,0)</f>
        <v>0</v>
      </c>
      <c r="BJ144" s="17" t="s">
        <v>90</v>
      </c>
      <c r="BK144" s="240">
        <f>ROUND(I144*H144,2)</f>
        <v>0</v>
      </c>
      <c r="BL144" s="17" t="s">
        <v>174</v>
      </c>
      <c r="BM144" s="239" t="s">
        <v>255</v>
      </c>
    </row>
    <row r="145" spans="1:47" s="2" customFormat="1" ht="12">
      <c r="A145" s="39"/>
      <c r="B145" s="40"/>
      <c r="C145" s="41"/>
      <c r="D145" s="241" t="s">
        <v>176</v>
      </c>
      <c r="E145" s="41"/>
      <c r="F145" s="242" t="s">
        <v>864</v>
      </c>
      <c r="G145" s="41"/>
      <c r="H145" s="41"/>
      <c r="I145" s="243"/>
      <c r="J145" s="41"/>
      <c r="K145" s="41"/>
      <c r="L145" s="45"/>
      <c r="M145" s="244"/>
      <c r="N145" s="245"/>
      <c r="O145" s="92"/>
      <c r="P145" s="92"/>
      <c r="Q145" s="92"/>
      <c r="R145" s="92"/>
      <c r="S145" s="92"/>
      <c r="T145" s="93"/>
      <c r="U145" s="39"/>
      <c r="V145" s="39"/>
      <c r="W145" s="39"/>
      <c r="X145" s="39"/>
      <c r="Y145" s="39"/>
      <c r="Z145" s="39"/>
      <c r="AA145" s="39"/>
      <c r="AB145" s="39"/>
      <c r="AC145" s="39"/>
      <c r="AD145" s="39"/>
      <c r="AE145" s="39"/>
      <c r="AT145" s="17" t="s">
        <v>176</v>
      </c>
      <c r="AU145" s="17" t="s">
        <v>92</v>
      </c>
    </row>
    <row r="146" spans="1:65" s="2" customFormat="1" ht="16.5" customHeight="1">
      <c r="A146" s="39"/>
      <c r="B146" s="40"/>
      <c r="C146" s="228" t="s">
        <v>215</v>
      </c>
      <c r="D146" s="228" t="s">
        <v>169</v>
      </c>
      <c r="E146" s="229" t="s">
        <v>867</v>
      </c>
      <c r="F146" s="230" t="s">
        <v>868</v>
      </c>
      <c r="G146" s="231" t="s">
        <v>766</v>
      </c>
      <c r="H146" s="232">
        <v>4</v>
      </c>
      <c r="I146" s="233"/>
      <c r="J146" s="234">
        <f>ROUND(I146*H146,2)</f>
        <v>0</v>
      </c>
      <c r="K146" s="230" t="s">
        <v>211</v>
      </c>
      <c r="L146" s="45"/>
      <c r="M146" s="235" t="s">
        <v>1</v>
      </c>
      <c r="N146" s="236" t="s">
        <v>48</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174</v>
      </c>
      <c r="AT146" s="239" t="s">
        <v>169</v>
      </c>
      <c r="AU146" s="239" t="s">
        <v>92</v>
      </c>
      <c r="AY146" s="17" t="s">
        <v>167</v>
      </c>
      <c r="BE146" s="240">
        <f>IF(N146="základní",J146,0)</f>
        <v>0</v>
      </c>
      <c r="BF146" s="240">
        <f>IF(N146="snížená",J146,0)</f>
        <v>0</v>
      </c>
      <c r="BG146" s="240">
        <f>IF(N146="zákl. přenesená",J146,0)</f>
        <v>0</v>
      </c>
      <c r="BH146" s="240">
        <f>IF(N146="sníž. přenesená",J146,0)</f>
        <v>0</v>
      </c>
      <c r="BI146" s="240">
        <f>IF(N146="nulová",J146,0)</f>
        <v>0</v>
      </c>
      <c r="BJ146" s="17" t="s">
        <v>90</v>
      </c>
      <c r="BK146" s="240">
        <f>ROUND(I146*H146,2)</f>
        <v>0</v>
      </c>
      <c r="BL146" s="17" t="s">
        <v>174</v>
      </c>
      <c r="BM146" s="239" t="s">
        <v>264</v>
      </c>
    </row>
    <row r="147" spans="1:47" s="2" customFormat="1" ht="12">
      <c r="A147" s="39"/>
      <c r="B147" s="40"/>
      <c r="C147" s="41"/>
      <c r="D147" s="241" t="s">
        <v>176</v>
      </c>
      <c r="E147" s="41"/>
      <c r="F147" s="242" t="s">
        <v>864</v>
      </c>
      <c r="G147" s="41"/>
      <c r="H147" s="41"/>
      <c r="I147" s="243"/>
      <c r="J147" s="41"/>
      <c r="K147" s="41"/>
      <c r="L147" s="45"/>
      <c r="M147" s="244"/>
      <c r="N147" s="245"/>
      <c r="O147" s="92"/>
      <c r="P147" s="92"/>
      <c r="Q147" s="92"/>
      <c r="R147" s="92"/>
      <c r="S147" s="92"/>
      <c r="T147" s="93"/>
      <c r="U147" s="39"/>
      <c r="V147" s="39"/>
      <c r="W147" s="39"/>
      <c r="X147" s="39"/>
      <c r="Y147" s="39"/>
      <c r="Z147" s="39"/>
      <c r="AA147" s="39"/>
      <c r="AB147" s="39"/>
      <c r="AC147" s="39"/>
      <c r="AD147" s="39"/>
      <c r="AE147" s="39"/>
      <c r="AT147" s="17" t="s">
        <v>176</v>
      </c>
      <c r="AU147" s="17" t="s">
        <v>92</v>
      </c>
    </row>
    <row r="148" spans="1:65" s="2" customFormat="1" ht="16.5" customHeight="1">
      <c r="A148" s="39"/>
      <c r="B148" s="40"/>
      <c r="C148" s="228" t="s">
        <v>224</v>
      </c>
      <c r="D148" s="228" t="s">
        <v>169</v>
      </c>
      <c r="E148" s="229" t="s">
        <v>869</v>
      </c>
      <c r="F148" s="230" t="s">
        <v>870</v>
      </c>
      <c r="G148" s="231" t="s">
        <v>766</v>
      </c>
      <c r="H148" s="232">
        <v>12</v>
      </c>
      <c r="I148" s="233"/>
      <c r="J148" s="234">
        <f>ROUND(I148*H148,2)</f>
        <v>0</v>
      </c>
      <c r="K148" s="230" t="s">
        <v>211</v>
      </c>
      <c r="L148" s="45"/>
      <c r="M148" s="235" t="s">
        <v>1</v>
      </c>
      <c r="N148" s="236" t="s">
        <v>48</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174</v>
      </c>
      <c r="AT148" s="239" t="s">
        <v>169</v>
      </c>
      <c r="AU148" s="239" t="s">
        <v>92</v>
      </c>
      <c r="AY148" s="17" t="s">
        <v>167</v>
      </c>
      <c r="BE148" s="240">
        <f>IF(N148="základní",J148,0)</f>
        <v>0</v>
      </c>
      <c r="BF148" s="240">
        <f>IF(N148="snížená",J148,0)</f>
        <v>0</v>
      </c>
      <c r="BG148" s="240">
        <f>IF(N148="zákl. přenesená",J148,0)</f>
        <v>0</v>
      </c>
      <c r="BH148" s="240">
        <f>IF(N148="sníž. přenesená",J148,0)</f>
        <v>0</v>
      </c>
      <c r="BI148" s="240">
        <f>IF(N148="nulová",J148,0)</f>
        <v>0</v>
      </c>
      <c r="BJ148" s="17" t="s">
        <v>90</v>
      </c>
      <c r="BK148" s="240">
        <f>ROUND(I148*H148,2)</f>
        <v>0</v>
      </c>
      <c r="BL148" s="17" t="s">
        <v>174</v>
      </c>
      <c r="BM148" s="239" t="s">
        <v>278</v>
      </c>
    </row>
    <row r="149" spans="1:47" s="2" customFormat="1" ht="12">
      <c r="A149" s="39"/>
      <c r="B149" s="40"/>
      <c r="C149" s="41"/>
      <c r="D149" s="241" t="s">
        <v>176</v>
      </c>
      <c r="E149" s="41"/>
      <c r="F149" s="242" t="s">
        <v>864</v>
      </c>
      <c r="G149" s="41"/>
      <c r="H149" s="41"/>
      <c r="I149" s="243"/>
      <c r="J149" s="41"/>
      <c r="K149" s="41"/>
      <c r="L149" s="45"/>
      <c r="M149" s="244"/>
      <c r="N149" s="245"/>
      <c r="O149" s="92"/>
      <c r="P149" s="92"/>
      <c r="Q149" s="92"/>
      <c r="R149" s="92"/>
      <c r="S149" s="92"/>
      <c r="T149" s="93"/>
      <c r="U149" s="39"/>
      <c r="V149" s="39"/>
      <c r="W149" s="39"/>
      <c r="X149" s="39"/>
      <c r="Y149" s="39"/>
      <c r="Z149" s="39"/>
      <c r="AA149" s="39"/>
      <c r="AB149" s="39"/>
      <c r="AC149" s="39"/>
      <c r="AD149" s="39"/>
      <c r="AE149" s="39"/>
      <c r="AT149" s="17" t="s">
        <v>176</v>
      </c>
      <c r="AU149" s="17" t="s">
        <v>92</v>
      </c>
    </row>
    <row r="150" spans="1:65" s="2" customFormat="1" ht="16.5" customHeight="1">
      <c r="A150" s="39"/>
      <c r="B150" s="40"/>
      <c r="C150" s="228" t="s">
        <v>228</v>
      </c>
      <c r="D150" s="228" t="s">
        <v>169</v>
      </c>
      <c r="E150" s="229" t="s">
        <v>871</v>
      </c>
      <c r="F150" s="230" t="s">
        <v>872</v>
      </c>
      <c r="G150" s="231" t="s">
        <v>858</v>
      </c>
      <c r="H150" s="232">
        <v>25</v>
      </c>
      <c r="I150" s="233"/>
      <c r="J150" s="234">
        <f>ROUND(I150*H150,2)</f>
        <v>0</v>
      </c>
      <c r="K150" s="230" t="s">
        <v>211</v>
      </c>
      <c r="L150" s="45"/>
      <c r="M150" s="235" t="s">
        <v>1</v>
      </c>
      <c r="N150" s="236" t="s">
        <v>48</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174</v>
      </c>
      <c r="AT150" s="239" t="s">
        <v>169</v>
      </c>
      <c r="AU150" s="239" t="s">
        <v>92</v>
      </c>
      <c r="AY150" s="17" t="s">
        <v>167</v>
      </c>
      <c r="BE150" s="240">
        <f>IF(N150="základní",J150,0)</f>
        <v>0</v>
      </c>
      <c r="BF150" s="240">
        <f>IF(N150="snížená",J150,0)</f>
        <v>0</v>
      </c>
      <c r="BG150" s="240">
        <f>IF(N150="zákl. přenesená",J150,0)</f>
        <v>0</v>
      </c>
      <c r="BH150" s="240">
        <f>IF(N150="sníž. přenesená",J150,0)</f>
        <v>0</v>
      </c>
      <c r="BI150" s="240">
        <f>IF(N150="nulová",J150,0)</f>
        <v>0</v>
      </c>
      <c r="BJ150" s="17" t="s">
        <v>90</v>
      </c>
      <c r="BK150" s="240">
        <f>ROUND(I150*H150,2)</f>
        <v>0</v>
      </c>
      <c r="BL150" s="17" t="s">
        <v>174</v>
      </c>
      <c r="BM150" s="239" t="s">
        <v>289</v>
      </c>
    </row>
    <row r="151" spans="1:47" s="2" customFormat="1" ht="12">
      <c r="A151" s="39"/>
      <c r="B151" s="40"/>
      <c r="C151" s="41"/>
      <c r="D151" s="241" t="s">
        <v>176</v>
      </c>
      <c r="E151" s="41"/>
      <c r="F151" s="242" t="s">
        <v>873</v>
      </c>
      <c r="G151" s="41"/>
      <c r="H151" s="41"/>
      <c r="I151" s="243"/>
      <c r="J151" s="41"/>
      <c r="K151" s="41"/>
      <c r="L151" s="45"/>
      <c r="M151" s="244"/>
      <c r="N151" s="245"/>
      <c r="O151" s="92"/>
      <c r="P151" s="92"/>
      <c r="Q151" s="92"/>
      <c r="R151" s="92"/>
      <c r="S151" s="92"/>
      <c r="T151" s="93"/>
      <c r="U151" s="39"/>
      <c r="V151" s="39"/>
      <c r="W151" s="39"/>
      <c r="X151" s="39"/>
      <c r="Y151" s="39"/>
      <c r="Z151" s="39"/>
      <c r="AA151" s="39"/>
      <c r="AB151" s="39"/>
      <c r="AC151" s="39"/>
      <c r="AD151" s="39"/>
      <c r="AE151" s="39"/>
      <c r="AT151" s="17" t="s">
        <v>176</v>
      </c>
      <c r="AU151" s="17" t="s">
        <v>92</v>
      </c>
    </row>
    <row r="152" spans="1:65" s="2" customFormat="1" ht="16.5" customHeight="1">
      <c r="A152" s="39"/>
      <c r="B152" s="40"/>
      <c r="C152" s="228" t="s">
        <v>235</v>
      </c>
      <c r="D152" s="228" t="s">
        <v>169</v>
      </c>
      <c r="E152" s="229" t="s">
        <v>874</v>
      </c>
      <c r="F152" s="230" t="s">
        <v>875</v>
      </c>
      <c r="G152" s="231" t="s">
        <v>858</v>
      </c>
      <c r="H152" s="232">
        <v>25</v>
      </c>
      <c r="I152" s="233"/>
      <c r="J152" s="234">
        <f>ROUND(I152*H152,2)</f>
        <v>0</v>
      </c>
      <c r="K152" s="230" t="s">
        <v>211</v>
      </c>
      <c r="L152" s="45"/>
      <c r="M152" s="235" t="s">
        <v>1</v>
      </c>
      <c r="N152" s="236" t="s">
        <v>48</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174</v>
      </c>
      <c r="AT152" s="239" t="s">
        <v>169</v>
      </c>
      <c r="AU152" s="239" t="s">
        <v>92</v>
      </c>
      <c r="AY152" s="17" t="s">
        <v>167</v>
      </c>
      <c r="BE152" s="240">
        <f>IF(N152="základní",J152,0)</f>
        <v>0</v>
      </c>
      <c r="BF152" s="240">
        <f>IF(N152="snížená",J152,0)</f>
        <v>0</v>
      </c>
      <c r="BG152" s="240">
        <f>IF(N152="zákl. přenesená",J152,0)</f>
        <v>0</v>
      </c>
      <c r="BH152" s="240">
        <f>IF(N152="sníž. přenesená",J152,0)</f>
        <v>0</v>
      </c>
      <c r="BI152" s="240">
        <f>IF(N152="nulová",J152,0)</f>
        <v>0</v>
      </c>
      <c r="BJ152" s="17" t="s">
        <v>90</v>
      </c>
      <c r="BK152" s="240">
        <f>ROUND(I152*H152,2)</f>
        <v>0</v>
      </c>
      <c r="BL152" s="17" t="s">
        <v>174</v>
      </c>
      <c r="BM152" s="239" t="s">
        <v>298</v>
      </c>
    </row>
    <row r="153" spans="1:47" s="2" customFormat="1" ht="12">
      <c r="A153" s="39"/>
      <c r="B153" s="40"/>
      <c r="C153" s="41"/>
      <c r="D153" s="241" t="s">
        <v>176</v>
      </c>
      <c r="E153" s="41"/>
      <c r="F153" s="242" t="s">
        <v>876</v>
      </c>
      <c r="G153" s="41"/>
      <c r="H153" s="41"/>
      <c r="I153" s="243"/>
      <c r="J153" s="41"/>
      <c r="K153" s="41"/>
      <c r="L153" s="45"/>
      <c r="M153" s="244"/>
      <c r="N153" s="245"/>
      <c r="O153" s="92"/>
      <c r="P153" s="92"/>
      <c r="Q153" s="92"/>
      <c r="R153" s="92"/>
      <c r="S153" s="92"/>
      <c r="T153" s="93"/>
      <c r="U153" s="39"/>
      <c r="V153" s="39"/>
      <c r="W153" s="39"/>
      <c r="X153" s="39"/>
      <c r="Y153" s="39"/>
      <c r="Z153" s="39"/>
      <c r="AA153" s="39"/>
      <c r="AB153" s="39"/>
      <c r="AC153" s="39"/>
      <c r="AD153" s="39"/>
      <c r="AE153" s="39"/>
      <c r="AT153" s="17" t="s">
        <v>176</v>
      </c>
      <c r="AU153" s="17" t="s">
        <v>92</v>
      </c>
    </row>
    <row r="154" spans="1:65" s="2" customFormat="1" ht="16.5" customHeight="1">
      <c r="A154" s="39"/>
      <c r="B154" s="40"/>
      <c r="C154" s="228" t="s">
        <v>240</v>
      </c>
      <c r="D154" s="228" t="s">
        <v>169</v>
      </c>
      <c r="E154" s="229" t="s">
        <v>877</v>
      </c>
      <c r="F154" s="230" t="s">
        <v>878</v>
      </c>
      <c r="G154" s="231" t="s">
        <v>858</v>
      </c>
      <c r="H154" s="232">
        <v>250</v>
      </c>
      <c r="I154" s="233"/>
      <c r="J154" s="234">
        <f>ROUND(I154*H154,2)</f>
        <v>0</v>
      </c>
      <c r="K154" s="230" t="s">
        <v>211</v>
      </c>
      <c r="L154" s="45"/>
      <c r="M154" s="235" t="s">
        <v>1</v>
      </c>
      <c r="N154" s="236" t="s">
        <v>48</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174</v>
      </c>
      <c r="AT154" s="239" t="s">
        <v>169</v>
      </c>
      <c r="AU154" s="239" t="s">
        <v>92</v>
      </c>
      <c r="AY154" s="17" t="s">
        <v>167</v>
      </c>
      <c r="BE154" s="240">
        <f>IF(N154="základní",J154,0)</f>
        <v>0</v>
      </c>
      <c r="BF154" s="240">
        <f>IF(N154="snížená",J154,0)</f>
        <v>0</v>
      </c>
      <c r="BG154" s="240">
        <f>IF(N154="zákl. přenesená",J154,0)</f>
        <v>0</v>
      </c>
      <c r="BH154" s="240">
        <f>IF(N154="sníž. přenesená",J154,0)</f>
        <v>0</v>
      </c>
      <c r="BI154" s="240">
        <f>IF(N154="nulová",J154,0)</f>
        <v>0</v>
      </c>
      <c r="BJ154" s="17" t="s">
        <v>90</v>
      </c>
      <c r="BK154" s="240">
        <f>ROUND(I154*H154,2)</f>
        <v>0</v>
      </c>
      <c r="BL154" s="17" t="s">
        <v>174</v>
      </c>
      <c r="BM154" s="239" t="s">
        <v>311</v>
      </c>
    </row>
    <row r="155" spans="1:47" s="2" customFormat="1" ht="12">
      <c r="A155" s="39"/>
      <c r="B155" s="40"/>
      <c r="C155" s="41"/>
      <c r="D155" s="241" t="s">
        <v>176</v>
      </c>
      <c r="E155" s="41"/>
      <c r="F155" s="242" t="s">
        <v>873</v>
      </c>
      <c r="G155" s="41"/>
      <c r="H155" s="41"/>
      <c r="I155" s="243"/>
      <c r="J155" s="41"/>
      <c r="K155" s="41"/>
      <c r="L155" s="45"/>
      <c r="M155" s="244"/>
      <c r="N155" s="245"/>
      <c r="O155" s="92"/>
      <c r="P155" s="92"/>
      <c r="Q155" s="92"/>
      <c r="R155" s="92"/>
      <c r="S155" s="92"/>
      <c r="T155" s="93"/>
      <c r="U155" s="39"/>
      <c r="V155" s="39"/>
      <c r="W155" s="39"/>
      <c r="X155" s="39"/>
      <c r="Y155" s="39"/>
      <c r="Z155" s="39"/>
      <c r="AA155" s="39"/>
      <c r="AB155" s="39"/>
      <c r="AC155" s="39"/>
      <c r="AD155" s="39"/>
      <c r="AE155" s="39"/>
      <c r="AT155" s="17" t="s">
        <v>176</v>
      </c>
      <c r="AU155" s="17" t="s">
        <v>92</v>
      </c>
    </row>
    <row r="156" spans="1:65" s="2" customFormat="1" ht="16.5" customHeight="1">
      <c r="A156" s="39"/>
      <c r="B156" s="40"/>
      <c r="C156" s="228" t="s">
        <v>247</v>
      </c>
      <c r="D156" s="228" t="s">
        <v>169</v>
      </c>
      <c r="E156" s="229" t="s">
        <v>879</v>
      </c>
      <c r="F156" s="230" t="s">
        <v>880</v>
      </c>
      <c r="G156" s="231" t="s">
        <v>766</v>
      </c>
      <c r="H156" s="232">
        <v>5</v>
      </c>
      <c r="I156" s="233"/>
      <c r="J156" s="234">
        <f>ROUND(I156*H156,2)</f>
        <v>0</v>
      </c>
      <c r="K156" s="230" t="s">
        <v>211</v>
      </c>
      <c r="L156" s="45"/>
      <c r="M156" s="235" t="s">
        <v>1</v>
      </c>
      <c r="N156" s="236" t="s">
        <v>48</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174</v>
      </c>
      <c r="AT156" s="239" t="s">
        <v>169</v>
      </c>
      <c r="AU156" s="239" t="s">
        <v>92</v>
      </c>
      <c r="AY156" s="17" t="s">
        <v>167</v>
      </c>
      <c r="BE156" s="240">
        <f>IF(N156="základní",J156,0)</f>
        <v>0</v>
      </c>
      <c r="BF156" s="240">
        <f>IF(N156="snížená",J156,0)</f>
        <v>0</v>
      </c>
      <c r="BG156" s="240">
        <f>IF(N156="zákl. přenesená",J156,0)</f>
        <v>0</v>
      </c>
      <c r="BH156" s="240">
        <f>IF(N156="sníž. přenesená",J156,0)</f>
        <v>0</v>
      </c>
      <c r="BI156" s="240">
        <f>IF(N156="nulová",J156,0)</f>
        <v>0</v>
      </c>
      <c r="BJ156" s="17" t="s">
        <v>90</v>
      </c>
      <c r="BK156" s="240">
        <f>ROUND(I156*H156,2)</f>
        <v>0</v>
      </c>
      <c r="BL156" s="17" t="s">
        <v>174</v>
      </c>
      <c r="BM156" s="239" t="s">
        <v>439</v>
      </c>
    </row>
    <row r="157" spans="1:47" s="2" customFormat="1" ht="12">
      <c r="A157" s="39"/>
      <c r="B157" s="40"/>
      <c r="C157" s="41"/>
      <c r="D157" s="241" t="s">
        <v>176</v>
      </c>
      <c r="E157" s="41"/>
      <c r="F157" s="242" t="s">
        <v>881</v>
      </c>
      <c r="G157" s="41"/>
      <c r="H157" s="41"/>
      <c r="I157" s="243"/>
      <c r="J157" s="41"/>
      <c r="K157" s="41"/>
      <c r="L157" s="45"/>
      <c r="M157" s="244"/>
      <c r="N157" s="245"/>
      <c r="O157" s="92"/>
      <c r="P157" s="92"/>
      <c r="Q157" s="92"/>
      <c r="R157" s="92"/>
      <c r="S157" s="92"/>
      <c r="T157" s="93"/>
      <c r="U157" s="39"/>
      <c r="V157" s="39"/>
      <c r="W157" s="39"/>
      <c r="X157" s="39"/>
      <c r="Y157" s="39"/>
      <c r="Z157" s="39"/>
      <c r="AA157" s="39"/>
      <c r="AB157" s="39"/>
      <c r="AC157" s="39"/>
      <c r="AD157" s="39"/>
      <c r="AE157" s="39"/>
      <c r="AT157" s="17" t="s">
        <v>176</v>
      </c>
      <c r="AU157" s="17" t="s">
        <v>92</v>
      </c>
    </row>
    <row r="158" spans="1:63" s="12" customFormat="1" ht="22.8" customHeight="1">
      <c r="A158" s="12"/>
      <c r="B158" s="212"/>
      <c r="C158" s="213"/>
      <c r="D158" s="214" t="s">
        <v>82</v>
      </c>
      <c r="E158" s="226" t="s">
        <v>882</v>
      </c>
      <c r="F158" s="226" t="s">
        <v>883</v>
      </c>
      <c r="G158" s="213"/>
      <c r="H158" s="213"/>
      <c r="I158" s="216"/>
      <c r="J158" s="227">
        <f>BK158</f>
        <v>0</v>
      </c>
      <c r="K158" s="213"/>
      <c r="L158" s="218"/>
      <c r="M158" s="219"/>
      <c r="N158" s="220"/>
      <c r="O158" s="220"/>
      <c r="P158" s="221">
        <f>SUM(P159:P165)</f>
        <v>0</v>
      </c>
      <c r="Q158" s="220"/>
      <c r="R158" s="221">
        <f>SUM(R159:R165)</f>
        <v>0</v>
      </c>
      <c r="S158" s="220"/>
      <c r="T158" s="222">
        <f>SUM(T159:T165)</f>
        <v>0</v>
      </c>
      <c r="U158" s="12"/>
      <c r="V158" s="12"/>
      <c r="W158" s="12"/>
      <c r="X158" s="12"/>
      <c r="Y158" s="12"/>
      <c r="Z158" s="12"/>
      <c r="AA158" s="12"/>
      <c r="AB158" s="12"/>
      <c r="AC158" s="12"/>
      <c r="AD158" s="12"/>
      <c r="AE158" s="12"/>
      <c r="AR158" s="223" t="s">
        <v>90</v>
      </c>
      <c r="AT158" s="224" t="s">
        <v>82</v>
      </c>
      <c r="AU158" s="224" t="s">
        <v>90</v>
      </c>
      <c r="AY158" s="223" t="s">
        <v>167</v>
      </c>
      <c r="BK158" s="225">
        <f>SUM(BK159:BK165)</f>
        <v>0</v>
      </c>
    </row>
    <row r="159" spans="1:65" s="2" customFormat="1" ht="12">
      <c r="A159" s="39"/>
      <c r="B159" s="40"/>
      <c r="C159" s="228" t="s">
        <v>8</v>
      </c>
      <c r="D159" s="228" t="s">
        <v>169</v>
      </c>
      <c r="E159" s="229" t="s">
        <v>884</v>
      </c>
      <c r="F159" s="230" t="s">
        <v>885</v>
      </c>
      <c r="G159" s="231" t="s">
        <v>766</v>
      </c>
      <c r="H159" s="232">
        <v>1</v>
      </c>
      <c r="I159" s="233"/>
      <c r="J159" s="234">
        <f>ROUND(I159*H159,2)</f>
        <v>0</v>
      </c>
      <c r="K159" s="230" t="s">
        <v>211</v>
      </c>
      <c r="L159" s="45"/>
      <c r="M159" s="235" t="s">
        <v>1</v>
      </c>
      <c r="N159" s="236" t="s">
        <v>48</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174</v>
      </c>
      <c r="AT159" s="239" t="s">
        <v>169</v>
      </c>
      <c r="AU159" s="239" t="s">
        <v>92</v>
      </c>
      <c r="AY159" s="17" t="s">
        <v>167</v>
      </c>
      <c r="BE159" s="240">
        <f>IF(N159="základní",J159,0)</f>
        <v>0</v>
      </c>
      <c r="BF159" s="240">
        <f>IF(N159="snížená",J159,0)</f>
        <v>0</v>
      </c>
      <c r="BG159" s="240">
        <f>IF(N159="zákl. přenesená",J159,0)</f>
        <v>0</v>
      </c>
      <c r="BH159" s="240">
        <f>IF(N159="sníž. přenesená",J159,0)</f>
        <v>0</v>
      </c>
      <c r="BI159" s="240">
        <f>IF(N159="nulová",J159,0)</f>
        <v>0</v>
      </c>
      <c r="BJ159" s="17" t="s">
        <v>90</v>
      </c>
      <c r="BK159" s="240">
        <f>ROUND(I159*H159,2)</f>
        <v>0</v>
      </c>
      <c r="BL159" s="17" t="s">
        <v>174</v>
      </c>
      <c r="BM159" s="239" t="s">
        <v>448</v>
      </c>
    </row>
    <row r="160" spans="1:47" s="2" customFormat="1" ht="12">
      <c r="A160" s="39"/>
      <c r="B160" s="40"/>
      <c r="C160" s="41"/>
      <c r="D160" s="241" t="s">
        <v>176</v>
      </c>
      <c r="E160" s="41"/>
      <c r="F160" s="242" t="s">
        <v>886</v>
      </c>
      <c r="G160" s="41"/>
      <c r="H160" s="41"/>
      <c r="I160" s="243"/>
      <c r="J160" s="41"/>
      <c r="K160" s="41"/>
      <c r="L160" s="45"/>
      <c r="M160" s="244"/>
      <c r="N160" s="245"/>
      <c r="O160" s="92"/>
      <c r="P160" s="92"/>
      <c r="Q160" s="92"/>
      <c r="R160" s="92"/>
      <c r="S160" s="92"/>
      <c r="T160" s="93"/>
      <c r="U160" s="39"/>
      <c r="V160" s="39"/>
      <c r="W160" s="39"/>
      <c r="X160" s="39"/>
      <c r="Y160" s="39"/>
      <c r="Z160" s="39"/>
      <c r="AA160" s="39"/>
      <c r="AB160" s="39"/>
      <c r="AC160" s="39"/>
      <c r="AD160" s="39"/>
      <c r="AE160" s="39"/>
      <c r="AT160" s="17" t="s">
        <v>176</v>
      </c>
      <c r="AU160" s="17" t="s">
        <v>92</v>
      </c>
    </row>
    <row r="161" spans="1:65" s="2" customFormat="1" ht="16.5" customHeight="1">
      <c r="A161" s="39"/>
      <c r="B161" s="40"/>
      <c r="C161" s="228" t="s">
        <v>255</v>
      </c>
      <c r="D161" s="228" t="s">
        <v>169</v>
      </c>
      <c r="E161" s="229" t="s">
        <v>887</v>
      </c>
      <c r="F161" s="230" t="s">
        <v>888</v>
      </c>
      <c r="G161" s="231" t="s">
        <v>766</v>
      </c>
      <c r="H161" s="232">
        <v>1</v>
      </c>
      <c r="I161" s="233"/>
      <c r="J161" s="234">
        <f>ROUND(I161*H161,2)</f>
        <v>0</v>
      </c>
      <c r="K161" s="230" t="s">
        <v>211</v>
      </c>
      <c r="L161" s="45"/>
      <c r="M161" s="235" t="s">
        <v>1</v>
      </c>
      <c r="N161" s="236" t="s">
        <v>48</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174</v>
      </c>
      <c r="AT161" s="239" t="s">
        <v>169</v>
      </c>
      <c r="AU161" s="239" t="s">
        <v>92</v>
      </c>
      <c r="AY161" s="17" t="s">
        <v>167</v>
      </c>
      <c r="BE161" s="240">
        <f>IF(N161="základní",J161,0)</f>
        <v>0</v>
      </c>
      <c r="BF161" s="240">
        <f>IF(N161="snížená",J161,0)</f>
        <v>0</v>
      </c>
      <c r="BG161" s="240">
        <f>IF(N161="zákl. přenesená",J161,0)</f>
        <v>0</v>
      </c>
      <c r="BH161" s="240">
        <f>IF(N161="sníž. přenesená",J161,0)</f>
        <v>0</v>
      </c>
      <c r="BI161" s="240">
        <f>IF(N161="nulová",J161,0)</f>
        <v>0</v>
      </c>
      <c r="BJ161" s="17" t="s">
        <v>90</v>
      </c>
      <c r="BK161" s="240">
        <f>ROUND(I161*H161,2)</f>
        <v>0</v>
      </c>
      <c r="BL161" s="17" t="s">
        <v>174</v>
      </c>
      <c r="BM161" s="239" t="s">
        <v>286</v>
      </c>
    </row>
    <row r="162" spans="1:65" s="2" customFormat="1" ht="16.5" customHeight="1">
      <c r="A162" s="39"/>
      <c r="B162" s="40"/>
      <c r="C162" s="228" t="s">
        <v>259</v>
      </c>
      <c r="D162" s="228" t="s">
        <v>169</v>
      </c>
      <c r="E162" s="229" t="s">
        <v>889</v>
      </c>
      <c r="F162" s="230" t="s">
        <v>890</v>
      </c>
      <c r="G162" s="231" t="s">
        <v>766</v>
      </c>
      <c r="H162" s="232">
        <v>1</v>
      </c>
      <c r="I162" s="233"/>
      <c r="J162" s="234">
        <f>ROUND(I162*H162,2)</f>
        <v>0</v>
      </c>
      <c r="K162" s="230" t="s">
        <v>211</v>
      </c>
      <c r="L162" s="45"/>
      <c r="M162" s="235" t="s">
        <v>1</v>
      </c>
      <c r="N162" s="236" t="s">
        <v>48</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174</v>
      </c>
      <c r="AT162" s="239" t="s">
        <v>169</v>
      </c>
      <c r="AU162" s="239" t="s">
        <v>92</v>
      </c>
      <c r="AY162" s="17" t="s">
        <v>167</v>
      </c>
      <c r="BE162" s="240">
        <f>IF(N162="základní",J162,0)</f>
        <v>0</v>
      </c>
      <c r="BF162" s="240">
        <f>IF(N162="snížená",J162,0)</f>
        <v>0</v>
      </c>
      <c r="BG162" s="240">
        <f>IF(N162="zákl. přenesená",J162,0)</f>
        <v>0</v>
      </c>
      <c r="BH162" s="240">
        <f>IF(N162="sníž. přenesená",J162,0)</f>
        <v>0</v>
      </c>
      <c r="BI162" s="240">
        <f>IF(N162="nulová",J162,0)</f>
        <v>0</v>
      </c>
      <c r="BJ162" s="17" t="s">
        <v>90</v>
      </c>
      <c r="BK162" s="240">
        <f>ROUND(I162*H162,2)</f>
        <v>0</v>
      </c>
      <c r="BL162" s="17" t="s">
        <v>174</v>
      </c>
      <c r="BM162" s="239" t="s">
        <v>465</v>
      </c>
    </row>
    <row r="163" spans="1:47" s="2" customFormat="1" ht="12">
      <c r="A163" s="39"/>
      <c r="B163" s="40"/>
      <c r="C163" s="41"/>
      <c r="D163" s="241" t="s">
        <v>176</v>
      </c>
      <c r="E163" s="41"/>
      <c r="F163" s="242" t="s">
        <v>891</v>
      </c>
      <c r="G163" s="41"/>
      <c r="H163" s="41"/>
      <c r="I163" s="243"/>
      <c r="J163" s="41"/>
      <c r="K163" s="41"/>
      <c r="L163" s="45"/>
      <c r="M163" s="244"/>
      <c r="N163" s="245"/>
      <c r="O163" s="92"/>
      <c r="P163" s="92"/>
      <c r="Q163" s="92"/>
      <c r="R163" s="92"/>
      <c r="S163" s="92"/>
      <c r="T163" s="93"/>
      <c r="U163" s="39"/>
      <c r="V163" s="39"/>
      <c r="W163" s="39"/>
      <c r="X163" s="39"/>
      <c r="Y163" s="39"/>
      <c r="Z163" s="39"/>
      <c r="AA163" s="39"/>
      <c r="AB163" s="39"/>
      <c r="AC163" s="39"/>
      <c r="AD163" s="39"/>
      <c r="AE163" s="39"/>
      <c r="AT163" s="17" t="s">
        <v>176</v>
      </c>
      <c r="AU163" s="17" t="s">
        <v>92</v>
      </c>
    </row>
    <row r="164" spans="1:65" s="2" customFormat="1" ht="16.5" customHeight="1">
      <c r="A164" s="39"/>
      <c r="B164" s="40"/>
      <c r="C164" s="228" t="s">
        <v>264</v>
      </c>
      <c r="D164" s="228" t="s">
        <v>169</v>
      </c>
      <c r="E164" s="229" t="s">
        <v>892</v>
      </c>
      <c r="F164" s="230" t="s">
        <v>893</v>
      </c>
      <c r="G164" s="231" t="s">
        <v>766</v>
      </c>
      <c r="H164" s="232">
        <v>1</v>
      </c>
      <c r="I164" s="233"/>
      <c r="J164" s="234">
        <f>ROUND(I164*H164,2)</f>
        <v>0</v>
      </c>
      <c r="K164" s="230" t="s">
        <v>211</v>
      </c>
      <c r="L164" s="45"/>
      <c r="M164" s="235" t="s">
        <v>1</v>
      </c>
      <c r="N164" s="236" t="s">
        <v>48</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174</v>
      </c>
      <c r="AT164" s="239" t="s">
        <v>169</v>
      </c>
      <c r="AU164" s="239" t="s">
        <v>92</v>
      </c>
      <c r="AY164" s="17" t="s">
        <v>167</v>
      </c>
      <c r="BE164" s="240">
        <f>IF(N164="základní",J164,0)</f>
        <v>0</v>
      </c>
      <c r="BF164" s="240">
        <f>IF(N164="snížená",J164,0)</f>
        <v>0</v>
      </c>
      <c r="BG164" s="240">
        <f>IF(N164="zákl. přenesená",J164,0)</f>
        <v>0</v>
      </c>
      <c r="BH164" s="240">
        <f>IF(N164="sníž. přenesená",J164,0)</f>
        <v>0</v>
      </c>
      <c r="BI164" s="240">
        <f>IF(N164="nulová",J164,0)</f>
        <v>0</v>
      </c>
      <c r="BJ164" s="17" t="s">
        <v>90</v>
      </c>
      <c r="BK164" s="240">
        <f>ROUND(I164*H164,2)</f>
        <v>0</v>
      </c>
      <c r="BL164" s="17" t="s">
        <v>174</v>
      </c>
      <c r="BM164" s="239" t="s">
        <v>476</v>
      </c>
    </row>
    <row r="165" spans="1:47" s="2" customFormat="1" ht="12">
      <c r="A165" s="39"/>
      <c r="B165" s="40"/>
      <c r="C165" s="41"/>
      <c r="D165" s="241" t="s">
        <v>176</v>
      </c>
      <c r="E165" s="41"/>
      <c r="F165" s="242" t="s">
        <v>894</v>
      </c>
      <c r="G165" s="41"/>
      <c r="H165" s="41"/>
      <c r="I165" s="243"/>
      <c r="J165" s="41"/>
      <c r="K165" s="41"/>
      <c r="L165" s="45"/>
      <c r="M165" s="244"/>
      <c r="N165" s="245"/>
      <c r="O165" s="92"/>
      <c r="P165" s="92"/>
      <c r="Q165" s="92"/>
      <c r="R165" s="92"/>
      <c r="S165" s="92"/>
      <c r="T165" s="93"/>
      <c r="U165" s="39"/>
      <c r="V165" s="39"/>
      <c r="W165" s="39"/>
      <c r="X165" s="39"/>
      <c r="Y165" s="39"/>
      <c r="Z165" s="39"/>
      <c r="AA165" s="39"/>
      <c r="AB165" s="39"/>
      <c r="AC165" s="39"/>
      <c r="AD165" s="39"/>
      <c r="AE165" s="39"/>
      <c r="AT165" s="17" t="s">
        <v>176</v>
      </c>
      <c r="AU165" s="17" t="s">
        <v>92</v>
      </c>
    </row>
    <row r="166" spans="1:63" s="12" customFormat="1" ht="22.8" customHeight="1">
      <c r="A166" s="12"/>
      <c r="B166" s="212"/>
      <c r="C166" s="213"/>
      <c r="D166" s="214" t="s">
        <v>82</v>
      </c>
      <c r="E166" s="226" t="s">
        <v>895</v>
      </c>
      <c r="F166" s="226" t="s">
        <v>896</v>
      </c>
      <c r="G166" s="213"/>
      <c r="H166" s="213"/>
      <c r="I166" s="216"/>
      <c r="J166" s="227">
        <f>BK166</f>
        <v>0</v>
      </c>
      <c r="K166" s="213"/>
      <c r="L166" s="218"/>
      <c r="M166" s="219"/>
      <c r="N166" s="220"/>
      <c r="O166" s="220"/>
      <c r="P166" s="221">
        <f>SUM(P167:P169)</f>
        <v>0</v>
      </c>
      <c r="Q166" s="220"/>
      <c r="R166" s="221">
        <f>SUM(R167:R169)</f>
        <v>0</v>
      </c>
      <c r="S166" s="220"/>
      <c r="T166" s="222">
        <f>SUM(T167:T169)</f>
        <v>0</v>
      </c>
      <c r="U166" s="12"/>
      <c r="V166" s="12"/>
      <c r="W166" s="12"/>
      <c r="X166" s="12"/>
      <c r="Y166" s="12"/>
      <c r="Z166" s="12"/>
      <c r="AA166" s="12"/>
      <c r="AB166" s="12"/>
      <c r="AC166" s="12"/>
      <c r="AD166" s="12"/>
      <c r="AE166" s="12"/>
      <c r="AR166" s="223" t="s">
        <v>90</v>
      </c>
      <c r="AT166" s="224" t="s">
        <v>82</v>
      </c>
      <c r="AU166" s="224" t="s">
        <v>90</v>
      </c>
      <c r="AY166" s="223" t="s">
        <v>167</v>
      </c>
      <c r="BK166" s="225">
        <f>SUM(BK167:BK169)</f>
        <v>0</v>
      </c>
    </row>
    <row r="167" spans="1:65" s="2" customFormat="1" ht="21.75" customHeight="1">
      <c r="A167" s="39"/>
      <c r="B167" s="40"/>
      <c r="C167" s="228" t="s">
        <v>270</v>
      </c>
      <c r="D167" s="228" t="s">
        <v>169</v>
      </c>
      <c r="E167" s="229" t="s">
        <v>897</v>
      </c>
      <c r="F167" s="230" t="s">
        <v>898</v>
      </c>
      <c r="G167" s="231" t="s">
        <v>766</v>
      </c>
      <c r="H167" s="232">
        <v>4</v>
      </c>
      <c r="I167" s="233"/>
      <c r="J167" s="234">
        <f>ROUND(I167*H167,2)</f>
        <v>0</v>
      </c>
      <c r="K167" s="230" t="s">
        <v>211</v>
      </c>
      <c r="L167" s="45"/>
      <c r="M167" s="235" t="s">
        <v>1</v>
      </c>
      <c r="N167" s="236" t="s">
        <v>48</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174</v>
      </c>
      <c r="AT167" s="239" t="s">
        <v>169</v>
      </c>
      <c r="AU167" s="239" t="s">
        <v>92</v>
      </c>
      <c r="AY167" s="17" t="s">
        <v>167</v>
      </c>
      <c r="BE167" s="240">
        <f>IF(N167="základní",J167,0)</f>
        <v>0</v>
      </c>
      <c r="BF167" s="240">
        <f>IF(N167="snížená",J167,0)</f>
        <v>0</v>
      </c>
      <c r="BG167" s="240">
        <f>IF(N167="zákl. přenesená",J167,0)</f>
        <v>0</v>
      </c>
      <c r="BH167" s="240">
        <f>IF(N167="sníž. přenesená",J167,0)</f>
        <v>0</v>
      </c>
      <c r="BI167" s="240">
        <f>IF(N167="nulová",J167,0)</f>
        <v>0</v>
      </c>
      <c r="BJ167" s="17" t="s">
        <v>90</v>
      </c>
      <c r="BK167" s="240">
        <f>ROUND(I167*H167,2)</f>
        <v>0</v>
      </c>
      <c r="BL167" s="17" t="s">
        <v>174</v>
      </c>
      <c r="BM167" s="239" t="s">
        <v>489</v>
      </c>
    </row>
    <row r="168" spans="1:65" s="2" customFormat="1" ht="16.5" customHeight="1">
      <c r="A168" s="39"/>
      <c r="B168" s="40"/>
      <c r="C168" s="228" t="s">
        <v>278</v>
      </c>
      <c r="D168" s="228" t="s">
        <v>169</v>
      </c>
      <c r="E168" s="229" t="s">
        <v>899</v>
      </c>
      <c r="F168" s="230" t="s">
        <v>900</v>
      </c>
      <c r="G168" s="231" t="s">
        <v>766</v>
      </c>
      <c r="H168" s="232">
        <v>1</v>
      </c>
      <c r="I168" s="233"/>
      <c r="J168" s="234">
        <f>ROUND(I168*H168,2)</f>
        <v>0</v>
      </c>
      <c r="K168" s="230" t="s">
        <v>211</v>
      </c>
      <c r="L168" s="45"/>
      <c r="M168" s="235" t="s">
        <v>1</v>
      </c>
      <c r="N168" s="236" t="s">
        <v>48</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174</v>
      </c>
      <c r="AT168" s="239" t="s">
        <v>169</v>
      </c>
      <c r="AU168" s="239" t="s">
        <v>92</v>
      </c>
      <c r="AY168" s="17" t="s">
        <v>167</v>
      </c>
      <c r="BE168" s="240">
        <f>IF(N168="základní",J168,0)</f>
        <v>0</v>
      </c>
      <c r="BF168" s="240">
        <f>IF(N168="snížená",J168,0)</f>
        <v>0</v>
      </c>
      <c r="BG168" s="240">
        <f>IF(N168="zákl. přenesená",J168,0)</f>
        <v>0</v>
      </c>
      <c r="BH168" s="240">
        <f>IF(N168="sníž. přenesená",J168,0)</f>
        <v>0</v>
      </c>
      <c r="BI168" s="240">
        <f>IF(N168="nulová",J168,0)</f>
        <v>0</v>
      </c>
      <c r="BJ168" s="17" t="s">
        <v>90</v>
      </c>
      <c r="BK168" s="240">
        <f>ROUND(I168*H168,2)</f>
        <v>0</v>
      </c>
      <c r="BL168" s="17" t="s">
        <v>174</v>
      </c>
      <c r="BM168" s="239" t="s">
        <v>587</v>
      </c>
    </row>
    <row r="169" spans="1:65" s="2" customFormat="1" ht="16.5" customHeight="1">
      <c r="A169" s="39"/>
      <c r="B169" s="40"/>
      <c r="C169" s="228" t="s">
        <v>7</v>
      </c>
      <c r="D169" s="228" t="s">
        <v>169</v>
      </c>
      <c r="E169" s="229" t="s">
        <v>901</v>
      </c>
      <c r="F169" s="230" t="s">
        <v>902</v>
      </c>
      <c r="G169" s="231" t="s">
        <v>766</v>
      </c>
      <c r="H169" s="232">
        <v>5</v>
      </c>
      <c r="I169" s="233"/>
      <c r="J169" s="234">
        <f>ROUND(I169*H169,2)</f>
        <v>0</v>
      </c>
      <c r="K169" s="230" t="s">
        <v>211</v>
      </c>
      <c r="L169" s="45"/>
      <c r="M169" s="235" t="s">
        <v>1</v>
      </c>
      <c r="N169" s="236" t="s">
        <v>48</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174</v>
      </c>
      <c r="AT169" s="239" t="s">
        <v>169</v>
      </c>
      <c r="AU169" s="239" t="s">
        <v>92</v>
      </c>
      <c r="AY169" s="17" t="s">
        <v>167</v>
      </c>
      <c r="BE169" s="240">
        <f>IF(N169="základní",J169,0)</f>
        <v>0</v>
      </c>
      <c r="BF169" s="240">
        <f>IF(N169="snížená",J169,0)</f>
        <v>0</v>
      </c>
      <c r="BG169" s="240">
        <f>IF(N169="zákl. přenesená",J169,0)</f>
        <v>0</v>
      </c>
      <c r="BH169" s="240">
        <f>IF(N169="sníž. přenesená",J169,0)</f>
        <v>0</v>
      </c>
      <c r="BI169" s="240">
        <f>IF(N169="nulová",J169,0)</f>
        <v>0</v>
      </c>
      <c r="BJ169" s="17" t="s">
        <v>90</v>
      </c>
      <c r="BK169" s="240">
        <f>ROUND(I169*H169,2)</f>
        <v>0</v>
      </c>
      <c r="BL169" s="17" t="s">
        <v>174</v>
      </c>
      <c r="BM169" s="239" t="s">
        <v>640</v>
      </c>
    </row>
    <row r="170" spans="1:63" s="12" customFormat="1" ht="22.8" customHeight="1">
      <c r="A170" s="12"/>
      <c r="B170" s="212"/>
      <c r="C170" s="213"/>
      <c r="D170" s="214" t="s">
        <v>82</v>
      </c>
      <c r="E170" s="226" t="s">
        <v>903</v>
      </c>
      <c r="F170" s="226" t="s">
        <v>904</v>
      </c>
      <c r="G170" s="213"/>
      <c r="H170" s="213"/>
      <c r="I170" s="216"/>
      <c r="J170" s="227">
        <f>BK170</f>
        <v>0</v>
      </c>
      <c r="K170" s="213"/>
      <c r="L170" s="218"/>
      <c r="M170" s="219"/>
      <c r="N170" s="220"/>
      <c r="O170" s="220"/>
      <c r="P170" s="221">
        <f>SUM(P171:P178)</f>
        <v>0</v>
      </c>
      <c r="Q170" s="220"/>
      <c r="R170" s="221">
        <f>SUM(R171:R178)</f>
        <v>0</v>
      </c>
      <c r="S170" s="220"/>
      <c r="T170" s="222">
        <f>SUM(T171:T178)</f>
        <v>0</v>
      </c>
      <c r="U170" s="12"/>
      <c r="V170" s="12"/>
      <c r="W170" s="12"/>
      <c r="X170" s="12"/>
      <c r="Y170" s="12"/>
      <c r="Z170" s="12"/>
      <c r="AA170" s="12"/>
      <c r="AB170" s="12"/>
      <c r="AC170" s="12"/>
      <c r="AD170" s="12"/>
      <c r="AE170" s="12"/>
      <c r="AR170" s="223" t="s">
        <v>90</v>
      </c>
      <c r="AT170" s="224" t="s">
        <v>82</v>
      </c>
      <c r="AU170" s="224" t="s">
        <v>90</v>
      </c>
      <c r="AY170" s="223" t="s">
        <v>167</v>
      </c>
      <c r="BK170" s="225">
        <f>SUM(BK171:BK178)</f>
        <v>0</v>
      </c>
    </row>
    <row r="171" spans="1:65" s="2" customFormat="1" ht="16.5" customHeight="1">
      <c r="A171" s="39"/>
      <c r="B171" s="40"/>
      <c r="C171" s="228" t="s">
        <v>289</v>
      </c>
      <c r="D171" s="228" t="s">
        <v>169</v>
      </c>
      <c r="E171" s="229" t="s">
        <v>905</v>
      </c>
      <c r="F171" s="230" t="s">
        <v>906</v>
      </c>
      <c r="G171" s="231" t="s">
        <v>766</v>
      </c>
      <c r="H171" s="232">
        <v>16</v>
      </c>
      <c r="I171" s="233"/>
      <c r="J171" s="234">
        <f>ROUND(I171*H171,2)</f>
        <v>0</v>
      </c>
      <c r="K171" s="230" t="s">
        <v>211</v>
      </c>
      <c r="L171" s="45"/>
      <c r="M171" s="235" t="s">
        <v>1</v>
      </c>
      <c r="N171" s="236" t="s">
        <v>48</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174</v>
      </c>
      <c r="AT171" s="239" t="s">
        <v>169</v>
      </c>
      <c r="AU171" s="239" t="s">
        <v>92</v>
      </c>
      <c r="AY171" s="17" t="s">
        <v>167</v>
      </c>
      <c r="BE171" s="240">
        <f>IF(N171="základní",J171,0)</f>
        <v>0</v>
      </c>
      <c r="BF171" s="240">
        <f>IF(N171="snížená",J171,0)</f>
        <v>0</v>
      </c>
      <c r="BG171" s="240">
        <f>IF(N171="zákl. přenesená",J171,0)</f>
        <v>0</v>
      </c>
      <c r="BH171" s="240">
        <f>IF(N171="sníž. přenesená",J171,0)</f>
        <v>0</v>
      </c>
      <c r="BI171" s="240">
        <f>IF(N171="nulová",J171,0)</f>
        <v>0</v>
      </c>
      <c r="BJ171" s="17" t="s">
        <v>90</v>
      </c>
      <c r="BK171" s="240">
        <f>ROUND(I171*H171,2)</f>
        <v>0</v>
      </c>
      <c r="BL171" s="17" t="s">
        <v>174</v>
      </c>
      <c r="BM171" s="239" t="s">
        <v>643</v>
      </c>
    </row>
    <row r="172" spans="1:47" s="2" customFormat="1" ht="12">
      <c r="A172" s="39"/>
      <c r="B172" s="40"/>
      <c r="C172" s="41"/>
      <c r="D172" s="241" t="s">
        <v>176</v>
      </c>
      <c r="E172" s="41"/>
      <c r="F172" s="242" t="s">
        <v>907</v>
      </c>
      <c r="G172" s="41"/>
      <c r="H172" s="41"/>
      <c r="I172" s="243"/>
      <c r="J172" s="41"/>
      <c r="K172" s="41"/>
      <c r="L172" s="45"/>
      <c r="M172" s="244"/>
      <c r="N172" s="245"/>
      <c r="O172" s="92"/>
      <c r="P172" s="92"/>
      <c r="Q172" s="92"/>
      <c r="R172" s="92"/>
      <c r="S172" s="92"/>
      <c r="T172" s="93"/>
      <c r="U172" s="39"/>
      <c r="V172" s="39"/>
      <c r="W172" s="39"/>
      <c r="X172" s="39"/>
      <c r="Y172" s="39"/>
      <c r="Z172" s="39"/>
      <c r="AA172" s="39"/>
      <c r="AB172" s="39"/>
      <c r="AC172" s="39"/>
      <c r="AD172" s="39"/>
      <c r="AE172" s="39"/>
      <c r="AT172" s="17" t="s">
        <v>176</v>
      </c>
      <c r="AU172" s="17" t="s">
        <v>92</v>
      </c>
    </row>
    <row r="173" spans="1:65" s="2" customFormat="1" ht="16.5" customHeight="1">
      <c r="A173" s="39"/>
      <c r="B173" s="40"/>
      <c r="C173" s="228" t="s">
        <v>294</v>
      </c>
      <c r="D173" s="228" t="s">
        <v>169</v>
      </c>
      <c r="E173" s="229" t="s">
        <v>908</v>
      </c>
      <c r="F173" s="230" t="s">
        <v>909</v>
      </c>
      <c r="G173" s="231" t="s">
        <v>766</v>
      </c>
      <c r="H173" s="232">
        <v>16</v>
      </c>
      <c r="I173" s="233"/>
      <c r="J173" s="234">
        <f>ROUND(I173*H173,2)</f>
        <v>0</v>
      </c>
      <c r="K173" s="230" t="s">
        <v>211</v>
      </c>
      <c r="L173" s="45"/>
      <c r="M173" s="235" t="s">
        <v>1</v>
      </c>
      <c r="N173" s="236" t="s">
        <v>48</v>
      </c>
      <c r="O173" s="92"/>
      <c r="P173" s="237">
        <f>O173*H173</f>
        <v>0</v>
      </c>
      <c r="Q173" s="237">
        <v>0</v>
      </c>
      <c r="R173" s="237">
        <f>Q173*H173</f>
        <v>0</v>
      </c>
      <c r="S173" s="237">
        <v>0</v>
      </c>
      <c r="T173" s="238">
        <f>S173*H173</f>
        <v>0</v>
      </c>
      <c r="U173" s="39"/>
      <c r="V173" s="39"/>
      <c r="W173" s="39"/>
      <c r="X173" s="39"/>
      <c r="Y173" s="39"/>
      <c r="Z173" s="39"/>
      <c r="AA173" s="39"/>
      <c r="AB173" s="39"/>
      <c r="AC173" s="39"/>
      <c r="AD173" s="39"/>
      <c r="AE173" s="39"/>
      <c r="AR173" s="239" t="s">
        <v>174</v>
      </c>
      <c r="AT173" s="239" t="s">
        <v>169</v>
      </c>
      <c r="AU173" s="239" t="s">
        <v>92</v>
      </c>
      <c r="AY173" s="17" t="s">
        <v>167</v>
      </c>
      <c r="BE173" s="240">
        <f>IF(N173="základní",J173,0)</f>
        <v>0</v>
      </c>
      <c r="BF173" s="240">
        <f>IF(N173="snížená",J173,0)</f>
        <v>0</v>
      </c>
      <c r="BG173" s="240">
        <f>IF(N173="zákl. přenesená",J173,0)</f>
        <v>0</v>
      </c>
      <c r="BH173" s="240">
        <f>IF(N173="sníž. přenesená",J173,0)</f>
        <v>0</v>
      </c>
      <c r="BI173" s="240">
        <f>IF(N173="nulová",J173,0)</f>
        <v>0</v>
      </c>
      <c r="BJ173" s="17" t="s">
        <v>90</v>
      </c>
      <c r="BK173" s="240">
        <f>ROUND(I173*H173,2)</f>
        <v>0</v>
      </c>
      <c r="BL173" s="17" t="s">
        <v>174</v>
      </c>
      <c r="BM173" s="239" t="s">
        <v>646</v>
      </c>
    </row>
    <row r="174" spans="1:65" s="2" customFormat="1" ht="16.5" customHeight="1">
      <c r="A174" s="39"/>
      <c r="B174" s="40"/>
      <c r="C174" s="228" t="s">
        <v>298</v>
      </c>
      <c r="D174" s="228" t="s">
        <v>169</v>
      </c>
      <c r="E174" s="229" t="s">
        <v>910</v>
      </c>
      <c r="F174" s="230" t="s">
        <v>911</v>
      </c>
      <c r="G174" s="231" t="s">
        <v>766</v>
      </c>
      <c r="H174" s="232">
        <v>16</v>
      </c>
      <c r="I174" s="233"/>
      <c r="J174" s="234">
        <f>ROUND(I174*H174,2)</f>
        <v>0</v>
      </c>
      <c r="K174" s="230" t="s">
        <v>211</v>
      </c>
      <c r="L174" s="45"/>
      <c r="M174" s="235" t="s">
        <v>1</v>
      </c>
      <c r="N174" s="236" t="s">
        <v>48</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174</v>
      </c>
      <c r="AT174" s="239" t="s">
        <v>169</v>
      </c>
      <c r="AU174" s="239" t="s">
        <v>92</v>
      </c>
      <c r="AY174" s="17" t="s">
        <v>167</v>
      </c>
      <c r="BE174" s="240">
        <f>IF(N174="základní",J174,0)</f>
        <v>0</v>
      </c>
      <c r="BF174" s="240">
        <f>IF(N174="snížená",J174,0)</f>
        <v>0</v>
      </c>
      <c r="BG174" s="240">
        <f>IF(N174="zákl. přenesená",J174,0)</f>
        <v>0</v>
      </c>
      <c r="BH174" s="240">
        <f>IF(N174="sníž. přenesená",J174,0)</f>
        <v>0</v>
      </c>
      <c r="BI174" s="240">
        <f>IF(N174="nulová",J174,0)</f>
        <v>0</v>
      </c>
      <c r="BJ174" s="17" t="s">
        <v>90</v>
      </c>
      <c r="BK174" s="240">
        <f>ROUND(I174*H174,2)</f>
        <v>0</v>
      </c>
      <c r="BL174" s="17" t="s">
        <v>174</v>
      </c>
      <c r="BM174" s="239" t="s">
        <v>649</v>
      </c>
    </row>
    <row r="175" spans="1:65" s="2" customFormat="1" ht="12">
      <c r="A175" s="39"/>
      <c r="B175" s="40"/>
      <c r="C175" s="228" t="s">
        <v>304</v>
      </c>
      <c r="D175" s="228" t="s">
        <v>169</v>
      </c>
      <c r="E175" s="229" t="s">
        <v>912</v>
      </c>
      <c r="F175" s="230" t="s">
        <v>913</v>
      </c>
      <c r="G175" s="231" t="s">
        <v>766</v>
      </c>
      <c r="H175" s="232">
        <v>15</v>
      </c>
      <c r="I175" s="233"/>
      <c r="J175" s="234">
        <f>ROUND(I175*H175,2)</f>
        <v>0</v>
      </c>
      <c r="K175" s="230" t="s">
        <v>211</v>
      </c>
      <c r="L175" s="45"/>
      <c r="M175" s="235" t="s">
        <v>1</v>
      </c>
      <c r="N175" s="236" t="s">
        <v>48</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174</v>
      </c>
      <c r="AT175" s="239" t="s">
        <v>169</v>
      </c>
      <c r="AU175" s="239" t="s">
        <v>92</v>
      </c>
      <c r="AY175" s="17" t="s">
        <v>167</v>
      </c>
      <c r="BE175" s="240">
        <f>IF(N175="základní",J175,0)</f>
        <v>0</v>
      </c>
      <c r="BF175" s="240">
        <f>IF(N175="snížená",J175,0)</f>
        <v>0</v>
      </c>
      <c r="BG175" s="240">
        <f>IF(N175="zákl. přenesená",J175,0)</f>
        <v>0</v>
      </c>
      <c r="BH175" s="240">
        <f>IF(N175="sníž. přenesená",J175,0)</f>
        <v>0</v>
      </c>
      <c r="BI175" s="240">
        <f>IF(N175="nulová",J175,0)</f>
        <v>0</v>
      </c>
      <c r="BJ175" s="17" t="s">
        <v>90</v>
      </c>
      <c r="BK175" s="240">
        <f>ROUND(I175*H175,2)</f>
        <v>0</v>
      </c>
      <c r="BL175" s="17" t="s">
        <v>174</v>
      </c>
      <c r="BM175" s="239" t="s">
        <v>652</v>
      </c>
    </row>
    <row r="176" spans="1:47" s="2" customFormat="1" ht="12">
      <c r="A176" s="39"/>
      <c r="B176" s="40"/>
      <c r="C176" s="41"/>
      <c r="D176" s="241" t="s">
        <v>176</v>
      </c>
      <c r="E176" s="41"/>
      <c r="F176" s="242" t="s">
        <v>914</v>
      </c>
      <c r="G176" s="41"/>
      <c r="H176" s="41"/>
      <c r="I176" s="243"/>
      <c r="J176" s="41"/>
      <c r="K176" s="41"/>
      <c r="L176" s="45"/>
      <c r="M176" s="244"/>
      <c r="N176" s="245"/>
      <c r="O176" s="92"/>
      <c r="P176" s="92"/>
      <c r="Q176" s="92"/>
      <c r="R176" s="92"/>
      <c r="S176" s="92"/>
      <c r="T176" s="93"/>
      <c r="U176" s="39"/>
      <c r="V176" s="39"/>
      <c r="W176" s="39"/>
      <c r="X176" s="39"/>
      <c r="Y176" s="39"/>
      <c r="Z176" s="39"/>
      <c r="AA176" s="39"/>
      <c r="AB176" s="39"/>
      <c r="AC176" s="39"/>
      <c r="AD176" s="39"/>
      <c r="AE176" s="39"/>
      <c r="AT176" s="17" t="s">
        <v>176</v>
      </c>
      <c r="AU176" s="17" t="s">
        <v>92</v>
      </c>
    </row>
    <row r="177" spans="1:65" s="2" customFormat="1" ht="16.5" customHeight="1">
      <c r="A177" s="39"/>
      <c r="B177" s="40"/>
      <c r="C177" s="228" t="s">
        <v>311</v>
      </c>
      <c r="D177" s="228" t="s">
        <v>169</v>
      </c>
      <c r="E177" s="229" t="s">
        <v>915</v>
      </c>
      <c r="F177" s="230" t="s">
        <v>916</v>
      </c>
      <c r="G177" s="231" t="s">
        <v>766</v>
      </c>
      <c r="H177" s="232">
        <v>1</v>
      </c>
      <c r="I177" s="233"/>
      <c r="J177" s="234">
        <f>ROUND(I177*H177,2)</f>
        <v>0</v>
      </c>
      <c r="K177" s="230" t="s">
        <v>211</v>
      </c>
      <c r="L177" s="45"/>
      <c r="M177" s="235" t="s">
        <v>1</v>
      </c>
      <c r="N177" s="236" t="s">
        <v>48</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174</v>
      </c>
      <c r="AT177" s="239" t="s">
        <v>169</v>
      </c>
      <c r="AU177" s="239" t="s">
        <v>92</v>
      </c>
      <c r="AY177" s="17" t="s">
        <v>167</v>
      </c>
      <c r="BE177" s="240">
        <f>IF(N177="základní",J177,0)</f>
        <v>0</v>
      </c>
      <c r="BF177" s="240">
        <f>IF(N177="snížená",J177,0)</f>
        <v>0</v>
      </c>
      <c r="BG177" s="240">
        <f>IF(N177="zákl. přenesená",J177,0)</f>
        <v>0</v>
      </c>
      <c r="BH177" s="240">
        <f>IF(N177="sníž. přenesená",J177,0)</f>
        <v>0</v>
      </c>
      <c r="BI177" s="240">
        <f>IF(N177="nulová",J177,0)</f>
        <v>0</v>
      </c>
      <c r="BJ177" s="17" t="s">
        <v>90</v>
      </c>
      <c r="BK177" s="240">
        <f>ROUND(I177*H177,2)</f>
        <v>0</v>
      </c>
      <c r="BL177" s="17" t="s">
        <v>174</v>
      </c>
      <c r="BM177" s="239" t="s">
        <v>657</v>
      </c>
    </row>
    <row r="178" spans="1:47" s="2" customFormat="1" ht="12">
      <c r="A178" s="39"/>
      <c r="B178" s="40"/>
      <c r="C178" s="41"/>
      <c r="D178" s="241" t="s">
        <v>176</v>
      </c>
      <c r="E178" s="41"/>
      <c r="F178" s="242" t="s">
        <v>917</v>
      </c>
      <c r="G178" s="41"/>
      <c r="H178" s="41"/>
      <c r="I178" s="243"/>
      <c r="J178" s="41"/>
      <c r="K178" s="41"/>
      <c r="L178" s="45"/>
      <c r="M178" s="244"/>
      <c r="N178" s="245"/>
      <c r="O178" s="92"/>
      <c r="P178" s="92"/>
      <c r="Q178" s="92"/>
      <c r="R178" s="92"/>
      <c r="S178" s="92"/>
      <c r="T178" s="93"/>
      <c r="U178" s="39"/>
      <c r="V178" s="39"/>
      <c r="W178" s="39"/>
      <c r="X178" s="39"/>
      <c r="Y178" s="39"/>
      <c r="Z178" s="39"/>
      <c r="AA178" s="39"/>
      <c r="AB178" s="39"/>
      <c r="AC178" s="39"/>
      <c r="AD178" s="39"/>
      <c r="AE178" s="39"/>
      <c r="AT178" s="17" t="s">
        <v>176</v>
      </c>
      <c r="AU178" s="17" t="s">
        <v>92</v>
      </c>
    </row>
    <row r="179" spans="1:63" s="12" customFormat="1" ht="22.8" customHeight="1">
      <c r="A179" s="12"/>
      <c r="B179" s="212"/>
      <c r="C179" s="213"/>
      <c r="D179" s="214" t="s">
        <v>82</v>
      </c>
      <c r="E179" s="226" t="s">
        <v>918</v>
      </c>
      <c r="F179" s="226" t="s">
        <v>919</v>
      </c>
      <c r="G179" s="213"/>
      <c r="H179" s="213"/>
      <c r="I179" s="216"/>
      <c r="J179" s="227">
        <f>BK179</f>
        <v>0</v>
      </c>
      <c r="K179" s="213"/>
      <c r="L179" s="218"/>
      <c r="M179" s="219"/>
      <c r="N179" s="220"/>
      <c r="O179" s="220"/>
      <c r="P179" s="221">
        <f>SUM(P180:P183)</f>
        <v>0</v>
      </c>
      <c r="Q179" s="220"/>
      <c r="R179" s="221">
        <f>SUM(R180:R183)</f>
        <v>0</v>
      </c>
      <c r="S179" s="220"/>
      <c r="T179" s="222">
        <f>SUM(T180:T183)</f>
        <v>0</v>
      </c>
      <c r="U179" s="12"/>
      <c r="V179" s="12"/>
      <c r="W179" s="12"/>
      <c r="X179" s="12"/>
      <c r="Y179" s="12"/>
      <c r="Z179" s="12"/>
      <c r="AA179" s="12"/>
      <c r="AB179" s="12"/>
      <c r="AC179" s="12"/>
      <c r="AD179" s="12"/>
      <c r="AE179" s="12"/>
      <c r="AR179" s="223" t="s">
        <v>90</v>
      </c>
      <c r="AT179" s="224" t="s">
        <v>82</v>
      </c>
      <c r="AU179" s="224" t="s">
        <v>90</v>
      </c>
      <c r="AY179" s="223" t="s">
        <v>167</v>
      </c>
      <c r="BK179" s="225">
        <f>SUM(BK180:BK183)</f>
        <v>0</v>
      </c>
    </row>
    <row r="180" spans="1:65" s="2" customFormat="1" ht="16.5" customHeight="1">
      <c r="A180" s="39"/>
      <c r="B180" s="40"/>
      <c r="C180" s="228" t="s">
        <v>396</v>
      </c>
      <c r="D180" s="228" t="s">
        <v>169</v>
      </c>
      <c r="E180" s="229" t="s">
        <v>920</v>
      </c>
      <c r="F180" s="230" t="s">
        <v>921</v>
      </c>
      <c r="G180" s="231" t="s">
        <v>766</v>
      </c>
      <c r="H180" s="232">
        <v>1</v>
      </c>
      <c r="I180" s="233"/>
      <c r="J180" s="234">
        <f>ROUND(I180*H180,2)</f>
        <v>0</v>
      </c>
      <c r="K180" s="230" t="s">
        <v>211</v>
      </c>
      <c r="L180" s="45"/>
      <c r="M180" s="235" t="s">
        <v>1</v>
      </c>
      <c r="N180" s="236" t="s">
        <v>48</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174</v>
      </c>
      <c r="AT180" s="239" t="s">
        <v>169</v>
      </c>
      <c r="AU180" s="239" t="s">
        <v>92</v>
      </c>
      <c r="AY180" s="17" t="s">
        <v>167</v>
      </c>
      <c r="BE180" s="240">
        <f>IF(N180="základní",J180,0)</f>
        <v>0</v>
      </c>
      <c r="BF180" s="240">
        <f>IF(N180="snížená",J180,0)</f>
        <v>0</v>
      </c>
      <c r="BG180" s="240">
        <f>IF(N180="zákl. přenesená",J180,0)</f>
        <v>0</v>
      </c>
      <c r="BH180" s="240">
        <f>IF(N180="sníž. přenesená",J180,0)</f>
        <v>0</v>
      </c>
      <c r="BI180" s="240">
        <f>IF(N180="nulová",J180,0)</f>
        <v>0</v>
      </c>
      <c r="BJ180" s="17" t="s">
        <v>90</v>
      </c>
      <c r="BK180" s="240">
        <f>ROUND(I180*H180,2)</f>
        <v>0</v>
      </c>
      <c r="BL180" s="17" t="s">
        <v>174</v>
      </c>
      <c r="BM180" s="239" t="s">
        <v>663</v>
      </c>
    </row>
    <row r="181" spans="1:47" s="2" customFormat="1" ht="12">
      <c r="A181" s="39"/>
      <c r="B181" s="40"/>
      <c r="C181" s="41"/>
      <c r="D181" s="241" t="s">
        <v>176</v>
      </c>
      <c r="E181" s="41"/>
      <c r="F181" s="242" t="s">
        <v>922</v>
      </c>
      <c r="G181" s="41"/>
      <c r="H181" s="41"/>
      <c r="I181" s="243"/>
      <c r="J181" s="41"/>
      <c r="K181" s="41"/>
      <c r="L181" s="45"/>
      <c r="M181" s="244"/>
      <c r="N181" s="245"/>
      <c r="O181" s="92"/>
      <c r="P181" s="92"/>
      <c r="Q181" s="92"/>
      <c r="R181" s="92"/>
      <c r="S181" s="92"/>
      <c r="T181" s="93"/>
      <c r="U181" s="39"/>
      <c r="V181" s="39"/>
      <c r="W181" s="39"/>
      <c r="X181" s="39"/>
      <c r="Y181" s="39"/>
      <c r="Z181" s="39"/>
      <c r="AA181" s="39"/>
      <c r="AB181" s="39"/>
      <c r="AC181" s="39"/>
      <c r="AD181" s="39"/>
      <c r="AE181" s="39"/>
      <c r="AT181" s="17" t="s">
        <v>176</v>
      </c>
      <c r="AU181" s="17" t="s">
        <v>92</v>
      </c>
    </row>
    <row r="182" spans="1:65" s="2" customFormat="1" ht="16.5" customHeight="1">
      <c r="A182" s="39"/>
      <c r="B182" s="40"/>
      <c r="C182" s="228" t="s">
        <v>439</v>
      </c>
      <c r="D182" s="228" t="s">
        <v>169</v>
      </c>
      <c r="E182" s="229" t="s">
        <v>923</v>
      </c>
      <c r="F182" s="230" t="s">
        <v>924</v>
      </c>
      <c r="G182" s="231" t="s">
        <v>766</v>
      </c>
      <c r="H182" s="232">
        <v>1</v>
      </c>
      <c r="I182" s="233"/>
      <c r="J182" s="234">
        <f>ROUND(I182*H182,2)</f>
        <v>0</v>
      </c>
      <c r="K182" s="230" t="s">
        <v>211</v>
      </c>
      <c r="L182" s="45"/>
      <c r="M182" s="235" t="s">
        <v>1</v>
      </c>
      <c r="N182" s="236" t="s">
        <v>48</v>
      </c>
      <c r="O182" s="92"/>
      <c r="P182" s="237">
        <f>O182*H182</f>
        <v>0</v>
      </c>
      <c r="Q182" s="237">
        <v>0</v>
      </c>
      <c r="R182" s="237">
        <f>Q182*H182</f>
        <v>0</v>
      </c>
      <c r="S182" s="237">
        <v>0</v>
      </c>
      <c r="T182" s="238">
        <f>S182*H182</f>
        <v>0</v>
      </c>
      <c r="U182" s="39"/>
      <c r="V182" s="39"/>
      <c r="W182" s="39"/>
      <c r="X182" s="39"/>
      <c r="Y182" s="39"/>
      <c r="Z182" s="39"/>
      <c r="AA182" s="39"/>
      <c r="AB182" s="39"/>
      <c r="AC182" s="39"/>
      <c r="AD182" s="39"/>
      <c r="AE182" s="39"/>
      <c r="AR182" s="239" t="s">
        <v>174</v>
      </c>
      <c r="AT182" s="239" t="s">
        <v>169</v>
      </c>
      <c r="AU182" s="239" t="s">
        <v>92</v>
      </c>
      <c r="AY182" s="17" t="s">
        <v>167</v>
      </c>
      <c r="BE182" s="240">
        <f>IF(N182="základní",J182,0)</f>
        <v>0</v>
      </c>
      <c r="BF182" s="240">
        <f>IF(N182="snížená",J182,0)</f>
        <v>0</v>
      </c>
      <c r="BG182" s="240">
        <f>IF(N182="zákl. přenesená",J182,0)</f>
        <v>0</v>
      </c>
      <c r="BH182" s="240">
        <f>IF(N182="sníž. přenesená",J182,0)</f>
        <v>0</v>
      </c>
      <c r="BI182" s="240">
        <f>IF(N182="nulová",J182,0)</f>
        <v>0</v>
      </c>
      <c r="BJ182" s="17" t="s">
        <v>90</v>
      </c>
      <c r="BK182" s="240">
        <f>ROUND(I182*H182,2)</f>
        <v>0</v>
      </c>
      <c r="BL182" s="17" t="s">
        <v>174</v>
      </c>
      <c r="BM182" s="239" t="s">
        <v>659</v>
      </c>
    </row>
    <row r="183" spans="1:47" s="2" customFormat="1" ht="12">
      <c r="A183" s="39"/>
      <c r="B183" s="40"/>
      <c r="C183" s="41"/>
      <c r="D183" s="241" t="s">
        <v>176</v>
      </c>
      <c r="E183" s="41"/>
      <c r="F183" s="242" t="s">
        <v>925</v>
      </c>
      <c r="G183" s="41"/>
      <c r="H183" s="41"/>
      <c r="I183" s="243"/>
      <c r="J183" s="41"/>
      <c r="K183" s="41"/>
      <c r="L183" s="45"/>
      <c r="M183" s="244"/>
      <c r="N183" s="245"/>
      <c r="O183" s="92"/>
      <c r="P183" s="92"/>
      <c r="Q183" s="92"/>
      <c r="R183" s="92"/>
      <c r="S183" s="92"/>
      <c r="T183" s="93"/>
      <c r="U183" s="39"/>
      <c r="V183" s="39"/>
      <c r="W183" s="39"/>
      <c r="X183" s="39"/>
      <c r="Y183" s="39"/>
      <c r="Z183" s="39"/>
      <c r="AA183" s="39"/>
      <c r="AB183" s="39"/>
      <c r="AC183" s="39"/>
      <c r="AD183" s="39"/>
      <c r="AE183" s="39"/>
      <c r="AT183" s="17" t="s">
        <v>176</v>
      </c>
      <c r="AU183" s="17" t="s">
        <v>92</v>
      </c>
    </row>
    <row r="184" spans="1:63" s="12" customFormat="1" ht="22.8" customHeight="1">
      <c r="A184" s="12"/>
      <c r="B184" s="212"/>
      <c r="C184" s="213"/>
      <c r="D184" s="214" t="s">
        <v>82</v>
      </c>
      <c r="E184" s="226" t="s">
        <v>926</v>
      </c>
      <c r="F184" s="226" t="s">
        <v>498</v>
      </c>
      <c r="G184" s="213"/>
      <c r="H184" s="213"/>
      <c r="I184" s="216"/>
      <c r="J184" s="227">
        <f>BK184</f>
        <v>0</v>
      </c>
      <c r="K184" s="213"/>
      <c r="L184" s="218"/>
      <c r="M184" s="219"/>
      <c r="N184" s="220"/>
      <c r="O184" s="220"/>
      <c r="P184" s="221">
        <f>SUM(P185:P188)</f>
        <v>0</v>
      </c>
      <c r="Q184" s="220"/>
      <c r="R184" s="221">
        <f>SUM(R185:R188)</f>
        <v>0</v>
      </c>
      <c r="S184" s="220"/>
      <c r="T184" s="222">
        <f>SUM(T185:T188)</f>
        <v>0</v>
      </c>
      <c r="U184" s="12"/>
      <c r="V184" s="12"/>
      <c r="W184" s="12"/>
      <c r="X184" s="12"/>
      <c r="Y184" s="12"/>
      <c r="Z184" s="12"/>
      <c r="AA184" s="12"/>
      <c r="AB184" s="12"/>
      <c r="AC184" s="12"/>
      <c r="AD184" s="12"/>
      <c r="AE184" s="12"/>
      <c r="AR184" s="223" t="s">
        <v>90</v>
      </c>
      <c r="AT184" s="224" t="s">
        <v>82</v>
      </c>
      <c r="AU184" s="224" t="s">
        <v>90</v>
      </c>
      <c r="AY184" s="223" t="s">
        <v>167</v>
      </c>
      <c r="BK184" s="225">
        <f>SUM(BK185:BK188)</f>
        <v>0</v>
      </c>
    </row>
    <row r="185" spans="1:65" s="2" customFormat="1" ht="16.5" customHeight="1">
      <c r="A185" s="39"/>
      <c r="B185" s="40"/>
      <c r="C185" s="228" t="s">
        <v>444</v>
      </c>
      <c r="D185" s="228" t="s">
        <v>169</v>
      </c>
      <c r="E185" s="229" t="s">
        <v>927</v>
      </c>
      <c r="F185" s="230" t="s">
        <v>928</v>
      </c>
      <c r="G185" s="231" t="s">
        <v>231</v>
      </c>
      <c r="H185" s="232">
        <v>350</v>
      </c>
      <c r="I185" s="233"/>
      <c r="J185" s="234">
        <f>ROUND(I185*H185,2)</f>
        <v>0</v>
      </c>
      <c r="K185" s="230" t="s">
        <v>211</v>
      </c>
      <c r="L185" s="45"/>
      <c r="M185" s="235" t="s">
        <v>1</v>
      </c>
      <c r="N185" s="236" t="s">
        <v>48</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174</v>
      </c>
      <c r="AT185" s="239" t="s">
        <v>169</v>
      </c>
      <c r="AU185" s="239" t="s">
        <v>92</v>
      </c>
      <c r="AY185" s="17" t="s">
        <v>167</v>
      </c>
      <c r="BE185" s="240">
        <f>IF(N185="základní",J185,0)</f>
        <v>0</v>
      </c>
      <c r="BF185" s="240">
        <f>IF(N185="snížená",J185,0)</f>
        <v>0</v>
      </c>
      <c r="BG185" s="240">
        <f>IF(N185="zákl. přenesená",J185,0)</f>
        <v>0</v>
      </c>
      <c r="BH185" s="240">
        <f>IF(N185="sníž. přenesená",J185,0)</f>
        <v>0</v>
      </c>
      <c r="BI185" s="240">
        <f>IF(N185="nulová",J185,0)</f>
        <v>0</v>
      </c>
      <c r="BJ185" s="17" t="s">
        <v>90</v>
      </c>
      <c r="BK185" s="240">
        <f>ROUND(I185*H185,2)</f>
        <v>0</v>
      </c>
      <c r="BL185" s="17" t="s">
        <v>174</v>
      </c>
      <c r="BM185" s="239" t="s">
        <v>674</v>
      </c>
    </row>
    <row r="186" spans="1:65" s="2" customFormat="1" ht="16.5" customHeight="1">
      <c r="A186" s="39"/>
      <c r="B186" s="40"/>
      <c r="C186" s="228" t="s">
        <v>448</v>
      </c>
      <c r="D186" s="228" t="s">
        <v>169</v>
      </c>
      <c r="E186" s="229" t="s">
        <v>929</v>
      </c>
      <c r="F186" s="230" t="s">
        <v>930</v>
      </c>
      <c r="G186" s="231" t="s">
        <v>931</v>
      </c>
      <c r="H186" s="232">
        <v>1</v>
      </c>
      <c r="I186" s="233"/>
      <c r="J186" s="234">
        <f>ROUND(I186*H186,2)</f>
        <v>0</v>
      </c>
      <c r="K186" s="230" t="s">
        <v>211</v>
      </c>
      <c r="L186" s="45"/>
      <c r="M186" s="235" t="s">
        <v>1</v>
      </c>
      <c r="N186" s="236" t="s">
        <v>48</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174</v>
      </c>
      <c r="AT186" s="239" t="s">
        <v>169</v>
      </c>
      <c r="AU186" s="239" t="s">
        <v>92</v>
      </c>
      <c r="AY186" s="17" t="s">
        <v>167</v>
      </c>
      <c r="BE186" s="240">
        <f>IF(N186="základní",J186,0)</f>
        <v>0</v>
      </c>
      <c r="BF186" s="240">
        <f>IF(N186="snížená",J186,0)</f>
        <v>0</v>
      </c>
      <c r="BG186" s="240">
        <f>IF(N186="zákl. přenesená",J186,0)</f>
        <v>0</v>
      </c>
      <c r="BH186" s="240">
        <f>IF(N186="sníž. přenesená",J186,0)</f>
        <v>0</v>
      </c>
      <c r="BI186" s="240">
        <f>IF(N186="nulová",J186,0)</f>
        <v>0</v>
      </c>
      <c r="BJ186" s="17" t="s">
        <v>90</v>
      </c>
      <c r="BK186" s="240">
        <f>ROUND(I186*H186,2)</f>
        <v>0</v>
      </c>
      <c r="BL186" s="17" t="s">
        <v>174</v>
      </c>
      <c r="BM186" s="239" t="s">
        <v>678</v>
      </c>
    </row>
    <row r="187" spans="1:65" s="2" customFormat="1" ht="16.5" customHeight="1">
      <c r="A187" s="39"/>
      <c r="B187" s="40"/>
      <c r="C187" s="228" t="s">
        <v>453</v>
      </c>
      <c r="D187" s="228" t="s">
        <v>169</v>
      </c>
      <c r="E187" s="229" t="s">
        <v>932</v>
      </c>
      <c r="F187" s="230" t="s">
        <v>933</v>
      </c>
      <c r="G187" s="231" t="s">
        <v>931</v>
      </c>
      <c r="H187" s="232">
        <v>1</v>
      </c>
      <c r="I187" s="233"/>
      <c r="J187" s="234">
        <f>ROUND(I187*H187,2)</f>
        <v>0</v>
      </c>
      <c r="K187" s="230" t="s">
        <v>211</v>
      </c>
      <c r="L187" s="45"/>
      <c r="M187" s="235" t="s">
        <v>1</v>
      </c>
      <c r="N187" s="236" t="s">
        <v>48</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174</v>
      </c>
      <c r="AT187" s="239" t="s">
        <v>169</v>
      </c>
      <c r="AU187" s="239" t="s">
        <v>92</v>
      </c>
      <c r="AY187" s="17" t="s">
        <v>167</v>
      </c>
      <c r="BE187" s="240">
        <f>IF(N187="základní",J187,0)</f>
        <v>0</v>
      </c>
      <c r="BF187" s="240">
        <f>IF(N187="snížená",J187,0)</f>
        <v>0</v>
      </c>
      <c r="BG187" s="240">
        <f>IF(N187="zákl. přenesená",J187,0)</f>
        <v>0</v>
      </c>
      <c r="BH187" s="240">
        <f>IF(N187="sníž. přenesená",J187,0)</f>
        <v>0</v>
      </c>
      <c r="BI187" s="240">
        <f>IF(N187="nulová",J187,0)</f>
        <v>0</v>
      </c>
      <c r="BJ187" s="17" t="s">
        <v>90</v>
      </c>
      <c r="BK187" s="240">
        <f>ROUND(I187*H187,2)</f>
        <v>0</v>
      </c>
      <c r="BL187" s="17" t="s">
        <v>174</v>
      </c>
      <c r="BM187" s="239" t="s">
        <v>682</v>
      </c>
    </row>
    <row r="188" spans="1:65" s="2" customFormat="1" ht="16.5" customHeight="1">
      <c r="A188" s="39"/>
      <c r="B188" s="40"/>
      <c r="C188" s="228" t="s">
        <v>286</v>
      </c>
      <c r="D188" s="228" t="s">
        <v>169</v>
      </c>
      <c r="E188" s="229" t="s">
        <v>934</v>
      </c>
      <c r="F188" s="230" t="s">
        <v>935</v>
      </c>
      <c r="G188" s="231" t="s">
        <v>931</v>
      </c>
      <c r="H188" s="232">
        <v>1</v>
      </c>
      <c r="I188" s="233"/>
      <c r="J188" s="234">
        <f>ROUND(I188*H188,2)</f>
        <v>0</v>
      </c>
      <c r="K188" s="230" t="s">
        <v>211</v>
      </c>
      <c r="L188" s="45"/>
      <c r="M188" s="300" t="s">
        <v>1</v>
      </c>
      <c r="N188" s="301" t="s">
        <v>48</v>
      </c>
      <c r="O188" s="297"/>
      <c r="P188" s="302">
        <f>O188*H188</f>
        <v>0</v>
      </c>
      <c r="Q188" s="302">
        <v>0</v>
      </c>
      <c r="R188" s="302">
        <f>Q188*H188</f>
        <v>0</v>
      </c>
      <c r="S188" s="302">
        <v>0</v>
      </c>
      <c r="T188" s="303">
        <f>S188*H188</f>
        <v>0</v>
      </c>
      <c r="U188" s="39"/>
      <c r="V188" s="39"/>
      <c r="W188" s="39"/>
      <c r="X188" s="39"/>
      <c r="Y188" s="39"/>
      <c r="Z188" s="39"/>
      <c r="AA188" s="39"/>
      <c r="AB188" s="39"/>
      <c r="AC188" s="39"/>
      <c r="AD188" s="39"/>
      <c r="AE188" s="39"/>
      <c r="AR188" s="239" t="s">
        <v>174</v>
      </c>
      <c r="AT188" s="239" t="s">
        <v>169</v>
      </c>
      <c r="AU188" s="239" t="s">
        <v>92</v>
      </c>
      <c r="AY188" s="17" t="s">
        <v>167</v>
      </c>
      <c r="BE188" s="240">
        <f>IF(N188="základní",J188,0)</f>
        <v>0</v>
      </c>
      <c r="BF188" s="240">
        <f>IF(N188="snížená",J188,0)</f>
        <v>0</v>
      </c>
      <c r="BG188" s="240">
        <f>IF(N188="zákl. přenesená",J188,0)</f>
        <v>0</v>
      </c>
      <c r="BH188" s="240">
        <f>IF(N188="sníž. přenesená",J188,0)</f>
        <v>0</v>
      </c>
      <c r="BI188" s="240">
        <f>IF(N188="nulová",J188,0)</f>
        <v>0</v>
      </c>
      <c r="BJ188" s="17" t="s">
        <v>90</v>
      </c>
      <c r="BK188" s="240">
        <f>ROUND(I188*H188,2)</f>
        <v>0</v>
      </c>
      <c r="BL188" s="17" t="s">
        <v>174</v>
      </c>
      <c r="BM188" s="239" t="s">
        <v>685</v>
      </c>
    </row>
    <row r="189" spans="1:31" s="2" customFormat="1" ht="6.95" customHeight="1">
      <c r="A189" s="39"/>
      <c r="B189" s="67"/>
      <c r="C189" s="68"/>
      <c r="D189" s="68"/>
      <c r="E189" s="68"/>
      <c r="F189" s="68"/>
      <c r="G189" s="68"/>
      <c r="H189" s="68"/>
      <c r="I189" s="68"/>
      <c r="J189" s="68"/>
      <c r="K189" s="68"/>
      <c r="L189" s="45"/>
      <c r="M189" s="39"/>
      <c r="O189" s="39"/>
      <c r="P189" s="39"/>
      <c r="Q189" s="39"/>
      <c r="R189" s="39"/>
      <c r="S189" s="39"/>
      <c r="T189" s="39"/>
      <c r="U189" s="39"/>
      <c r="V189" s="39"/>
      <c r="W189" s="39"/>
      <c r="X189" s="39"/>
      <c r="Y189" s="39"/>
      <c r="Z189" s="39"/>
      <c r="AA189" s="39"/>
      <c r="AB189" s="39"/>
      <c r="AC189" s="39"/>
      <c r="AD189" s="39"/>
      <c r="AE189" s="39"/>
    </row>
  </sheetData>
  <sheetProtection password="E785" sheet="1" objects="1" scenarios="1" formatColumns="0" formatRows="0" autoFilter="0"/>
  <autoFilter ref="C127:K188"/>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125</v>
      </c>
    </row>
    <row r="3" spans="2:46" s="1" customFormat="1" ht="6.95" customHeight="1">
      <c r="B3" s="148"/>
      <c r="C3" s="149"/>
      <c r="D3" s="149"/>
      <c r="E3" s="149"/>
      <c r="F3" s="149"/>
      <c r="G3" s="149"/>
      <c r="H3" s="149"/>
      <c r="I3" s="149"/>
      <c r="J3" s="149"/>
      <c r="K3" s="149"/>
      <c r="L3" s="20"/>
      <c r="AT3" s="17" t="s">
        <v>92</v>
      </c>
    </row>
    <row r="4" spans="2:46" s="1" customFormat="1" ht="24.95" customHeight="1">
      <c r="B4" s="20"/>
      <c r="D4" s="150" t="s">
        <v>130</v>
      </c>
      <c r="L4" s="20"/>
      <c r="M4" s="151" t="s">
        <v>10</v>
      </c>
      <c r="AT4" s="17" t="s">
        <v>4</v>
      </c>
    </row>
    <row r="5" spans="2:12" s="1" customFormat="1" ht="6.95" customHeight="1">
      <c r="B5" s="20"/>
      <c r="L5" s="20"/>
    </row>
    <row r="6" spans="2:12" s="1" customFormat="1" ht="12" customHeight="1">
      <c r="B6" s="20"/>
      <c r="D6" s="152" t="s">
        <v>16</v>
      </c>
      <c r="L6" s="20"/>
    </row>
    <row r="7" spans="2:12" s="1" customFormat="1" ht="16.5" customHeight="1">
      <c r="B7" s="20"/>
      <c r="E7" s="153" t="str">
        <f>'Rekapitulace stavby'!K6</f>
        <v>Akumulace dešťových vod budovy J areálu VŠB-TUO</v>
      </c>
      <c r="F7" s="152"/>
      <c r="G7" s="152"/>
      <c r="H7" s="152"/>
      <c r="L7" s="20"/>
    </row>
    <row r="8" spans="2:12" s="1" customFormat="1" ht="12" customHeight="1">
      <c r="B8" s="20"/>
      <c r="D8" s="152" t="s">
        <v>131</v>
      </c>
      <c r="L8" s="20"/>
    </row>
    <row r="9" spans="1:31" s="2" customFormat="1" ht="16.5" customHeight="1">
      <c r="A9" s="39"/>
      <c r="B9" s="45"/>
      <c r="C9" s="39"/>
      <c r="D9" s="39"/>
      <c r="E9" s="153" t="s">
        <v>831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936</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20</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22</v>
      </c>
      <c r="E14" s="39"/>
      <c r="F14" s="142" t="s">
        <v>40</v>
      </c>
      <c r="G14" s="39"/>
      <c r="H14" s="39"/>
      <c r="I14" s="152" t="s">
        <v>24</v>
      </c>
      <c r="J14" s="155" t="str">
        <f>'Rekapitulace stavby'!AN8</f>
        <v>20. 2. 2021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30</v>
      </c>
      <c r="E16" s="39"/>
      <c r="F16" s="39"/>
      <c r="G16" s="39"/>
      <c r="H16" s="39"/>
      <c r="I16" s="152" t="s">
        <v>31</v>
      </c>
      <c r="J16" s="142" t="str">
        <f>IF('Rekapitulace stavby'!AN10="","",'Rekapitulace stavby'!AN10)</f>
        <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tr">
        <f>IF('Rekapitulace stavby'!E11="","",'Rekapitulace stavby'!E11)</f>
        <v xml:space="preserve">VŠB - TUO </v>
      </c>
      <c r="F17" s="39"/>
      <c r="G17" s="39"/>
      <c r="H17" s="39"/>
      <c r="I17" s="152" t="s">
        <v>33</v>
      </c>
      <c r="J17" s="142" t="str">
        <f>IF('Rekapitulace stavby'!AN11="","",'Rekapitulace stavby'!AN11)</f>
        <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34</v>
      </c>
      <c r="E19" s="39"/>
      <c r="F19" s="39"/>
      <c r="G19" s="39"/>
      <c r="H19" s="39"/>
      <c r="I19" s="152" t="s">
        <v>31</v>
      </c>
      <c r="J19" s="33"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3" t="str">
        <f>'Rekapitulace stavby'!E14</f>
        <v>Vyplň údaj</v>
      </c>
      <c r="F20" s="142"/>
      <c r="G20" s="142"/>
      <c r="H20" s="142"/>
      <c r="I20" s="152" t="s">
        <v>33</v>
      </c>
      <c r="J20" s="33"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36</v>
      </c>
      <c r="E22" s="39"/>
      <c r="F22" s="39"/>
      <c r="G22" s="39"/>
      <c r="H22" s="39"/>
      <c r="I22" s="152" t="s">
        <v>31</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 xml:space="preserve">CHVÁLEK ATELIÉR s.r.o  </v>
      </c>
      <c r="F23" s="39"/>
      <c r="G23" s="39"/>
      <c r="H23" s="39"/>
      <c r="I23" s="152" t="s">
        <v>33</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39</v>
      </c>
      <c r="E25" s="39"/>
      <c r="F25" s="39"/>
      <c r="G25" s="39"/>
      <c r="H25" s="39"/>
      <c r="I25" s="152" t="s">
        <v>31</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33</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41</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43</v>
      </c>
      <c r="E32" s="39"/>
      <c r="F32" s="39"/>
      <c r="G32" s="39"/>
      <c r="H32" s="39"/>
      <c r="I32" s="39"/>
      <c r="J32" s="162">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45</v>
      </c>
      <c r="G34" s="39"/>
      <c r="H34" s="39"/>
      <c r="I34" s="163" t="s">
        <v>44</v>
      </c>
      <c r="J34" s="163" t="s">
        <v>46</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47</v>
      </c>
      <c r="E35" s="152" t="s">
        <v>48</v>
      </c>
      <c r="F35" s="165">
        <f>ROUND((SUM(BE123:BE141)),2)</f>
        <v>0</v>
      </c>
      <c r="G35" s="39"/>
      <c r="H35" s="39"/>
      <c r="I35" s="166">
        <v>0.21</v>
      </c>
      <c r="J35" s="165">
        <f>ROUND(((SUM(BE123:BE141))*I35),2)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49</v>
      </c>
      <c r="F36" s="165">
        <f>ROUND((SUM(BF123:BF141)),2)</f>
        <v>0</v>
      </c>
      <c r="G36" s="39"/>
      <c r="H36" s="39"/>
      <c r="I36" s="166">
        <v>0.15</v>
      </c>
      <c r="J36" s="165">
        <f>ROUND(((SUM(BF123:BF141))*I36),2)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50</v>
      </c>
      <c r="F37" s="165">
        <f>ROUND((SUM(BG123:BG141)),2)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51</v>
      </c>
      <c r="F38" s="165">
        <f>ROUND((SUM(BH123:BH141)),2)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52</v>
      </c>
      <c r="F39" s="165">
        <f>ROUND((SUM(BI123:BI141)),2)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53</v>
      </c>
      <c r="E41" s="169"/>
      <c r="F41" s="169"/>
      <c r="G41" s="170" t="s">
        <v>54</v>
      </c>
      <c r="H41" s="171" t="s">
        <v>55</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4"/>
      <c r="D50" s="174" t="s">
        <v>56</v>
      </c>
      <c r="E50" s="175"/>
      <c r="F50" s="175"/>
      <c r="G50" s="174" t="s">
        <v>57</v>
      </c>
      <c r="H50" s="175"/>
      <c r="I50" s="175"/>
      <c r="J50" s="175"/>
      <c r="K50" s="175"/>
      <c r="L50" s="64"/>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9"/>
      <c r="B61" s="45"/>
      <c r="C61" s="39"/>
      <c r="D61" s="176" t="s">
        <v>58</v>
      </c>
      <c r="E61" s="177"/>
      <c r="F61" s="178" t="s">
        <v>59</v>
      </c>
      <c r="G61" s="176" t="s">
        <v>58</v>
      </c>
      <c r="H61" s="177"/>
      <c r="I61" s="177"/>
      <c r="J61" s="179" t="s">
        <v>59</v>
      </c>
      <c r="K61" s="177"/>
      <c r="L61" s="64"/>
      <c r="S61" s="39"/>
      <c r="T61" s="39"/>
      <c r="U61" s="39"/>
      <c r="V61" s="39"/>
      <c r="W61" s="39"/>
      <c r="X61" s="39"/>
      <c r="Y61" s="39"/>
      <c r="Z61" s="39"/>
      <c r="AA61" s="39"/>
      <c r="AB61" s="39"/>
      <c r="AC61" s="39"/>
      <c r="AD61" s="39"/>
      <c r="AE61" s="39"/>
    </row>
    <row r="62" spans="2:12" ht="12">
      <c r="B62" s="20"/>
      <c r="L62" s="20"/>
    </row>
    <row r="63" spans="2:12" ht="12">
      <c r="B63" s="20"/>
      <c r="L63" s="20"/>
    </row>
    <row r="64" spans="2:12" ht="12">
      <c r="B64" s="20"/>
      <c r="L64" s="20"/>
    </row>
    <row r="65" spans="1:31" s="2" customFormat="1" ht="12">
      <c r="A65" s="39"/>
      <c r="B65" s="45"/>
      <c r="C65" s="39"/>
      <c r="D65" s="174" t="s">
        <v>60</v>
      </c>
      <c r="E65" s="180"/>
      <c r="F65" s="180"/>
      <c r="G65" s="174" t="s">
        <v>61</v>
      </c>
      <c r="H65" s="180"/>
      <c r="I65" s="180"/>
      <c r="J65" s="180"/>
      <c r="K65" s="180"/>
      <c r="L65" s="64"/>
      <c r="S65" s="39"/>
      <c r="T65" s="39"/>
      <c r="U65" s="39"/>
      <c r="V65" s="39"/>
      <c r="W65" s="39"/>
      <c r="X65" s="39"/>
      <c r="Y65" s="39"/>
      <c r="Z65" s="39"/>
      <c r="AA65" s="39"/>
      <c r="AB65" s="39"/>
      <c r="AC65" s="39"/>
      <c r="AD65" s="39"/>
      <c r="AE65" s="39"/>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9"/>
      <c r="B76" s="45"/>
      <c r="C76" s="39"/>
      <c r="D76" s="176" t="s">
        <v>58</v>
      </c>
      <c r="E76" s="177"/>
      <c r="F76" s="178" t="s">
        <v>59</v>
      </c>
      <c r="G76" s="176" t="s">
        <v>58</v>
      </c>
      <c r="H76" s="177"/>
      <c r="I76" s="177"/>
      <c r="J76" s="179" t="s">
        <v>59</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3" t="s">
        <v>136</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Akumulace dešťových vod budovy J areálu VŠB-TUO</v>
      </c>
      <c r="F85" s="32"/>
      <c r="G85" s="32"/>
      <c r="H85" s="32"/>
      <c r="I85" s="41"/>
      <c r="J85" s="41"/>
      <c r="K85" s="41"/>
      <c r="L85" s="64"/>
      <c r="S85" s="39"/>
      <c r="T85" s="39"/>
      <c r="U85" s="39"/>
      <c r="V85" s="39"/>
      <c r="W85" s="39"/>
      <c r="X85" s="39"/>
      <c r="Y85" s="39"/>
      <c r="Z85" s="39"/>
      <c r="AA85" s="39"/>
      <c r="AB85" s="39"/>
      <c r="AC85" s="39"/>
      <c r="AD85" s="39"/>
      <c r="AE85" s="39"/>
    </row>
    <row r="86" spans="2:12" s="1" customFormat="1" ht="12" customHeight="1">
      <c r="B86" s="21"/>
      <c r="C86" s="32" t="s">
        <v>131</v>
      </c>
      <c r="D86" s="22"/>
      <c r="E86" s="22"/>
      <c r="F86" s="22"/>
      <c r="G86" s="22"/>
      <c r="H86" s="22"/>
      <c r="I86" s="22"/>
      <c r="J86" s="22"/>
      <c r="K86" s="22"/>
      <c r="L86" s="20"/>
    </row>
    <row r="87" spans="1:31" s="2" customFormat="1" ht="16.5" customHeight="1">
      <c r="A87" s="39"/>
      <c r="B87" s="40"/>
      <c r="C87" s="41"/>
      <c r="D87" s="41"/>
      <c r="E87" s="185" t="s">
        <v>831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2" t="s">
        <v>133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2.2 - Vegetační úpravy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2" t="s">
        <v>22</v>
      </c>
      <c r="D91" s="41"/>
      <c r="E91" s="41"/>
      <c r="F91" s="27" t="str">
        <f>F14</f>
        <v xml:space="preserve"> </v>
      </c>
      <c r="G91" s="41"/>
      <c r="H91" s="41"/>
      <c r="I91" s="32" t="s">
        <v>24</v>
      </c>
      <c r="J91" s="80" t="str">
        <f>IF(J14="","",J14)</f>
        <v>20. 2. 2021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2" t="s">
        <v>30</v>
      </c>
      <c r="D93" s="41"/>
      <c r="E93" s="41"/>
      <c r="F93" s="27" t="str">
        <f>E17</f>
        <v xml:space="preserve">VŠB - TUO </v>
      </c>
      <c r="G93" s="41"/>
      <c r="H93" s="41"/>
      <c r="I93" s="32" t="s">
        <v>36</v>
      </c>
      <c r="J93" s="37" t="str">
        <f>E23</f>
        <v xml:space="preserve">CHVÁLEK ATELIÉR s.r.o  </v>
      </c>
      <c r="K93" s="41"/>
      <c r="L93" s="64"/>
      <c r="S93" s="39"/>
      <c r="T93" s="39"/>
      <c r="U93" s="39"/>
      <c r="V93" s="39"/>
      <c r="W93" s="39"/>
      <c r="X93" s="39"/>
      <c r="Y93" s="39"/>
      <c r="Z93" s="39"/>
      <c r="AA93" s="39"/>
      <c r="AB93" s="39"/>
      <c r="AC93" s="39"/>
      <c r="AD93" s="39"/>
      <c r="AE93" s="39"/>
    </row>
    <row r="94" spans="1:31" s="2" customFormat="1" ht="15.15" customHeight="1">
      <c r="A94" s="39"/>
      <c r="B94" s="40"/>
      <c r="C94" s="32" t="s">
        <v>34</v>
      </c>
      <c r="D94" s="41"/>
      <c r="E94" s="41"/>
      <c r="F94" s="27" t="str">
        <f>IF(E20="","",E20)</f>
        <v>Vyplň údaj</v>
      </c>
      <c r="G94" s="41"/>
      <c r="H94" s="41"/>
      <c r="I94" s="32" t="s">
        <v>39</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137</v>
      </c>
      <c r="D96" s="187"/>
      <c r="E96" s="187"/>
      <c r="F96" s="187"/>
      <c r="G96" s="187"/>
      <c r="H96" s="187"/>
      <c r="I96" s="187"/>
      <c r="J96" s="188" t="s">
        <v>138</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139</v>
      </c>
      <c r="D98" s="41"/>
      <c r="E98" s="41"/>
      <c r="F98" s="41"/>
      <c r="G98" s="41"/>
      <c r="H98" s="41"/>
      <c r="I98" s="41"/>
      <c r="J98" s="111">
        <f>J123</f>
        <v>0</v>
      </c>
      <c r="K98" s="41"/>
      <c r="L98" s="64"/>
      <c r="S98" s="39"/>
      <c r="T98" s="39"/>
      <c r="U98" s="39"/>
      <c r="V98" s="39"/>
      <c r="W98" s="39"/>
      <c r="X98" s="39"/>
      <c r="Y98" s="39"/>
      <c r="Z98" s="39"/>
      <c r="AA98" s="39"/>
      <c r="AB98" s="39"/>
      <c r="AC98" s="39"/>
      <c r="AD98" s="39"/>
      <c r="AE98" s="39"/>
      <c r="AU98" s="17" t="s">
        <v>140</v>
      </c>
    </row>
    <row r="99" spans="1:31" s="9" customFormat="1" ht="24.95" customHeight="1">
      <c r="A99" s="9"/>
      <c r="B99" s="190"/>
      <c r="C99" s="191"/>
      <c r="D99" s="192" t="s">
        <v>937</v>
      </c>
      <c r="E99" s="193"/>
      <c r="F99" s="193"/>
      <c r="G99" s="193"/>
      <c r="H99" s="193"/>
      <c r="I99" s="193"/>
      <c r="J99" s="194">
        <f>J124</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938</v>
      </c>
      <c r="E100" s="198"/>
      <c r="F100" s="198"/>
      <c r="G100" s="198"/>
      <c r="H100" s="198"/>
      <c r="I100" s="198"/>
      <c r="J100" s="199">
        <f>J125</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939</v>
      </c>
      <c r="E101" s="198"/>
      <c r="F101" s="198"/>
      <c r="G101" s="198"/>
      <c r="H101" s="198"/>
      <c r="I101" s="198"/>
      <c r="J101" s="199">
        <f>J134</f>
        <v>0</v>
      </c>
      <c r="K101" s="134"/>
      <c r="L101" s="200"/>
      <c r="S101" s="10"/>
      <c r="T101" s="10"/>
      <c r="U101" s="10"/>
      <c r="V101" s="10"/>
      <c r="W101" s="10"/>
      <c r="X101" s="10"/>
      <c r="Y101" s="10"/>
      <c r="Z101" s="10"/>
      <c r="AA101" s="10"/>
      <c r="AB101" s="10"/>
      <c r="AC101" s="10"/>
      <c r="AD101" s="10"/>
      <c r="AE101" s="10"/>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3" t="s">
        <v>152</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2"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5" t="str">
        <f>E7</f>
        <v>Akumulace dešťových vod budovy J areálu VŠB-TUO</v>
      </c>
      <c r="F111" s="32"/>
      <c r="G111" s="32"/>
      <c r="H111" s="32"/>
      <c r="I111" s="41"/>
      <c r="J111" s="41"/>
      <c r="K111" s="41"/>
      <c r="L111" s="64"/>
      <c r="S111" s="39"/>
      <c r="T111" s="39"/>
      <c r="U111" s="39"/>
      <c r="V111" s="39"/>
      <c r="W111" s="39"/>
      <c r="X111" s="39"/>
      <c r="Y111" s="39"/>
      <c r="Z111" s="39"/>
      <c r="AA111" s="39"/>
      <c r="AB111" s="39"/>
      <c r="AC111" s="39"/>
      <c r="AD111" s="39"/>
      <c r="AE111" s="39"/>
    </row>
    <row r="112" spans="2:12" s="1" customFormat="1" ht="12" customHeight="1">
      <c r="B112" s="21"/>
      <c r="C112" s="32" t="s">
        <v>131</v>
      </c>
      <c r="D112" s="22"/>
      <c r="E112" s="22"/>
      <c r="F112" s="22"/>
      <c r="G112" s="22"/>
      <c r="H112" s="22"/>
      <c r="I112" s="22"/>
      <c r="J112" s="22"/>
      <c r="K112" s="22"/>
      <c r="L112" s="20"/>
    </row>
    <row r="113" spans="1:31" s="2" customFormat="1" ht="16.5" customHeight="1">
      <c r="A113" s="39"/>
      <c r="B113" s="40"/>
      <c r="C113" s="41"/>
      <c r="D113" s="41"/>
      <c r="E113" s="185" t="s">
        <v>831</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2" t="s">
        <v>133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2.2 - Vegetační úpravy</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2" t="s">
        <v>22</v>
      </c>
      <c r="D117" s="41"/>
      <c r="E117" s="41"/>
      <c r="F117" s="27" t="str">
        <f>F14</f>
        <v xml:space="preserve"> </v>
      </c>
      <c r="G117" s="41"/>
      <c r="H117" s="41"/>
      <c r="I117" s="32" t="s">
        <v>24</v>
      </c>
      <c r="J117" s="80" t="str">
        <f>IF(J14="","",J14)</f>
        <v>20. 2. 2021</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25.65" customHeight="1">
      <c r="A119" s="39"/>
      <c r="B119" s="40"/>
      <c r="C119" s="32" t="s">
        <v>30</v>
      </c>
      <c r="D119" s="41"/>
      <c r="E119" s="41"/>
      <c r="F119" s="27" t="str">
        <f>E17</f>
        <v xml:space="preserve">VŠB - TUO </v>
      </c>
      <c r="G119" s="41"/>
      <c r="H119" s="41"/>
      <c r="I119" s="32" t="s">
        <v>36</v>
      </c>
      <c r="J119" s="37" t="str">
        <f>E23</f>
        <v xml:space="preserve">CHVÁLEK ATELIÉR s.r.o  </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2" t="s">
        <v>34</v>
      </c>
      <c r="D120" s="41"/>
      <c r="E120" s="41"/>
      <c r="F120" s="27" t="str">
        <f>IF(E20="","",E20)</f>
        <v>Vyplň údaj</v>
      </c>
      <c r="G120" s="41"/>
      <c r="H120" s="41"/>
      <c r="I120" s="32" t="s">
        <v>39</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1" customFormat="1" ht="29.25" customHeight="1">
      <c r="A122" s="201"/>
      <c r="B122" s="202"/>
      <c r="C122" s="203" t="s">
        <v>153</v>
      </c>
      <c r="D122" s="204" t="s">
        <v>68</v>
      </c>
      <c r="E122" s="204" t="s">
        <v>64</v>
      </c>
      <c r="F122" s="204" t="s">
        <v>65</v>
      </c>
      <c r="G122" s="204" t="s">
        <v>154</v>
      </c>
      <c r="H122" s="204" t="s">
        <v>155</v>
      </c>
      <c r="I122" s="204" t="s">
        <v>156</v>
      </c>
      <c r="J122" s="204" t="s">
        <v>138</v>
      </c>
      <c r="K122" s="205" t="s">
        <v>157</v>
      </c>
      <c r="L122" s="206"/>
      <c r="M122" s="101" t="s">
        <v>1</v>
      </c>
      <c r="N122" s="102" t="s">
        <v>47</v>
      </c>
      <c r="O122" s="102" t="s">
        <v>158</v>
      </c>
      <c r="P122" s="102" t="s">
        <v>159</v>
      </c>
      <c r="Q122" s="102" t="s">
        <v>160</v>
      </c>
      <c r="R122" s="102" t="s">
        <v>161</v>
      </c>
      <c r="S122" s="102" t="s">
        <v>162</v>
      </c>
      <c r="T122" s="103" t="s">
        <v>163</v>
      </c>
      <c r="U122" s="201"/>
      <c r="V122" s="201"/>
      <c r="W122" s="201"/>
      <c r="X122" s="201"/>
      <c r="Y122" s="201"/>
      <c r="Z122" s="201"/>
      <c r="AA122" s="201"/>
      <c r="AB122" s="201"/>
      <c r="AC122" s="201"/>
      <c r="AD122" s="201"/>
      <c r="AE122" s="201"/>
    </row>
    <row r="123" spans="1:63" s="2" customFormat="1" ht="22.8" customHeight="1">
      <c r="A123" s="39"/>
      <c r="B123" s="40"/>
      <c r="C123" s="108" t="s">
        <v>164</v>
      </c>
      <c r="D123" s="41"/>
      <c r="E123" s="41"/>
      <c r="F123" s="41"/>
      <c r="G123" s="41"/>
      <c r="H123" s="41"/>
      <c r="I123" s="41"/>
      <c r="J123" s="207">
        <f>BK123</f>
        <v>0</v>
      </c>
      <c r="K123" s="41"/>
      <c r="L123" s="45"/>
      <c r="M123" s="104"/>
      <c r="N123" s="208"/>
      <c r="O123" s="105"/>
      <c r="P123" s="209">
        <f>P124</f>
        <v>0</v>
      </c>
      <c r="Q123" s="105"/>
      <c r="R123" s="209">
        <f>R124</f>
        <v>0</v>
      </c>
      <c r="S123" s="105"/>
      <c r="T123" s="210">
        <f>T124</f>
        <v>0</v>
      </c>
      <c r="U123" s="39"/>
      <c r="V123" s="39"/>
      <c r="W123" s="39"/>
      <c r="X123" s="39"/>
      <c r="Y123" s="39"/>
      <c r="Z123" s="39"/>
      <c r="AA123" s="39"/>
      <c r="AB123" s="39"/>
      <c r="AC123" s="39"/>
      <c r="AD123" s="39"/>
      <c r="AE123" s="39"/>
      <c r="AT123" s="17" t="s">
        <v>82</v>
      </c>
      <c r="AU123" s="17" t="s">
        <v>140</v>
      </c>
      <c r="BK123" s="211">
        <f>BK124</f>
        <v>0</v>
      </c>
    </row>
    <row r="124" spans="1:63" s="12" customFormat="1" ht="25.9" customHeight="1">
      <c r="A124" s="12"/>
      <c r="B124" s="212"/>
      <c r="C124" s="213"/>
      <c r="D124" s="214" t="s">
        <v>82</v>
      </c>
      <c r="E124" s="215" t="s">
        <v>940</v>
      </c>
      <c r="F124" s="215" t="s">
        <v>941</v>
      </c>
      <c r="G124" s="213"/>
      <c r="H124" s="213"/>
      <c r="I124" s="216"/>
      <c r="J124" s="217">
        <f>BK124</f>
        <v>0</v>
      </c>
      <c r="K124" s="213"/>
      <c r="L124" s="218"/>
      <c r="M124" s="219"/>
      <c r="N124" s="220"/>
      <c r="O124" s="220"/>
      <c r="P124" s="221">
        <f>P125+P134</f>
        <v>0</v>
      </c>
      <c r="Q124" s="220"/>
      <c r="R124" s="221">
        <f>R125+R134</f>
        <v>0</v>
      </c>
      <c r="S124" s="220"/>
      <c r="T124" s="222">
        <f>T125+T134</f>
        <v>0</v>
      </c>
      <c r="U124" s="12"/>
      <c r="V124" s="12"/>
      <c r="W124" s="12"/>
      <c r="X124" s="12"/>
      <c r="Y124" s="12"/>
      <c r="Z124" s="12"/>
      <c r="AA124" s="12"/>
      <c r="AB124" s="12"/>
      <c r="AC124" s="12"/>
      <c r="AD124" s="12"/>
      <c r="AE124" s="12"/>
      <c r="AR124" s="223" t="s">
        <v>90</v>
      </c>
      <c r="AT124" s="224" t="s">
        <v>82</v>
      </c>
      <c r="AU124" s="224" t="s">
        <v>83</v>
      </c>
      <c r="AY124" s="223" t="s">
        <v>167</v>
      </c>
      <c r="BK124" s="225">
        <f>BK125+BK134</f>
        <v>0</v>
      </c>
    </row>
    <row r="125" spans="1:63" s="12" customFormat="1" ht="22.8" customHeight="1">
      <c r="A125" s="12"/>
      <c r="B125" s="212"/>
      <c r="C125" s="213"/>
      <c r="D125" s="214" t="s">
        <v>82</v>
      </c>
      <c r="E125" s="226" t="s">
        <v>775</v>
      </c>
      <c r="F125" s="226" t="s">
        <v>942</v>
      </c>
      <c r="G125" s="213"/>
      <c r="H125" s="213"/>
      <c r="I125" s="216"/>
      <c r="J125" s="227">
        <f>BK125</f>
        <v>0</v>
      </c>
      <c r="K125" s="213"/>
      <c r="L125" s="218"/>
      <c r="M125" s="219"/>
      <c r="N125" s="220"/>
      <c r="O125" s="220"/>
      <c r="P125" s="221">
        <f>SUM(P126:P133)</f>
        <v>0</v>
      </c>
      <c r="Q125" s="220"/>
      <c r="R125" s="221">
        <f>SUM(R126:R133)</f>
        <v>0</v>
      </c>
      <c r="S125" s="220"/>
      <c r="T125" s="222">
        <f>SUM(T126:T133)</f>
        <v>0</v>
      </c>
      <c r="U125" s="12"/>
      <c r="V125" s="12"/>
      <c r="W125" s="12"/>
      <c r="X125" s="12"/>
      <c r="Y125" s="12"/>
      <c r="Z125" s="12"/>
      <c r="AA125" s="12"/>
      <c r="AB125" s="12"/>
      <c r="AC125" s="12"/>
      <c r="AD125" s="12"/>
      <c r="AE125" s="12"/>
      <c r="AR125" s="223" t="s">
        <v>90</v>
      </c>
      <c r="AT125" s="224" t="s">
        <v>82</v>
      </c>
      <c r="AU125" s="224" t="s">
        <v>90</v>
      </c>
      <c r="AY125" s="223" t="s">
        <v>167</v>
      </c>
      <c r="BK125" s="225">
        <f>SUM(BK126:BK133)</f>
        <v>0</v>
      </c>
    </row>
    <row r="126" spans="1:65" s="2" customFormat="1" ht="16.5" customHeight="1">
      <c r="A126" s="39"/>
      <c r="B126" s="40"/>
      <c r="C126" s="228" t="s">
        <v>90</v>
      </c>
      <c r="D126" s="228" t="s">
        <v>169</v>
      </c>
      <c r="E126" s="229" t="s">
        <v>943</v>
      </c>
      <c r="F126" s="230" t="s">
        <v>944</v>
      </c>
      <c r="G126" s="231" t="s">
        <v>199</v>
      </c>
      <c r="H126" s="232">
        <v>85</v>
      </c>
      <c r="I126" s="233"/>
      <c r="J126" s="234">
        <f>ROUND(I126*H126,2)</f>
        <v>0</v>
      </c>
      <c r="K126" s="230" t="s">
        <v>211</v>
      </c>
      <c r="L126" s="45"/>
      <c r="M126" s="235" t="s">
        <v>1</v>
      </c>
      <c r="N126" s="236" t="s">
        <v>48</v>
      </c>
      <c r="O126" s="92"/>
      <c r="P126" s="237">
        <f>O126*H126</f>
        <v>0</v>
      </c>
      <c r="Q126" s="237">
        <v>0</v>
      </c>
      <c r="R126" s="237">
        <f>Q126*H126</f>
        <v>0</v>
      </c>
      <c r="S126" s="237">
        <v>0</v>
      </c>
      <c r="T126" s="238">
        <f>S126*H126</f>
        <v>0</v>
      </c>
      <c r="U126" s="39"/>
      <c r="V126" s="39"/>
      <c r="W126" s="39"/>
      <c r="X126" s="39"/>
      <c r="Y126" s="39"/>
      <c r="Z126" s="39"/>
      <c r="AA126" s="39"/>
      <c r="AB126" s="39"/>
      <c r="AC126" s="39"/>
      <c r="AD126" s="39"/>
      <c r="AE126" s="39"/>
      <c r="AR126" s="239" t="s">
        <v>174</v>
      </c>
      <c r="AT126" s="239" t="s">
        <v>169</v>
      </c>
      <c r="AU126" s="239" t="s">
        <v>92</v>
      </c>
      <c r="AY126" s="17" t="s">
        <v>167</v>
      </c>
      <c r="BE126" s="240">
        <f>IF(N126="základní",J126,0)</f>
        <v>0</v>
      </c>
      <c r="BF126" s="240">
        <f>IF(N126="snížená",J126,0)</f>
        <v>0</v>
      </c>
      <c r="BG126" s="240">
        <f>IF(N126="zákl. přenesená",J126,0)</f>
        <v>0</v>
      </c>
      <c r="BH126" s="240">
        <f>IF(N126="sníž. přenesená",J126,0)</f>
        <v>0</v>
      </c>
      <c r="BI126" s="240">
        <f>IF(N126="nulová",J126,0)</f>
        <v>0</v>
      </c>
      <c r="BJ126" s="17" t="s">
        <v>90</v>
      </c>
      <c r="BK126" s="240">
        <f>ROUND(I126*H126,2)</f>
        <v>0</v>
      </c>
      <c r="BL126" s="17" t="s">
        <v>174</v>
      </c>
      <c r="BM126" s="239" t="s">
        <v>92</v>
      </c>
    </row>
    <row r="127" spans="1:65" s="2" customFormat="1" ht="16.5" customHeight="1">
      <c r="A127" s="39"/>
      <c r="B127" s="40"/>
      <c r="C127" s="228" t="s">
        <v>92</v>
      </c>
      <c r="D127" s="228" t="s">
        <v>169</v>
      </c>
      <c r="E127" s="229" t="s">
        <v>945</v>
      </c>
      <c r="F127" s="230" t="s">
        <v>946</v>
      </c>
      <c r="G127" s="231" t="s">
        <v>199</v>
      </c>
      <c r="H127" s="232">
        <v>85</v>
      </c>
      <c r="I127" s="233"/>
      <c r="J127" s="234">
        <f>ROUND(I127*H127,2)</f>
        <v>0</v>
      </c>
      <c r="K127" s="230" t="s">
        <v>211</v>
      </c>
      <c r="L127" s="45"/>
      <c r="M127" s="235" t="s">
        <v>1</v>
      </c>
      <c r="N127" s="236" t="s">
        <v>48</v>
      </c>
      <c r="O127" s="92"/>
      <c r="P127" s="237">
        <f>O127*H127</f>
        <v>0</v>
      </c>
      <c r="Q127" s="237">
        <v>0</v>
      </c>
      <c r="R127" s="237">
        <f>Q127*H127</f>
        <v>0</v>
      </c>
      <c r="S127" s="237">
        <v>0</v>
      </c>
      <c r="T127" s="238">
        <f>S127*H127</f>
        <v>0</v>
      </c>
      <c r="U127" s="39"/>
      <c r="V127" s="39"/>
      <c r="W127" s="39"/>
      <c r="X127" s="39"/>
      <c r="Y127" s="39"/>
      <c r="Z127" s="39"/>
      <c r="AA127" s="39"/>
      <c r="AB127" s="39"/>
      <c r="AC127" s="39"/>
      <c r="AD127" s="39"/>
      <c r="AE127" s="39"/>
      <c r="AR127" s="239" t="s">
        <v>174</v>
      </c>
      <c r="AT127" s="239" t="s">
        <v>169</v>
      </c>
      <c r="AU127" s="239" t="s">
        <v>92</v>
      </c>
      <c r="AY127" s="17" t="s">
        <v>167</v>
      </c>
      <c r="BE127" s="240">
        <f>IF(N127="základní",J127,0)</f>
        <v>0</v>
      </c>
      <c r="BF127" s="240">
        <f>IF(N127="snížená",J127,0)</f>
        <v>0</v>
      </c>
      <c r="BG127" s="240">
        <f>IF(N127="zákl. přenesená",J127,0)</f>
        <v>0</v>
      </c>
      <c r="BH127" s="240">
        <f>IF(N127="sníž. přenesená",J127,0)</f>
        <v>0</v>
      </c>
      <c r="BI127" s="240">
        <f>IF(N127="nulová",J127,0)</f>
        <v>0</v>
      </c>
      <c r="BJ127" s="17" t="s">
        <v>90</v>
      </c>
      <c r="BK127" s="240">
        <f>ROUND(I127*H127,2)</f>
        <v>0</v>
      </c>
      <c r="BL127" s="17" t="s">
        <v>174</v>
      </c>
      <c r="BM127" s="239" t="s">
        <v>174</v>
      </c>
    </row>
    <row r="128" spans="1:65" s="2" customFormat="1" ht="16.5" customHeight="1">
      <c r="A128" s="39"/>
      <c r="B128" s="40"/>
      <c r="C128" s="228" t="s">
        <v>109</v>
      </c>
      <c r="D128" s="228" t="s">
        <v>169</v>
      </c>
      <c r="E128" s="229" t="s">
        <v>947</v>
      </c>
      <c r="F128" s="230" t="s">
        <v>948</v>
      </c>
      <c r="G128" s="231" t="s">
        <v>199</v>
      </c>
      <c r="H128" s="232">
        <v>42</v>
      </c>
      <c r="I128" s="233"/>
      <c r="J128" s="234">
        <f>ROUND(I128*H128,2)</f>
        <v>0</v>
      </c>
      <c r="K128" s="230" t="s">
        <v>211</v>
      </c>
      <c r="L128" s="45"/>
      <c r="M128" s="235" t="s">
        <v>1</v>
      </c>
      <c r="N128" s="236" t="s">
        <v>48</v>
      </c>
      <c r="O128" s="92"/>
      <c r="P128" s="237">
        <f>O128*H128</f>
        <v>0</v>
      </c>
      <c r="Q128" s="237">
        <v>0</v>
      </c>
      <c r="R128" s="237">
        <f>Q128*H128</f>
        <v>0</v>
      </c>
      <c r="S128" s="237">
        <v>0</v>
      </c>
      <c r="T128" s="238">
        <f>S128*H128</f>
        <v>0</v>
      </c>
      <c r="U128" s="39"/>
      <c r="V128" s="39"/>
      <c r="W128" s="39"/>
      <c r="X128" s="39"/>
      <c r="Y128" s="39"/>
      <c r="Z128" s="39"/>
      <c r="AA128" s="39"/>
      <c r="AB128" s="39"/>
      <c r="AC128" s="39"/>
      <c r="AD128" s="39"/>
      <c r="AE128" s="39"/>
      <c r="AR128" s="239" t="s">
        <v>174</v>
      </c>
      <c r="AT128" s="239" t="s">
        <v>169</v>
      </c>
      <c r="AU128" s="239" t="s">
        <v>92</v>
      </c>
      <c r="AY128" s="17" t="s">
        <v>167</v>
      </c>
      <c r="BE128" s="240">
        <f>IF(N128="základní",J128,0)</f>
        <v>0</v>
      </c>
      <c r="BF128" s="240">
        <f>IF(N128="snížená",J128,0)</f>
        <v>0</v>
      </c>
      <c r="BG128" s="240">
        <f>IF(N128="zákl. přenesená",J128,0)</f>
        <v>0</v>
      </c>
      <c r="BH128" s="240">
        <f>IF(N128="sníž. přenesená",J128,0)</f>
        <v>0</v>
      </c>
      <c r="BI128" s="240">
        <f>IF(N128="nulová",J128,0)</f>
        <v>0</v>
      </c>
      <c r="BJ128" s="17" t="s">
        <v>90</v>
      </c>
      <c r="BK128" s="240">
        <f>ROUND(I128*H128,2)</f>
        <v>0</v>
      </c>
      <c r="BL128" s="17" t="s">
        <v>174</v>
      </c>
      <c r="BM128" s="239" t="s">
        <v>194</v>
      </c>
    </row>
    <row r="129" spans="1:65" s="2" customFormat="1" ht="16.5" customHeight="1">
      <c r="A129" s="39"/>
      <c r="B129" s="40"/>
      <c r="C129" s="228" t="s">
        <v>174</v>
      </c>
      <c r="D129" s="228" t="s">
        <v>169</v>
      </c>
      <c r="E129" s="229" t="s">
        <v>949</v>
      </c>
      <c r="F129" s="230" t="s">
        <v>950</v>
      </c>
      <c r="G129" s="231" t="s">
        <v>191</v>
      </c>
      <c r="H129" s="232">
        <v>15.9</v>
      </c>
      <c r="I129" s="233"/>
      <c r="J129" s="234">
        <f>ROUND(I129*H129,2)</f>
        <v>0</v>
      </c>
      <c r="K129" s="230" t="s">
        <v>211</v>
      </c>
      <c r="L129" s="45"/>
      <c r="M129" s="235" t="s">
        <v>1</v>
      </c>
      <c r="N129" s="236" t="s">
        <v>48</v>
      </c>
      <c r="O129" s="92"/>
      <c r="P129" s="237">
        <f>O129*H129</f>
        <v>0</v>
      </c>
      <c r="Q129" s="237">
        <v>0</v>
      </c>
      <c r="R129" s="237">
        <f>Q129*H129</f>
        <v>0</v>
      </c>
      <c r="S129" s="237">
        <v>0</v>
      </c>
      <c r="T129" s="238">
        <f>S129*H129</f>
        <v>0</v>
      </c>
      <c r="U129" s="39"/>
      <c r="V129" s="39"/>
      <c r="W129" s="39"/>
      <c r="X129" s="39"/>
      <c r="Y129" s="39"/>
      <c r="Z129" s="39"/>
      <c r="AA129" s="39"/>
      <c r="AB129" s="39"/>
      <c r="AC129" s="39"/>
      <c r="AD129" s="39"/>
      <c r="AE129" s="39"/>
      <c r="AR129" s="239" t="s">
        <v>174</v>
      </c>
      <c r="AT129" s="239" t="s">
        <v>169</v>
      </c>
      <c r="AU129" s="239" t="s">
        <v>92</v>
      </c>
      <c r="AY129" s="17" t="s">
        <v>167</v>
      </c>
      <c r="BE129" s="240">
        <f>IF(N129="základní",J129,0)</f>
        <v>0</v>
      </c>
      <c r="BF129" s="240">
        <f>IF(N129="snížená",J129,0)</f>
        <v>0</v>
      </c>
      <c r="BG129" s="240">
        <f>IF(N129="zákl. přenesená",J129,0)</f>
        <v>0</v>
      </c>
      <c r="BH129" s="240">
        <f>IF(N129="sníž. přenesená",J129,0)</f>
        <v>0</v>
      </c>
      <c r="BI129" s="240">
        <f>IF(N129="nulová",J129,0)</f>
        <v>0</v>
      </c>
      <c r="BJ129" s="17" t="s">
        <v>90</v>
      </c>
      <c r="BK129" s="240">
        <f>ROUND(I129*H129,2)</f>
        <v>0</v>
      </c>
      <c r="BL129" s="17" t="s">
        <v>174</v>
      </c>
      <c r="BM129" s="239" t="s">
        <v>205</v>
      </c>
    </row>
    <row r="130" spans="1:65" s="2" customFormat="1" ht="16.5" customHeight="1">
      <c r="A130" s="39"/>
      <c r="B130" s="40"/>
      <c r="C130" s="228" t="s">
        <v>196</v>
      </c>
      <c r="D130" s="228" t="s">
        <v>169</v>
      </c>
      <c r="E130" s="229" t="s">
        <v>951</v>
      </c>
      <c r="F130" s="230" t="s">
        <v>952</v>
      </c>
      <c r="G130" s="231" t="s">
        <v>172</v>
      </c>
      <c r="H130" s="232">
        <v>15</v>
      </c>
      <c r="I130" s="233"/>
      <c r="J130" s="234">
        <f>ROUND(I130*H130,2)</f>
        <v>0</v>
      </c>
      <c r="K130" s="230" t="s">
        <v>211</v>
      </c>
      <c r="L130" s="45"/>
      <c r="M130" s="235" t="s">
        <v>1</v>
      </c>
      <c r="N130" s="236" t="s">
        <v>48</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174</v>
      </c>
      <c r="AT130" s="239" t="s">
        <v>169</v>
      </c>
      <c r="AU130" s="239" t="s">
        <v>92</v>
      </c>
      <c r="AY130" s="17" t="s">
        <v>167</v>
      </c>
      <c r="BE130" s="240">
        <f>IF(N130="základní",J130,0)</f>
        <v>0</v>
      </c>
      <c r="BF130" s="240">
        <f>IF(N130="snížená",J130,0)</f>
        <v>0</v>
      </c>
      <c r="BG130" s="240">
        <f>IF(N130="zákl. přenesená",J130,0)</f>
        <v>0</v>
      </c>
      <c r="BH130" s="240">
        <f>IF(N130="sníž. přenesená",J130,0)</f>
        <v>0</v>
      </c>
      <c r="BI130" s="240">
        <f>IF(N130="nulová",J130,0)</f>
        <v>0</v>
      </c>
      <c r="BJ130" s="17" t="s">
        <v>90</v>
      </c>
      <c r="BK130" s="240">
        <f>ROUND(I130*H130,2)</f>
        <v>0</v>
      </c>
      <c r="BL130" s="17" t="s">
        <v>174</v>
      </c>
      <c r="BM130" s="239" t="s">
        <v>224</v>
      </c>
    </row>
    <row r="131" spans="1:65" s="2" customFormat="1" ht="16.5" customHeight="1">
      <c r="A131" s="39"/>
      <c r="B131" s="40"/>
      <c r="C131" s="228" t="s">
        <v>194</v>
      </c>
      <c r="D131" s="228" t="s">
        <v>169</v>
      </c>
      <c r="E131" s="229" t="s">
        <v>953</v>
      </c>
      <c r="F131" s="230" t="s">
        <v>954</v>
      </c>
      <c r="G131" s="231" t="s">
        <v>191</v>
      </c>
      <c r="H131" s="232">
        <v>1.5</v>
      </c>
      <c r="I131" s="233"/>
      <c r="J131" s="234">
        <f>ROUND(I131*H131,2)</f>
        <v>0</v>
      </c>
      <c r="K131" s="230" t="s">
        <v>211</v>
      </c>
      <c r="L131" s="45"/>
      <c r="M131" s="235" t="s">
        <v>1</v>
      </c>
      <c r="N131" s="236" t="s">
        <v>48</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174</v>
      </c>
      <c r="AT131" s="239" t="s">
        <v>169</v>
      </c>
      <c r="AU131" s="239" t="s">
        <v>92</v>
      </c>
      <c r="AY131" s="17" t="s">
        <v>167</v>
      </c>
      <c r="BE131" s="240">
        <f>IF(N131="základní",J131,0)</f>
        <v>0</v>
      </c>
      <c r="BF131" s="240">
        <f>IF(N131="snížená",J131,0)</f>
        <v>0</v>
      </c>
      <c r="BG131" s="240">
        <f>IF(N131="zákl. přenesená",J131,0)</f>
        <v>0</v>
      </c>
      <c r="BH131" s="240">
        <f>IF(N131="sníž. přenesená",J131,0)</f>
        <v>0</v>
      </c>
      <c r="BI131" s="240">
        <f>IF(N131="nulová",J131,0)</f>
        <v>0</v>
      </c>
      <c r="BJ131" s="17" t="s">
        <v>90</v>
      </c>
      <c r="BK131" s="240">
        <f>ROUND(I131*H131,2)</f>
        <v>0</v>
      </c>
      <c r="BL131" s="17" t="s">
        <v>174</v>
      </c>
      <c r="BM131" s="239" t="s">
        <v>235</v>
      </c>
    </row>
    <row r="132" spans="1:65" s="2" customFormat="1" ht="16.5" customHeight="1">
      <c r="A132" s="39"/>
      <c r="B132" s="40"/>
      <c r="C132" s="228" t="s">
        <v>207</v>
      </c>
      <c r="D132" s="228" t="s">
        <v>169</v>
      </c>
      <c r="E132" s="229" t="s">
        <v>955</v>
      </c>
      <c r="F132" s="230" t="s">
        <v>956</v>
      </c>
      <c r="G132" s="231" t="s">
        <v>172</v>
      </c>
      <c r="H132" s="232">
        <v>8.8</v>
      </c>
      <c r="I132" s="233"/>
      <c r="J132" s="234">
        <f>ROUND(I132*H132,2)</f>
        <v>0</v>
      </c>
      <c r="K132" s="230" t="s">
        <v>211</v>
      </c>
      <c r="L132" s="45"/>
      <c r="M132" s="235" t="s">
        <v>1</v>
      </c>
      <c r="N132" s="236" t="s">
        <v>48</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174</v>
      </c>
      <c r="AT132" s="239" t="s">
        <v>169</v>
      </c>
      <c r="AU132" s="239" t="s">
        <v>92</v>
      </c>
      <c r="AY132" s="17" t="s">
        <v>167</v>
      </c>
      <c r="BE132" s="240">
        <f>IF(N132="základní",J132,0)</f>
        <v>0</v>
      </c>
      <c r="BF132" s="240">
        <f>IF(N132="snížená",J132,0)</f>
        <v>0</v>
      </c>
      <c r="BG132" s="240">
        <f>IF(N132="zákl. přenesená",J132,0)</f>
        <v>0</v>
      </c>
      <c r="BH132" s="240">
        <f>IF(N132="sníž. přenesená",J132,0)</f>
        <v>0</v>
      </c>
      <c r="BI132" s="240">
        <f>IF(N132="nulová",J132,0)</f>
        <v>0</v>
      </c>
      <c r="BJ132" s="17" t="s">
        <v>90</v>
      </c>
      <c r="BK132" s="240">
        <f>ROUND(I132*H132,2)</f>
        <v>0</v>
      </c>
      <c r="BL132" s="17" t="s">
        <v>174</v>
      </c>
      <c r="BM132" s="239" t="s">
        <v>247</v>
      </c>
    </row>
    <row r="133" spans="1:47" s="2" customFormat="1" ht="12">
      <c r="A133" s="39"/>
      <c r="B133" s="40"/>
      <c r="C133" s="41"/>
      <c r="D133" s="241" t="s">
        <v>176</v>
      </c>
      <c r="E133" s="41"/>
      <c r="F133" s="242" t="s">
        <v>957</v>
      </c>
      <c r="G133" s="41"/>
      <c r="H133" s="41"/>
      <c r="I133" s="243"/>
      <c r="J133" s="41"/>
      <c r="K133" s="41"/>
      <c r="L133" s="45"/>
      <c r="M133" s="244"/>
      <c r="N133" s="245"/>
      <c r="O133" s="92"/>
      <c r="P133" s="92"/>
      <c r="Q133" s="92"/>
      <c r="R133" s="92"/>
      <c r="S133" s="92"/>
      <c r="T133" s="93"/>
      <c r="U133" s="39"/>
      <c r="V133" s="39"/>
      <c r="W133" s="39"/>
      <c r="X133" s="39"/>
      <c r="Y133" s="39"/>
      <c r="Z133" s="39"/>
      <c r="AA133" s="39"/>
      <c r="AB133" s="39"/>
      <c r="AC133" s="39"/>
      <c r="AD133" s="39"/>
      <c r="AE133" s="39"/>
      <c r="AT133" s="17" t="s">
        <v>176</v>
      </c>
      <c r="AU133" s="17" t="s">
        <v>92</v>
      </c>
    </row>
    <row r="134" spans="1:63" s="12" customFormat="1" ht="22.8" customHeight="1">
      <c r="A134" s="12"/>
      <c r="B134" s="212"/>
      <c r="C134" s="213"/>
      <c r="D134" s="214" t="s">
        <v>82</v>
      </c>
      <c r="E134" s="226" t="s">
        <v>854</v>
      </c>
      <c r="F134" s="226" t="s">
        <v>958</v>
      </c>
      <c r="G134" s="213"/>
      <c r="H134" s="213"/>
      <c r="I134" s="216"/>
      <c r="J134" s="227">
        <f>BK134</f>
        <v>0</v>
      </c>
      <c r="K134" s="213"/>
      <c r="L134" s="218"/>
      <c r="M134" s="219"/>
      <c r="N134" s="220"/>
      <c r="O134" s="220"/>
      <c r="P134" s="221">
        <f>SUM(P135:P141)</f>
        <v>0</v>
      </c>
      <c r="Q134" s="220"/>
      <c r="R134" s="221">
        <f>SUM(R135:R141)</f>
        <v>0</v>
      </c>
      <c r="S134" s="220"/>
      <c r="T134" s="222">
        <f>SUM(T135:T141)</f>
        <v>0</v>
      </c>
      <c r="U134" s="12"/>
      <c r="V134" s="12"/>
      <c r="W134" s="12"/>
      <c r="X134" s="12"/>
      <c r="Y134" s="12"/>
      <c r="Z134" s="12"/>
      <c r="AA134" s="12"/>
      <c r="AB134" s="12"/>
      <c r="AC134" s="12"/>
      <c r="AD134" s="12"/>
      <c r="AE134" s="12"/>
      <c r="AR134" s="223" t="s">
        <v>90</v>
      </c>
      <c r="AT134" s="224" t="s">
        <v>82</v>
      </c>
      <c r="AU134" s="224" t="s">
        <v>90</v>
      </c>
      <c r="AY134" s="223" t="s">
        <v>167</v>
      </c>
      <c r="BK134" s="225">
        <f>SUM(BK135:BK141)</f>
        <v>0</v>
      </c>
    </row>
    <row r="135" spans="1:65" s="2" customFormat="1" ht="16.5" customHeight="1">
      <c r="A135" s="39"/>
      <c r="B135" s="40"/>
      <c r="C135" s="228" t="s">
        <v>205</v>
      </c>
      <c r="D135" s="228" t="s">
        <v>169</v>
      </c>
      <c r="E135" s="229" t="s">
        <v>959</v>
      </c>
      <c r="F135" s="230" t="s">
        <v>960</v>
      </c>
      <c r="G135" s="231" t="s">
        <v>199</v>
      </c>
      <c r="H135" s="232">
        <v>85</v>
      </c>
      <c r="I135" s="233"/>
      <c r="J135" s="234">
        <f>ROUND(I135*H135,2)</f>
        <v>0</v>
      </c>
      <c r="K135" s="230" t="s">
        <v>211</v>
      </c>
      <c r="L135" s="45"/>
      <c r="M135" s="235" t="s">
        <v>1</v>
      </c>
      <c r="N135" s="236" t="s">
        <v>48</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174</v>
      </c>
      <c r="AT135" s="239" t="s">
        <v>169</v>
      </c>
      <c r="AU135" s="239" t="s">
        <v>92</v>
      </c>
      <c r="AY135" s="17" t="s">
        <v>167</v>
      </c>
      <c r="BE135" s="240">
        <f>IF(N135="základní",J135,0)</f>
        <v>0</v>
      </c>
      <c r="BF135" s="240">
        <f>IF(N135="snížená",J135,0)</f>
        <v>0</v>
      </c>
      <c r="BG135" s="240">
        <f>IF(N135="zákl. přenesená",J135,0)</f>
        <v>0</v>
      </c>
      <c r="BH135" s="240">
        <f>IF(N135="sníž. přenesená",J135,0)</f>
        <v>0</v>
      </c>
      <c r="BI135" s="240">
        <f>IF(N135="nulová",J135,0)</f>
        <v>0</v>
      </c>
      <c r="BJ135" s="17" t="s">
        <v>90</v>
      </c>
      <c r="BK135" s="240">
        <f>ROUND(I135*H135,2)</f>
        <v>0</v>
      </c>
      <c r="BL135" s="17" t="s">
        <v>174</v>
      </c>
      <c r="BM135" s="239" t="s">
        <v>255</v>
      </c>
    </row>
    <row r="136" spans="1:65" s="2" customFormat="1" ht="16.5" customHeight="1">
      <c r="A136" s="39"/>
      <c r="B136" s="40"/>
      <c r="C136" s="228" t="s">
        <v>215</v>
      </c>
      <c r="D136" s="228" t="s">
        <v>169</v>
      </c>
      <c r="E136" s="229" t="s">
        <v>961</v>
      </c>
      <c r="F136" s="230" t="s">
        <v>962</v>
      </c>
      <c r="G136" s="231" t="s">
        <v>199</v>
      </c>
      <c r="H136" s="232">
        <v>85</v>
      </c>
      <c r="I136" s="233"/>
      <c r="J136" s="234">
        <f>ROUND(I136*H136,2)</f>
        <v>0</v>
      </c>
      <c r="K136" s="230" t="s">
        <v>211</v>
      </c>
      <c r="L136" s="45"/>
      <c r="M136" s="235" t="s">
        <v>1</v>
      </c>
      <c r="N136" s="236" t="s">
        <v>48</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174</v>
      </c>
      <c r="AT136" s="239" t="s">
        <v>169</v>
      </c>
      <c r="AU136" s="239" t="s">
        <v>92</v>
      </c>
      <c r="AY136" s="17" t="s">
        <v>167</v>
      </c>
      <c r="BE136" s="240">
        <f>IF(N136="základní",J136,0)</f>
        <v>0</v>
      </c>
      <c r="BF136" s="240">
        <f>IF(N136="snížená",J136,0)</f>
        <v>0</v>
      </c>
      <c r="BG136" s="240">
        <f>IF(N136="zákl. přenesená",J136,0)</f>
        <v>0</v>
      </c>
      <c r="BH136" s="240">
        <f>IF(N136="sníž. přenesená",J136,0)</f>
        <v>0</v>
      </c>
      <c r="BI136" s="240">
        <f>IF(N136="nulová",J136,0)</f>
        <v>0</v>
      </c>
      <c r="BJ136" s="17" t="s">
        <v>90</v>
      </c>
      <c r="BK136" s="240">
        <f>ROUND(I136*H136,2)</f>
        <v>0</v>
      </c>
      <c r="BL136" s="17" t="s">
        <v>174</v>
      </c>
      <c r="BM136" s="239" t="s">
        <v>264</v>
      </c>
    </row>
    <row r="137" spans="1:65" s="2" customFormat="1" ht="16.5" customHeight="1">
      <c r="A137" s="39"/>
      <c r="B137" s="40"/>
      <c r="C137" s="228" t="s">
        <v>224</v>
      </c>
      <c r="D137" s="228" t="s">
        <v>169</v>
      </c>
      <c r="E137" s="229" t="s">
        <v>963</v>
      </c>
      <c r="F137" s="230" t="s">
        <v>964</v>
      </c>
      <c r="G137" s="231" t="s">
        <v>199</v>
      </c>
      <c r="H137" s="232">
        <v>85</v>
      </c>
      <c r="I137" s="233"/>
      <c r="J137" s="234">
        <f>ROUND(I137*H137,2)</f>
        <v>0</v>
      </c>
      <c r="K137" s="230" t="s">
        <v>211</v>
      </c>
      <c r="L137" s="45"/>
      <c r="M137" s="235" t="s">
        <v>1</v>
      </c>
      <c r="N137" s="236" t="s">
        <v>48</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174</v>
      </c>
      <c r="AT137" s="239" t="s">
        <v>169</v>
      </c>
      <c r="AU137" s="239" t="s">
        <v>92</v>
      </c>
      <c r="AY137" s="17" t="s">
        <v>167</v>
      </c>
      <c r="BE137" s="240">
        <f>IF(N137="základní",J137,0)</f>
        <v>0</v>
      </c>
      <c r="BF137" s="240">
        <f>IF(N137="snížená",J137,0)</f>
        <v>0</v>
      </c>
      <c r="BG137" s="240">
        <f>IF(N137="zákl. přenesená",J137,0)</f>
        <v>0</v>
      </c>
      <c r="BH137" s="240">
        <f>IF(N137="sníž. přenesená",J137,0)</f>
        <v>0</v>
      </c>
      <c r="BI137" s="240">
        <f>IF(N137="nulová",J137,0)</f>
        <v>0</v>
      </c>
      <c r="BJ137" s="17" t="s">
        <v>90</v>
      </c>
      <c r="BK137" s="240">
        <f>ROUND(I137*H137,2)</f>
        <v>0</v>
      </c>
      <c r="BL137" s="17" t="s">
        <v>174</v>
      </c>
      <c r="BM137" s="239" t="s">
        <v>278</v>
      </c>
    </row>
    <row r="138" spans="1:65" s="2" customFormat="1" ht="16.5" customHeight="1">
      <c r="A138" s="39"/>
      <c r="B138" s="40"/>
      <c r="C138" s="228" t="s">
        <v>228</v>
      </c>
      <c r="D138" s="228" t="s">
        <v>169</v>
      </c>
      <c r="E138" s="229" t="s">
        <v>965</v>
      </c>
      <c r="F138" s="230" t="s">
        <v>966</v>
      </c>
      <c r="G138" s="231" t="s">
        <v>172</v>
      </c>
      <c r="H138" s="232">
        <v>0.8</v>
      </c>
      <c r="I138" s="233"/>
      <c r="J138" s="234">
        <f>ROUND(I138*H138,2)</f>
        <v>0</v>
      </c>
      <c r="K138" s="230" t="s">
        <v>211</v>
      </c>
      <c r="L138" s="45"/>
      <c r="M138" s="235" t="s">
        <v>1</v>
      </c>
      <c r="N138" s="236" t="s">
        <v>48</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174</v>
      </c>
      <c r="AT138" s="239" t="s">
        <v>169</v>
      </c>
      <c r="AU138" s="239" t="s">
        <v>92</v>
      </c>
      <c r="AY138" s="17" t="s">
        <v>167</v>
      </c>
      <c r="BE138" s="240">
        <f>IF(N138="základní",J138,0)</f>
        <v>0</v>
      </c>
      <c r="BF138" s="240">
        <f>IF(N138="snížená",J138,0)</f>
        <v>0</v>
      </c>
      <c r="BG138" s="240">
        <f>IF(N138="zákl. přenesená",J138,0)</f>
        <v>0</v>
      </c>
      <c r="BH138" s="240">
        <f>IF(N138="sníž. přenesená",J138,0)</f>
        <v>0</v>
      </c>
      <c r="BI138" s="240">
        <f>IF(N138="nulová",J138,0)</f>
        <v>0</v>
      </c>
      <c r="BJ138" s="17" t="s">
        <v>90</v>
      </c>
      <c r="BK138" s="240">
        <f>ROUND(I138*H138,2)</f>
        <v>0</v>
      </c>
      <c r="BL138" s="17" t="s">
        <v>174</v>
      </c>
      <c r="BM138" s="239" t="s">
        <v>289</v>
      </c>
    </row>
    <row r="139" spans="1:65" s="2" customFormat="1" ht="16.5" customHeight="1">
      <c r="A139" s="39"/>
      <c r="B139" s="40"/>
      <c r="C139" s="228" t="s">
        <v>235</v>
      </c>
      <c r="D139" s="228" t="s">
        <v>169</v>
      </c>
      <c r="E139" s="229" t="s">
        <v>949</v>
      </c>
      <c r="F139" s="230" t="s">
        <v>950</v>
      </c>
      <c r="G139" s="231" t="s">
        <v>191</v>
      </c>
      <c r="H139" s="232">
        <v>0.005</v>
      </c>
      <c r="I139" s="233"/>
      <c r="J139" s="234">
        <f>ROUND(I139*H139,2)</f>
        <v>0</v>
      </c>
      <c r="K139" s="230" t="s">
        <v>211</v>
      </c>
      <c r="L139" s="45"/>
      <c r="M139" s="235" t="s">
        <v>1</v>
      </c>
      <c r="N139" s="236" t="s">
        <v>48</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174</v>
      </c>
      <c r="AT139" s="239" t="s">
        <v>169</v>
      </c>
      <c r="AU139" s="239" t="s">
        <v>92</v>
      </c>
      <c r="AY139" s="17" t="s">
        <v>167</v>
      </c>
      <c r="BE139" s="240">
        <f>IF(N139="základní",J139,0)</f>
        <v>0</v>
      </c>
      <c r="BF139" s="240">
        <f>IF(N139="snížená",J139,0)</f>
        <v>0</v>
      </c>
      <c r="BG139" s="240">
        <f>IF(N139="zákl. přenesená",J139,0)</f>
        <v>0</v>
      </c>
      <c r="BH139" s="240">
        <f>IF(N139="sníž. přenesená",J139,0)</f>
        <v>0</v>
      </c>
      <c r="BI139" s="240">
        <f>IF(N139="nulová",J139,0)</f>
        <v>0</v>
      </c>
      <c r="BJ139" s="17" t="s">
        <v>90</v>
      </c>
      <c r="BK139" s="240">
        <f>ROUND(I139*H139,2)</f>
        <v>0</v>
      </c>
      <c r="BL139" s="17" t="s">
        <v>174</v>
      </c>
      <c r="BM139" s="239" t="s">
        <v>298</v>
      </c>
    </row>
    <row r="140" spans="1:65" s="2" customFormat="1" ht="16.5" customHeight="1">
      <c r="A140" s="39"/>
      <c r="B140" s="40"/>
      <c r="C140" s="228" t="s">
        <v>240</v>
      </c>
      <c r="D140" s="228" t="s">
        <v>169</v>
      </c>
      <c r="E140" s="229" t="s">
        <v>967</v>
      </c>
      <c r="F140" s="230" t="s">
        <v>968</v>
      </c>
      <c r="G140" s="231" t="s">
        <v>636</v>
      </c>
      <c r="H140" s="232">
        <v>2.1</v>
      </c>
      <c r="I140" s="233"/>
      <c r="J140" s="234">
        <f>ROUND(I140*H140,2)</f>
        <v>0</v>
      </c>
      <c r="K140" s="230" t="s">
        <v>211</v>
      </c>
      <c r="L140" s="45"/>
      <c r="M140" s="235" t="s">
        <v>1</v>
      </c>
      <c r="N140" s="236" t="s">
        <v>48</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174</v>
      </c>
      <c r="AT140" s="239" t="s">
        <v>169</v>
      </c>
      <c r="AU140" s="239" t="s">
        <v>92</v>
      </c>
      <c r="AY140" s="17" t="s">
        <v>167</v>
      </c>
      <c r="BE140" s="240">
        <f>IF(N140="základní",J140,0)</f>
        <v>0</v>
      </c>
      <c r="BF140" s="240">
        <f>IF(N140="snížená",J140,0)</f>
        <v>0</v>
      </c>
      <c r="BG140" s="240">
        <f>IF(N140="zákl. přenesená",J140,0)</f>
        <v>0</v>
      </c>
      <c r="BH140" s="240">
        <f>IF(N140="sníž. přenesená",J140,0)</f>
        <v>0</v>
      </c>
      <c r="BI140" s="240">
        <f>IF(N140="nulová",J140,0)</f>
        <v>0</v>
      </c>
      <c r="BJ140" s="17" t="s">
        <v>90</v>
      </c>
      <c r="BK140" s="240">
        <f>ROUND(I140*H140,2)</f>
        <v>0</v>
      </c>
      <c r="BL140" s="17" t="s">
        <v>174</v>
      </c>
      <c r="BM140" s="239" t="s">
        <v>311</v>
      </c>
    </row>
    <row r="141" spans="1:65" s="2" customFormat="1" ht="16.5" customHeight="1">
      <c r="A141" s="39"/>
      <c r="B141" s="40"/>
      <c r="C141" s="228" t="s">
        <v>247</v>
      </c>
      <c r="D141" s="228" t="s">
        <v>169</v>
      </c>
      <c r="E141" s="229" t="s">
        <v>969</v>
      </c>
      <c r="F141" s="230" t="s">
        <v>970</v>
      </c>
      <c r="G141" s="231" t="s">
        <v>636</v>
      </c>
      <c r="H141" s="232">
        <v>2.5</v>
      </c>
      <c r="I141" s="233"/>
      <c r="J141" s="234">
        <f>ROUND(I141*H141,2)</f>
        <v>0</v>
      </c>
      <c r="K141" s="230" t="s">
        <v>211</v>
      </c>
      <c r="L141" s="45"/>
      <c r="M141" s="300" t="s">
        <v>1</v>
      </c>
      <c r="N141" s="301" t="s">
        <v>48</v>
      </c>
      <c r="O141" s="297"/>
      <c r="P141" s="302">
        <f>O141*H141</f>
        <v>0</v>
      </c>
      <c r="Q141" s="302">
        <v>0</v>
      </c>
      <c r="R141" s="302">
        <f>Q141*H141</f>
        <v>0</v>
      </c>
      <c r="S141" s="302">
        <v>0</v>
      </c>
      <c r="T141" s="303">
        <f>S141*H141</f>
        <v>0</v>
      </c>
      <c r="U141" s="39"/>
      <c r="V141" s="39"/>
      <c r="W141" s="39"/>
      <c r="X141" s="39"/>
      <c r="Y141" s="39"/>
      <c r="Z141" s="39"/>
      <c r="AA141" s="39"/>
      <c r="AB141" s="39"/>
      <c r="AC141" s="39"/>
      <c r="AD141" s="39"/>
      <c r="AE141" s="39"/>
      <c r="AR141" s="239" t="s">
        <v>174</v>
      </c>
      <c r="AT141" s="239" t="s">
        <v>169</v>
      </c>
      <c r="AU141" s="239" t="s">
        <v>92</v>
      </c>
      <c r="AY141" s="17" t="s">
        <v>167</v>
      </c>
      <c r="BE141" s="240">
        <f>IF(N141="základní",J141,0)</f>
        <v>0</v>
      </c>
      <c r="BF141" s="240">
        <f>IF(N141="snížená",J141,0)</f>
        <v>0</v>
      </c>
      <c r="BG141" s="240">
        <f>IF(N141="zákl. přenesená",J141,0)</f>
        <v>0</v>
      </c>
      <c r="BH141" s="240">
        <f>IF(N141="sníž. přenesená",J141,0)</f>
        <v>0</v>
      </c>
      <c r="BI141" s="240">
        <f>IF(N141="nulová",J141,0)</f>
        <v>0</v>
      </c>
      <c r="BJ141" s="17" t="s">
        <v>90</v>
      </c>
      <c r="BK141" s="240">
        <f>ROUND(I141*H141,2)</f>
        <v>0</v>
      </c>
      <c r="BL141" s="17" t="s">
        <v>174</v>
      </c>
      <c r="BM141" s="239" t="s">
        <v>439</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E785" sheet="1" objects="1" scenarios="1" formatColumns="0" formatRows="0" autoFilter="0"/>
  <autoFilter ref="C122:K141"/>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2021-02-21T07:53:21Z</dcterms:created>
  <dcterms:modified xsi:type="dcterms:W3CDTF">2021-02-21T07:53:32Z</dcterms:modified>
  <cp:category/>
  <cp:version/>
  <cp:contentType/>
  <cp:contentStatus/>
</cp:coreProperties>
</file>