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2.1a - HTÚ" sheetId="2" r:id="rId2"/>
    <sheet name="SO 02.3 - Přeložka horkovodu" sheetId="3" r:id="rId3"/>
    <sheet name="SO 02.4 - Přeložka vodovodu" sheetId="4" r:id="rId4"/>
    <sheet name="SO 03.1.0 - Akumulační ná..." sheetId="5" r:id="rId5"/>
    <sheet name="SO 03.2.1 - Úprava retenc..." sheetId="6" r:id="rId6"/>
    <sheet name="SO 03.2.2 - Osdstranění s..." sheetId="7" r:id="rId7"/>
    <sheet name="VON - Vedlejší a ostatní ..." sheetId="8" r:id="rId8"/>
  </sheets>
  <definedNames>
    <definedName name="_xlnm.Print_Area" localSheetId="0">'Rekapitulace stavby'!$D$4:$AO$76,'Rekapitulace stavby'!$C$82:$AQ$107</definedName>
    <definedName name="_xlnm._FilterDatabase" localSheetId="1" hidden="1">'SO 02.1a - HTÚ'!$C$128:$K$197</definedName>
    <definedName name="_xlnm.Print_Area" localSheetId="1">'SO 02.1a - HTÚ'!$C$4:$J$43,'SO 02.1a - HTÚ'!$C$50:$J$76,'SO 02.1a - HTÚ'!$C$82:$J$106,'SO 02.1a - HTÚ'!$C$112:$K$197</definedName>
    <definedName name="_xlnm._FilterDatabase" localSheetId="2" hidden="1">'SO 02.3 - Přeložka horkovodu'!$C$126:$K$150</definedName>
    <definedName name="_xlnm.Print_Area" localSheetId="2">'SO 02.3 - Přeložka horkovodu'!$C$4:$J$41,'SO 02.3 - Přeložka horkovodu'!$C$50:$J$76,'SO 02.3 - Přeložka horkovodu'!$C$82:$J$106,'SO 02.3 - Přeložka horkovodu'!$C$112:$K$150</definedName>
    <definedName name="_xlnm._FilterDatabase" localSheetId="3" hidden="1">'SO 02.4 - Přeložka vodovodu'!$C$124:$K$202</definedName>
    <definedName name="_xlnm.Print_Area" localSheetId="3">'SO 02.4 - Přeložka vodovodu'!$C$4:$J$41,'SO 02.4 - Přeložka vodovodu'!$C$50:$J$76,'SO 02.4 - Přeložka vodovodu'!$C$82:$J$104,'SO 02.4 - Přeložka vodovodu'!$C$110:$K$202</definedName>
    <definedName name="_xlnm._FilterDatabase" localSheetId="4" hidden="1">'SO 03.1.0 - Akumulační ná...'!$C$127:$K$187</definedName>
    <definedName name="_xlnm.Print_Area" localSheetId="4">'SO 03.1.0 - Akumulační ná...'!$C$4:$J$43,'SO 03.1.0 - Akumulační ná...'!$C$50:$J$76,'SO 03.1.0 - Akumulační ná...'!$C$82:$J$105,'SO 03.1.0 - Akumulační ná...'!$C$111:$K$187</definedName>
    <definedName name="_xlnm._FilterDatabase" localSheetId="5" hidden="1">'SO 03.2.1 - Úprava retenc...'!$C$128:$K$211</definedName>
    <definedName name="_xlnm.Print_Area" localSheetId="5">'SO 03.2.1 - Úprava retenc...'!$C$4:$J$43,'SO 03.2.1 - Úprava retenc...'!$C$50:$J$76,'SO 03.2.1 - Úprava retenc...'!$C$82:$J$106,'SO 03.2.1 - Úprava retenc...'!$C$112:$K$211</definedName>
    <definedName name="_xlnm._FilterDatabase" localSheetId="6" hidden="1">'SO 03.2.2 - Osdstranění s...'!$C$127:$K$159</definedName>
    <definedName name="_xlnm.Print_Area" localSheetId="6">'SO 03.2.2 - Osdstranění s...'!$C$4:$J$43,'SO 03.2.2 - Osdstranění s...'!$C$50:$J$76,'SO 03.2.2 - Osdstranění s...'!$C$82:$J$105,'SO 03.2.2 - Osdstranění s...'!$C$111:$K$159</definedName>
    <definedName name="_xlnm._FilterDatabase" localSheetId="7" hidden="1">'VON - Vedlejší a ostatní ...'!$C$122:$K$158</definedName>
    <definedName name="_xlnm.Print_Area" localSheetId="7">'VON - Vedlejší a ostatní ...'!$C$4:$J$39,'VON - Vedlejší a ostatní ...'!$C$50:$J$76,'VON - Vedlejší a ostatní ...'!$C$82:$J$104,'VON - Vedlejší a ostatní ...'!$C$110:$K$158</definedName>
    <definedName name="_xlnm.Print_Titles" localSheetId="0">'Rekapitulace stavby'!$92:$92</definedName>
    <definedName name="_xlnm.Print_Titles" localSheetId="1">'SO 02.1a - HTÚ'!$128:$128</definedName>
    <definedName name="_xlnm.Print_Titles" localSheetId="2">'SO 02.3 - Přeložka horkovodu'!$126:$126</definedName>
    <definedName name="_xlnm.Print_Titles" localSheetId="3">'SO 02.4 - Přeložka vodovodu'!$124:$124</definedName>
    <definedName name="_xlnm.Print_Titles" localSheetId="4">'SO 03.1.0 - Akumulační ná...'!$127:$127</definedName>
    <definedName name="_xlnm.Print_Titles" localSheetId="5">'SO 03.2.1 - Úprava retenc...'!$128:$128</definedName>
    <definedName name="_xlnm.Print_Titles" localSheetId="6">'SO 03.2.2 - Osdstranění s...'!$127:$127</definedName>
    <definedName name="_xlnm.Print_Titles" localSheetId="7">'VON - Vedlejší a ostatní ...'!$122:$122</definedName>
  </definedNames>
  <calcPr fullCalcOnLoad="1"/>
</workbook>
</file>

<file path=xl/sharedStrings.xml><?xml version="1.0" encoding="utf-8"?>
<sst xmlns="http://schemas.openxmlformats.org/spreadsheetml/2006/main" count="4983" uniqueCount="811">
  <si>
    <t>Export Komplet</t>
  </si>
  <si>
    <t/>
  </si>
  <si>
    <t>2.0</t>
  </si>
  <si>
    <t>ZAMOK</t>
  </si>
  <si>
    <t>False</t>
  </si>
  <si>
    <t>{83930b79-32e7-4ffe-8b42-4abf02fe506a}</t>
  </si>
  <si>
    <t>0,01</t>
  </si>
  <si>
    <t>21</t>
  </si>
  <si>
    <t>15</t>
  </si>
  <si>
    <t>REKAPITULACE STAVBY</t>
  </si>
  <si>
    <t>v ---  níže se nacházejí doplnkové a pomocné údaje k sestavám  --- v</t>
  </si>
  <si>
    <t>Návod na vyplnění</t>
  </si>
  <si>
    <t>0,001</t>
  </si>
  <si>
    <t>Kód:</t>
  </si>
  <si>
    <t>N21-069_exp3_VR06_I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</si>
  <si>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</si>
  <si>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</si>
  <si>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Centrum Energetických a Environmentálních Technologií – Explorer (CEETe)</t>
  </si>
  <si>
    <t>KSO:</t>
  </si>
  <si>
    <t>801 35</t>
  </si>
  <si>
    <t>CC-CZ:</t>
  </si>
  <si>
    <t>1263</t>
  </si>
  <si>
    <t>Místo:</t>
  </si>
  <si>
    <t xml:space="preserve"> </t>
  </si>
  <si>
    <t>Datum:</t>
  </si>
  <si>
    <t>3. 5. 2021</t>
  </si>
  <si>
    <t>CZ-CPV:</t>
  </si>
  <si>
    <t>45000000-7</t>
  </si>
  <si>
    <t>CZ-CPA:</t>
  </si>
  <si>
    <t>41.00.48</t>
  </si>
  <si>
    <t>Zadavatel:</t>
  </si>
  <si>
    <t>IČ:</t>
  </si>
  <si>
    <t xml:space="preserve">Vysoká škola báňská -Technická univerzita Ostrava </t>
  </si>
  <si>
    <t>DIČ:</t>
  </si>
  <si>
    <t>Uchazeč:</t>
  </si>
  <si>
    <t>Vyplň údaj</t>
  </si>
  <si>
    <t>Projektant:</t>
  </si>
  <si>
    <t>CHVÁLEK ATELIÉR s.r.o..</t>
  </si>
  <si>
    <t>True</t>
  </si>
  <si>
    <t>Zpracovatel:</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</si>
  <si>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</si>
  <si>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</si>
  <si>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</si>
  <si>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</si>
  <si>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</si>
  <si>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</si>
  <si>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</si>
  <si>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</si>
  <si>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</si>
  <si>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</si>
  <si>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</si>
  <si>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</si>
  <si>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</si>
  <si>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</si>
  <si>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</si>
  <si>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</si>
  <si>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</si>
  <si>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</si>
  <si>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</si>
  <si>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</si>
  <si>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</si>
  <si>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</si>
  <si>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</si>
  <si>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</si>
  <si>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</si>
  <si>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</si>
  <si>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</si>
  <si>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</si>
  <si>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</si>
  <si>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</si>
  <si>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</si>
  <si>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</si>
  <si>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</si>
  <si>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</si>
  <si>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</si>
  <si>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</si>
  <si>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</si>
  <si>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</si>
  <si>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</si>
  <si>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</si>
  <si>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</si>
  <si>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</si>
  <si>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</si>
  <si>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</si>
  <si>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</si>
  <si>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</si>
  <si>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02</t>
  </si>
  <si>
    <t>Příprava území</t>
  </si>
  <si>
    <t>STA</t>
  </si>
  <si>
    <t>1</t>
  </si>
  <si>
    <t>{de80f3f8-987b-4f76-a69a-afbbef107cf1}</t>
  </si>
  <si>
    <t>2</t>
  </si>
  <si>
    <t>SO 02.1</t>
  </si>
  <si>
    <t xml:space="preserve">Zemní práce - opěrná stěna </t>
  </si>
  <si>
    <t>Soupis</t>
  </si>
  <si>
    <t>{9db5d1b7-4fc1-4126-98d1-924add7b41e5}</t>
  </si>
  <si>
    <t>/</t>
  </si>
  <si>
    <t>SO 02.1a</t>
  </si>
  <si>
    <t>HTÚ</t>
  </si>
  <si>
    <t>3</t>
  </si>
  <si>
    <t>{fb88a411-9f58-4fe7-ab2c-4246b3fb0bc6}</t>
  </si>
  <si>
    <t>SO 02.3</t>
  </si>
  <si>
    <t>Přeložka horkovodu</t>
  </si>
  <si>
    <t>{ddfb8a79-7d77-4270-a32b-957c5ccae97c}</t>
  </si>
  <si>
    <t>SO 02.4</t>
  </si>
  <si>
    <t>Přeložka vodovodu</t>
  </si>
  <si>
    <t>{0dab43fc-7dea-4454-bb0d-381c7a2887f5}</t>
  </si>
  <si>
    <t>SO 03</t>
  </si>
  <si>
    <t>Řešení dešťových vod</t>
  </si>
  <si>
    <t>{6ec61999-052e-4149-8c5a-fc88fa80b6bc}</t>
  </si>
  <si>
    <t>SO 03.1</t>
  </si>
  <si>
    <t>Akumulační nádrže</t>
  </si>
  <si>
    <t>{7d78bfd0-1446-480e-bc82-402e16f0ef1a}</t>
  </si>
  <si>
    <t>SO 03.1.0</t>
  </si>
  <si>
    <t>{b87c6468-d093-43bf-a043-c65f006ed01c}</t>
  </si>
  <si>
    <t>SO 03.2</t>
  </si>
  <si>
    <t>Úprava retence vsakování</t>
  </si>
  <si>
    <t>{20d2d4c9-fadc-4b63-a3ec-85e939374280}</t>
  </si>
  <si>
    <t>SO 03.2.1</t>
  </si>
  <si>
    <t>{c6005a59-0a5b-4dea-8fff-9cf948479cc8}</t>
  </si>
  <si>
    <t>SO 03.2.2</t>
  </si>
  <si>
    <t>Osdstranění stavby vodního díla</t>
  </si>
  <si>
    <t>{dfa388d7-60af-4fb5-a386-5b62798978ae}</t>
  </si>
  <si>
    <t>VON</t>
  </si>
  <si>
    <t xml:space="preserve">Vedlejší a ostatní náklady stavby </t>
  </si>
  <si>
    <t>{26efee2a-fe43-4874-abdc-c5e11bc48184}</t>
  </si>
  <si>
    <t>KRYCÍ LIST SOUPISU PRACÍ</t>
  </si>
  <si>
    <t>Objekt:</t>
  </si>
  <si>
    <t>SO 02 - Příprava území</t>
  </si>
  <si>
    <t>Soupis:</t>
  </si>
  <si>
    <t xml:space="preserve">SO 02.1 - Zemní práce - opěrná stěna </t>
  </si>
  <si>
    <t>Úroveň 3:</t>
  </si>
  <si>
    <t>SO 02.1a - HTÚ</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</si>
  <si>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</si>
  <si>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</si>
  <si>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</si>
  <si>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</si>
  <si>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</si>
  <si>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</si>
  <si>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</si>
  <si>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</si>
  <si>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8 - Trubní vedení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</si>
  <si>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</si>
  <si>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</si>
  <si>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</si>
  <si>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</si>
  <si>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</si>
  <si>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</si>
  <si>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</si>
  <si>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</si>
  <si>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</si>
  <si>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</si>
  <si>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</si>
  <si>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</si>
  <si>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</si>
  <si>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</si>
  <si>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</si>
  <si>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</si>
  <si>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</si>
  <si>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</si>
  <si>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</si>
  <si>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</si>
  <si>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průměru kmene do 100 mm i s kořeny sklonu terénu do 1:5 ručně</t>
  </si>
  <si>
    <t>m2</t>
  </si>
  <si>
    <t>CS ÚRS 2021 01</t>
  </si>
  <si>
    <t>4</t>
  </si>
  <si>
    <t>-314631916</t>
  </si>
  <si>
    <t>112151017</t>
  </si>
  <si>
    <t>Volné kácení stromů s rozřezáním a odvětvením D kmene do 800 mm</t>
  </si>
  <si>
    <t>kus</t>
  </si>
  <si>
    <t>1690408777</t>
  </si>
  <si>
    <t>112151021</t>
  </si>
  <si>
    <t>Volné kácení stromů s rozřezáním a odvětvením D kmene nad 800 mm</t>
  </si>
  <si>
    <t>-1265004385</t>
  </si>
  <si>
    <t>112201117</t>
  </si>
  <si>
    <t>Odstranění pařezů D do 0,8 m v rovině a svahu 1:5 s odklizením do 20 m a zasypáním jámy</t>
  </si>
  <si>
    <t>1231583295</t>
  </si>
  <si>
    <t>5</t>
  </si>
  <si>
    <t>112201121</t>
  </si>
  <si>
    <t>Odstranění pařezů D nad 0,8 m v rovině a svahu 1:5 s odklizením do 20 m a zasypáním jámy</t>
  </si>
  <si>
    <t>381935877</t>
  </si>
  <si>
    <t>6</t>
  </si>
  <si>
    <t>115015R01</t>
  </si>
  <si>
    <t xml:space="preserve">Přesuny a likvidace stromů, větví, pařezů _ dle zákona o odpadech </t>
  </si>
  <si>
    <t>kpl.</t>
  </si>
  <si>
    <t>CS VLASTNÍ</t>
  </si>
  <si>
    <t>1624353016</t>
  </si>
  <si>
    <t>7</t>
  </si>
  <si>
    <t>115101202</t>
  </si>
  <si>
    <t>Čerpání vody na dopravní výšku do 10 m průměrný přítok do 1000 l/min</t>
  </si>
  <si>
    <t>hod</t>
  </si>
  <si>
    <t>-164231140</t>
  </si>
  <si>
    <t>P</t>
  </si>
  <si>
    <t xml:space="preserve">Poznámka k položce:
_JC , nad rámec ceníkového obsahu, také zahrnuje náklady na likvidaci odčerpané vody </t>
  </si>
  <si>
    <t>VV</t>
  </si>
  <si>
    <t>"čerpání vody_předpoklad_odsouhlasení při realizaci stavby" 545,0</t>
  </si>
  <si>
    <t>Součet</t>
  </si>
  <si>
    <t>8</t>
  </si>
  <si>
    <t>121151123</t>
  </si>
  <si>
    <t>Sejmutí ornice plochy přes 500 m2 tl vrstvy do 200 mm strojně</t>
  </si>
  <si>
    <t>1477430062</t>
  </si>
  <si>
    <t>"rozsah_SO 02.1.10_v.č.02-05, TZ" (2616,22*1,1)</t>
  </si>
  <si>
    <t>9</t>
  </si>
  <si>
    <t>131251107</t>
  </si>
  <si>
    <t>Hloubení jam nezapažených v hornině třídy těžitelnosti I, skupiny 3 objem 5000 m3 strojně</t>
  </si>
  <si>
    <t>m3</t>
  </si>
  <si>
    <t>-1224124952</t>
  </si>
  <si>
    <t>Poznámka k položce:
-JC , nad rámec ceníkového obsahu, také zahrnuje náklady na svislé přemístění výkopku</t>
  </si>
  <si>
    <t xml:space="preserve">"rozsah_SO 02.1.10_v.č.02-05, TZ" </t>
  </si>
  <si>
    <t>"zemní práce_I.etapa_odměřeno elektronicky" 4892,0</t>
  </si>
  <si>
    <t>Mezisoučet</t>
  </si>
  <si>
    <t>"svahování a dočištění stavební jámy_odsouhlasení viz dílenská dokumentace" (0,1*(4892,0))</t>
  </si>
  <si>
    <t>10</t>
  </si>
  <si>
    <t>132251103</t>
  </si>
  <si>
    <t>Hloubení rýh nezapažených  š do 800 mm v hornině třídy těžitelnosti I, skupiny 3 objem do 100 m3 strojně</t>
  </si>
  <si>
    <t>2031006022</t>
  </si>
  <si>
    <t>"odvodnění stavební jámy" (0,5*0,6)*185</t>
  </si>
  <si>
    <t>11</t>
  </si>
  <si>
    <t>162751117</t>
  </si>
  <si>
    <t>Vodorovné přemístění do 10000 m výkopku/sypaniny z horniny třídy těžitelnosti I, skupiny 1 až 3</t>
  </si>
  <si>
    <t>-1031109036</t>
  </si>
  <si>
    <t>"stavební jáma" 5381,2</t>
  </si>
  <si>
    <t>12</t>
  </si>
  <si>
    <t>145002513</t>
  </si>
  <si>
    <t>"rozsah_SO 02.1.10_v.č.02-05, TZ"</t>
  </si>
  <si>
    <t>"přemístění orniční vrstvy" (2616,22*1,1)*0,2</t>
  </si>
  <si>
    <t>13</t>
  </si>
  <si>
    <t>162751119</t>
  </si>
  <si>
    <t>Příplatek k vodorovnému přemístění výkopku/sypaniny z horniny třídy těžitelnosti I, skupiny 1 až 3 ZKD 1000 m přes 10000 m</t>
  </si>
  <si>
    <t>1262261350</t>
  </si>
  <si>
    <t>5436,7*10 'Přepočtené koeficientem množství</t>
  </si>
  <si>
    <t>14</t>
  </si>
  <si>
    <t>-1122712250</t>
  </si>
  <si>
    <t>575,568*5 'Přepočtené koeficientem množství</t>
  </si>
  <si>
    <t>17120123R</t>
  </si>
  <si>
    <t xml:space="preserve">Poplatek za uložení zeminy a kamení na skládce (skládkovné) </t>
  </si>
  <si>
    <t>t</t>
  </si>
  <si>
    <t>-1738784650</t>
  </si>
  <si>
    <t>5436,7*1,8 'Přepočtené koeficientem množství</t>
  </si>
  <si>
    <t>16</t>
  </si>
  <si>
    <t>171251201</t>
  </si>
  <si>
    <t>Uložení sypaniny na skládky nebo meziskládky</t>
  </si>
  <si>
    <t>-378246208</t>
  </si>
  <si>
    <t>17</t>
  </si>
  <si>
    <t>181951112</t>
  </si>
  <si>
    <t>Úprava pláně v hornině třídy těžitelnosti I, skupiny 1 až 3 se zhutněním strojně</t>
  </si>
  <si>
    <t>-198548082</t>
  </si>
  <si>
    <t>Zakládání</t>
  </si>
  <si>
    <t>18</t>
  </si>
  <si>
    <t>211531111</t>
  </si>
  <si>
    <t>Výplň odvodňovacích žeber nebo trativodů kamenivem hrubým drceným frakce 16 až 63 mm</t>
  </si>
  <si>
    <t>-128457778</t>
  </si>
  <si>
    <t>"odvodnění stavební jámy" (0,5*(0,6-0,2))*185</t>
  </si>
  <si>
    <t>19</t>
  </si>
  <si>
    <t>211971110</t>
  </si>
  <si>
    <t>Zřízení opláštění žeber nebo trativodů geotextilií v rýze nebo zářezu sklonu do 1:2</t>
  </si>
  <si>
    <t>1940223508</t>
  </si>
  <si>
    <t>"odvodnění stavební jámy" (0,5+0,6)*2*185</t>
  </si>
  <si>
    <t>20</t>
  </si>
  <si>
    <t>M</t>
  </si>
  <si>
    <t>69311081</t>
  </si>
  <si>
    <t>geotextilie netkaná separační, ochranná, filtrační, drenážní PES 300g/m2</t>
  </si>
  <si>
    <t>1891469977</t>
  </si>
  <si>
    <t>407*1,1845 'Přepočtené koeficientem množství</t>
  </si>
  <si>
    <t>212532111</t>
  </si>
  <si>
    <t>Lože pro trativody z kameniva hrubého drceného</t>
  </si>
  <si>
    <t>-790729644</t>
  </si>
  <si>
    <t>"odvodnění stavební jámy" (0,5*(0,2))*185</t>
  </si>
  <si>
    <t>22</t>
  </si>
  <si>
    <t>212755216</t>
  </si>
  <si>
    <t>Trativody z drenážních trubek plastových flexibilních D 160 mm bez lože</t>
  </si>
  <si>
    <t>m</t>
  </si>
  <si>
    <t>1399604992</t>
  </si>
  <si>
    <t>"rozsah_SO 02.1.10_v.č.02-05, TZ" 185,0</t>
  </si>
  <si>
    <t>Trubní vedení</t>
  </si>
  <si>
    <t>23</t>
  </si>
  <si>
    <t>894811113</t>
  </si>
  <si>
    <t>Revizní šachta z PVC typ přímý, DN 315/160 hl do 1000 mm</t>
  </si>
  <si>
    <t>1836194669</t>
  </si>
  <si>
    <t xml:space="preserve">Poznámka k položce:
-Lokální čerpací šachty </t>
  </si>
  <si>
    <t>24</t>
  </si>
  <si>
    <t>894811131</t>
  </si>
  <si>
    <t>Revizní šachta z PVC typ přímý, DN 400/160 hl do 1000 mm</t>
  </si>
  <si>
    <t>2120340046</t>
  </si>
  <si>
    <t xml:space="preserve">Poznámka k položce:
-Sběrná čerpací šachta </t>
  </si>
  <si>
    <t>998</t>
  </si>
  <si>
    <t>Přesun hmot</t>
  </si>
  <si>
    <t>25</t>
  </si>
  <si>
    <t>998312R11</t>
  </si>
  <si>
    <t>Přesun hmot pro sanace území, přípravu území</t>
  </si>
  <si>
    <t>1448321836</t>
  </si>
  <si>
    <t>SO 02.3 - Přeložka horkovodu</t>
  </si>
  <si>
    <t>1. - Potrubí</t>
  </si>
  <si>
    <t>2. - Tvarovky předizolovaného potrubí</t>
  </si>
  <si>
    <t>3. - Ostatní</t>
  </si>
  <si>
    <t>4. - Nátěry</t>
  </si>
  <si>
    <t>5. - Izolace</t>
  </si>
  <si>
    <t>6. - Výkopové práce</t>
  </si>
  <si>
    <t>7. - Demontáže</t>
  </si>
  <si>
    <t>1.</t>
  </si>
  <si>
    <t>Potrubí</t>
  </si>
  <si>
    <t>1.1</t>
  </si>
  <si>
    <t>Trubky ocelové předizolované z podélně svařovaných trubek</t>
  </si>
  <si>
    <t>Poznámka k položce:
Trubky ocelové předizolované z podélně svařovaných trubek dle EN 10217-2 pro nejvyšší pracovní přetlak 2,5 Mpa a pracovní teplotu max. 153°C při životnosti 30 let (krátkodobě 160°C), izolace tvrdá polyuretanová pěna (PUR), plášťová trubka z PE-HD, izolační třída 2 - DN 100 (114,3x3,6mm tl. Izolace 52mm)</t>
  </si>
  <si>
    <t>1.2</t>
  </si>
  <si>
    <t>Tlakové zkoušky předizolovaného potrubí - DN 100</t>
  </si>
  <si>
    <t>2.</t>
  </si>
  <si>
    <t>Tvarovky předizolovaného potrubí</t>
  </si>
  <si>
    <t>2.1</t>
  </si>
  <si>
    <t>Zhotovení ocelové T odbočky z hlavní trasy. Průchozí trubka s vyústěním v podobě krčku. Standardní provedení T-kusu metodou formování krčku a “V” svarem. - DN100 / DN40</t>
  </si>
  <si>
    <t>kpl</t>
  </si>
  <si>
    <t>2.2</t>
  </si>
  <si>
    <t>Prefabrikovaný předizolovaný oblouk se standardním úhlem 90°, délka ramene L=1000mm, izolační třída 2 - DN100/225 90°</t>
  </si>
  <si>
    <t>3.</t>
  </si>
  <si>
    <t>Ostatní</t>
  </si>
  <si>
    <t>3.1</t>
  </si>
  <si>
    <t>Napojení na stávající potrubí DN 100 na DN 100</t>
  </si>
  <si>
    <t>ks</t>
  </si>
  <si>
    <t>3.2</t>
  </si>
  <si>
    <t>Topná zkouška</t>
  </si>
  <si>
    <t>3.3</t>
  </si>
  <si>
    <t>Vypouštění a napouštění systému</t>
  </si>
  <si>
    <t>3.4</t>
  </si>
  <si>
    <t>Stavební přípomoci</t>
  </si>
  <si>
    <t>3.5</t>
  </si>
  <si>
    <t>Dozor po svařování</t>
  </si>
  <si>
    <t>4.</t>
  </si>
  <si>
    <t>Nátěry</t>
  </si>
  <si>
    <t>4.1</t>
  </si>
  <si>
    <t>Nátěry potrubí barvou syntetickou dvojnásobné se základním nátěrem s odolností min. 160°C, 2x emailováním (volné konce předizolovaného potrubí) - DN 100</t>
  </si>
  <si>
    <t>5.</t>
  </si>
  <si>
    <t>Izolace</t>
  </si>
  <si>
    <t>5.1</t>
  </si>
  <si>
    <t>Montáž spojů předizolovaného potrubí (Dvojitě těsněný smrštitelný spoj, Zkouška těsnosti opláštění spoje, Vytváření izolace ve spojích) - Pro potrubí DN 100</t>
  </si>
  <si>
    <t>5.2</t>
  </si>
  <si>
    <t>Dilatační prvky, profilované desky ze síťovaného polyetylenu, rozměr 1000x2000mm, tl. 40mm</t>
  </si>
  <si>
    <t>6.</t>
  </si>
  <si>
    <t>Výkopové práce</t>
  </si>
  <si>
    <t>6.1</t>
  </si>
  <si>
    <t>Zemní práce (hloubení rýhy hl=0,75m, š=1,2m, lože pod potrubí, obsyp potrubí, zásyp sypaninou, hutnění, zpětné zapravení povrchu, signalizační vodič, signální výstražná folie)</t>
  </si>
  <si>
    <t>26</t>
  </si>
  <si>
    <t>6.2</t>
  </si>
  <si>
    <t>Zákrytová železobetonová deska pro energokanály š=1240mm, d=2390mm, tl. 250mm</t>
  </si>
  <si>
    <t>28</t>
  </si>
  <si>
    <t>7.</t>
  </si>
  <si>
    <t>Demontáže</t>
  </si>
  <si>
    <t>7.1</t>
  </si>
  <si>
    <t>Demontáž stávajícího potrubí horkovodu DN100 včetně výkopu, zásyp sypaninou, hutnění, zpětné zapravení povrchu</t>
  </si>
  <si>
    <t>30</t>
  </si>
  <si>
    <t>SO 02.4 - Přeložka vodovodu</t>
  </si>
  <si>
    <t>1 - Zemní práce</t>
  </si>
  <si>
    <t>8 - Trubní vedení</t>
  </si>
  <si>
    <t>96 - Bourání konstrukcí</t>
  </si>
  <si>
    <t>99 - Staveništní přesun hmot</t>
  </si>
  <si>
    <t>VN - Vedlejší náklady</t>
  </si>
  <si>
    <t>111201101R00</t>
  </si>
  <si>
    <t>Odstranění křovin a stromů o průměru do 10 cm při celkové ploše do 1 000 m2</t>
  </si>
  <si>
    <t>RTS 21/ I</t>
  </si>
  <si>
    <t>Poznámka k položce:
s odstraněním kořenů a s případným nutným odklizením křovin a stromů na hromady na vzdálenost do 50 m nebo s naložením na dopravní prostředek, do sklonu terénu 1 : 5,
keře : 15,0
tůje 5ks : 2,0</t>
  </si>
  <si>
    <t>111201401R00</t>
  </si>
  <si>
    <t>Spálení odstraněných křovin a stromů o průměru kmene do 100 mm, na hromadách, pro jakoukoliv plochu</t>
  </si>
  <si>
    <t>Poznámka k položce:
Včetně očištění spáleniště, uložení popela a zbytků na hromadu.</t>
  </si>
  <si>
    <t>130001101R00</t>
  </si>
  <si>
    <t>Příplatek k cenám za ztížené vykopávky v horninách jakékoliv třídy</t>
  </si>
  <si>
    <t>Poznámka k položce:
Příplatek k cenám hloubených vykopávek za ztížení vykopávky v blízkosti podzemního vedení nebo výbušnin pro jakoukoliv třídu horniny.
114,0/2</t>
  </si>
  <si>
    <t>132201212R00</t>
  </si>
  <si>
    <t>Hloubení rýh šířky přes 60 do 200 cm do 1000 m3, v hornině 3, hloubení strojně</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</si>
  <si>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
95,0*0,8*1,5</t>
  </si>
  <si>
    <t>132201219R00</t>
  </si>
  <si>
    <t>Hloubení rýh šířky přes 60 do 200 cm příplatek za lepivost, v hornině 3,</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</si>
  <si>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
114,0/2</t>
  </si>
  <si>
    <t>151101101R00</t>
  </si>
  <si>
    <t>Zřízení pažení a rozepření stěn rýh příložné  pro jakoukoliv mezerovitost, hloubky do 2 m</t>
  </si>
  <si>
    <t>Poznámka k položce:
pro podzemní vedení pro všechny šířky rýhy,
1,5*(95,0*2+0,8*2)</t>
  </si>
  <si>
    <t>151101111R00</t>
  </si>
  <si>
    <t>Odstranění pažení a rozepření rýh příložné , hloubky do 2 m</t>
  </si>
  <si>
    <t>Poznámka k položce:
pro podzemní vedení s uložením materiálu na vzdálenost do 3 m od kraje výkopu,</t>
  </si>
  <si>
    <t>161101101R00</t>
  </si>
  <si>
    <t>Svislé přemístění výkopku z horniny 1 až 4, při hloubce výkopu přes 1 do 2,5 m</t>
  </si>
  <si>
    <t>Poznámka k položce:
bez naložení do dopravní nádoby, ale s vyprázdněním dopravní nádoby na hromadu nebo na dopravní prostředek,</t>
  </si>
  <si>
    <t>162701105R00</t>
  </si>
  <si>
    <t>Vodorovné přemístění výkopku z horniny 1 až 4, na vzdálenost přes 9 000  do 10 000 m</t>
  </si>
  <si>
    <t>Poznámka k položce:
po suchu, bez naložení výkopku, avšak se složením bez rozhrnutí, zpáteční cesta vozidla.
skládka : 114,0-76,0
zpětný zásyp na skládku : 76,0
zpětný zásyp ze skládky : 76,0</t>
  </si>
  <si>
    <t>162701109R00</t>
  </si>
  <si>
    <t>Vodorovné přemístění výkopku příplatek k ceně za každých dalších i započatých 1 000 m přes 10 000 m  z horniny 1 až 4</t>
  </si>
  <si>
    <t>Poznámka k položce:
po suchu, bez naložení výkopku, avšak se složením bez rozhrnutí, zpáteční cesta vozidla.
skládka : 38,0*10
zpětný zásyp na skládku : 76,0*10
zpětný zásyp ze skládky : 76,0*10</t>
  </si>
  <si>
    <t>167101101R00</t>
  </si>
  <si>
    <t>Nakládání, skládání, překládání neulehlého výkopku nakládání výkopku  do 100 m3, z horniny 1 až 4</t>
  </si>
  <si>
    <t>Poznámka k položce:
skládka : 38,0
zpětný zásyp na skládku : 76,0
zpětný zásyp ze skládky : 76,0</t>
  </si>
  <si>
    <t>171201201R00</t>
  </si>
  <si>
    <t>Uložení sypaniny na dočasnou skládku tak, že na 1 m2 plochy připadá přes 2 m3 výkopku nebo ornice</t>
  </si>
  <si>
    <t>Poznámka k položce:
skládka : 38,0
zpětný zásyp na skládku : 76,0</t>
  </si>
  <si>
    <t>174101101R00</t>
  </si>
  <si>
    <t>Zásyp sypaninou se zhutněním jam, šachet, rýh nebo kolem objektů v těchto vykopávkách</t>
  </si>
  <si>
    <t>Poznámka k položce:
z jakékoliv horniny s uložením výkopku po vrstvách,
výkop : 114,0
odečet lože+obsyp : -(7,6+30,4)</t>
  </si>
  <si>
    <t>175101109R00</t>
  </si>
  <si>
    <t>Obsyp potrubí příplatek za prohození sypaniny</t>
  </si>
  <si>
    <t>Poznámka k položce:
sypaninou z vhodných hornin tř. 1 - 4 nebo materiálem připraveným podél výkopu ve vzdálenosti do 3 m od jeho kraje, pro jakoukoliv hloubku výkopu a jakoukoliv míru zhutnění,</t>
  </si>
  <si>
    <t>199000002R00</t>
  </si>
  <si>
    <t>Poplatky za skládku horniny 1- 4, skupina 17 05 04 z Katalogu odpadů</t>
  </si>
  <si>
    <t>Poznámka k položce:
skládka : 38,0
zpětný zásyp : 76,0</t>
  </si>
  <si>
    <t>451572111R00</t>
  </si>
  <si>
    <t>Lože pod potrubí, stoky a drobné objekty z kameniva drobného těženého 0÷4 mm</t>
  </si>
  <si>
    <t>32</t>
  </si>
  <si>
    <t>Poznámka k položce:
v otevřeném výkopu,
95,0*0,8*0,1</t>
  </si>
  <si>
    <t>899721112R00</t>
  </si>
  <si>
    <t>Výstražné fólie výstražná fólie pro vodovod, šířka 30 cm</t>
  </si>
  <si>
    <t>34</t>
  </si>
  <si>
    <t>899731113R00</t>
  </si>
  <si>
    <t>Signalizační vodič CYY, 4 mm2</t>
  </si>
  <si>
    <t>36</t>
  </si>
  <si>
    <t>1-01</t>
  </si>
  <si>
    <t>Demontáž a zpětná montáž oplocení rámového H do 2,0 m, (1 pole)</t>
  </si>
  <si>
    <t>Vlastní</t>
  </si>
  <si>
    <t>38</t>
  </si>
  <si>
    <t>175101101P</t>
  </si>
  <si>
    <t>Obsyp potrubí bez prohození sypaniny, s dodáním písku</t>
  </si>
  <si>
    <t>40</t>
  </si>
  <si>
    <t>Poznámka k položce:
95,0*0,8*0,4</t>
  </si>
  <si>
    <t>180400020RA0</t>
  </si>
  <si>
    <t>Založení trávníku s dodáním osiva parkového, v rovině</t>
  </si>
  <si>
    <t>42</t>
  </si>
  <si>
    <t>Poznámka k položce:
95,0*1,0</t>
  </si>
  <si>
    <t>184201114RAA</t>
  </si>
  <si>
    <t>Výsadba stromů a keřů s balem bez dodávky dřevin  v rovině, výšky do 200 cm</t>
  </si>
  <si>
    <t>44</t>
  </si>
  <si>
    <t>02662136R</t>
  </si>
  <si>
    <t>dřevina jehličnatá Zerav; Thuja occidentalis Smaragd; v = 125 až 150 cm; kontejner 25 l</t>
  </si>
  <si>
    <t>46</t>
  </si>
  <si>
    <t>871211121R00</t>
  </si>
  <si>
    <t>Montáž potrubí z plastických hmot z tlakových trubek polyetylenových, vnějšího průměru 63 mm</t>
  </si>
  <si>
    <t>48</t>
  </si>
  <si>
    <t>Poznámka k položce:
v otevřeném výkopu,</t>
  </si>
  <si>
    <t>871241121R00</t>
  </si>
  <si>
    <t>Montáž potrubí z plastických hmot z tlakových trubek polyetylenových, vnějšího průměru 90 mm</t>
  </si>
  <si>
    <t>50</t>
  </si>
  <si>
    <t>877212121R00</t>
  </si>
  <si>
    <t>Montáž elektrotvarovek Přirážka za 1 spoj elektrotvarovky, vnějšího průměru 63 mm</t>
  </si>
  <si>
    <t>52</t>
  </si>
  <si>
    <t>Poznámka k položce:
v otevřeném výkopu,
koleno : 2*2
spojka : 10*2</t>
  </si>
  <si>
    <t>27</t>
  </si>
  <si>
    <t>877242121R00</t>
  </si>
  <si>
    <t>Montáž elektrotvarovek Přirážka za 1 spoj elektrotvarovky, vnějšího průměru 90 mm</t>
  </si>
  <si>
    <t>54</t>
  </si>
  <si>
    <t>Poznámka k položce:
v otevřeném výkopu,
koleno : 1*2
spojka : 6*2
T-kus : 1*3</t>
  </si>
  <si>
    <t>891231111R00</t>
  </si>
  <si>
    <t>Montáž vodovodních armatur na potrubí šoupátek v otevřeném výkopu nebo v šachtách s osazením zemní soupravy (bez poklopů), DN 65 mm</t>
  </si>
  <si>
    <t>56</t>
  </si>
  <si>
    <t>29</t>
  </si>
  <si>
    <t>892241111R00</t>
  </si>
  <si>
    <t>Tlakové zkoušky vodovodního potrubí DN do 80 mm</t>
  </si>
  <si>
    <t>58</t>
  </si>
  <si>
    <t>Poznámka k položce:
přísun, montáže, demontáže a odsunu zkoušecího čerpadla, napuštění tlakovou vodou a dodání vody pro tlakovou zkoušku,</t>
  </si>
  <si>
    <t>892273111R00</t>
  </si>
  <si>
    <t>Proplach a desinfekce vodovodního potrubí DN od 80 do 125 mm</t>
  </si>
  <si>
    <t>60</t>
  </si>
  <si>
    <t>Poznámka k položce:
napuštění a vypuštění vody, dodání vody a desinfekčního prostředku, náklady na bakteriologický rozbor vody,</t>
  </si>
  <si>
    <t>31</t>
  </si>
  <si>
    <t>899401112R00</t>
  </si>
  <si>
    <t>Osazení poklopů litinových šoupátkových</t>
  </si>
  <si>
    <t>62</t>
  </si>
  <si>
    <t>Poznámka k položce:
včetně podezdění</t>
  </si>
  <si>
    <t>28613105.MR</t>
  </si>
  <si>
    <t>spojka/nátrubek PE 100; SDR 11,0; D = 63,0 mm; spoj elektrosvařovaný</t>
  </si>
  <si>
    <t>64</t>
  </si>
  <si>
    <t>33</t>
  </si>
  <si>
    <t>28613106.MR</t>
  </si>
  <si>
    <t>spojka/nátrubek PE 100; SDR 11,0; D = 90,0 mm; spoj elektrosvařovaný</t>
  </si>
  <si>
    <t>66</t>
  </si>
  <si>
    <t>28613181 MR</t>
  </si>
  <si>
    <t>T-kus 90,0 °; PE 100; redukovaný; SDR 11,0; D = 90,0 mm; D2 = 63 mm; spoj svařovaný</t>
  </si>
  <si>
    <t>68</t>
  </si>
  <si>
    <t>35</t>
  </si>
  <si>
    <t>286134321R</t>
  </si>
  <si>
    <t>trubka plastová vodovodní hladká; HDPE (PE 100); SDR 11,0; PN 16; D = 66,2 mm; s = 5,80 mm</t>
  </si>
  <si>
    <t>70</t>
  </si>
  <si>
    <t>286134329R</t>
  </si>
  <si>
    <t>trubka plastová vodovodní hladká; HDPE (PE 100); SDR 11,0; PN 16; D = 93,2 mm; s = 8,20 mm</t>
  </si>
  <si>
    <t>72</t>
  </si>
  <si>
    <t>37</t>
  </si>
  <si>
    <t>28653326.AR</t>
  </si>
  <si>
    <t>koleno PE 100; 90,0 °; SDR 11,0; D = 90,0 mm; hladké; spoj elektrosvařovaný</t>
  </si>
  <si>
    <t>74</t>
  </si>
  <si>
    <t>28653334.AR</t>
  </si>
  <si>
    <t>koleno PE 100; 45,0 °; SDR 11,0; D = 63,0 mm; hladké; spoj elektrosvařovaný</t>
  </si>
  <si>
    <t>76</t>
  </si>
  <si>
    <t>39</t>
  </si>
  <si>
    <t>42200750R</t>
  </si>
  <si>
    <t>poklop uliční typ šoupátkový; šedá litina; použití pro vodu; vnitř.pr.D = 127 mm; D = 270,0 mm; výška 265 mm; pro: šoupátka</t>
  </si>
  <si>
    <t>78</t>
  </si>
  <si>
    <t>42291510R</t>
  </si>
  <si>
    <t>deska podkladová pro ventilkové a šoupátkové poklopy; plastové</t>
  </si>
  <si>
    <t>80</t>
  </si>
  <si>
    <t>41</t>
  </si>
  <si>
    <t>42293200R</t>
  </si>
  <si>
    <t>souprava zemní tuhá pro šoupátka a combi armatury; DN 50-100; krycí hloubka 1,5 m</t>
  </si>
  <si>
    <t>82</t>
  </si>
  <si>
    <t>8-1.3</t>
  </si>
  <si>
    <t>Dodávka: Šoupátko vodovodní vevařovací DN50 (d63)</t>
  </si>
  <si>
    <t>84</t>
  </si>
  <si>
    <t>96</t>
  </si>
  <si>
    <t>Bourání konstrukcí</t>
  </si>
  <si>
    <t>43</t>
  </si>
  <si>
    <t>96-1.7</t>
  </si>
  <si>
    <t>Demontáž - potrubí vodovodní z PE 100 SDR11 v d.79m a odstranění povrchových znaků rušeného vodovodu, vč.likvidace suti</t>
  </si>
  <si>
    <t>86</t>
  </si>
  <si>
    <t>99</t>
  </si>
  <si>
    <t>Staveništní přesun hmot</t>
  </si>
  <si>
    <t>998276201R00</t>
  </si>
  <si>
    <t>Přesun hmot pro trubní vedení z trub plastových nebo sklolaminátových obsypaných kamenivem</t>
  </si>
  <si>
    <t>88</t>
  </si>
  <si>
    <t>Poznámka k položce:
vodovodu nebo kanalizace ražené nebo hloubené (827 1.1, 827 1.9, 827 2.1, 827 2.9), drobných objektů</t>
  </si>
  <si>
    <t>VN</t>
  </si>
  <si>
    <t>Vedlejší náklady</t>
  </si>
  <si>
    <t>45</t>
  </si>
  <si>
    <t>005111021R</t>
  </si>
  <si>
    <t>Vytyčení inženýrských sítí</t>
  </si>
  <si>
    <t>Soubor</t>
  </si>
  <si>
    <t>90</t>
  </si>
  <si>
    <t>005111021RP</t>
  </si>
  <si>
    <t>Zaměření skutečného stavu</t>
  </si>
  <si>
    <t>92</t>
  </si>
  <si>
    <t>SO 03 - Řešení dešťových vod</t>
  </si>
  <si>
    <t>SO 03.1 - Akumulační nádrže</t>
  </si>
  <si>
    <t>SO 03.1.0 - Akumulační nádrže</t>
  </si>
  <si>
    <t>2 - Základy a zvláštní zakládání</t>
  </si>
  <si>
    <t>38 - Kompletní konstrukce</t>
  </si>
  <si>
    <t>Poznámka k položce:
po suchu, bez naložení výkopku, avšak se složením bez rozhrnutí, zpáteční cesta vozidla.
dovoz ze skládky pro zpětný zásyp : 102,803</t>
  </si>
  <si>
    <t>Poznámka k položce:
po suchu, bez naložení výkopku, avšak se složením bez rozhrnutí, zpáteční cesta vozidla.
dovoz ze skládky pro zpětný zásyp : 102,803*10</t>
  </si>
  <si>
    <t>Poznámka k položce:
dovoz ze skládky pro zpětný zásyp : 102,803</t>
  </si>
  <si>
    <t>Poznámka k položce:
z jakékoliv horniny s uložením výkopku po vrstvách,
vykopanou zeminou viz. SO 03.2.2 : 736,0
+ objem odstraněných vsak. bloků : (1,2*0,6*0,6)*200
odečet nové podzemní objekty : 
AN : -(5,3*3,1*3,9)
vsakovací bloky : -(1,2*0,6*0,6)*360
odečet zásypy nových vsak.bloků : -(58,0+140,0+302,0)</t>
  </si>
  <si>
    <t>215901101RT5</t>
  </si>
  <si>
    <t>Zhutnění podloží z rostlé horniny 1 až 4 pod násypy z hornin soudržných do 92% PS a nesoudržných  sypkých relativní ulehlosti l(d) do 0,8 vibrační deskou</t>
  </si>
  <si>
    <t>Poznámka k položce:
z rostlé horniny tř.1 - 4 pod násypy z hornin soudržných do 92% PS a hornin nesoudržných sypkých relativní ulehlosti I(d) do 0,8
(5,4+1,0)*(3,2+1,0)</t>
  </si>
  <si>
    <t>Základy a zvláštní zakládání</t>
  </si>
  <si>
    <t>271571111R00</t>
  </si>
  <si>
    <t>Polštáře zhutněné pod základy štěrkopísek tříděný,</t>
  </si>
  <si>
    <t>Poznámka k položce:
viz.PD : 5,67</t>
  </si>
  <si>
    <t>273313711R00</t>
  </si>
  <si>
    <t>Beton základových desek prostý třídy C 25/30</t>
  </si>
  <si>
    <t>Poznámka k položce:
dodávka a uložení betonu do připravené konstrukce,
viz.PD : 3,8</t>
  </si>
  <si>
    <t>273351215R00</t>
  </si>
  <si>
    <t>Bednění stěn základových desek zřízení</t>
  </si>
  <si>
    <t>Poznámka k položce:
svislé nebo šikmé (odkloněné) , půdorysně přímé nebo zalomené, stěn základových desek ve volných nebo zapažených jámách, rýhách, šachtách, včetně případných vzpěr,
0,5*(5,7*2+3,5*2)</t>
  </si>
  <si>
    <t>273351216R00</t>
  </si>
  <si>
    <t>Bednění stěn základových desek odstranění</t>
  </si>
  <si>
    <t>Poznámka k položce:
svislé nebo šikmé (odkloněné) , půdorysně přímé nebo zalomené, stěn základových desek ve volných nebo zapažených jámách, rýhách, šachtách, včetně případných vzpěr,</t>
  </si>
  <si>
    <t>Kompletní konstrukce</t>
  </si>
  <si>
    <t>380326143RU1</t>
  </si>
  <si>
    <t>Kompletní konstrukce z betonu železového vodostavebního třídy C 30/37, vliv prostředí XC4, tloušťky konstrukce přes 300 mm</t>
  </si>
  <si>
    <t>Poznámka k položce:
čistíren odpadních vod (mimo budovy), nádrží, vodojemů, žlabů nebo kanálů, včetně pomocného pracovního lešení o výšce podlahy do 1900 mm a pro zatížení do 1,5 kPa,
dno : 5,3*3,1*0,25
stěny : (3,0*5,3*0,3)*2+(3,0*2,5*0,3)*2
strop : 5,3*3,1*0,25
Mezisoučet
ztratné : 22,255/100*3,5</t>
  </si>
  <si>
    <t>380356241R00</t>
  </si>
  <si>
    <t>Bednění kompletních konstrukcí neomítaných z betonu prostého nebo železového obyčejného vodostavebního, ploch rovinných, zřízení</t>
  </si>
  <si>
    <t>Poznámka k položce:
čistíren odpadních vod (mimo budovy), nádrží, vodojemů, žlabů nebo kanálů:
- konstrukcí omítaných z betonu prostého nebo železového obyčejného i vodostavebního
- konstrukcí neomítaných z betonu prostého nebo železového
stěny : 3,45*(5,3*2+3,1*2)
3,0*(4,7*2+2,5*2)
strop : 5,3*3,1
strop prostupy : (2*3,14*0,3)*0,25*2</t>
  </si>
  <si>
    <t>380356242R00</t>
  </si>
  <si>
    <t>Bednění kompletních konstrukcí neomítaných z betonu prostého nebo železového obyčejného vodostavebního, ploch rovinných, odbednění</t>
  </si>
  <si>
    <t>Poznámka k položce:
čistíren odpadních vod (mimo budovy), nádrží, vodojemů, žlabů nebo kanálů:
- konstrukcí omítaných z betonu prostého nebo železového obyčejného i vodostavebního
- konstrukcí neomítaných z betonu prostého nebo železového</t>
  </si>
  <si>
    <t>380361007R00</t>
  </si>
  <si>
    <t>Výztuž kompletních konstrukcí z oceli z oceli 10 505</t>
  </si>
  <si>
    <t>Poznámka k položce:
čistíren odpadních vod (mimo budovy), nádrží, vodojemů, žlabů nebo kanálů , včetně pomocného pracovního lešení o výšce podlahy do 1900 mm a pro zatížení do 1,5 kPa,
viz.specifikace výztuže : 3453,98/1000</t>
  </si>
  <si>
    <t>411354177R00</t>
  </si>
  <si>
    <t>Podpěrná konstrukce bednění stropů přes 20 do 30 kPa, - zřízení</t>
  </si>
  <si>
    <t>Poznámka k položce:
výšky do 4 m se zesílením dna bednění podle hodnoty zatížení betonovou směsí a výztuží. Bez pomocného lešení.
4,7*2,5</t>
  </si>
  <si>
    <t>411354178R00</t>
  </si>
  <si>
    <t>Podpěrná konstrukce bednění stropů přes 20 do 30 kPa, - odstranění</t>
  </si>
  <si>
    <t>Poznámka k položce:
výšky do 4 m se zesílením dna bednění podle hodnoty zatížení betonovou směsí a výztuží. Bez pomocného lešení.</t>
  </si>
  <si>
    <t>894421111R00</t>
  </si>
  <si>
    <t>Osazení betonových dílců pro šachty podle DIN 4034 skruže rovné, o hmotnosti do 0,5 t</t>
  </si>
  <si>
    <t>Poznámka k položce:
na kroužek,</t>
  </si>
  <si>
    <t>952903112R00</t>
  </si>
  <si>
    <t>Vyčištění objektů při světlé výšce prostoru do 3,5 m čistíren odpadních vod, nádrží, žlabů nebo kanálů</t>
  </si>
  <si>
    <t>Poznámka k položce:
při světlé výšce prostoru do 3,5 m čistíren odpadních vod, nádrží, vodojemů, žlabů nebo kanálů
4,7*2,5</t>
  </si>
  <si>
    <t>953171021R00</t>
  </si>
  <si>
    <t>Osazování kovových předmětů poklopů litinových nebo ocelových včetně rámů  hmotnosti do 50 kg</t>
  </si>
  <si>
    <t>711531110R00</t>
  </si>
  <si>
    <t>Provedení izolace potrubí, nádrží, šachet pásy na sucho položením tkaniny</t>
  </si>
  <si>
    <t>Poznámka k položce:
viz.PD : 76,0</t>
  </si>
  <si>
    <t>711541164R00</t>
  </si>
  <si>
    <t>Provedení izolace potrubí, nádrží, stok a šachet pásy přitavením NAIP (natavitelný asfaltový izolační pás)</t>
  </si>
  <si>
    <t>3-01</t>
  </si>
  <si>
    <t>D+M  P1 Vláknocementová trubní prostupka + dvojitý nerezový prstenec pro otvor D315mm,tl.stěny 350mm, oboustranné utěsnění</t>
  </si>
  <si>
    <t>3-02</t>
  </si>
  <si>
    <t>D+M  P2 Vláknocementová trubní prostupka + dvojitý nerezový prstenec pro otvor D110mm,tl.stěny 350mm, oboustranné utěsnění</t>
  </si>
  <si>
    <t>3-03</t>
  </si>
  <si>
    <t>D+M ŘSS řízená smršťovací spára, systémové bednění svislé pracovní spáry + těsnění pracovní spáry</t>
  </si>
  <si>
    <t>Poznámka k položce:
viz.PD : 13,1</t>
  </si>
  <si>
    <t>3-1.1.2.5</t>
  </si>
  <si>
    <t>D+M Samočistící filtr do nádrže z PP</t>
  </si>
  <si>
    <t>711511101P</t>
  </si>
  <si>
    <t>Izolace potrubí, nádrží za studena nátěrem ALP vč.dodávky nátěru</t>
  </si>
  <si>
    <t>55243074.AR</t>
  </si>
  <si>
    <t>poklop šachtový</t>
  </si>
  <si>
    <t>59224373.AR</t>
  </si>
  <si>
    <t>profil těsnicí elastomerní; pro spojení betonových šachetních dílů; tvar kruh; d = 1 000,0 mm</t>
  </si>
  <si>
    <t>62852265R</t>
  </si>
  <si>
    <t>pás izolační z modifikovaného asfaltu natavitelný, mechanicky kotvený; nosná vložka skelná tkanina; horní strana jemný minerální posyp; spodní strana PE fólie; tl. 4,0 mm</t>
  </si>
  <si>
    <t>Poznámka k položce:
76,0*1,15</t>
  </si>
  <si>
    <t>69366198R</t>
  </si>
  <si>
    <t>geotextilie PP; funkce separační, ochranná, výztužná, filtrační; plošná hmotnost 300 g/m2; zpevněná oboustranně</t>
  </si>
  <si>
    <t>8-1.1.2.1</t>
  </si>
  <si>
    <t>Prstenec vyrovnávací šachetní např. TBW-Q.1 200/625/120 (výška 200mm)</t>
  </si>
  <si>
    <t>998142251R00</t>
  </si>
  <si>
    <t>Přesun hmot pro nádrže a jímky pro nádrže a jímky pozemních čistíren vod (814 1 JKSO), nádrže pozemní mimo nádrží a jímek čistíren odpadních vod (814 2 JKSO), zásobníky a jámy pozemní mimo zemědělství (814 3 JKSO) se svislou nosnou konstrukcí monolitickou</t>
  </si>
  <si>
    <t>Poznámka k položce:
na novostavbách a změnách objektů</t>
  </si>
  <si>
    <t>SO 03.2 - Úprava retence vsakování</t>
  </si>
  <si>
    <t>SO 03.2.1 - Úprava retence vsakování</t>
  </si>
  <si>
    <t>Poznámka k položce:
Příplatek k cenám hloubených vykopávek za ztížení vykopávky v blízkosti podzemního vedení nebo výbušnin pro jakoukoliv třídu horniny.
Trubní vedení : 36,0/2</t>
  </si>
  <si>
    <t>132201211R00</t>
  </si>
  <si>
    <t>Hloubení rýh šířky přes 60 do 200 cm do 100 m3, v hornině 3, hloubení strojně</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</si>
  <si>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
Trubní vedení : 15,0*1,2*2,0</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</si>
  <si>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
Trubní vedení : 36,0/2</t>
  </si>
  <si>
    <t>Poznámka k položce:
pro podzemní vedení pro všechny šířky rýhy,
Trubní vedení : 2,0*(15,0*2+1,2*2)</t>
  </si>
  <si>
    <t>Poznámka k položce:
pro podzemní vedení s uložením materiálu na vzdálenost do 3 m od kraje výkopu,
Trubní vedení : 2,0*(15,0*2+1,2*2)</t>
  </si>
  <si>
    <t>Poznámka k položce:
bez naložení do dopravní nádoby, ale s vyprázdněním dopravní nádoby na hromadu nebo na dopravní prostředek,
Trubní vedení : 15,0*1,2*2,0</t>
  </si>
  <si>
    <t>Poznámka k položce:
po suchu, bez naložení výkopku, avšak se složením bez rozhrnutí, zpáteční cesta vozidla.
Trubní vedení : 36,0-25,92
Vsakovací objekt - dovoz štěrku : 58,0
Vsakovací objekt - zpětný zásyp ze skládky : 140,0+302,0</t>
  </si>
  <si>
    <t>Poznámka k položce:
po suchu, bez naložení výkopku, avšak se složením bez rozhrnutí, zpáteční cesta vozidla.
Trubní vedení : (36,0-25,92)*10
Vsakovací objekt - dovoz štěrku : 58,0*10
Vsakovací objekt - zpětný zásyp ze skládky : (140,0+302,0)*10</t>
  </si>
  <si>
    <t>Poznámka k položce:
Trubní vedení : 36,0-25,92
Vsakovací objekt - dovoz štěrku : 58,0
Vsakovací objekt - zpětný zásyp ze skládky : 140,0+302,0</t>
  </si>
  <si>
    <t>Poznámka k položce:
Trubní vedení : 36,0-25,92</t>
  </si>
  <si>
    <t>Poznámka k položce:
z jakékoliv horniny s uložením výkopku po vrstvách,
Trubní vedení : 
výkop : 36,0
odečet lože + obsyp : -(1,8+8,28)
Vsakovací objekt : 
vykopanou zeminou viz.SO 03.2.2 (nad obsypem štěrkem) : 140,0
vykopanou zeminou viz.SO 03.2.2 (zbývající výkop) : 302,0
štěrkem : 58,0</t>
  </si>
  <si>
    <t>Poznámka k položce:
sypaninou z vhodných hornin tř. 1 - 4 nebo materiálem připraveným podél výkopu ve vzdálenosti do 3 m od jeho kraje, pro jakoukoliv hloubku výkopu a jakoukoliv míru zhutnění,
Trubní vedení : 15,0*1,2*0,46</t>
  </si>
  <si>
    <t>Poznámka k položce:
v otevřeném výkopu,
Trubní vedení : 15,0*1,2*0,1</t>
  </si>
  <si>
    <t>Poznámka k položce:
Trubní vedení : 15,0*1,2*0,46</t>
  </si>
  <si>
    <t>Odstranění záporového pažení dočasného vč.přesunu mechanizace</t>
  </si>
  <si>
    <t>583415024R</t>
  </si>
  <si>
    <t>kamenivo přírodní drcené frakce 8,0 až 16,0 mm; třída B</t>
  </si>
  <si>
    <t>Poznámka k položce:
Vsakovací objekt : 
2,16t/m3 : 2,16*58,0</t>
  </si>
  <si>
    <t>213151111R00</t>
  </si>
  <si>
    <t>Montáž vsakovacích nádrží blok nebo tunel do V 450 l</t>
  </si>
  <si>
    <t>213151121R00</t>
  </si>
  <si>
    <t>Montáž vsakovacích nádrží položení geotextílie</t>
  </si>
  <si>
    <t>Poznámka k položce:
2,0*50,0*5</t>
  </si>
  <si>
    <t>271531114R00</t>
  </si>
  <si>
    <t>Polštáře zhutněné pod základy kamenivo drcené, frakce 8 - 16 mm</t>
  </si>
  <si>
    <t>Poznámka k položce:
66,0*0,2</t>
  </si>
  <si>
    <t>2-1.7</t>
  </si>
  <si>
    <t>D+M Provedení vstupních otvorů do vsakovacích bloků (pomocí rotační frézky), včetně utěsnění prostupu (navaření  nebo přilepení geotextilie k trubce)</t>
  </si>
  <si>
    <t>2-1.1</t>
  </si>
  <si>
    <t>Vsakovací bloky z PP o rozměrech 1200 x 600 x 600 mm (včetně spojek, bočních záslepek)</t>
  </si>
  <si>
    <t>67390503R</t>
  </si>
  <si>
    <t>geotextilie PP; funkce drenážní, separační, ochranná, filtrační; plošná hmotnost 300 g/m2; tl. při 20 kPa 2,80 mm; tl. při 2 kPa 4,20 mm</t>
  </si>
  <si>
    <t>Poznámka k položce:
(2,0*50,0*5)*1,15</t>
  </si>
  <si>
    <t>892571111R00</t>
  </si>
  <si>
    <t>Zkoušky těsnosti kanalizačního potrubí zkouška těsnosti kanalizačního potrubí vodou  do DN 200 mm</t>
  </si>
  <si>
    <t>Poznámka k položce:
vodou nebo vzduchem,</t>
  </si>
  <si>
    <t>894431112R00</t>
  </si>
  <si>
    <t>Osazení plastových šachet z dílců 600 mm</t>
  </si>
  <si>
    <t>894432111R00</t>
  </si>
  <si>
    <t>Osazení plastových šachet revizních průměr 315 mm</t>
  </si>
  <si>
    <t>Poznámka k položce:
2+1</t>
  </si>
  <si>
    <t>899332111R00</t>
  </si>
  <si>
    <t>Výšková úprava uličního vstupu nebo vpustě do 20 cm snížením poklopu</t>
  </si>
  <si>
    <t>Poznámka k položce:
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t>
  </si>
  <si>
    <t>899101111R00</t>
  </si>
  <si>
    <t>Osazení poklopů litinových a ocelových o hmotnost jednotlivě do 50 kg</t>
  </si>
  <si>
    <t>899104111R00</t>
  </si>
  <si>
    <t>Osazení poklopů litinových a ocelových o hmotnost jednotlivě přes 150 kg</t>
  </si>
  <si>
    <t>899201111R00</t>
  </si>
  <si>
    <t>Osazení mříží litinových o hmotnost jednotlivě do 50 kg</t>
  </si>
  <si>
    <t>Poznámka k položce:
včetně rámů a košů na bahno,</t>
  </si>
  <si>
    <t>8-1.8</t>
  </si>
  <si>
    <t>D+M Filtrační koš na dešťovou vodu o průměru 32cm a v.20cm (osazení do šachty)</t>
  </si>
  <si>
    <t>8-1.9a</t>
  </si>
  <si>
    <t>D+M Zaslepení odtoku ve stávající rozdělovací nátokové šachty (DN 200) - pro stáv. objekt IET</t>
  </si>
  <si>
    <t>8-1.9b</t>
  </si>
  <si>
    <t>D+M Zpětné napojení stáv. potrubí z obj. IET do nového vsaku</t>
  </si>
  <si>
    <t>8-10</t>
  </si>
  <si>
    <t>Ponorné kalové čerpadlo stavební, s plovákem(pro mírně znečištěné vody vody), průtok max. 100 m3/hod, výtlak 22 m, napojení na 400 V, 4,0 kW - včetně výstupní hadice 4" v délce 40 m</t>
  </si>
  <si>
    <t>den</t>
  </si>
  <si>
    <t>Poznámka k položce:
Poznámka : zajištění ponorného čerpadla je navrženo formou zapůjčky - uvažovaná doba realizace 30 dnů)</t>
  </si>
  <si>
    <t>8-2.1</t>
  </si>
  <si>
    <t>D+M Potrubí kanalizační z PP SN10, DN150</t>
  </si>
  <si>
    <t>27311361R</t>
  </si>
  <si>
    <t>kroužek těsnicí pryž; šachtové roury a teleskopu; DN = 315,0 mm</t>
  </si>
  <si>
    <t>28697160R</t>
  </si>
  <si>
    <t>kroužek těsnicí pryž; pro teleskop a bet. prstenec; DN = 600,0 mm</t>
  </si>
  <si>
    <t>28697166R</t>
  </si>
  <si>
    <t>adaptér teleskopický; plast; rozměr 820 mm; h = 462 mm; únosnost A 15, B 125, D 400, C 250 kN; příslušenství těsnění</t>
  </si>
  <si>
    <t>55241713R</t>
  </si>
  <si>
    <t>poklop kanalizační DN šachty 1 000 mm; litinový; D výrobku 600 mm; únosnost D 400 kN</t>
  </si>
  <si>
    <t>59224221R</t>
  </si>
  <si>
    <t>prstenec betonový; DN = 680,0 mm</t>
  </si>
  <si>
    <t>8-1.41.5a</t>
  </si>
  <si>
    <t>Prstenec betonový čtvercový DN 315/400/425</t>
  </si>
  <si>
    <t>8-1.41.5b</t>
  </si>
  <si>
    <t>Teleskop s mříží D400-40t, do teleskopu</t>
  </si>
  <si>
    <t>8-1.41.5c</t>
  </si>
  <si>
    <t>Teleskop s litinovým poklopem bez odvětrání D400-40t</t>
  </si>
  <si>
    <t>8-1.41.5d</t>
  </si>
  <si>
    <t>Lapač splavenin DN 425 do teleskopu s mříží</t>
  </si>
  <si>
    <t>8-1.41.5e</t>
  </si>
  <si>
    <t>Roura šachtová korugovaná vlnovec DN315, d.2000mm</t>
  </si>
  <si>
    <t>8-1.6</t>
  </si>
  <si>
    <t>Roura šachtová korugovaná vlnovec DN600, d.2500mm</t>
  </si>
  <si>
    <t>47</t>
  </si>
  <si>
    <t>94</t>
  </si>
  <si>
    <t>Geodetické zaměření</t>
  </si>
  <si>
    <t>49</t>
  </si>
  <si>
    <t>005111021RP1</t>
  </si>
  <si>
    <t>Vytyčení retenční nádrže</t>
  </si>
  <si>
    <t>98</t>
  </si>
  <si>
    <t>SO 03.2.2 - Osdstranění stavby vodního díla</t>
  </si>
  <si>
    <t>D96 - Přesuny suti a vybouraných hmot</t>
  </si>
  <si>
    <t>Poznámka k položce:
Příplatek k cenám hloubených vykopávek za ztížení vykopávky v blízkosti podzemního vedení nebo výbušnin pro jakoukoliv třídu horniny.
736/2</t>
  </si>
  <si>
    <t>131201202R00</t>
  </si>
  <si>
    <t>Hloubení zapažených jam a zářezů do 1000 m3, v hornině 3, strojně, s ručním dočištěním</t>
  </si>
  <si>
    <t>Poznámka k položce:
s urovnáním dna do předepsaného profilu a spádu, s případně nutným přemístěním výkopku ve výkopišti a dále buď s přemístěním výkopku na přilehlém terénu na vzdálenost do 3 m od kraje jámy nebo s naložením na dopravní prostředek
Etapovitost při provádění výkopu dle projektové dokumentace.</t>
  </si>
  <si>
    <t>131201209R00</t>
  </si>
  <si>
    <t>Hloubení zapažených jam a zářezů příplatek za lepivost, v hornině 3,</t>
  </si>
  <si>
    <t>Poznámka k položce:
s urovnáním dna do předepsaného profilu a spádu, s případně nutným přemístěním výkopku ve výkopišti a dále buď s přemístěním výkopku na přilehlém terénu na vzdálenost do 3 m od kraje jámy nebo s naložením na dopravní prostředek
736/2</t>
  </si>
  <si>
    <t>161101103R00</t>
  </si>
  <si>
    <t>Svislé přemístění výkopku z horniny 1 až 4, při hloubce výkopu přes 4 do 6 m</t>
  </si>
  <si>
    <t>Poznámka k položce:
bez naložení do dopravní nádoby, ale s vyprázdněním dopravní nádoby na hromadu nebo na dopravní prostředek,
24% : 736,0/100*24</t>
  </si>
  <si>
    <t>Poznámka k položce:
po suchu, bez naložení výkopku, avšak se složením bez rozhrnutí, zpáteční cesta vozidla.
výkop jámy : 736,0
zpětné zásypy zeminou na skládku : 
vsak.bloky : 140,0+302,0
AN : 102,803</t>
  </si>
  <si>
    <t>Poznámka k položce:
po suchu, bez naložení výkopku, avšak se složením bez rozhrnutí, zpáteční cesta vozidla.
skládka : 191,197*10
zpětné zásypy zeminou na skládku : 
vsak.bloky : (140,0+302,0)*10
AN : 102,803*10</t>
  </si>
  <si>
    <t>167101102R00</t>
  </si>
  <si>
    <t>Nakládání, skládání, překládání neulehlého výkopku nakládání výkopku  přes 100 m3, z horniny 1 až 4</t>
  </si>
  <si>
    <t>Poznámka k položce:
výkop jámy : 736,0
zpětné zásypy zeminou na skládku : 
vsak.bloky : 140,0+302,0
AN : 102,803</t>
  </si>
  <si>
    <t>D+M Zřízení záporového pažení dočasného (viz.projektová dokumentace)</t>
  </si>
  <si>
    <t>Poznámka k položce:
Položka obsahuje:
- zhotovení beraněných dočasných zápor z HEB 220, 52ks, dl.11m
- zhotovení dočasného rozpěrného ocelového rámu 13,26t
- výdřeva 318,78m2
- přesun mechanizace</t>
  </si>
  <si>
    <t>2-01</t>
  </si>
  <si>
    <t>Demontáž vsakovacího bloku do V 450 l</t>
  </si>
  <si>
    <t>Poznámka k položce:
1200x600x600 : 200</t>
  </si>
  <si>
    <t>2-02</t>
  </si>
  <si>
    <t>Odstranění revizních šachet z PVC (korugovaná trubka DN315, dl.3,0m) vč.poklopu, bet.prstence, a šachtového adaptéru</t>
  </si>
  <si>
    <t>2-03</t>
  </si>
  <si>
    <t>Odstranění revizních šachet z PVC (korugovaná trubka DN600, dl.3,0m) vč.poklopu, bet.prstence, a šachtového adaptéru</t>
  </si>
  <si>
    <t>2-04</t>
  </si>
  <si>
    <t>Odstranění geotextilie</t>
  </si>
  <si>
    <t>D96</t>
  </si>
  <si>
    <t>Přesuny suti a vybouraných hmot</t>
  </si>
  <si>
    <t>979990191R00</t>
  </si>
  <si>
    <t>Poplatek za skládku suti</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</si>
  <si>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</si>
  <si>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</si>
  <si>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</si>
  <si>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</si>
  <si>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</si>
  <si>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</si>
  <si>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</si>
  <si>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</si>
  <si>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</si>
  <si>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</si>
  <si>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</si>
  <si>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</si>
  <si>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</si>
  <si>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</si>
  <si>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624253450</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</si>
  <si>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</si>
  <si>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012303000</t>
  </si>
  <si>
    <t>Geodetické práce po výstavbě</t>
  </si>
  <si>
    <t>2116075668</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</si>
  <si>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</si>
  <si>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</si>
  <si>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</si>
  <si>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1216784834</t>
  </si>
  <si>
    <t>Poznámka k položce:
V jednotkové ceně zahrnuty náklady na vypracování :
-prováděcí / dílenské dokumentace pro provedení stavby vč. potřebných detailů
+ IG Průzkum sondy potvrzující předpoklady PD DPS (v rámci dílenské PD pilot zhotovitele. 5ks průzkumných vrtů délka vrtů 26m.)
+ vzorkování prvků / konstrukcí _ dle požadavků PD / objednatele
(v JC jsou také zahrnuty náklady na provedení potřebných stavebních průzkumů)
VEŠKERÉ FORMY A PŘEDÁNÍ SE ŘÍDÍ PODMÍNKAMI ZADÁVACÍ DOKUMENTACE STAVBY
------------------------------------------------------------------------------------------------------------</t>
  </si>
  <si>
    <t>013254000</t>
  </si>
  <si>
    <t>Dokumentace skutečného provedení stavby</t>
  </si>
  <si>
    <t>265621177</t>
  </si>
  <si>
    <t>Poznámka k položce:
VEŠKERÉ FORMY A PŘEDÁNÍ SE ŘÍDÍ PODMÍNKAMI ZADÁVACÍ DOKUMENTACE STAVBY</t>
  </si>
  <si>
    <t>013274000</t>
  </si>
  <si>
    <t>Pasportizace objektu před započetím prací</t>
  </si>
  <si>
    <t>721586483</t>
  </si>
  <si>
    <t xml:space="preserve">Poznámka k položce:
-zmapování , včetně fotodokumentace, stávajícího stavu objektů IET (přilehlý objekt) a objektu MŠ mateřské škooly, přilehlých zpevněných ploch a komunikací
(zdokumentování stavu před zahájením prací _ kontrola objektů při předání díla) 
</t>
  </si>
  <si>
    <t>013294000</t>
  </si>
  <si>
    <t>Ostatní dokumentace_-Dokumentace zdolávání požáru</t>
  </si>
  <si>
    <t>1262700574</t>
  </si>
  <si>
    <t>VRN2</t>
  </si>
  <si>
    <t>Příprava staveniště</t>
  </si>
  <si>
    <t>020001000</t>
  </si>
  <si>
    <t xml:space="preserve">Příprava staveniště </t>
  </si>
  <si>
    <t>1636867202</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</si>
  <si>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</si>
  <si>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</si>
  <si>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</si>
  <si>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</si>
  <si>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</si>
  <si>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-1280908795</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</si>
  <si>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</si>
  <si>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035103001</t>
  </si>
  <si>
    <t>Pronájem ploch</t>
  </si>
  <si>
    <t>-1012565910</t>
  </si>
  <si>
    <t>Poznámka k položce:
(plochy potřebné pro zařízení staveniště, které nejsou v majetku objednatele)</t>
  </si>
  <si>
    <t>039002000</t>
  </si>
  <si>
    <t>Zrušení zařízení staveniště</t>
  </si>
  <si>
    <t>-135186330</t>
  </si>
  <si>
    <t>Poznámka k položce:
-náklady zhotovitele spojené s kompletní likvidací zařízení staveniště vč. uvedení všech dotčených ploch do bezvadného stavu</t>
  </si>
  <si>
    <t>VRN4</t>
  </si>
  <si>
    <t>Inženýrská činnost</t>
  </si>
  <si>
    <t>041903000</t>
  </si>
  <si>
    <t>Dozor jiné osoby_geologa_po celou dobu výstavby spodních staveb objektů</t>
  </si>
  <si>
    <t>-995706285</t>
  </si>
  <si>
    <t>043103000</t>
  </si>
  <si>
    <t>Zkoušky bez rozlišení</t>
  </si>
  <si>
    <t>1423063905</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</si>
  <si>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</si>
  <si>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</si>
  <si>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</si>
  <si>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-941509703</t>
  </si>
  <si>
    <t>Poznámka k položce:
-příprava předávací dokumentace dle ZD
-ostatní kompletační činnost</t>
  </si>
  <si>
    <t>VRN7</t>
  </si>
  <si>
    <t>Provozní vlivy</t>
  </si>
  <si>
    <t>071103000</t>
  </si>
  <si>
    <t>Provoz investora</t>
  </si>
  <si>
    <t>-1959218271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</si>
  <si>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Zajištění provozu investora, zajištění stávajícího vstupu do budovy IET (zaslepení vstupu konstrukcí z OSB desek 30m2))</t>
  </si>
  <si>
    <t>VRN9</t>
  </si>
  <si>
    <t>Ostatní náklady</t>
  </si>
  <si>
    <t>090001000</t>
  </si>
  <si>
    <t>-950592977</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</si>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</sst>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40</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2"/>
    </row>
    <row r="29" spans="1:57" s="3" customFormat="1" ht="14.4" customHeight="1">
      <c r="A29" s="3"/>
      <c r="B29" s="48"/>
      <c r="C29" s="49"/>
      <c r="D29" s="33" t="s">
        <v>46</v>
      </c>
      <c r="E29" s="49"/>
      <c r="F29" s="33" t="s">
        <v>47</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48</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49</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50</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51</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55</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56</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57</v>
      </c>
      <c r="E60" s="44"/>
      <c r="F60" s="44"/>
      <c r="G60" s="44"/>
      <c r="H60" s="44"/>
      <c r="I60" s="44"/>
      <c r="J60" s="44"/>
      <c r="K60" s="44"/>
      <c r="L60" s="44"/>
      <c r="M60" s="44"/>
      <c r="N60" s="44"/>
      <c r="O60" s="44"/>
      <c r="P60" s="44"/>
      <c r="Q60" s="44"/>
      <c r="R60" s="44"/>
      <c r="S60" s="44"/>
      <c r="T60" s="44"/>
      <c r="U60" s="44"/>
      <c r="V60" s="66" t="s">
        <v>58</v>
      </c>
      <c r="W60" s="44"/>
      <c r="X60" s="44"/>
      <c r="Y60" s="44"/>
      <c r="Z60" s="44"/>
      <c r="AA60" s="44"/>
      <c r="AB60" s="44"/>
      <c r="AC60" s="44"/>
      <c r="AD60" s="44"/>
      <c r="AE60" s="44"/>
      <c r="AF60" s="44"/>
      <c r="AG60" s="44"/>
      <c r="AH60" s="66" t="s">
        <v>57</v>
      </c>
      <c r="AI60" s="44"/>
      <c r="AJ60" s="44"/>
      <c r="AK60" s="44"/>
      <c r="AL60" s="44"/>
      <c r="AM60" s="66" t="s">
        <v>58</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59</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60</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57</v>
      </c>
      <c r="E75" s="44"/>
      <c r="F75" s="44"/>
      <c r="G75" s="44"/>
      <c r="H75" s="44"/>
      <c r="I75" s="44"/>
      <c r="J75" s="44"/>
      <c r="K75" s="44"/>
      <c r="L75" s="44"/>
      <c r="M75" s="44"/>
      <c r="N75" s="44"/>
      <c r="O75" s="44"/>
      <c r="P75" s="44"/>
      <c r="Q75" s="44"/>
      <c r="R75" s="44"/>
      <c r="S75" s="44"/>
      <c r="T75" s="44"/>
      <c r="U75" s="44"/>
      <c r="V75" s="66" t="s">
        <v>58</v>
      </c>
      <c r="W75" s="44"/>
      <c r="X75" s="44"/>
      <c r="Y75" s="44"/>
      <c r="Z75" s="44"/>
      <c r="AA75" s="44"/>
      <c r="AB75" s="44"/>
      <c r="AC75" s="44"/>
      <c r="AD75" s="44"/>
      <c r="AE75" s="44"/>
      <c r="AF75" s="44"/>
      <c r="AG75" s="44"/>
      <c r="AH75" s="66" t="s">
        <v>57</v>
      </c>
      <c r="AI75" s="44"/>
      <c r="AJ75" s="44"/>
      <c r="AK75" s="44"/>
      <c r="AL75" s="44"/>
      <c r="AM75" s="66" t="s">
        <v>58</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61</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N21-069_exp3_VR06_I</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Centrum Energetických a Environmentálních Technologií – Explorer (CEETe)</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 xml:space="preserve"> </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3. 5. 2021</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 xml:space="preserve">Vysoká škola báňská -Technická univerzita Ostrava </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62</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63</v>
      </c>
      <c r="D92" s="96"/>
      <c r="E92" s="96"/>
      <c r="F92" s="96"/>
      <c r="G92" s="96"/>
      <c r="H92" s="97"/>
      <c r="I92" s="98" t="s">
        <v>64</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65</v>
      </c>
      <c r="AH92" s="96"/>
      <c r="AI92" s="96"/>
      <c r="AJ92" s="96"/>
      <c r="AK92" s="96"/>
      <c r="AL92" s="96"/>
      <c r="AM92" s="96"/>
      <c r="AN92" s="98" t="s">
        <v>66</v>
      </c>
      <c r="AO92" s="96"/>
      <c r="AP92" s="100"/>
      <c r="AQ92" s="101" t="s">
        <v>67</v>
      </c>
      <c r="AR92" s="46"/>
      <c r="AS92" s="102" t="s">
        <v>68</v>
      </c>
      <c r="AT92" s="103" t="s">
        <v>69</v>
      </c>
      <c r="AU92" s="103" t="s">
        <v>70</v>
      </c>
      <c r="AV92" s="103" t="s">
        <v>71</v>
      </c>
      <c r="AW92" s="103" t="s">
        <v>72</v>
      </c>
      <c r="AX92" s="103" t="s">
        <v>73</v>
      </c>
      <c r="AY92" s="103" t="s">
        <v>74</v>
      </c>
      <c r="AZ92" s="103" t="s">
        <v>75</v>
      </c>
      <c r="BA92" s="103" t="s">
        <v>76</v>
      </c>
      <c r="BB92" s="103" t="s">
        <v>77</v>
      </c>
      <c r="BC92" s="103" t="s">
        <v>78</v>
      </c>
      <c r="BD92" s="104" t="s">
        <v>79</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80</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ROUND(AG95+AG100+AG106,2)</f>
        <v>0</v>
      </c>
      <c r="AH94" s="111"/>
      <c r="AI94" s="111"/>
      <c r="AJ94" s="111"/>
      <c r="AK94" s="111"/>
      <c r="AL94" s="111"/>
      <c r="AM94" s="111"/>
      <c r="AN94" s="112">
        <f>SUM(AG94,AT94)</f>
        <v>0</v>
      </c>
      <c r="AO94" s="112"/>
      <c r="AP94" s="112"/>
      <c r="AQ94" s="113" t="s">
        <v>1</v>
      </c>
      <c r="AR94" s="114"/>
      <c r="AS94" s="115">
        <f>ROUND(AS95+AS100+AS106,2)</f>
        <v>0</v>
      </c>
      <c r="AT94" s="116">
        <f>ROUND(SUM(AV94:AW94),2)</f>
        <v>0</v>
      </c>
      <c r="AU94" s="117">
        <f>ROUND(AU95+AU100+AU106,5)</f>
        <v>0</v>
      </c>
      <c r="AV94" s="116">
        <f>ROUND(AZ94*L29,2)</f>
        <v>0</v>
      </c>
      <c r="AW94" s="116">
        <f>ROUND(BA94*L30,2)</f>
        <v>0</v>
      </c>
      <c r="AX94" s="116">
        <f>ROUND(BB94*L29,2)</f>
        <v>0</v>
      </c>
      <c r="AY94" s="116">
        <f>ROUND(BC94*L30,2)</f>
        <v>0</v>
      </c>
      <c r="AZ94" s="116">
        <f>ROUND(AZ95+AZ100+AZ106,2)</f>
        <v>0</v>
      </c>
      <c r="BA94" s="116">
        <f>ROUND(BA95+BA100+BA106,2)</f>
        <v>0</v>
      </c>
      <c r="BB94" s="116">
        <f>ROUND(BB95+BB100+BB106,2)</f>
        <v>0</v>
      </c>
      <c r="BC94" s="116">
        <f>ROUND(BC95+BC100+BC106,2)</f>
        <v>0</v>
      </c>
      <c r="BD94" s="118">
        <f>ROUND(BD95+BD100+BD106,2)</f>
        <v>0</v>
      </c>
      <c r="BE94" s="6"/>
      <c r="BS94" s="119" t="s">
        <v>81</v>
      </c>
      <c r="BT94" s="119" t="s">
        <v>82</v>
      </c>
      <c r="BU94" s="120" t="s">
        <v>83</v>
      </c>
      <c r="BV94" s="119" t="s">
        <v>84</v>
      </c>
      <c r="BW94" s="119" t="s">
        <v>5</v>
      </c>
      <c r="BX94" s="119" t="s">
        <v>85</v>
      </c>
      <c r="CL94" s="119" t="s">
        <v>19</v>
      </c>
    </row>
    <row r="95" spans="1:91" s="7" customFormat="1" ht="16.5" customHeight="1">
      <c r="A95" s="7"/>
      <c r="B95" s="121"/>
      <c r="C95" s="122"/>
      <c r="D95" s="123" t="s">
        <v>86</v>
      </c>
      <c r="E95" s="123"/>
      <c r="F95" s="123"/>
      <c r="G95" s="123"/>
      <c r="H95" s="123"/>
      <c r="I95" s="124"/>
      <c r="J95" s="123" t="s">
        <v>87</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ROUND(AG96+AG98+AG99,2)</f>
        <v>0</v>
      </c>
      <c r="AH95" s="124"/>
      <c r="AI95" s="124"/>
      <c r="AJ95" s="124"/>
      <c r="AK95" s="124"/>
      <c r="AL95" s="124"/>
      <c r="AM95" s="124"/>
      <c r="AN95" s="126">
        <f>SUM(AG95,AT95)</f>
        <v>0</v>
      </c>
      <c r="AO95" s="124"/>
      <c r="AP95" s="124"/>
      <c r="AQ95" s="127" t="s">
        <v>88</v>
      </c>
      <c r="AR95" s="128"/>
      <c r="AS95" s="129">
        <f>ROUND(AS96+AS98+AS99,2)</f>
        <v>0</v>
      </c>
      <c r="AT95" s="130">
        <f>ROUND(SUM(AV95:AW95),2)</f>
        <v>0</v>
      </c>
      <c r="AU95" s="131">
        <f>ROUND(AU96+AU98+AU99,5)</f>
        <v>0</v>
      </c>
      <c r="AV95" s="130">
        <f>ROUND(AZ95*L29,2)</f>
        <v>0</v>
      </c>
      <c r="AW95" s="130">
        <f>ROUND(BA95*L30,2)</f>
        <v>0</v>
      </c>
      <c r="AX95" s="130">
        <f>ROUND(BB95*L29,2)</f>
        <v>0</v>
      </c>
      <c r="AY95" s="130">
        <f>ROUND(BC95*L30,2)</f>
        <v>0</v>
      </c>
      <c r="AZ95" s="130">
        <f>ROUND(AZ96+AZ98+AZ99,2)</f>
        <v>0</v>
      </c>
      <c r="BA95" s="130">
        <f>ROUND(BA96+BA98+BA99,2)</f>
        <v>0</v>
      </c>
      <c r="BB95" s="130">
        <f>ROUND(BB96+BB98+BB99,2)</f>
        <v>0</v>
      </c>
      <c r="BC95" s="130">
        <f>ROUND(BC96+BC98+BC99,2)</f>
        <v>0</v>
      </c>
      <c r="BD95" s="132">
        <f>ROUND(BD96+BD98+BD99,2)</f>
        <v>0</v>
      </c>
      <c r="BE95" s="7"/>
      <c r="BS95" s="133" t="s">
        <v>81</v>
      </c>
      <c r="BT95" s="133" t="s">
        <v>89</v>
      </c>
      <c r="BU95" s="133" t="s">
        <v>83</v>
      </c>
      <c r="BV95" s="133" t="s">
        <v>84</v>
      </c>
      <c r="BW95" s="133" t="s">
        <v>90</v>
      </c>
      <c r="BX95" s="133" t="s">
        <v>5</v>
      </c>
      <c r="CL95" s="133" t="s">
        <v>19</v>
      </c>
      <c r="CM95" s="133" t="s">
        <v>91</v>
      </c>
    </row>
    <row r="96" spans="1:90" s="4" customFormat="1" ht="16.5" customHeight="1">
      <c r="A96" s="4"/>
      <c r="B96" s="72"/>
      <c r="C96" s="134"/>
      <c r="D96" s="134"/>
      <c r="E96" s="135" t="s">
        <v>92</v>
      </c>
      <c r="F96" s="135"/>
      <c r="G96" s="135"/>
      <c r="H96" s="135"/>
      <c r="I96" s="135"/>
      <c r="J96" s="134"/>
      <c r="K96" s="135" t="s">
        <v>93</v>
      </c>
      <c r="L96" s="135"/>
      <c r="M96" s="135"/>
      <c r="N96" s="135"/>
      <c r="O96" s="135"/>
      <c r="P96" s="135"/>
      <c r="Q96" s="135"/>
      <c r="R96" s="135"/>
      <c r="S96" s="135"/>
      <c r="T96" s="135"/>
      <c r="U96" s="135"/>
      <c r="V96" s="135"/>
      <c r="W96" s="135"/>
      <c r="X96" s="135"/>
      <c r="Y96" s="135"/>
      <c r="Z96" s="135"/>
      <c r="AA96" s="135"/>
      <c r="AB96" s="135"/>
      <c r="AC96" s="135"/>
      <c r="AD96" s="135"/>
      <c r="AE96" s="135"/>
      <c r="AF96" s="135"/>
      <c r="AG96" s="136">
        <f>ROUND(AG97,2)</f>
        <v>0</v>
      </c>
      <c r="AH96" s="134"/>
      <c r="AI96" s="134"/>
      <c r="AJ96" s="134"/>
      <c r="AK96" s="134"/>
      <c r="AL96" s="134"/>
      <c r="AM96" s="134"/>
      <c r="AN96" s="137">
        <f>SUM(AG96,AT96)</f>
        <v>0</v>
      </c>
      <c r="AO96" s="134"/>
      <c r="AP96" s="134"/>
      <c r="AQ96" s="138" t="s">
        <v>94</v>
      </c>
      <c r="AR96" s="74"/>
      <c r="AS96" s="139">
        <f>ROUND(AS97,2)</f>
        <v>0</v>
      </c>
      <c r="AT96" s="140">
        <f>ROUND(SUM(AV96:AW96),2)</f>
        <v>0</v>
      </c>
      <c r="AU96" s="141">
        <f>ROUND(AU97,5)</f>
        <v>0</v>
      </c>
      <c r="AV96" s="140">
        <f>ROUND(AZ96*L29,2)</f>
        <v>0</v>
      </c>
      <c r="AW96" s="140">
        <f>ROUND(BA96*L30,2)</f>
        <v>0</v>
      </c>
      <c r="AX96" s="140">
        <f>ROUND(BB96*L29,2)</f>
        <v>0</v>
      </c>
      <c r="AY96" s="140">
        <f>ROUND(BC96*L30,2)</f>
        <v>0</v>
      </c>
      <c r="AZ96" s="140">
        <f>ROUND(AZ97,2)</f>
        <v>0</v>
      </c>
      <c r="BA96" s="140">
        <f>ROUND(BA97,2)</f>
        <v>0</v>
      </c>
      <c r="BB96" s="140">
        <f>ROUND(BB97,2)</f>
        <v>0</v>
      </c>
      <c r="BC96" s="140">
        <f>ROUND(BC97,2)</f>
        <v>0</v>
      </c>
      <c r="BD96" s="142">
        <f>ROUND(BD97,2)</f>
        <v>0</v>
      </c>
      <c r="BE96" s="4"/>
      <c r="BS96" s="143" t="s">
        <v>81</v>
      </c>
      <c r="BT96" s="143" t="s">
        <v>91</v>
      </c>
      <c r="BU96" s="143" t="s">
        <v>83</v>
      </c>
      <c r="BV96" s="143" t="s">
        <v>84</v>
      </c>
      <c r="BW96" s="143" t="s">
        <v>95</v>
      </c>
      <c r="BX96" s="143" t="s">
        <v>90</v>
      </c>
      <c r="CL96" s="143" t="s">
        <v>19</v>
      </c>
    </row>
    <row r="97" spans="1:90" s="4" customFormat="1" ht="23.25" customHeight="1">
      <c r="A97" s="144" t="s">
        <v>96</v>
      </c>
      <c r="B97" s="72"/>
      <c r="C97" s="134"/>
      <c r="D97" s="134"/>
      <c r="E97" s="134"/>
      <c r="F97" s="135" t="s">
        <v>97</v>
      </c>
      <c r="G97" s="135"/>
      <c r="H97" s="135"/>
      <c r="I97" s="135"/>
      <c r="J97" s="135"/>
      <c r="K97" s="134"/>
      <c r="L97" s="135" t="s">
        <v>98</v>
      </c>
      <c r="M97" s="135"/>
      <c r="N97" s="135"/>
      <c r="O97" s="135"/>
      <c r="P97" s="135"/>
      <c r="Q97" s="135"/>
      <c r="R97" s="135"/>
      <c r="S97" s="135"/>
      <c r="T97" s="135"/>
      <c r="U97" s="135"/>
      <c r="V97" s="135"/>
      <c r="W97" s="135"/>
      <c r="X97" s="135"/>
      <c r="Y97" s="135"/>
      <c r="Z97" s="135"/>
      <c r="AA97" s="135"/>
      <c r="AB97" s="135"/>
      <c r="AC97" s="135"/>
      <c r="AD97" s="135"/>
      <c r="AE97" s="135"/>
      <c r="AF97" s="135"/>
      <c r="AG97" s="137">
        <f>'SO 02.1a - HTÚ'!J34</f>
        <v>0</v>
      </c>
      <c r="AH97" s="134"/>
      <c r="AI97" s="134"/>
      <c r="AJ97" s="134"/>
      <c r="AK97" s="134"/>
      <c r="AL97" s="134"/>
      <c r="AM97" s="134"/>
      <c r="AN97" s="137">
        <f>SUM(AG97,AT97)</f>
        <v>0</v>
      </c>
      <c r="AO97" s="134"/>
      <c r="AP97" s="134"/>
      <c r="AQ97" s="138" t="s">
        <v>94</v>
      </c>
      <c r="AR97" s="74"/>
      <c r="AS97" s="139">
        <v>0</v>
      </c>
      <c r="AT97" s="140">
        <f>ROUND(SUM(AV97:AW97),2)</f>
        <v>0</v>
      </c>
      <c r="AU97" s="141">
        <f>'SO 02.1a - HTÚ'!P129</f>
        <v>0</v>
      </c>
      <c r="AV97" s="140">
        <f>'SO 02.1a - HTÚ'!J37</f>
        <v>0</v>
      </c>
      <c r="AW97" s="140">
        <f>'SO 02.1a - HTÚ'!J38</f>
        <v>0</v>
      </c>
      <c r="AX97" s="140">
        <f>'SO 02.1a - HTÚ'!J39</f>
        <v>0</v>
      </c>
      <c r="AY97" s="140">
        <f>'SO 02.1a - HTÚ'!J40</f>
        <v>0</v>
      </c>
      <c r="AZ97" s="140">
        <f>'SO 02.1a - HTÚ'!F37</f>
        <v>0</v>
      </c>
      <c r="BA97" s="140">
        <f>'SO 02.1a - HTÚ'!F38</f>
        <v>0</v>
      </c>
      <c r="BB97" s="140">
        <f>'SO 02.1a - HTÚ'!F39</f>
        <v>0</v>
      </c>
      <c r="BC97" s="140">
        <f>'SO 02.1a - HTÚ'!F40</f>
        <v>0</v>
      </c>
      <c r="BD97" s="142">
        <f>'SO 02.1a - HTÚ'!F41</f>
        <v>0</v>
      </c>
      <c r="BE97" s="4"/>
      <c r="BT97" s="143" t="s">
        <v>99</v>
      </c>
      <c r="BV97" s="143" t="s">
        <v>84</v>
      </c>
      <c r="BW97" s="143" t="s">
        <v>100</v>
      </c>
      <c r="BX97" s="143" t="s">
        <v>95</v>
      </c>
      <c r="CL97" s="143" t="s">
        <v>19</v>
      </c>
    </row>
    <row r="98" spans="1:90" s="4" customFormat="1" ht="16.5" customHeight="1">
      <c r="A98" s="144" t="s">
        <v>96</v>
      </c>
      <c r="B98" s="72"/>
      <c r="C98" s="134"/>
      <c r="D98" s="134"/>
      <c r="E98" s="135" t="s">
        <v>101</v>
      </c>
      <c r="F98" s="135"/>
      <c r="G98" s="135"/>
      <c r="H98" s="135"/>
      <c r="I98" s="135"/>
      <c r="J98" s="134"/>
      <c r="K98" s="135" t="s">
        <v>102</v>
      </c>
      <c r="L98" s="135"/>
      <c r="M98" s="135"/>
      <c r="N98" s="135"/>
      <c r="O98" s="135"/>
      <c r="P98" s="135"/>
      <c r="Q98" s="135"/>
      <c r="R98" s="135"/>
      <c r="S98" s="135"/>
      <c r="T98" s="135"/>
      <c r="U98" s="135"/>
      <c r="V98" s="135"/>
      <c r="W98" s="135"/>
      <c r="X98" s="135"/>
      <c r="Y98" s="135"/>
      <c r="Z98" s="135"/>
      <c r="AA98" s="135"/>
      <c r="AB98" s="135"/>
      <c r="AC98" s="135"/>
      <c r="AD98" s="135"/>
      <c r="AE98" s="135"/>
      <c r="AF98" s="135"/>
      <c r="AG98" s="137">
        <f>'SO 02.3 - Přeložka horkovodu'!J32</f>
        <v>0</v>
      </c>
      <c r="AH98" s="134"/>
      <c r="AI98" s="134"/>
      <c r="AJ98" s="134"/>
      <c r="AK98" s="134"/>
      <c r="AL98" s="134"/>
      <c r="AM98" s="134"/>
      <c r="AN98" s="137">
        <f>SUM(AG98,AT98)</f>
        <v>0</v>
      </c>
      <c r="AO98" s="134"/>
      <c r="AP98" s="134"/>
      <c r="AQ98" s="138" t="s">
        <v>94</v>
      </c>
      <c r="AR98" s="74"/>
      <c r="AS98" s="139">
        <v>0</v>
      </c>
      <c r="AT98" s="140">
        <f>ROUND(SUM(AV98:AW98),2)</f>
        <v>0</v>
      </c>
      <c r="AU98" s="141">
        <f>'SO 02.3 - Přeložka horkovodu'!P127</f>
        <v>0</v>
      </c>
      <c r="AV98" s="140">
        <f>'SO 02.3 - Přeložka horkovodu'!J35</f>
        <v>0</v>
      </c>
      <c r="AW98" s="140">
        <f>'SO 02.3 - Přeložka horkovodu'!J36</f>
        <v>0</v>
      </c>
      <c r="AX98" s="140">
        <f>'SO 02.3 - Přeložka horkovodu'!J37</f>
        <v>0</v>
      </c>
      <c r="AY98" s="140">
        <f>'SO 02.3 - Přeložka horkovodu'!J38</f>
        <v>0</v>
      </c>
      <c r="AZ98" s="140">
        <f>'SO 02.3 - Přeložka horkovodu'!F35</f>
        <v>0</v>
      </c>
      <c r="BA98" s="140">
        <f>'SO 02.3 - Přeložka horkovodu'!F36</f>
        <v>0</v>
      </c>
      <c r="BB98" s="140">
        <f>'SO 02.3 - Přeložka horkovodu'!F37</f>
        <v>0</v>
      </c>
      <c r="BC98" s="140">
        <f>'SO 02.3 - Přeložka horkovodu'!F38</f>
        <v>0</v>
      </c>
      <c r="BD98" s="142">
        <f>'SO 02.3 - Přeložka horkovodu'!F39</f>
        <v>0</v>
      </c>
      <c r="BE98" s="4"/>
      <c r="BT98" s="143" t="s">
        <v>91</v>
      </c>
      <c r="BV98" s="143" t="s">
        <v>84</v>
      </c>
      <c r="BW98" s="143" t="s">
        <v>103</v>
      </c>
      <c r="BX98" s="143" t="s">
        <v>90</v>
      </c>
      <c r="CL98" s="143" t="s">
        <v>1</v>
      </c>
    </row>
    <row r="99" spans="1:90" s="4" customFormat="1" ht="16.5" customHeight="1">
      <c r="A99" s="144" t="s">
        <v>96</v>
      </c>
      <c r="B99" s="72"/>
      <c r="C99" s="134"/>
      <c r="D99" s="134"/>
      <c r="E99" s="135" t="s">
        <v>104</v>
      </c>
      <c r="F99" s="135"/>
      <c r="G99" s="135"/>
      <c r="H99" s="135"/>
      <c r="I99" s="135"/>
      <c r="J99" s="134"/>
      <c r="K99" s="135" t="s">
        <v>105</v>
      </c>
      <c r="L99" s="135"/>
      <c r="M99" s="135"/>
      <c r="N99" s="135"/>
      <c r="O99" s="135"/>
      <c r="P99" s="135"/>
      <c r="Q99" s="135"/>
      <c r="R99" s="135"/>
      <c r="S99" s="135"/>
      <c r="T99" s="135"/>
      <c r="U99" s="135"/>
      <c r="V99" s="135"/>
      <c r="W99" s="135"/>
      <c r="X99" s="135"/>
      <c r="Y99" s="135"/>
      <c r="Z99" s="135"/>
      <c r="AA99" s="135"/>
      <c r="AB99" s="135"/>
      <c r="AC99" s="135"/>
      <c r="AD99" s="135"/>
      <c r="AE99" s="135"/>
      <c r="AF99" s="135"/>
      <c r="AG99" s="137">
        <f>'SO 02.4 - Přeložka vodovodu'!J32</f>
        <v>0</v>
      </c>
      <c r="AH99" s="134"/>
      <c r="AI99" s="134"/>
      <c r="AJ99" s="134"/>
      <c r="AK99" s="134"/>
      <c r="AL99" s="134"/>
      <c r="AM99" s="134"/>
      <c r="AN99" s="137">
        <f>SUM(AG99,AT99)</f>
        <v>0</v>
      </c>
      <c r="AO99" s="134"/>
      <c r="AP99" s="134"/>
      <c r="AQ99" s="138" t="s">
        <v>94</v>
      </c>
      <c r="AR99" s="74"/>
      <c r="AS99" s="139">
        <v>0</v>
      </c>
      <c r="AT99" s="140">
        <f>ROUND(SUM(AV99:AW99),2)</f>
        <v>0</v>
      </c>
      <c r="AU99" s="141">
        <f>'SO 02.4 - Přeložka vodovodu'!P125</f>
        <v>0</v>
      </c>
      <c r="AV99" s="140">
        <f>'SO 02.4 - Přeložka vodovodu'!J35</f>
        <v>0</v>
      </c>
      <c r="AW99" s="140">
        <f>'SO 02.4 - Přeložka vodovodu'!J36</f>
        <v>0</v>
      </c>
      <c r="AX99" s="140">
        <f>'SO 02.4 - Přeložka vodovodu'!J37</f>
        <v>0</v>
      </c>
      <c r="AY99" s="140">
        <f>'SO 02.4 - Přeložka vodovodu'!J38</f>
        <v>0</v>
      </c>
      <c r="AZ99" s="140">
        <f>'SO 02.4 - Přeložka vodovodu'!F35</f>
        <v>0</v>
      </c>
      <c r="BA99" s="140">
        <f>'SO 02.4 - Přeložka vodovodu'!F36</f>
        <v>0</v>
      </c>
      <c r="BB99" s="140">
        <f>'SO 02.4 - Přeložka vodovodu'!F37</f>
        <v>0</v>
      </c>
      <c r="BC99" s="140">
        <f>'SO 02.4 - Přeložka vodovodu'!F38</f>
        <v>0</v>
      </c>
      <c r="BD99" s="142">
        <f>'SO 02.4 - Přeložka vodovodu'!F39</f>
        <v>0</v>
      </c>
      <c r="BE99" s="4"/>
      <c r="BT99" s="143" t="s">
        <v>91</v>
      </c>
      <c r="BV99" s="143" t="s">
        <v>84</v>
      </c>
      <c r="BW99" s="143" t="s">
        <v>106</v>
      </c>
      <c r="BX99" s="143" t="s">
        <v>90</v>
      </c>
      <c r="CL99" s="143" t="s">
        <v>1</v>
      </c>
    </row>
    <row r="100" spans="1:91" s="7" customFormat="1" ht="16.5" customHeight="1">
      <c r="A100" s="7"/>
      <c r="B100" s="121"/>
      <c r="C100" s="122"/>
      <c r="D100" s="123" t="s">
        <v>107</v>
      </c>
      <c r="E100" s="123"/>
      <c r="F100" s="123"/>
      <c r="G100" s="123"/>
      <c r="H100" s="123"/>
      <c r="I100" s="124"/>
      <c r="J100" s="123" t="s">
        <v>108</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ROUND(AG101+AG103,2)</f>
        <v>0</v>
      </c>
      <c r="AH100" s="124"/>
      <c r="AI100" s="124"/>
      <c r="AJ100" s="124"/>
      <c r="AK100" s="124"/>
      <c r="AL100" s="124"/>
      <c r="AM100" s="124"/>
      <c r="AN100" s="126">
        <f>SUM(AG100,AT100)</f>
        <v>0</v>
      </c>
      <c r="AO100" s="124"/>
      <c r="AP100" s="124"/>
      <c r="AQ100" s="127" t="s">
        <v>88</v>
      </c>
      <c r="AR100" s="128"/>
      <c r="AS100" s="129">
        <f>ROUND(AS101+AS103,2)</f>
        <v>0</v>
      </c>
      <c r="AT100" s="130">
        <f>ROUND(SUM(AV100:AW100),2)</f>
        <v>0</v>
      </c>
      <c r="AU100" s="131">
        <f>ROUND(AU101+AU103,5)</f>
        <v>0</v>
      </c>
      <c r="AV100" s="130">
        <f>ROUND(AZ100*L29,2)</f>
        <v>0</v>
      </c>
      <c r="AW100" s="130">
        <f>ROUND(BA100*L30,2)</f>
        <v>0</v>
      </c>
      <c r="AX100" s="130">
        <f>ROUND(BB100*L29,2)</f>
        <v>0</v>
      </c>
      <c r="AY100" s="130">
        <f>ROUND(BC100*L30,2)</f>
        <v>0</v>
      </c>
      <c r="AZ100" s="130">
        <f>ROUND(AZ101+AZ103,2)</f>
        <v>0</v>
      </c>
      <c r="BA100" s="130">
        <f>ROUND(BA101+BA103,2)</f>
        <v>0</v>
      </c>
      <c r="BB100" s="130">
        <f>ROUND(BB101+BB103,2)</f>
        <v>0</v>
      </c>
      <c r="BC100" s="130">
        <f>ROUND(BC101+BC103,2)</f>
        <v>0</v>
      </c>
      <c r="BD100" s="132">
        <f>ROUND(BD101+BD103,2)</f>
        <v>0</v>
      </c>
      <c r="BE100" s="7"/>
      <c r="BS100" s="133" t="s">
        <v>81</v>
      </c>
      <c r="BT100" s="133" t="s">
        <v>89</v>
      </c>
      <c r="BU100" s="133" t="s">
        <v>83</v>
      </c>
      <c r="BV100" s="133" t="s">
        <v>84</v>
      </c>
      <c r="BW100" s="133" t="s">
        <v>109</v>
      </c>
      <c r="BX100" s="133" t="s">
        <v>5</v>
      </c>
      <c r="CL100" s="133" t="s">
        <v>19</v>
      </c>
      <c r="CM100" s="133" t="s">
        <v>91</v>
      </c>
    </row>
    <row r="101" spans="1:90" s="4" customFormat="1" ht="16.5" customHeight="1">
      <c r="A101" s="4"/>
      <c r="B101" s="72"/>
      <c r="C101" s="134"/>
      <c r="D101" s="134"/>
      <c r="E101" s="135" t="s">
        <v>110</v>
      </c>
      <c r="F101" s="135"/>
      <c r="G101" s="135"/>
      <c r="H101" s="135"/>
      <c r="I101" s="135"/>
      <c r="J101" s="134"/>
      <c r="K101" s="135" t="s">
        <v>111</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ROUND(AG102,2)</f>
        <v>0</v>
      </c>
      <c r="AH101" s="134"/>
      <c r="AI101" s="134"/>
      <c r="AJ101" s="134"/>
      <c r="AK101" s="134"/>
      <c r="AL101" s="134"/>
      <c r="AM101" s="134"/>
      <c r="AN101" s="137">
        <f>SUM(AG101,AT101)</f>
        <v>0</v>
      </c>
      <c r="AO101" s="134"/>
      <c r="AP101" s="134"/>
      <c r="AQ101" s="138" t="s">
        <v>94</v>
      </c>
      <c r="AR101" s="74"/>
      <c r="AS101" s="139">
        <f>ROUND(AS102,2)</f>
        <v>0</v>
      </c>
      <c r="AT101" s="140">
        <f>ROUND(SUM(AV101:AW101),2)</f>
        <v>0</v>
      </c>
      <c r="AU101" s="141">
        <f>ROUND(AU102,5)</f>
        <v>0</v>
      </c>
      <c r="AV101" s="140">
        <f>ROUND(AZ101*L29,2)</f>
        <v>0</v>
      </c>
      <c r="AW101" s="140">
        <f>ROUND(BA101*L30,2)</f>
        <v>0</v>
      </c>
      <c r="AX101" s="140">
        <f>ROUND(BB101*L29,2)</f>
        <v>0</v>
      </c>
      <c r="AY101" s="140">
        <f>ROUND(BC101*L30,2)</f>
        <v>0</v>
      </c>
      <c r="AZ101" s="140">
        <f>ROUND(AZ102,2)</f>
        <v>0</v>
      </c>
      <c r="BA101" s="140">
        <f>ROUND(BA102,2)</f>
        <v>0</v>
      </c>
      <c r="BB101" s="140">
        <f>ROUND(BB102,2)</f>
        <v>0</v>
      </c>
      <c r="BC101" s="140">
        <f>ROUND(BC102,2)</f>
        <v>0</v>
      </c>
      <c r="BD101" s="142">
        <f>ROUND(BD102,2)</f>
        <v>0</v>
      </c>
      <c r="BE101" s="4"/>
      <c r="BS101" s="143" t="s">
        <v>81</v>
      </c>
      <c r="BT101" s="143" t="s">
        <v>91</v>
      </c>
      <c r="BU101" s="143" t="s">
        <v>83</v>
      </c>
      <c r="BV101" s="143" t="s">
        <v>84</v>
      </c>
      <c r="BW101" s="143" t="s">
        <v>112</v>
      </c>
      <c r="BX101" s="143" t="s">
        <v>109</v>
      </c>
      <c r="CL101" s="143" t="s">
        <v>19</v>
      </c>
    </row>
    <row r="102" spans="1:90" s="4" customFormat="1" ht="23.25" customHeight="1">
      <c r="A102" s="144" t="s">
        <v>96</v>
      </c>
      <c r="B102" s="72"/>
      <c r="C102" s="134"/>
      <c r="D102" s="134"/>
      <c r="E102" s="134"/>
      <c r="F102" s="135" t="s">
        <v>113</v>
      </c>
      <c r="G102" s="135"/>
      <c r="H102" s="135"/>
      <c r="I102" s="135"/>
      <c r="J102" s="135"/>
      <c r="K102" s="134"/>
      <c r="L102" s="135" t="s">
        <v>111</v>
      </c>
      <c r="M102" s="135"/>
      <c r="N102" s="135"/>
      <c r="O102" s="135"/>
      <c r="P102" s="135"/>
      <c r="Q102" s="135"/>
      <c r="R102" s="135"/>
      <c r="S102" s="135"/>
      <c r="T102" s="135"/>
      <c r="U102" s="135"/>
      <c r="V102" s="135"/>
      <c r="W102" s="135"/>
      <c r="X102" s="135"/>
      <c r="Y102" s="135"/>
      <c r="Z102" s="135"/>
      <c r="AA102" s="135"/>
      <c r="AB102" s="135"/>
      <c r="AC102" s="135"/>
      <c r="AD102" s="135"/>
      <c r="AE102" s="135"/>
      <c r="AF102" s="135"/>
      <c r="AG102" s="137">
        <f>'SO 03.1.0 - Akumulační ná...'!J34</f>
        <v>0</v>
      </c>
      <c r="AH102" s="134"/>
      <c r="AI102" s="134"/>
      <c r="AJ102" s="134"/>
      <c r="AK102" s="134"/>
      <c r="AL102" s="134"/>
      <c r="AM102" s="134"/>
      <c r="AN102" s="137">
        <f>SUM(AG102,AT102)</f>
        <v>0</v>
      </c>
      <c r="AO102" s="134"/>
      <c r="AP102" s="134"/>
      <c r="AQ102" s="138" t="s">
        <v>94</v>
      </c>
      <c r="AR102" s="74"/>
      <c r="AS102" s="139">
        <v>0</v>
      </c>
      <c r="AT102" s="140">
        <f>ROUND(SUM(AV102:AW102),2)</f>
        <v>0</v>
      </c>
      <c r="AU102" s="141">
        <f>'SO 03.1.0 - Akumulační ná...'!P128</f>
        <v>0</v>
      </c>
      <c r="AV102" s="140">
        <f>'SO 03.1.0 - Akumulační ná...'!J37</f>
        <v>0</v>
      </c>
      <c r="AW102" s="140">
        <f>'SO 03.1.0 - Akumulační ná...'!J38</f>
        <v>0</v>
      </c>
      <c r="AX102" s="140">
        <f>'SO 03.1.0 - Akumulační ná...'!J39</f>
        <v>0</v>
      </c>
      <c r="AY102" s="140">
        <f>'SO 03.1.0 - Akumulační ná...'!J40</f>
        <v>0</v>
      </c>
      <c r="AZ102" s="140">
        <f>'SO 03.1.0 - Akumulační ná...'!F37</f>
        <v>0</v>
      </c>
      <c r="BA102" s="140">
        <f>'SO 03.1.0 - Akumulační ná...'!F38</f>
        <v>0</v>
      </c>
      <c r="BB102" s="140">
        <f>'SO 03.1.0 - Akumulační ná...'!F39</f>
        <v>0</v>
      </c>
      <c r="BC102" s="140">
        <f>'SO 03.1.0 - Akumulační ná...'!F40</f>
        <v>0</v>
      </c>
      <c r="BD102" s="142">
        <f>'SO 03.1.0 - Akumulační ná...'!F41</f>
        <v>0</v>
      </c>
      <c r="BE102" s="4"/>
      <c r="BT102" s="143" t="s">
        <v>99</v>
      </c>
      <c r="BV102" s="143" t="s">
        <v>84</v>
      </c>
      <c r="BW102" s="143" t="s">
        <v>114</v>
      </c>
      <c r="BX102" s="143" t="s">
        <v>112</v>
      </c>
      <c r="CL102" s="143" t="s">
        <v>1</v>
      </c>
    </row>
    <row r="103" spans="1:90" s="4" customFormat="1" ht="16.5" customHeight="1">
      <c r="A103" s="4"/>
      <c r="B103" s="72"/>
      <c r="C103" s="134"/>
      <c r="D103" s="134"/>
      <c r="E103" s="135" t="s">
        <v>115</v>
      </c>
      <c r="F103" s="135"/>
      <c r="G103" s="135"/>
      <c r="H103" s="135"/>
      <c r="I103" s="135"/>
      <c r="J103" s="134"/>
      <c r="K103" s="135" t="s">
        <v>116</v>
      </c>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6">
        <f>ROUND(SUM(AG104:AG105),2)</f>
        <v>0</v>
      </c>
      <c r="AH103" s="134"/>
      <c r="AI103" s="134"/>
      <c r="AJ103" s="134"/>
      <c r="AK103" s="134"/>
      <c r="AL103" s="134"/>
      <c r="AM103" s="134"/>
      <c r="AN103" s="137">
        <f>SUM(AG103,AT103)</f>
        <v>0</v>
      </c>
      <c r="AO103" s="134"/>
      <c r="AP103" s="134"/>
      <c r="AQ103" s="138" t="s">
        <v>94</v>
      </c>
      <c r="AR103" s="74"/>
      <c r="AS103" s="139">
        <f>ROUND(SUM(AS104:AS105),2)</f>
        <v>0</v>
      </c>
      <c r="AT103" s="140">
        <f>ROUND(SUM(AV103:AW103),2)</f>
        <v>0</v>
      </c>
      <c r="AU103" s="141">
        <f>ROUND(SUM(AU104:AU105),5)</f>
        <v>0</v>
      </c>
      <c r="AV103" s="140">
        <f>ROUND(AZ103*L29,2)</f>
        <v>0</v>
      </c>
      <c r="AW103" s="140">
        <f>ROUND(BA103*L30,2)</f>
        <v>0</v>
      </c>
      <c r="AX103" s="140">
        <f>ROUND(BB103*L29,2)</f>
        <v>0</v>
      </c>
      <c r="AY103" s="140">
        <f>ROUND(BC103*L30,2)</f>
        <v>0</v>
      </c>
      <c r="AZ103" s="140">
        <f>ROUND(SUM(AZ104:AZ105),2)</f>
        <v>0</v>
      </c>
      <c r="BA103" s="140">
        <f>ROUND(SUM(BA104:BA105),2)</f>
        <v>0</v>
      </c>
      <c r="BB103" s="140">
        <f>ROUND(SUM(BB104:BB105),2)</f>
        <v>0</v>
      </c>
      <c r="BC103" s="140">
        <f>ROUND(SUM(BC104:BC105),2)</f>
        <v>0</v>
      </c>
      <c r="BD103" s="142">
        <f>ROUND(SUM(BD104:BD105),2)</f>
        <v>0</v>
      </c>
      <c r="BE103" s="4"/>
      <c r="BS103" s="143" t="s">
        <v>81</v>
      </c>
      <c r="BT103" s="143" t="s">
        <v>91</v>
      </c>
      <c r="BU103" s="143" t="s">
        <v>83</v>
      </c>
      <c r="BV103" s="143" t="s">
        <v>84</v>
      </c>
      <c r="BW103" s="143" t="s">
        <v>117</v>
      </c>
      <c r="BX103" s="143" t="s">
        <v>109</v>
      </c>
      <c r="CL103" s="143" t="s">
        <v>19</v>
      </c>
    </row>
    <row r="104" spans="1:90" s="4" customFormat="1" ht="23.25" customHeight="1">
      <c r="A104" s="144" t="s">
        <v>96</v>
      </c>
      <c r="B104" s="72"/>
      <c r="C104" s="134"/>
      <c r="D104" s="134"/>
      <c r="E104" s="134"/>
      <c r="F104" s="135" t="s">
        <v>118</v>
      </c>
      <c r="G104" s="135"/>
      <c r="H104" s="135"/>
      <c r="I104" s="135"/>
      <c r="J104" s="135"/>
      <c r="K104" s="134"/>
      <c r="L104" s="135" t="s">
        <v>116</v>
      </c>
      <c r="M104" s="135"/>
      <c r="N104" s="135"/>
      <c r="O104" s="135"/>
      <c r="P104" s="135"/>
      <c r="Q104" s="135"/>
      <c r="R104" s="135"/>
      <c r="S104" s="135"/>
      <c r="T104" s="135"/>
      <c r="U104" s="135"/>
      <c r="V104" s="135"/>
      <c r="W104" s="135"/>
      <c r="X104" s="135"/>
      <c r="Y104" s="135"/>
      <c r="Z104" s="135"/>
      <c r="AA104" s="135"/>
      <c r="AB104" s="135"/>
      <c r="AC104" s="135"/>
      <c r="AD104" s="135"/>
      <c r="AE104" s="135"/>
      <c r="AF104" s="135"/>
      <c r="AG104" s="137">
        <f>'SO 03.2.1 - Úprava retenc...'!J34</f>
        <v>0</v>
      </c>
      <c r="AH104" s="134"/>
      <c r="AI104" s="134"/>
      <c r="AJ104" s="134"/>
      <c r="AK104" s="134"/>
      <c r="AL104" s="134"/>
      <c r="AM104" s="134"/>
      <c r="AN104" s="137">
        <f>SUM(AG104,AT104)</f>
        <v>0</v>
      </c>
      <c r="AO104" s="134"/>
      <c r="AP104" s="134"/>
      <c r="AQ104" s="138" t="s">
        <v>94</v>
      </c>
      <c r="AR104" s="74"/>
      <c r="AS104" s="139">
        <v>0</v>
      </c>
      <c r="AT104" s="140">
        <f>ROUND(SUM(AV104:AW104),2)</f>
        <v>0</v>
      </c>
      <c r="AU104" s="141">
        <f>'SO 03.2.1 - Úprava retenc...'!P129</f>
        <v>0</v>
      </c>
      <c r="AV104" s="140">
        <f>'SO 03.2.1 - Úprava retenc...'!J37</f>
        <v>0</v>
      </c>
      <c r="AW104" s="140">
        <f>'SO 03.2.1 - Úprava retenc...'!J38</f>
        <v>0</v>
      </c>
      <c r="AX104" s="140">
        <f>'SO 03.2.1 - Úprava retenc...'!J39</f>
        <v>0</v>
      </c>
      <c r="AY104" s="140">
        <f>'SO 03.2.1 - Úprava retenc...'!J40</f>
        <v>0</v>
      </c>
      <c r="AZ104" s="140">
        <f>'SO 03.2.1 - Úprava retenc...'!F37</f>
        <v>0</v>
      </c>
      <c r="BA104" s="140">
        <f>'SO 03.2.1 - Úprava retenc...'!F38</f>
        <v>0</v>
      </c>
      <c r="BB104" s="140">
        <f>'SO 03.2.1 - Úprava retenc...'!F39</f>
        <v>0</v>
      </c>
      <c r="BC104" s="140">
        <f>'SO 03.2.1 - Úprava retenc...'!F40</f>
        <v>0</v>
      </c>
      <c r="BD104" s="142">
        <f>'SO 03.2.1 - Úprava retenc...'!F41</f>
        <v>0</v>
      </c>
      <c r="BE104" s="4"/>
      <c r="BT104" s="143" t="s">
        <v>99</v>
      </c>
      <c r="BV104" s="143" t="s">
        <v>84</v>
      </c>
      <c r="BW104" s="143" t="s">
        <v>119</v>
      </c>
      <c r="BX104" s="143" t="s">
        <v>117</v>
      </c>
      <c r="CL104" s="143" t="s">
        <v>1</v>
      </c>
    </row>
    <row r="105" spans="1:90" s="4" customFormat="1" ht="23.25" customHeight="1">
      <c r="A105" s="144" t="s">
        <v>96</v>
      </c>
      <c r="B105" s="72"/>
      <c r="C105" s="134"/>
      <c r="D105" s="134"/>
      <c r="E105" s="134"/>
      <c r="F105" s="135" t="s">
        <v>120</v>
      </c>
      <c r="G105" s="135"/>
      <c r="H105" s="135"/>
      <c r="I105" s="135"/>
      <c r="J105" s="135"/>
      <c r="K105" s="134"/>
      <c r="L105" s="135" t="s">
        <v>121</v>
      </c>
      <c r="M105" s="135"/>
      <c r="N105" s="135"/>
      <c r="O105" s="135"/>
      <c r="P105" s="135"/>
      <c r="Q105" s="135"/>
      <c r="R105" s="135"/>
      <c r="S105" s="135"/>
      <c r="T105" s="135"/>
      <c r="U105" s="135"/>
      <c r="V105" s="135"/>
      <c r="W105" s="135"/>
      <c r="X105" s="135"/>
      <c r="Y105" s="135"/>
      <c r="Z105" s="135"/>
      <c r="AA105" s="135"/>
      <c r="AB105" s="135"/>
      <c r="AC105" s="135"/>
      <c r="AD105" s="135"/>
      <c r="AE105" s="135"/>
      <c r="AF105" s="135"/>
      <c r="AG105" s="137">
        <f>'SO 03.2.2 - Osdstranění s...'!J34</f>
        <v>0</v>
      </c>
      <c r="AH105" s="134"/>
      <c r="AI105" s="134"/>
      <c r="AJ105" s="134"/>
      <c r="AK105" s="134"/>
      <c r="AL105" s="134"/>
      <c r="AM105" s="134"/>
      <c r="AN105" s="137">
        <f>SUM(AG105,AT105)</f>
        <v>0</v>
      </c>
      <c r="AO105" s="134"/>
      <c r="AP105" s="134"/>
      <c r="AQ105" s="138" t="s">
        <v>94</v>
      </c>
      <c r="AR105" s="74"/>
      <c r="AS105" s="139">
        <v>0</v>
      </c>
      <c r="AT105" s="140">
        <f>ROUND(SUM(AV105:AW105),2)</f>
        <v>0</v>
      </c>
      <c r="AU105" s="141">
        <f>'SO 03.2.2 - Osdstranění s...'!P128</f>
        <v>0</v>
      </c>
      <c r="AV105" s="140">
        <f>'SO 03.2.2 - Osdstranění s...'!J37</f>
        <v>0</v>
      </c>
      <c r="AW105" s="140">
        <f>'SO 03.2.2 - Osdstranění s...'!J38</f>
        <v>0</v>
      </c>
      <c r="AX105" s="140">
        <f>'SO 03.2.2 - Osdstranění s...'!J39</f>
        <v>0</v>
      </c>
      <c r="AY105" s="140">
        <f>'SO 03.2.2 - Osdstranění s...'!J40</f>
        <v>0</v>
      </c>
      <c r="AZ105" s="140">
        <f>'SO 03.2.2 - Osdstranění s...'!F37</f>
        <v>0</v>
      </c>
      <c r="BA105" s="140">
        <f>'SO 03.2.2 - Osdstranění s...'!F38</f>
        <v>0</v>
      </c>
      <c r="BB105" s="140">
        <f>'SO 03.2.2 - Osdstranění s...'!F39</f>
        <v>0</v>
      </c>
      <c r="BC105" s="140">
        <f>'SO 03.2.2 - Osdstranění s...'!F40</f>
        <v>0</v>
      </c>
      <c r="BD105" s="142">
        <f>'SO 03.2.2 - Osdstranění s...'!F41</f>
        <v>0</v>
      </c>
      <c r="BE105" s="4"/>
      <c r="BT105" s="143" t="s">
        <v>99</v>
      </c>
      <c r="BV105" s="143" t="s">
        <v>84</v>
      </c>
      <c r="BW105" s="143" t="s">
        <v>122</v>
      </c>
      <c r="BX105" s="143" t="s">
        <v>117</v>
      </c>
      <c r="CL105" s="143" t="s">
        <v>1</v>
      </c>
    </row>
    <row r="106" spans="1:91" s="7" customFormat="1" ht="16.5" customHeight="1">
      <c r="A106" s="144" t="s">
        <v>96</v>
      </c>
      <c r="B106" s="121"/>
      <c r="C106" s="122"/>
      <c r="D106" s="123" t="s">
        <v>123</v>
      </c>
      <c r="E106" s="123"/>
      <c r="F106" s="123"/>
      <c r="G106" s="123"/>
      <c r="H106" s="123"/>
      <c r="I106" s="124"/>
      <c r="J106" s="123" t="s">
        <v>124</v>
      </c>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6">
        <f>'VON - Vedlejší a ostatní ...'!J30</f>
        <v>0</v>
      </c>
      <c r="AH106" s="124"/>
      <c r="AI106" s="124"/>
      <c r="AJ106" s="124"/>
      <c r="AK106" s="124"/>
      <c r="AL106" s="124"/>
      <c r="AM106" s="124"/>
      <c r="AN106" s="126">
        <f>SUM(AG106,AT106)</f>
        <v>0</v>
      </c>
      <c r="AO106" s="124"/>
      <c r="AP106" s="124"/>
      <c r="AQ106" s="127" t="s">
        <v>88</v>
      </c>
      <c r="AR106" s="128"/>
      <c r="AS106" s="145">
        <v>0</v>
      </c>
      <c r="AT106" s="146">
        <f>ROUND(SUM(AV106:AW106),2)</f>
        <v>0</v>
      </c>
      <c r="AU106" s="147">
        <f>'VON - Vedlejší a ostatní ...'!P123</f>
        <v>0</v>
      </c>
      <c r="AV106" s="146">
        <f>'VON - Vedlejší a ostatní ...'!J33</f>
        <v>0</v>
      </c>
      <c r="AW106" s="146">
        <f>'VON - Vedlejší a ostatní ...'!J34</f>
        <v>0</v>
      </c>
      <c r="AX106" s="146">
        <f>'VON - Vedlejší a ostatní ...'!J35</f>
        <v>0</v>
      </c>
      <c r="AY106" s="146">
        <f>'VON - Vedlejší a ostatní ...'!J36</f>
        <v>0</v>
      </c>
      <c r="AZ106" s="146">
        <f>'VON - Vedlejší a ostatní ...'!F33</f>
        <v>0</v>
      </c>
      <c r="BA106" s="146">
        <f>'VON - Vedlejší a ostatní ...'!F34</f>
        <v>0</v>
      </c>
      <c r="BB106" s="146">
        <f>'VON - Vedlejší a ostatní ...'!F35</f>
        <v>0</v>
      </c>
      <c r="BC106" s="146">
        <f>'VON - Vedlejší a ostatní ...'!F36</f>
        <v>0</v>
      </c>
      <c r="BD106" s="148">
        <f>'VON - Vedlejší a ostatní ...'!F37</f>
        <v>0</v>
      </c>
      <c r="BE106" s="7"/>
      <c r="BT106" s="133" t="s">
        <v>89</v>
      </c>
      <c r="BV106" s="133" t="s">
        <v>84</v>
      </c>
      <c r="BW106" s="133" t="s">
        <v>125</v>
      </c>
      <c r="BX106" s="133" t="s">
        <v>5</v>
      </c>
      <c r="CL106" s="133" t="s">
        <v>19</v>
      </c>
      <c r="CM106" s="133" t="s">
        <v>91</v>
      </c>
    </row>
    <row r="107" spans="1:57" s="2" customFormat="1" ht="30" customHeight="1">
      <c r="A107" s="40"/>
      <c r="B107" s="41"/>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6"/>
      <c r="AS107" s="40"/>
      <c r="AT107" s="40"/>
      <c r="AU107" s="40"/>
      <c r="AV107" s="40"/>
      <c r="AW107" s="40"/>
      <c r="AX107" s="40"/>
      <c r="AY107" s="40"/>
      <c r="AZ107" s="40"/>
      <c r="BA107" s="40"/>
      <c r="BB107" s="40"/>
      <c r="BC107" s="40"/>
      <c r="BD107" s="40"/>
      <c r="BE107" s="40"/>
    </row>
    <row r="108" spans="1:57" s="2" customFormat="1" ht="6.95" customHeight="1">
      <c r="A108" s="40"/>
      <c r="B108" s="68"/>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46"/>
      <c r="AS108" s="40"/>
      <c r="AT108" s="40"/>
      <c r="AU108" s="40"/>
      <c r="AV108" s="40"/>
      <c r="AW108" s="40"/>
      <c r="AX108" s="40"/>
      <c r="AY108" s="40"/>
      <c r="AZ108" s="40"/>
      <c r="BA108" s="40"/>
      <c r="BB108" s="40"/>
      <c r="BC108" s="40"/>
      <c r="BD108" s="40"/>
      <c r="BE108" s="40"/>
    </row>
  </sheetData>
  <sheetProtection password="E785" sheet="1" objects="1" scenarios="1" formatColumns="0" formatRows="0"/>
  <mergeCells count="86">
    <mergeCell ref="C92:G92"/>
    <mergeCell ref="D100:H100"/>
    <mergeCell ref="D95:H95"/>
    <mergeCell ref="E103:I103"/>
    <mergeCell ref="E98:I98"/>
    <mergeCell ref="E96:I96"/>
    <mergeCell ref="E101:I101"/>
    <mergeCell ref="E99:I99"/>
    <mergeCell ref="F97:J97"/>
    <mergeCell ref="F104:J104"/>
    <mergeCell ref="F102:J102"/>
    <mergeCell ref="I92:AF92"/>
    <mergeCell ref="J100:AF100"/>
    <mergeCell ref="J95:AF95"/>
    <mergeCell ref="K101:AF101"/>
    <mergeCell ref="K99:AF99"/>
    <mergeCell ref="K98:AF98"/>
    <mergeCell ref="K96:AF96"/>
    <mergeCell ref="K103:AF103"/>
    <mergeCell ref="L97:AF97"/>
    <mergeCell ref="L102:AF102"/>
    <mergeCell ref="L85:AO85"/>
    <mergeCell ref="L104:AF104"/>
    <mergeCell ref="F105:J105"/>
    <mergeCell ref="L105:AF105"/>
    <mergeCell ref="D106:H106"/>
    <mergeCell ref="J106:AF106"/>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92:AM92"/>
    <mergeCell ref="AG98:AM98"/>
    <mergeCell ref="AG104:AM104"/>
    <mergeCell ref="AG96:AM96"/>
    <mergeCell ref="AG101:AM101"/>
    <mergeCell ref="AG95:AM95"/>
    <mergeCell ref="AG99:AM99"/>
    <mergeCell ref="AG102:AM102"/>
    <mergeCell ref="AG100:AM100"/>
    <mergeCell ref="AG103:AM103"/>
    <mergeCell ref="AG97:AM97"/>
    <mergeCell ref="AM87:AN87"/>
    <mergeCell ref="AM89:AP89"/>
    <mergeCell ref="AM90:AP90"/>
    <mergeCell ref="AN103:AP103"/>
    <mergeCell ref="AN104:AP104"/>
    <mergeCell ref="AN92:AP92"/>
    <mergeCell ref="AN97:AP97"/>
    <mergeCell ref="AN101:AP101"/>
    <mergeCell ref="AN100:AP100"/>
    <mergeCell ref="AN95:AP95"/>
    <mergeCell ref="AN99:AP99"/>
    <mergeCell ref="AN96:AP96"/>
    <mergeCell ref="AN102:AP102"/>
    <mergeCell ref="AN98:AP98"/>
    <mergeCell ref="AS89:AT91"/>
    <mergeCell ref="AN105:AP105"/>
    <mergeCell ref="AG105:AM105"/>
    <mergeCell ref="AN106:AP106"/>
    <mergeCell ref="AG106:AM106"/>
    <mergeCell ref="AN94:AP94"/>
  </mergeCells>
  <hyperlinks>
    <hyperlink ref="A97" location="'SO 02.1a - HTÚ'!C2" display="/"/>
    <hyperlink ref="A98" location="'SO 02.3 - Přeložka horkovodu'!C2" display="/"/>
    <hyperlink ref="A99" location="'SO 02.4 - Přeložka vodovodu'!C2" display="/"/>
    <hyperlink ref="A102" location="'SO 03.1.0 - Akumulační ná...'!C2" display="/"/>
    <hyperlink ref="A104" location="'SO 03.2.1 - Úprava retenc...'!C2" display="/"/>
    <hyperlink ref="A105" location="'SO 03.2.2 - Osdstranění s...'!C2" display="/"/>
    <hyperlink ref="A10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ht="12">
      <c r="B8" s="21"/>
      <c r="D8" s="153" t="s">
        <v>127</v>
      </c>
      <c r="L8" s="21"/>
    </row>
    <row r="9" spans="2:12" s="1" customFormat="1" ht="16.5" customHeight="1">
      <c r="B9" s="21"/>
      <c r="E9" s="154" t="s">
        <v>128</v>
      </c>
      <c r="F9" s="1"/>
      <c r="G9" s="1"/>
      <c r="H9" s="1"/>
      <c r="L9" s="21"/>
    </row>
    <row r="10" spans="2:12" s="1" customFormat="1" ht="12" customHeight="1">
      <c r="B10" s="21"/>
      <c r="D10" s="153" t="s">
        <v>129</v>
      </c>
      <c r="L10" s="21"/>
    </row>
    <row r="11" spans="1:31" s="2" customFormat="1" ht="16.5" customHeight="1">
      <c r="A11" s="40"/>
      <c r="B11" s="46"/>
      <c r="C11" s="40"/>
      <c r="D11" s="40"/>
      <c r="E11" s="155" t="s">
        <v>130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6" t="s">
        <v>132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7" t="str">
        <f>'Rekapitulace stavby'!AN8</f>
        <v>3. 5. 2021</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40</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8"/>
      <c r="B31" s="159"/>
      <c r="C31" s="158"/>
      <c r="D31" s="158"/>
      <c r="E31" s="160" t="s">
        <v>41</v>
      </c>
      <c r="F31" s="160"/>
      <c r="G31" s="160"/>
      <c r="H31" s="160"/>
      <c r="I31" s="158"/>
      <c r="J31" s="158"/>
      <c r="K31" s="158"/>
      <c r="L31" s="161"/>
      <c r="S31" s="158"/>
      <c r="T31" s="158"/>
      <c r="U31" s="158"/>
      <c r="V31" s="158"/>
      <c r="W31" s="158"/>
      <c r="X31" s="158"/>
      <c r="Y31" s="158"/>
      <c r="Z31" s="158"/>
      <c r="AA31" s="158"/>
      <c r="AB31" s="158"/>
      <c r="AC31" s="158"/>
      <c r="AD31" s="158"/>
      <c r="AE31" s="158"/>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25.4" customHeight="1">
      <c r="A34" s="40"/>
      <c r="B34" s="46"/>
      <c r="C34" s="40"/>
      <c r="D34" s="163" t="s">
        <v>42</v>
      </c>
      <c r="E34" s="40"/>
      <c r="F34" s="40"/>
      <c r="G34" s="40"/>
      <c r="H34" s="40"/>
      <c r="I34" s="40"/>
      <c r="J34" s="164">
        <f>ROUND(J129,2)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2"/>
      <c r="E35" s="162"/>
      <c r="F35" s="162"/>
      <c r="G35" s="162"/>
      <c r="H35" s="162"/>
      <c r="I35" s="162"/>
      <c r="J35" s="162"/>
      <c r="K35" s="162"/>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5" t="s">
        <v>44</v>
      </c>
      <c r="G36" s="40"/>
      <c r="H36" s="40"/>
      <c r="I36" s="165" t="s">
        <v>43</v>
      </c>
      <c r="J36" s="165"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55" t="s">
        <v>46</v>
      </c>
      <c r="E37" s="153" t="s">
        <v>47</v>
      </c>
      <c r="F37" s="166">
        <f>ROUND((SUM(BE129:BE197)),2)</f>
        <v>0</v>
      </c>
      <c r="G37" s="40"/>
      <c r="H37" s="40"/>
      <c r="I37" s="167">
        <v>0.21</v>
      </c>
      <c r="J37" s="166">
        <f>ROUND(((SUM(BE129:BE197))*I37),2)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48</v>
      </c>
      <c r="F38" s="166">
        <f>ROUND((SUM(BF129:BF197)),2)</f>
        <v>0</v>
      </c>
      <c r="G38" s="40"/>
      <c r="H38" s="40"/>
      <c r="I38" s="167">
        <v>0.15</v>
      </c>
      <c r="J38" s="166">
        <f>ROUND(((SUM(BF129:BF197))*I38),2)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49</v>
      </c>
      <c r="F39" s="166">
        <f>ROUND((SUM(BG129:BG197)),2)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50</v>
      </c>
      <c r="F40" s="166">
        <f>ROUND((SUM(BH129:BH197)),2)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51</v>
      </c>
      <c r="F41" s="166">
        <f>ROUND((SUM(BI129:BI197)),2)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2:12" s="1" customFormat="1" ht="16.5" customHeight="1">
      <c r="B87" s="22"/>
      <c r="C87" s="23"/>
      <c r="D87" s="23"/>
      <c r="E87" s="186" t="s">
        <v>128</v>
      </c>
      <c r="F87" s="23"/>
      <c r="G87" s="23"/>
      <c r="H87" s="23"/>
      <c r="I87" s="23"/>
      <c r="J87" s="23"/>
      <c r="K87" s="23"/>
      <c r="L87" s="21"/>
    </row>
    <row r="88" spans="2:12" s="1" customFormat="1" ht="12" customHeight="1">
      <c r="B88" s="22"/>
      <c r="C88" s="33" t="s">
        <v>129</v>
      </c>
      <c r="D88" s="23"/>
      <c r="E88" s="23"/>
      <c r="F88" s="23"/>
      <c r="G88" s="23"/>
      <c r="H88" s="23"/>
      <c r="I88" s="23"/>
      <c r="J88" s="23"/>
      <c r="K88" s="23"/>
      <c r="L88" s="21"/>
    </row>
    <row r="89" spans="1:31" s="2" customFormat="1" ht="16.5" customHeight="1">
      <c r="A89" s="40"/>
      <c r="B89" s="41"/>
      <c r="C89" s="42"/>
      <c r="D89" s="42"/>
      <c r="E89" s="187" t="s">
        <v>130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SO 02.1a - HTÚ</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3. 5. 2021</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 xml:space="preserve">Vysoká škola báňská -Technická univerzita Ostrava </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8" t="s">
        <v>134</v>
      </c>
      <c r="D98" s="189"/>
      <c r="E98" s="189"/>
      <c r="F98" s="189"/>
      <c r="G98" s="189"/>
      <c r="H98" s="189"/>
      <c r="I98" s="189"/>
      <c r="J98" s="190" t="s">
        <v>135</v>
      </c>
      <c r="K98" s="189"/>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1" t="s">
        <v>136</v>
      </c>
      <c r="D100" s="42"/>
      <c r="E100" s="42"/>
      <c r="F100" s="42"/>
      <c r="G100" s="42"/>
      <c r="H100" s="42"/>
      <c r="I100" s="42"/>
      <c r="J100" s="112">
        <f>J129</f>
        <v>0</v>
      </c>
      <c r="K100" s="42"/>
      <c r="L100" s="65"/>
      <c r="S100" s="40"/>
      <c r="T100" s="40"/>
      <c r="U100" s="40"/>
      <c r="V100" s="40"/>
      <c r="W100" s="40"/>
      <c r="X100" s="40"/>
      <c r="Y100" s="40"/>
      <c r="Z100" s="40"/>
      <c r="AA100" s="40"/>
      <c r="AB100" s="40"/>
      <c r="AC100" s="40"/>
      <c r="AD100" s="40"/>
      <c r="AE100" s="40"/>
      <c r="AU100" s="18" t="s">
        <v>137</v>
      </c>
    </row>
    <row r="101" spans="1:31" s="9" customFormat="1" ht="24.95" customHeight="1">
      <c r="A101" s="9"/>
      <c r="B101" s="192"/>
      <c r="C101" s="193"/>
      <c r="D101" s="194" t="s">
        <v>138</v>
      </c>
      <c r="E101" s="195"/>
      <c r="F101" s="195"/>
      <c r="G101" s="195"/>
      <c r="H101" s="195"/>
      <c r="I101" s="195"/>
      <c r="J101" s="196">
        <f>J130</f>
        <v>0</v>
      </c>
      <c r="K101" s="193"/>
      <c r="L101" s="197"/>
      <c r="S101" s="9"/>
      <c r="T101" s="9"/>
      <c r="U101" s="9"/>
      <c r="V101" s="9"/>
      <c r="W101" s="9"/>
      <c r="X101" s="9"/>
      <c r="Y101" s="9"/>
      <c r="Z101" s="9"/>
      <c r="AA101" s="9"/>
      <c r="AB101" s="9"/>
      <c r="AC101" s="9"/>
      <c r="AD101" s="9"/>
      <c r="AE101" s="9"/>
    </row>
    <row r="102" spans="1:31" s="10" customFormat="1" ht="19.9" customHeight="1">
      <c r="A102" s="10"/>
      <c r="B102" s="198"/>
      <c r="C102" s="134"/>
      <c r="D102" s="199" t="s">
        <v>139</v>
      </c>
      <c r="E102" s="200"/>
      <c r="F102" s="200"/>
      <c r="G102" s="200"/>
      <c r="H102" s="200"/>
      <c r="I102" s="200"/>
      <c r="J102" s="201">
        <f>J131</f>
        <v>0</v>
      </c>
      <c r="K102" s="134"/>
      <c r="L102" s="202"/>
      <c r="S102" s="10"/>
      <c r="T102" s="10"/>
      <c r="U102" s="10"/>
      <c r="V102" s="10"/>
      <c r="W102" s="10"/>
      <c r="X102" s="10"/>
      <c r="Y102" s="10"/>
      <c r="Z102" s="10"/>
      <c r="AA102" s="10"/>
      <c r="AB102" s="10"/>
      <c r="AC102" s="10"/>
      <c r="AD102" s="10"/>
      <c r="AE102" s="10"/>
    </row>
    <row r="103" spans="1:31" s="10" customFormat="1" ht="19.9" customHeight="1">
      <c r="A103" s="10"/>
      <c r="B103" s="198"/>
      <c r="C103" s="134"/>
      <c r="D103" s="199" t="s">
        <v>140</v>
      </c>
      <c r="E103" s="200"/>
      <c r="F103" s="200"/>
      <c r="G103" s="200"/>
      <c r="H103" s="200"/>
      <c r="I103" s="200"/>
      <c r="J103" s="201">
        <f>J173</f>
        <v>0</v>
      </c>
      <c r="K103" s="134"/>
      <c r="L103" s="202"/>
      <c r="S103" s="10"/>
      <c r="T103" s="10"/>
      <c r="U103" s="10"/>
      <c r="V103" s="10"/>
      <c r="W103" s="10"/>
      <c r="X103" s="10"/>
      <c r="Y103" s="10"/>
      <c r="Z103" s="10"/>
      <c r="AA103" s="10"/>
      <c r="AB103" s="10"/>
      <c r="AC103" s="10"/>
      <c r="AD103" s="10"/>
      <c r="AE103" s="10"/>
    </row>
    <row r="104" spans="1:31" s="10" customFormat="1" ht="19.9" customHeight="1">
      <c r="A104" s="10"/>
      <c r="B104" s="198"/>
      <c r="C104" s="134"/>
      <c r="D104" s="199" t="s">
        <v>141</v>
      </c>
      <c r="E104" s="200"/>
      <c r="F104" s="200"/>
      <c r="G104" s="200"/>
      <c r="H104" s="200"/>
      <c r="I104" s="200"/>
      <c r="J104" s="201">
        <f>J191</f>
        <v>0</v>
      </c>
      <c r="K104" s="134"/>
      <c r="L104" s="202"/>
      <c r="S104" s="10"/>
      <c r="T104" s="10"/>
      <c r="U104" s="10"/>
      <c r="V104" s="10"/>
      <c r="W104" s="10"/>
      <c r="X104" s="10"/>
      <c r="Y104" s="10"/>
      <c r="Z104" s="10"/>
      <c r="AA104" s="10"/>
      <c r="AB104" s="10"/>
      <c r="AC104" s="10"/>
      <c r="AD104" s="10"/>
      <c r="AE104" s="10"/>
    </row>
    <row r="105" spans="1:31" s="10" customFormat="1" ht="19.9" customHeight="1">
      <c r="A105" s="10"/>
      <c r="B105" s="198"/>
      <c r="C105" s="134"/>
      <c r="D105" s="199" t="s">
        <v>142</v>
      </c>
      <c r="E105" s="200"/>
      <c r="F105" s="200"/>
      <c r="G105" s="200"/>
      <c r="H105" s="200"/>
      <c r="I105" s="200"/>
      <c r="J105" s="201">
        <f>J196</f>
        <v>0</v>
      </c>
      <c r="K105" s="134"/>
      <c r="L105" s="202"/>
      <c r="S105" s="10"/>
      <c r="T105" s="10"/>
      <c r="U105" s="10"/>
      <c r="V105" s="10"/>
      <c r="W105" s="10"/>
      <c r="X105" s="10"/>
      <c r="Y105" s="10"/>
      <c r="Z105" s="10"/>
      <c r="AA105" s="10"/>
      <c r="AB105" s="10"/>
      <c r="AC105" s="10"/>
      <c r="AD105" s="10"/>
      <c r="AE105" s="10"/>
    </row>
    <row r="106" spans="1:31" s="2" customFormat="1" ht="21.8"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143</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86" t="str">
        <f>E7</f>
        <v>Centrum Energetických a Environmentálních Technologií – Explorer (CEETe)</v>
      </c>
      <c r="F115" s="33"/>
      <c r="G115" s="33"/>
      <c r="H115" s="33"/>
      <c r="I115" s="42"/>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127</v>
      </c>
      <c r="D116" s="23"/>
      <c r="E116" s="23"/>
      <c r="F116" s="23"/>
      <c r="G116" s="23"/>
      <c r="H116" s="23"/>
      <c r="I116" s="23"/>
      <c r="J116" s="23"/>
      <c r="K116" s="23"/>
      <c r="L116" s="21"/>
    </row>
    <row r="117" spans="2:12" s="1" customFormat="1" ht="16.5" customHeight="1">
      <c r="B117" s="22"/>
      <c r="C117" s="23"/>
      <c r="D117" s="23"/>
      <c r="E117" s="186" t="s">
        <v>128</v>
      </c>
      <c r="F117" s="23"/>
      <c r="G117" s="23"/>
      <c r="H117" s="23"/>
      <c r="I117" s="23"/>
      <c r="J117" s="23"/>
      <c r="K117" s="23"/>
      <c r="L117" s="21"/>
    </row>
    <row r="118" spans="2:12" s="1" customFormat="1" ht="12" customHeight="1">
      <c r="B118" s="22"/>
      <c r="C118" s="33" t="s">
        <v>129</v>
      </c>
      <c r="D118" s="23"/>
      <c r="E118" s="23"/>
      <c r="F118" s="23"/>
      <c r="G118" s="23"/>
      <c r="H118" s="23"/>
      <c r="I118" s="23"/>
      <c r="J118" s="23"/>
      <c r="K118" s="23"/>
      <c r="L118" s="21"/>
    </row>
    <row r="119" spans="1:31" s="2" customFormat="1" ht="16.5" customHeight="1">
      <c r="A119" s="40"/>
      <c r="B119" s="41"/>
      <c r="C119" s="42"/>
      <c r="D119" s="42"/>
      <c r="E119" s="187" t="s">
        <v>130</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131</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E13</f>
        <v>SO 02.1a - HTÚ</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F16</f>
        <v xml:space="preserve"> </v>
      </c>
      <c r="G123" s="42"/>
      <c r="H123" s="42"/>
      <c r="I123" s="33" t="s">
        <v>24</v>
      </c>
      <c r="J123" s="81" t="str">
        <f>IF(J16="","",J16)</f>
        <v>3. 5. 2021</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E19</f>
        <v xml:space="preserve">Vysoká škola báňská -Technická univerzita Ostrava </v>
      </c>
      <c r="G125" s="42"/>
      <c r="H125" s="42"/>
      <c r="I125" s="33" t="s">
        <v>36</v>
      </c>
      <c r="J125" s="38" t="str">
        <f>E25</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IF(E22="","",E22)</f>
        <v>Vyplň údaj</v>
      </c>
      <c r="G126" s="42"/>
      <c r="H126" s="42"/>
      <c r="I126" s="33" t="s">
        <v>39</v>
      </c>
      <c r="J126" s="38" t="str">
        <f>E28</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1" customFormat="1" ht="29.25" customHeight="1">
      <c r="A128" s="203"/>
      <c r="B128" s="204"/>
      <c r="C128" s="205" t="s">
        <v>144</v>
      </c>
      <c r="D128" s="206" t="s">
        <v>67</v>
      </c>
      <c r="E128" s="206" t="s">
        <v>63</v>
      </c>
      <c r="F128" s="206" t="s">
        <v>64</v>
      </c>
      <c r="G128" s="206" t="s">
        <v>145</v>
      </c>
      <c r="H128" s="206" t="s">
        <v>146</v>
      </c>
      <c r="I128" s="206" t="s">
        <v>147</v>
      </c>
      <c r="J128" s="206" t="s">
        <v>135</v>
      </c>
      <c r="K128" s="207" t="s">
        <v>148</v>
      </c>
      <c r="L128" s="208"/>
      <c r="M128" s="102" t="s">
        <v>1</v>
      </c>
      <c r="N128" s="103" t="s">
        <v>46</v>
      </c>
      <c r="O128" s="103" t="s">
        <v>149</v>
      </c>
      <c r="P128" s="103" t="s">
        <v>150</v>
      </c>
      <c r="Q128" s="103" t="s">
        <v>151</v>
      </c>
      <c r="R128" s="103" t="s">
        <v>152</v>
      </c>
      <c r="S128" s="103" t="s">
        <v>153</v>
      </c>
      <c r="T128" s="104" t="s">
        <v>154</v>
      </c>
      <c r="U128" s="203"/>
      <c r="V128" s="203"/>
      <c r="W128" s="203"/>
      <c r="X128" s="203"/>
      <c r="Y128" s="203"/>
      <c r="Z128" s="203"/>
      <c r="AA128" s="203"/>
      <c r="AB128" s="203"/>
      <c r="AC128" s="203"/>
      <c r="AD128" s="203"/>
      <c r="AE128" s="203"/>
    </row>
    <row r="129" spans="1:63" s="2" customFormat="1" ht="22.8" customHeight="1">
      <c r="A129" s="40"/>
      <c r="B129" s="41"/>
      <c r="C129" s="109" t="s">
        <v>155</v>
      </c>
      <c r="D129" s="42"/>
      <c r="E129" s="42"/>
      <c r="F129" s="42"/>
      <c r="G129" s="42"/>
      <c r="H129" s="42"/>
      <c r="I129" s="42"/>
      <c r="J129" s="209">
        <f>BK129</f>
        <v>0</v>
      </c>
      <c r="K129" s="42"/>
      <c r="L129" s="46"/>
      <c r="M129" s="105"/>
      <c r="N129" s="210"/>
      <c r="O129" s="106"/>
      <c r="P129" s="211">
        <f>P130</f>
        <v>0</v>
      </c>
      <c r="Q129" s="106"/>
      <c r="R129" s="211">
        <f>R130</f>
        <v>91.00882759999999</v>
      </c>
      <c r="S129" s="106"/>
      <c r="T129" s="212">
        <f>T130</f>
        <v>0</v>
      </c>
      <c r="U129" s="40"/>
      <c r="V129" s="40"/>
      <c r="W129" s="40"/>
      <c r="X129" s="40"/>
      <c r="Y129" s="40"/>
      <c r="Z129" s="40"/>
      <c r="AA129" s="40"/>
      <c r="AB129" s="40"/>
      <c r="AC129" s="40"/>
      <c r="AD129" s="40"/>
      <c r="AE129" s="40"/>
      <c r="AT129" s="18" t="s">
        <v>81</v>
      </c>
      <c r="AU129" s="18" t="s">
        <v>137</v>
      </c>
      <c r="BK129" s="213">
        <f>BK130</f>
        <v>0</v>
      </c>
    </row>
    <row r="130" spans="1:63" s="12" customFormat="1" ht="25.9" customHeight="1">
      <c r="A130" s="12"/>
      <c r="B130" s="214"/>
      <c r="C130" s="215"/>
      <c r="D130" s="216" t="s">
        <v>81</v>
      </c>
      <c r="E130" s="217" t="s">
        <v>156</v>
      </c>
      <c r="F130" s="217" t="s">
        <v>157</v>
      </c>
      <c r="G130" s="215"/>
      <c r="H130" s="215"/>
      <c r="I130" s="218"/>
      <c r="J130" s="219">
        <f>BK130</f>
        <v>0</v>
      </c>
      <c r="K130" s="215"/>
      <c r="L130" s="220"/>
      <c r="M130" s="221"/>
      <c r="N130" s="222"/>
      <c r="O130" s="222"/>
      <c r="P130" s="223">
        <f>P131+P173+P191+P196</f>
        <v>0</v>
      </c>
      <c r="Q130" s="222"/>
      <c r="R130" s="223">
        <f>R131+R173+R191+R196</f>
        <v>91.00882759999999</v>
      </c>
      <c r="S130" s="222"/>
      <c r="T130" s="224">
        <f>T131+T173+T191+T196</f>
        <v>0</v>
      </c>
      <c r="U130" s="12"/>
      <c r="V130" s="12"/>
      <c r="W130" s="12"/>
      <c r="X130" s="12"/>
      <c r="Y130" s="12"/>
      <c r="Z130" s="12"/>
      <c r="AA130" s="12"/>
      <c r="AB130" s="12"/>
      <c r="AC130" s="12"/>
      <c r="AD130" s="12"/>
      <c r="AE130" s="12"/>
      <c r="AR130" s="225" t="s">
        <v>89</v>
      </c>
      <c r="AT130" s="226" t="s">
        <v>81</v>
      </c>
      <c r="AU130" s="226" t="s">
        <v>82</v>
      </c>
      <c r="AY130" s="225" t="s">
        <v>158</v>
      </c>
      <c r="BK130" s="227">
        <f>BK131+BK173+BK191+BK196</f>
        <v>0</v>
      </c>
    </row>
    <row r="131" spans="1:63" s="12" customFormat="1" ht="22.8" customHeight="1">
      <c r="A131" s="12"/>
      <c r="B131" s="214"/>
      <c r="C131" s="215"/>
      <c r="D131" s="216" t="s">
        <v>81</v>
      </c>
      <c r="E131" s="228" t="s">
        <v>89</v>
      </c>
      <c r="F131" s="228" t="s">
        <v>159</v>
      </c>
      <c r="G131" s="215"/>
      <c r="H131" s="215"/>
      <c r="I131" s="218"/>
      <c r="J131" s="229">
        <f>BK131</f>
        <v>0</v>
      </c>
      <c r="K131" s="215"/>
      <c r="L131" s="220"/>
      <c r="M131" s="221"/>
      <c r="N131" s="222"/>
      <c r="O131" s="222"/>
      <c r="P131" s="223">
        <f>SUM(P132:P172)</f>
        <v>0</v>
      </c>
      <c r="Q131" s="222"/>
      <c r="R131" s="223">
        <f>SUM(R132:R172)</f>
        <v>0.021800000000000003</v>
      </c>
      <c r="S131" s="222"/>
      <c r="T131" s="224">
        <f>SUM(T132:T172)</f>
        <v>0</v>
      </c>
      <c r="U131" s="12"/>
      <c r="V131" s="12"/>
      <c r="W131" s="12"/>
      <c r="X131" s="12"/>
      <c r="Y131" s="12"/>
      <c r="Z131" s="12"/>
      <c r="AA131" s="12"/>
      <c r="AB131" s="12"/>
      <c r="AC131" s="12"/>
      <c r="AD131" s="12"/>
      <c r="AE131" s="12"/>
      <c r="AR131" s="225" t="s">
        <v>89</v>
      </c>
      <c r="AT131" s="226" t="s">
        <v>81</v>
      </c>
      <c r="AU131" s="226" t="s">
        <v>89</v>
      </c>
      <c r="AY131" s="225" t="s">
        <v>158</v>
      </c>
      <c r="BK131" s="227">
        <f>SUM(BK132:BK172)</f>
        <v>0</v>
      </c>
    </row>
    <row r="132" spans="1:65" s="2" customFormat="1" ht="21.75" customHeight="1">
      <c r="A132" s="40"/>
      <c r="B132" s="41"/>
      <c r="C132" s="230" t="s">
        <v>89</v>
      </c>
      <c r="D132" s="230" t="s">
        <v>160</v>
      </c>
      <c r="E132" s="231" t="s">
        <v>161</v>
      </c>
      <c r="F132" s="232" t="s">
        <v>162</v>
      </c>
      <c r="G132" s="233" t="s">
        <v>163</v>
      </c>
      <c r="H132" s="234">
        <v>6</v>
      </c>
      <c r="I132" s="235"/>
      <c r="J132" s="236">
        <f>ROUND(I132*H132,2)</f>
        <v>0</v>
      </c>
      <c r="K132" s="232" t="s">
        <v>164</v>
      </c>
      <c r="L132" s="46"/>
      <c r="M132" s="237" t="s">
        <v>1</v>
      </c>
      <c r="N132" s="238" t="s">
        <v>47</v>
      </c>
      <c r="O132" s="93"/>
      <c r="P132" s="239">
        <f>O132*H132</f>
        <v>0</v>
      </c>
      <c r="Q132" s="239">
        <v>0</v>
      </c>
      <c r="R132" s="239">
        <f>Q132*H132</f>
        <v>0</v>
      </c>
      <c r="S132" s="239">
        <v>0</v>
      </c>
      <c r="T132" s="240">
        <f>S132*H132</f>
        <v>0</v>
      </c>
      <c r="U132" s="40"/>
      <c r="V132" s="40"/>
      <c r="W132" s="40"/>
      <c r="X132" s="40"/>
      <c r="Y132" s="40"/>
      <c r="Z132" s="40"/>
      <c r="AA132" s="40"/>
      <c r="AB132" s="40"/>
      <c r="AC132" s="40"/>
      <c r="AD132" s="40"/>
      <c r="AE132" s="40"/>
      <c r="AR132" s="241" t="s">
        <v>165</v>
      </c>
      <c r="AT132" s="241" t="s">
        <v>160</v>
      </c>
      <c r="AU132" s="241" t="s">
        <v>91</v>
      </c>
      <c r="AY132" s="18" t="s">
        <v>158</v>
      </c>
      <c r="BE132" s="242">
        <f>IF(N132="základní",J132,0)</f>
        <v>0</v>
      </c>
      <c r="BF132" s="242">
        <f>IF(N132="snížená",J132,0)</f>
        <v>0</v>
      </c>
      <c r="BG132" s="242">
        <f>IF(N132="zákl. přenesená",J132,0)</f>
        <v>0</v>
      </c>
      <c r="BH132" s="242">
        <f>IF(N132="sníž. přenesená",J132,0)</f>
        <v>0</v>
      </c>
      <c r="BI132" s="242">
        <f>IF(N132="nulová",J132,0)</f>
        <v>0</v>
      </c>
      <c r="BJ132" s="18" t="s">
        <v>89</v>
      </c>
      <c r="BK132" s="242">
        <f>ROUND(I132*H132,2)</f>
        <v>0</v>
      </c>
      <c r="BL132" s="18" t="s">
        <v>165</v>
      </c>
      <c r="BM132" s="241" t="s">
        <v>166</v>
      </c>
    </row>
    <row r="133" spans="1:65" s="2" customFormat="1" ht="16.5" customHeight="1">
      <c r="A133" s="40"/>
      <c r="B133" s="41"/>
      <c r="C133" s="230" t="s">
        <v>91</v>
      </c>
      <c r="D133" s="230" t="s">
        <v>160</v>
      </c>
      <c r="E133" s="231" t="s">
        <v>167</v>
      </c>
      <c r="F133" s="232" t="s">
        <v>168</v>
      </c>
      <c r="G133" s="233" t="s">
        <v>169</v>
      </c>
      <c r="H133" s="234">
        <v>6</v>
      </c>
      <c r="I133" s="235"/>
      <c r="J133" s="236">
        <f>ROUND(I133*H133,2)</f>
        <v>0</v>
      </c>
      <c r="K133" s="232" t="s">
        <v>164</v>
      </c>
      <c r="L133" s="46"/>
      <c r="M133" s="237" t="s">
        <v>1</v>
      </c>
      <c r="N133" s="238" t="s">
        <v>47</v>
      </c>
      <c r="O133" s="93"/>
      <c r="P133" s="239">
        <f>O133*H133</f>
        <v>0</v>
      </c>
      <c r="Q133" s="239">
        <v>0</v>
      </c>
      <c r="R133" s="239">
        <f>Q133*H133</f>
        <v>0</v>
      </c>
      <c r="S133" s="239">
        <v>0</v>
      </c>
      <c r="T133" s="240">
        <f>S133*H133</f>
        <v>0</v>
      </c>
      <c r="U133" s="40"/>
      <c r="V133" s="40"/>
      <c r="W133" s="40"/>
      <c r="X133" s="40"/>
      <c r="Y133" s="40"/>
      <c r="Z133" s="40"/>
      <c r="AA133" s="40"/>
      <c r="AB133" s="40"/>
      <c r="AC133" s="40"/>
      <c r="AD133" s="40"/>
      <c r="AE133" s="40"/>
      <c r="AR133" s="241" t="s">
        <v>165</v>
      </c>
      <c r="AT133" s="241" t="s">
        <v>160</v>
      </c>
      <c r="AU133" s="241" t="s">
        <v>91</v>
      </c>
      <c r="AY133" s="18" t="s">
        <v>158</v>
      </c>
      <c r="BE133" s="242">
        <f>IF(N133="základní",J133,0)</f>
        <v>0</v>
      </c>
      <c r="BF133" s="242">
        <f>IF(N133="snížená",J133,0)</f>
        <v>0</v>
      </c>
      <c r="BG133" s="242">
        <f>IF(N133="zákl. přenesená",J133,0)</f>
        <v>0</v>
      </c>
      <c r="BH133" s="242">
        <f>IF(N133="sníž. přenesená",J133,0)</f>
        <v>0</v>
      </c>
      <c r="BI133" s="242">
        <f>IF(N133="nulová",J133,0)</f>
        <v>0</v>
      </c>
      <c r="BJ133" s="18" t="s">
        <v>89</v>
      </c>
      <c r="BK133" s="242">
        <f>ROUND(I133*H133,2)</f>
        <v>0</v>
      </c>
      <c r="BL133" s="18" t="s">
        <v>165</v>
      </c>
      <c r="BM133" s="241" t="s">
        <v>170</v>
      </c>
    </row>
    <row r="134" spans="1:65" s="2" customFormat="1" ht="16.5" customHeight="1">
      <c r="A134" s="40"/>
      <c r="B134" s="41"/>
      <c r="C134" s="230" t="s">
        <v>99</v>
      </c>
      <c r="D134" s="230" t="s">
        <v>160</v>
      </c>
      <c r="E134" s="231" t="s">
        <v>171</v>
      </c>
      <c r="F134" s="232" t="s">
        <v>172</v>
      </c>
      <c r="G134" s="233" t="s">
        <v>169</v>
      </c>
      <c r="H134" s="234">
        <v>11</v>
      </c>
      <c r="I134" s="235"/>
      <c r="J134" s="236">
        <f>ROUND(I134*H134,2)</f>
        <v>0</v>
      </c>
      <c r="K134" s="232" t="s">
        <v>164</v>
      </c>
      <c r="L134" s="46"/>
      <c r="M134" s="237" t="s">
        <v>1</v>
      </c>
      <c r="N134" s="238" t="s">
        <v>47</v>
      </c>
      <c r="O134" s="93"/>
      <c r="P134" s="239">
        <f>O134*H134</f>
        <v>0</v>
      </c>
      <c r="Q134" s="239">
        <v>0</v>
      </c>
      <c r="R134" s="239">
        <f>Q134*H134</f>
        <v>0</v>
      </c>
      <c r="S134" s="239">
        <v>0</v>
      </c>
      <c r="T134" s="240">
        <f>S134*H134</f>
        <v>0</v>
      </c>
      <c r="U134" s="40"/>
      <c r="V134" s="40"/>
      <c r="W134" s="40"/>
      <c r="X134" s="40"/>
      <c r="Y134" s="40"/>
      <c r="Z134" s="40"/>
      <c r="AA134" s="40"/>
      <c r="AB134" s="40"/>
      <c r="AC134" s="40"/>
      <c r="AD134" s="40"/>
      <c r="AE134" s="40"/>
      <c r="AR134" s="241" t="s">
        <v>165</v>
      </c>
      <c r="AT134" s="241" t="s">
        <v>160</v>
      </c>
      <c r="AU134" s="241" t="s">
        <v>91</v>
      </c>
      <c r="AY134" s="18" t="s">
        <v>158</v>
      </c>
      <c r="BE134" s="242">
        <f>IF(N134="základní",J134,0)</f>
        <v>0</v>
      </c>
      <c r="BF134" s="242">
        <f>IF(N134="snížená",J134,0)</f>
        <v>0</v>
      </c>
      <c r="BG134" s="242">
        <f>IF(N134="zákl. přenesená",J134,0)</f>
        <v>0</v>
      </c>
      <c r="BH134" s="242">
        <f>IF(N134="sníž. přenesená",J134,0)</f>
        <v>0</v>
      </c>
      <c r="BI134" s="242">
        <f>IF(N134="nulová",J134,0)</f>
        <v>0</v>
      </c>
      <c r="BJ134" s="18" t="s">
        <v>89</v>
      </c>
      <c r="BK134" s="242">
        <f>ROUND(I134*H134,2)</f>
        <v>0</v>
      </c>
      <c r="BL134" s="18" t="s">
        <v>165</v>
      </c>
      <c r="BM134" s="241" t="s">
        <v>173</v>
      </c>
    </row>
    <row r="135" spans="1:65" s="2" customFormat="1" ht="16.5" customHeight="1">
      <c r="A135" s="40"/>
      <c r="B135" s="41"/>
      <c r="C135" s="230" t="s">
        <v>165</v>
      </c>
      <c r="D135" s="230" t="s">
        <v>160</v>
      </c>
      <c r="E135" s="231" t="s">
        <v>174</v>
      </c>
      <c r="F135" s="232" t="s">
        <v>175</v>
      </c>
      <c r="G135" s="233" t="s">
        <v>169</v>
      </c>
      <c r="H135" s="234">
        <v>6</v>
      </c>
      <c r="I135" s="235"/>
      <c r="J135" s="236">
        <f>ROUND(I135*H135,2)</f>
        <v>0</v>
      </c>
      <c r="K135" s="232" t="s">
        <v>164</v>
      </c>
      <c r="L135" s="46"/>
      <c r="M135" s="237" t="s">
        <v>1</v>
      </c>
      <c r="N135" s="238" t="s">
        <v>47</v>
      </c>
      <c r="O135" s="93"/>
      <c r="P135" s="239">
        <f>O135*H135</f>
        <v>0</v>
      </c>
      <c r="Q135" s="239">
        <v>0</v>
      </c>
      <c r="R135" s="239">
        <f>Q135*H135</f>
        <v>0</v>
      </c>
      <c r="S135" s="239">
        <v>0</v>
      </c>
      <c r="T135" s="240">
        <f>S135*H135</f>
        <v>0</v>
      </c>
      <c r="U135" s="40"/>
      <c r="V135" s="40"/>
      <c r="W135" s="40"/>
      <c r="X135" s="40"/>
      <c r="Y135" s="40"/>
      <c r="Z135" s="40"/>
      <c r="AA135" s="40"/>
      <c r="AB135" s="40"/>
      <c r="AC135" s="40"/>
      <c r="AD135" s="40"/>
      <c r="AE135" s="40"/>
      <c r="AR135" s="241" t="s">
        <v>165</v>
      </c>
      <c r="AT135" s="241" t="s">
        <v>160</v>
      </c>
      <c r="AU135" s="241" t="s">
        <v>91</v>
      </c>
      <c r="AY135" s="18" t="s">
        <v>158</v>
      </c>
      <c r="BE135" s="242">
        <f>IF(N135="základní",J135,0)</f>
        <v>0</v>
      </c>
      <c r="BF135" s="242">
        <f>IF(N135="snížená",J135,0)</f>
        <v>0</v>
      </c>
      <c r="BG135" s="242">
        <f>IF(N135="zákl. přenesená",J135,0)</f>
        <v>0</v>
      </c>
      <c r="BH135" s="242">
        <f>IF(N135="sníž. přenesená",J135,0)</f>
        <v>0</v>
      </c>
      <c r="BI135" s="242">
        <f>IF(N135="nulová",J135,0)</f>
        <v>0</v>
      </c>
      <c r="BJ135" s="18" t="s">
        <v>89</v>
      </c>
      <c r="BK135" s="242">
        <f>ROUND(I135*H135,2)</f>
        <v>0</v>
      </c>
      <c r="BL135" s="18" t="s">
        <v>165</v>
      </c>
      <c r="BM135" s="241" t="s">
        <v>176</v>
      </c>
    </row>
    <row r="136" spans="1:65" s="2" customFormat="1" ht="21.75" customHeight="1">
      <c r="A136" s="40"/>
      <c r="B136" s="41"/>
      <c r="C136" s="230" t="s">
        <v>177</v>
      </c>
      <c r="D136" s="230" t="s">
        <v>160</v>
      </c>
      <c r="E136" s="231" t="s">
        <v>178</v>
      </c>
      <c r="F136" s="232" t="s">
        <v>179</v>
      </c>
      <c r="G136" s="233" t="s">
        <v>169</v>
      </c>
      <c r="H136" s="234">
        <v>11</v>
      </c>
      <c r="I136" s="235"/>
      <c r="J136" s="236">
        <f>ROUND(I136*H136,2)</f>
        <v>0</v>
      </c>
      <c r="K136" s="232" t="s">
        <v>164</v>
      </c>
      <c r="L136" s="46"/>
      <c r="M136" s="237" t="s">
        <v>1</v>
      </c>
      <c r="N136" s="238" t="s">
        <v>47</v>
      </c>
      <c r="O136" s="93"/>
      <c r="P136" s="239">
        <f>O136*H136</f>
        <v>0</v>
      </c>
      <c r="Q136" s="239">
        <v>0</v>
      </c>
      <c r="R136" s="239">
        <f>Q136*H136</f>
        <v>0</v>
      </c>
      <c r="S136" s="239">
        <v>0</v>
      </c>
      <c r="T136" s="240">
        <f>S136*H136</f>
        <v>0</v>
      </c>
      <c r="U136" s="40"/>
      <c r="V136" s="40"/>
      <c r="W136" s="40"/>
      <c r="X136" s="40"/>
      <c r="Y136" s="40"/>
      <c r="Z136" s="40"/>
      <c r="AA136" s="40"/>
      <c r="AB136" s="40"/>
      <c r="AC136" s="40"/>
      <c r="AD136" s="40"/>
      <c r="AE136" s="40"/>
      <c r="AR136" s="241" t="s">
        <v>165</v>
      </c>
      <c r="AT136" s="241" t="s">
        <v>160</v>
      </c>
      <c r="AU136" s="241" t="s">
        <v>91</v>
      </c>
      <c r="AY136" s="18" t="s">
        <v>158</v>
      </c>
      <c r="BE136" s="242">
        <f>IF(N136="základní",J136,0)</f>
        <v>0</v>
      </c>
      <c r="BF136" s="242">
        <f>IF(N136="snížená",J136,0)</f>
        <v>0</v>
      </c>
      <c r="BG136" s="242">
        <f>IF(N136="zákl. přenesená",J136,0)</f>
        <v>0</v>
      </c>
      <c r="BH136" s="242">
        <f>IF(N136="sníž. přenesená",J136,0)</f>
        <v>0</v>
      </c>
      <c r="BI136" s="242">
        <f>IF(N136="nulová",J136,0)</f>
        <v>0</v>
      </c>
      <c r="BJ136" s="18" t="s">
        <v>89</v>
      </c>
      <c r="BK136" s="242">
        <f>ROUND(I136*H136,2)</f>
        <v>0</v>
      </c>
      <c r="BL136" s="18" t="s">
        <v>165</v>
      </c>
      <c r="BM136" s="241" t="s">
        <v>180</v>
      </c>
    </row>
    <row r="137" spans="1:65" s="2" customFormat="1" ht="16.5" customHeight="1">
      <c r="A137" s="40"/>
      <c r="B137" s="41"/>
      <c r="C137" s="230" t="s">
        <v>181</v>
      </c>
      <c r="D137" s="230" t="s">
        <v>160</v>
      </c>
      <c r="E137" s="231" t="s">
        <v>182</v>
      </c>
      <c r="F137" s="232" t="s">
        <v>183</v>
      </c>
      <c r="G137" s="233" t="s">
        <v>184</v>
      </c>
      <c r="H137" s="234">
        <v>1</v>
      </c>
      <c r="I137" s="235"/>
      <c r="J137" s="236">
        <f>ROUND(I137*H137,2)</f>
        <v>0</v>
      </c>
      <c r="K137" s="232" t="s">
        <v>185</v>
      </c>
      <c r="L137" s="46"/>
      <c r="M137" s="237" t="s">
        <v>1</v>
      </c>
      <c r="N137" s="238" t="s">
        <v>47</v>
      </c>
      <c r="O137" s="93"/>
      <c r="P137" s="239">
        <f>O137*H137</f>
        <v>0</v>
      </c>
      <c r="Q137" s="239">
        <v>0</v>
      </c>
      <c r="R137" s="239">
        <f>Q137*H137</f>
        <v>0</v>
      </c>
      <c r="S137" s="239">
        <v>0</v>
      </c>
      <c r="T137" s="240">
        <f>S137*H137</f>
        <v>0</v>
      </c>
      <c r="U137" s="40"/>
      <c r="V137" s="40"/>
      <c r="W137" s="40"/>
      <c r="X137" s="40"/>
      <c r="Y137" s="40"/>
      <c r="Z137" s="40"/>
      <c r="AA137" s="40"/>
      <c r="AB137" s="40"/>
      <c r="AC137" s="40"/>
      <c r="AD137" s="40"/>
      <c r="AE137" s="40"/>
      <c r="AR137" s="241" t="s">
        <v>165</v>
      </c>
      <c r="AT137" s="241" t="s">
        <v>160</v>
      </c>
      <c r="AU137" s="241" t="s">
        <v>91</v>
      </c>
      <c r="AY137" s="18" t="s">
        <v>158</v>
      </c>
      <c r="BE137" s="242">
        <f>IF(N137="základní",J137,0)</f>
        <v>0</v>
      </c>
      <c r="BF137" s="242">
        <f>IF(N137="snížená",J137,0)</f>
        <v>0</v>
      </c>
      <c r="BG137" s="242">
        <f>IF(N137="zákl. přenesená",J137,0)</f>
        <v>0</v>
      </c>
      <c r="BH137" s="242">
        <f>IF(N137="sníž. přenesená",J137,0)</f>
        <v>0</v>
      </c>
      <c r="BI137" s="242">
        <f>IF(N137="nulová",J137,0)</f>
        <v>0</v>
      </c>
      <c r="BJ137" s="18" t="s">
        <v>89</v>
      </c>
      <c r="BK137" s="242">
        <f>ROUND(I137*H137,2)</f>
        <v>0</v>
      </c>
      <c r="BL137" s="18" t="s">
        <v>165</v>
      </c>
      <c r="BM137" s="241" t="s">
        <v>186</v>
      </c>
    </row>
    <row r="138" spans="1:65" s="2" customFormat="1" ht="16.5" customHeight="1">
      <c r="A138" s="40"/>
      <c r="B138" s="41"/>
      <c r="C138" s="230" t="s">
        <v>187</v>
      </c>
      <c r="D138" s="230" t="s">
        <v>160</v>
      </c>
      <c r="E138" s="231" t="s">
        <v>188</v>
      </c>
      <c r="F138" s="232" t="s">
        <v>189</v>
      </c>
      <c r="G138" s="233" t="s">
        <v>190</v>
      </c>
      <c r="H138" s="234">
        <v>545</v>
      </c>
      <c r="I138" s="235"/>
      <c r="J138" s="236">
        <f>ROUND(I138*H138,2)</f>
        <v>0</v>
      </c>
      <c r="K138" s="232" t="s">
        <v>164</v>
      </c>
      <c r="L138" s="46"/>
      <c r="M138" s="237" t="s">
        <v>1</v>
      </c>
      <c r="N138" s="238" t="s">
        <v>47</v>
      </c>
      <c r="O138" s="93"/>
      <c r="P138" s="239">
        <f>O138*H138</f>
        <v>0</v>
      </c>
      <c r="Q138" s="239">
        <v>4E-05</v>
      </c>
      <c r="R138" s="239">
        <f>Q138*H138</f>
        <v>0.021800000000000003</v>
      </c>
      <c r="S138" s="239">
        <v>0</v>
      </c>
      <c r="T138" s="240">
        <f>S138*H138</f>
        <v>0</v>
      </c>
      <c r="U138" s="40"/>
      <c r="V138" s="40"/>
      <c r="W138" s="40"/>
      <c r="X138" s="40"/>
      <c r="Y138" s="40"/>
      <c r="Z138" s="40"/>
      <c r="AA138" s="40"/>
      <c r="AB138" s="40"/>
      <c r="AC138" s="40"/>
      <c r="AD138" s="40"/>
      <c r="AE138" s="40"/>
      <c r="AR138" s="241" t="s">
        <v>165</v>
      </c>
      <c r="AT138" s="241" t="s">
        <v>160</v>
      </c>
      <c r="AU138" s="241" t="s">
        <v>91</v>
      </c>
      <c r="AY138" s="18" t="s">
        <v>158</v>
      </c>
      <c r="BE138" s="242">
        <f>IF(N138="základní",J138,0)</f>
        <v>0</v>
      </c>
      <c r="BF138" s="242">
        <f>IF(N138="snížená",J138,0)</f>
        <v>0</v>
      </c>
      <c r="BG138" s="242">
        <f>IF(N138="zákl. přenesená",J138,0)</f>
        <v>0</v>
      </c>
      <c r="BH138" s="242">
        <f>IF(N138="sníž. přenesená",J138,0)</f>
        <v>0</v>
      </c>
      <c r="BI138" s="242">
        <f>IF(N138="nulová",J138,0)</f>
        <v>0</v>
      </c>
      <c r="BJ138" s="18" t="s">
        <v>89</v>
      </c>
      <c r="BK138" s="242">
        <f>ROUND(I138*H138,2)</f>
        <v>0</v>
      </c>
      <c r="BL138" s="18" t="s">
        <v>165</v>
      </c>
      <c r="BM138" s="241" t="s">
        <v>191</v>
      </c>
    </row>
    <row r="139" spans="1:47" s="2" customFormat="1" ht="12">
      <c r="A139" s="40"/>
      <c r="B139" s="41"/>
      <c r="C139" s="42"/>
      <c r="D139" s="243" t="s">
        <v>192</v>
      </c>
      <c r="E139" s="42"/>
      <c r="F139" s="244" t="s">
        <v>193</v>
      </c>
      <c r="G139" s="42"/>
      <c r="H139" s="42"/>
      <c r="I139" s="245"/>
      <c r="J139" s="42"/>
      <c r="K139" s="42"/>
      <c r="L139" s="46"/>
      <c r="M139" s="246"/>
      <c r="N139" s="247"/>
      <c r="O139" s="93"/>
      <c r="P139" s="93"/>
      <c r="Q139" s="93"/>
      <c r="R139" s="93"/>
      <c r="S139" s="93"/>
      <c r="T139" s="94"/>
      <c r="U139" s="40"/>
      <c r="V139" s="40"/>
      <c r="W139" s="40"/>
      <c r="X139" s="40"/>
      <c r="Y139" s="40"/>
      <c r="Z139" s="40"/>
      <c r="AA139" s="40"/>
      <c r="AB139" s="40"/>
      <c r="AC139" s="40"/>
      <c r="AD139" s="40"/>
      <c r="AE139" s="40"/>
      <c r="AT139" s="18" t="s">
        <v>192</v>
      </c>
      <c r="AU139" s="18" t="s">
        <v>91</v>
      </c>
    </row>
    <row r="140" spans="1:51" s="13" customFormat="1" ht="12">
      <c r="A140" s="13"/>
      <c r="B140" s="248"/>
      <c r="C140" s="249"/>
      <c r="D140" s="243" t="s">
        <v>194</v>
      </c>
      <c r="E140" s="250" t="s">
        <v>1</v>
      </c>
      <c r="F140" s="251" t="s">
        <v>195</v>
      </c>
      <c r="G140" s="249"/>
      <c r="H140" s="252">
        <v>545</v>
      </c>
      <c r="I140" s="253"/>
      <c r="J140" s="249"/>
      <c r="K140" s="249"/>
      <c r="L140" s="254"/>
      <c r="M140" s="255"/>
      <c r="N140" s="256"/>
      <c r="O140" s="256"/>
      <c r="P140" s="256"/>
      <c r="Q140" s="256"/>
      <c r="R140" s="256"/>
      <c r="S140" s="256"/>
      <c r="T140" s="257"/>
      <c r="U140" s="13"/>
      <c r="V140" s="13"/>
      <c r="W140" s="13"/>
      <c r="X140" s="13"/>
      <c r="Y140" s="13"/>
      <c r="Z140" s="13"/>
      <c r="AA140" s="13"/>
      <c r="AB140" s="13"/>
      <c r="AC140" s="13"/>
      <c r="AD140" s="13"/>
      <c r="AE140" s="13"/>
      <c r="AT140" s="258" t="s">
        <v>194</v>
      </c>
      <c r="AU140" s="258" t="s">
        <v>91</v>
      </c>
      <c r="AV140" s="13" t="s">
        <v>91</v>
      </c>
      <c r="AW140" s="13" t="s">
        <v>38</v>
      </c>
      <c r="AX140" s="13" t="s">
        <v>82</v>
      </c>
      <c r="AY140" s="258" t="s">
        <v>158</v>
      </c>
    </row>
    <row r="141" spans="1:51" s="14" customFormat="1" ht="12">
      <c r="A141" s="14"/>
      <c r="B141" s="259"/>
      <c r="C141" s="260"/>
      <c r="D141" s="243" t="s">
        <v>194</v>
      </c>
      <c r="E141" s="261" t="s">
        <v>1</v>
      </c>
      <c r="F141" s="262" t="s">
        <v>196</v>
      </c>
      <c r="G141" s="260"/>
      <c r="H141" s="263">
        <v>545</v>
      </c>
      <c r="I141" s="264"/>
      <c r="J141" s="260"/>
      <c r="K141" s="260"/>
      <c r="L141" s="265"/>
      <c r="M141" s="266"/>
      <c r="N141" s="267"/>
      <c r="O141" s="267"/>
      <c r="P141" s="267"/>
      <c r="Q141" s="267"/>
      <c r="R141" s="267"/>
      <c r="S141" s="267"/>
      <c r="T141" s="268"/>
      <c r="U141" s="14"/>
      <c r="V141" s="14"/>
      <c r="W141" s="14"/>
      <c r="X141" s="14"/>
      <c r="Y141" s="14"/>
      <c r="Z141" s="14"/>
      <c r="AA141" s="14"/>
      <c r="AB141" s="14"/>
      <c r="AC141" s="14"/>
      <c r="AD141" s="14"/>
      <c r="AE141" s="14"/>
      <c r="AT141" s="269" t="s">
        <v>194</v>
      </c>
      <c r="AU141" s="269" t="s">
        <v>91</v>
      </c>
      <c r="AV141" s="14" t="s">
        <v>165</v>
      </c>
      <c r="AW141" s="14" t="s">
        <v>38</v>
      </c>
      <c r="AX141" s="14" t="s">
        <v>89</v>
      </c>
      <c r="AY141" s="269" t="s">
        <v>158</v>
      </c>
    </row>
    <row r="142" spans="1:65" s="2" customFormat="1" ht="16.5" customHeight="1">
      <c r="A142" s="40"/>
      <c r="B142" s="41"/>
      <c r="C142" s="230" t="s">
        <v>197</v>
      </c>
      <c r="D142" s="230" t="s">
        <v>160</v>
      </c>
      <c r="E142" s="231" t="s">
        <v>198</v>
      </c>
      <c r="F142" s="232" t="s">
        <v>199</v>
      </c>
      <c r="G142" s="233" t="s">
        <v>163</v>
      </c>
      <c r="H142" s="234">
        <v>2877.842</v>
      </c>
      <c r="I142" s="235"/>
      <c r="J142" s="236">
        <f>ROUND(I142*H142,2)</f>
        <v>0</v>
      </c>
      <c r="K142" s="232" t="s">
        <v>164</v>
      </c>
      <c r="L142" s="46"/>
      <c r="M142" s="237" t="s">
        <v>1</v>
      </c>
      <c r="N142" s="238" t="s">
        <v>47</v>
      </c>
      <c r="O142" s="93"/>
      <c r="P142" s="239">
        <f>O142*H142</f>
        <v>0</v>
      </c>
      <c r="Q142" s="239">
        <v>0</v>
      </c>
      <c r="R142" s="239">
        <f>Q142*H142</f>
        <v>0</v>
      </c>
      <c r="S142" s="239">
        <v>0</v>
      </c>
      <c r="T142" s="240">
        <f>S142*H142</f>
        <v>0</v>
      </c>
      <c r="U142" s="40"/>
      <c r="V142" s="40"/>
      <c r="W142" s="40"/>
      <c r="X142" s="40"/>
      <c r="Y142" s="40"/>
      <c r="Z142" s="40"/>
      <c r="AA142" s="40"/>
      <c r="AB142" s="40"/>
      <c r="AC142" s="40"/>
      <c r="AD142" s="40"/>
      <c r="AE142" s="40"/>
      <c r="AR142" s="241" t="s">
        <v>165</v>
      </c>
      <c r="AT142" s="241" t="s">
        <v>160</v>
      </c>
      <c r="AU142" s="241" t="s">
        <v>91</v>
      </c>
      <c r="AY142" s="18" t="s">
        <v>158</v>
      </c>
      <c r="BE142" s="242">
        <f>IF(N142="základní",J142,0)</f>
        <v>0</v>
      </c>
      <c r="BF142" s="242">
        <f>IF(N142="snížená",J142,0)</f>
        <v>0</v>
      </c>
      <c r="BG142" s="242">
        <f>IF(N142="zákl. přenesená",J142,0)</f>
        <v>0</v>
      </c>
      <c r="BH142" s="242">
        <f>IF(N142="sníž. přenesená",J142,0)</f>
        <v>0</v>
      </c>
      <c r="BI142" s="242">
        <f>IF(N142="nulová",J142,0)</f>
        <v>0</v>
      </c>
      <c r="BJ142" s="18" t="s">
        <v>89</v>
      </c>
      <c r="BK142" s="242">
        <f>ROUND(I142*H142,2)</f>
        <v>0</v>
      </c>
      <c r="BL142" s="18" t="s">
        <v>165</v>
      </c>
      <c r="BM142" s="241" t="s">
        <v>200</v>
      </c>
    </row>
    <row r="143" spans="1:51" s="13" customFormat="1" ht="12">
      <c r="A143" s="13"/>
      <c r="B143" s="248"/>
      <c r="C143" s="249"/>
      <c r="D143" s="243" t="s">
        <v>194</v>
      </c>
      <c r="E143" s="250" t="s">
        <v>1</v>
      </c>
      <c r="F143" s="251" t="s">
        <v>201</v>
      </c>
      <c r="G143" s="249"/>
      <c r="H143" s="252">
        <v>2877.842</v>
      </c>
      <c r="I143" s="253"/>
      <c r="J143" s="249"/>
      <c r="K143" s="249"/>
      <c r="L143" s="254"/>
      <c r="M143" s="255"/>
      <c r="N143" s="256"/>
      <c r="O143" s="256"/>
      <c r="P143" s="256"/>
      <c r="Q143" s="256"/>
      <c r="R143" s="256"/>
      <c r="S143" s="256"/>
      <c r="T143" s="257"/>
      <c r="U143" s="13"/>
      <c r="V143" s="13"/>
      <c r="W143" s="13"/>
      <c r="X143" s="13"/>
      <c r="Y143" s="13"/>
      <c r="Z143" s="13"/>
      <c r="AA143" s="13"/>
      <c r="AB143" s="13"/>
      <c r="AC143" s="13"/>
      <c r="AD143" s="13"/>
      <c r="AE143" s="13"/>
      <c r="AT143" s="258" t="s">
        <v>194</v>
      </c>
      <c r="AU143" s="258" t="s">
        <v>91</v>
      </c>
      <c r="AV143" s="13" t="s">
        <v>91</v>
      </c>
      <c r="AW143" s="13" t="s">
        <v>38</v>
      </c>
      <c r="AX143" s="13" t="s">
        <v>82</v>
      </c>
      <c r="AY143" s="258" t="s">
        <v>158</v>
      </c>
    </row>
    <row r="144" spans="1:51" s="14" customFormat="1" ht="12">
      <c r="A144" s="14"/>
      <c r="B144" s="259"/>
      <c r="C144" s="260"/>
      <c r="D144" s="243" t="s">
        <v>194</v>
      </c>
      <c r="E144" s="261" t="s">
        <v>1</v>
      </c>
      <c r="F144" s="262" t="s">
        <v>196</v>
      </c>
      <c r="G144" s="260"/>
      <c r="H144" s="263">
        <v>2877.842</v>
      </c>
      <c r="I144" s="264"/>
      <c r="J144" s="260"/>
      <c r="K144" s="260"/>
      <c r="L144" s="265"/>
      <c r="M144" s="266"/>
      <c r="N144" s="267"/>
      <c r="O144" s="267"/>
      <c r="P144" s="267"/>
      <c r="Q144" s="267"/>
      <c r="R144" s="267"/>
      <c r="S144" s="267"/>
      <c r="T144" s="268"/>
      <c r="U144" s="14"/>
      <c r="V144" s="14"/>
      <c r="W144" s="14"/>
      <c r="X144" s="14"/>
      <c r="Y144" s="14"/>
      <c r="Z144" s="14"/>
      <c r="AA144" s="14"/>
      <c r="AB144" s="14"/>
      <c r="AC144" s="14"/>
      <c r="AD144" s="14"/>
      <c r="AE144" s="14"/>
      <c r="AT144" s="269" t="s">
        <v>194</v>
      </c>
      <c r="AU144" s="269" t="s">
        <v>91</v>
      </c>
      <c r="AV144" s="14" t="s">
        <v>165</v>
      </c>
      <c r="AW144" s="14" t="s">
        <v>38</v>
      </c>
      <c r="AX144" s="14" t="s">
        <v>89</v>
      </c>
      <c r="AY144" s="269" t="s">
        <v>158</v>
      </c>
    </row>
    <row r="145" spans="1:65" s="2" customFormat="1" ht="16.5" customHeight="1">
      <c r="A145" s="40"/>
      <c r="B145" s="41"/>
      <c r="C145" s="230" t="s">
        <v>202</v>
      </c>
      <c r="D145" s="230" t="s">
        <v>160</v>
      </c>
      <c r="E145" s="231" t="s">
        <v>203</v>
      </c>
      <c r="F145" s="232" t="s">
        <v>204</v>
      </c>
      <c r="G145" s="233" t="s">
        <v>205</v>
      </c>
      <c r="H145" s="234">
        <v>5381.2</v>
      </c>
      <c r="I145" s="235"/>
      <c r="J145" s="236">
        <f>ROUND(I145*H145,2)</f>
        <v>0</v>
      </c>
      <c r="K145" s="232" t="s">
        <v>164</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165</v>
      </c>
      <c r="AT145" s="241" t="s">
        <v>160</v>
      </c>
      <c r="AU145" s="241" t="s">
        <v>91</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165</v>
      </c>
      <c r="BM145" s="241" t="s">
        <v>206</v>
      </c>
    </row>
    <row r="146" spans="1:47" s="2" customFormat="1" ht="12">
      <c r="A146" s="40"/>
      <c r="B146" s="41"/>
      <c r="C146" s="42"/>
      <c r="D146" s="243" t="s">
        <v>192</v>
      </c>
      <c r="E146" s="42"/>
      <c r="F146" s="244" t="s">
        <v>207</v>
      </c>
      <c r="G146" s="42"/>
      <c r="H146" s="42"/>
      <c r="I146" s="245"/>
      <c r="J146" s="42"/>
      <c r="K146" s="42"/>
      <c r="L146" s="46"/>
      <c r="M146" s="246"/>
      <c r="N146" s="247"/>
      <c r="O146" s="93"/>
      <c r="P146" s="93"/>
      <c r="Q146" s="93"/>
      <c r="R146" s="93"/>
      <c r="S146" s="93"/>
      <c r="T146" s="94"/>
      <c r="U146" s="40"/>
      <c r="V146" s="40"/>
      <c r="W146" s="40"/>
      <c r="X146" s="40"/>
      <c r="Y146" s="40"/>
      <c r="Z146" s="40"/>
      <c r="AA146" s="40"/>
      <c r="AB146" s="40"/>
      <c r="AC146" s="40"/>
      <c r="AD146" s="40"/>
      <c r="AE146" s="40"/>
      <c r="AT146" s="18" t="s">
        <v>192</v>
      </c>
      <c r="AU146" s="18" t="s">
        <v>91</v>
      </c>
    </row>
    <row r="147" spans="1:51" s="15" customFormat="1" ht="12">
      <c r="A147" s="15"/>
      <c r="B147" s="270"/>
      <c r="C147" s="271"/>
      <c r="D147" s="243" t="s">
        <v>194</v>
      </c>
      <c r="E147" s="272" t="s">
        <v>1</v>
      </c>
      <c r="F147" s="273" t="s">
        <v>208</v>
      </c>
      <c r="G147" s="271"/>
      <c r="H147" s="272" t="s">
        <v>1</v>
      </c>
      <c r="I147" s="274"/>
      <c r="J147" s="271"/>
      <c r="K147" s="271"/>
      <c r="L147" s="275"/>
      <c r="M147" s="276"/>
      <c r="N147" s="277"/>
      <c r="O147" s="277"/>
      <c r="P147" s="277"/>
      <c r="Q147" s="277"/>
      <c r="R147" s="277"/>
      <c r="S147" s="277"/>
      <c r="T147" s="278"/>
      <c r="U147" s="15"/>
      <c r="V147" s="15"/>
      <c r="W147" s="15"/>
      <c r="X147" s="15"/>
      <c r="Y147" s="15"/>
      <c r="Z147" s="15"/>
      <c r="AA147" s="15"/>
      <c r="AB147" s="15"/>
      <c r="AC147" s="15"/>
      <c r="AD147" s="15"/>
      <c r="AE147" s="15"/>
      <c r="AT147" s="279" t="s">
        <v>194</v>
      </c>
      <c r="AU147" s="279" t="s">
        <v>91</v>
      </c>
      <c r="AV147" s="15" t="s">
        <v>89</v>
      </c>
      <c r="AW147" s="15" t="s">
        <v>38</v>
      </c>
      <c r="AX147" s="15" t="s">
        <v>82</v>
      </c>
      <c r="AY147" s="279" t="s">
        <v>158</v>
      </c>
    </row>
    <row r="148" spans="1:51" s="13" customFormat="1" ht="12">
      <c r="A148" s="13"/>
      <c r="B148" s="248"/>
      <c r="C148" s="249"/>
      <c r="D148" s="243" t="s">
        <v>194</v>
      </c>
      <c r="E148" s="250" t="s">
        <v>1</v>
      </c>
      <c r="F148" s="251" t="s">
        <v>209</v>
      </c>
      <c r="G148" s="249"/>
      <c r="H148" s="252">
        <v>4892</v>
      </c>
      <c r="I148" s="253"/>
      <c r="J148" s="249"/>
      <c r="K148" s="249"/>
      <c r="L148" s="254"/>
      <c r="M148" s="255"/>
      <c r="N148" s="256"/>
      <c r="O148" s="256"/>
      <c r="P148" s="256"/>
      <c r="Q148" s="256"/>
      <c r="R148" s="256"/>
      <c r="S148" s="256"/>
      <c r="T148" s="257"/>
      <c r="U148" s="13"/>
      <c r="V148" s="13"/>
      <c r="W148" s="13"/>
      <c r="X148" s="13"/>
      <c r="Y148" s="13"/>
      <c r="Z148" s="13"/>
      <c r="AA148" s="13"/>
      <c r="AB148" s="13"/>
      <c r="AC148" s="13"/>
      <c r="AD148" s="13"/>
      <c r="AE148" s="13"/>
      <c r="AT148" s="258" t="s">
        <v>194</v>
      </c>
      <c r="AU148" s="258" t="s">
        <v>91</v>
      </c>
      <c r="AV148" s="13" t="s">
        <v>91</v>
      </c>
      <c r="AW148" s="13" t="s">
        <v>38</v>
      </c>
      <c r="AX148" s="13" t="s">
        <v>82</v>
      </c>
      <c r="AY148" s="258" t="s">
        <v>158</v>
      </c>
    </row>
    <row r="149" spans="1:51" s="16" customFormat="1" ht="12">
      <c r="A149" s="16"/>
      <c r="B149" s="280"/>
      <c r="C149" s="281"/>
      <c r="D149" s="243" t="s">
        <v>194</v>
      </c>
      <c r="E149" s="282" t="s">
        <v>1</v>
      </c>
      <c r="F149" s="283" t="s">
        <v>210</v>
      </c>
      <c r="G149" s="281"/>
      <c r="H149" s="284">
        <v>4892</v>
      </c>
      <c r="I149" s="285"/>
      <c r="J149" s="281"/>
      <c r="K149" s="281"/>
      <c r="L149" s="286"/>
      <c r="M149" s="287"/>
      <c r="N149" s="288"/>
      <c r="O149" s="288"/>
      <c r="P149" s="288"/>
      <c r="Q149" s="288"/>
      <c r="R149" s="288"/>
      <c r="S149" s="288"/>
      <c r="T149" s="289"/>
      <c r="U149" s="16"/>
      <c r="V149" s="16"/>
      <c r="W149" s="16"/>
      <c r="X149" s="16"/>
      <c r="Y149" s="16"/>
      <c r="Z149" s="16"/>
      <c r="AA149" s="16"/>
      <c r="AB149" s="16"/>
      <c r="AC149" s="16"/>
      <c r="AD149" s="16"/>
      <c r="AE149" s="16"/>
      <c r="AT149" s="290" t="s">
        <v>194</v>
      </c>
      <c r="AU149" s="290" t="s">
        <v>91</v>
      </c>
      <c r="AV149" s="16" t="s">
        <v>99</v>
      </c>
      <c r="AW149" s="16" t="s">
        <v>38</v>
      </c>
      <c r="AX149" s="16" t="s">
        <v>82</v>
      </c>
      <c r="AY149" s="290" t="s">
        <v>158</v>
      </c>
    </row>
    <row r="150" spans="1:51" s="13" customFormat="1" ht="12">
      <c r="A150" s="13"/>
      <c r="B150" s="248"/>
      <c r="C150" s="249"/>
      <c r="D150" s="243" t="s">
        <v>194</v>
      </c>
      <c r="E150" s="250" t="s">
        <v>1</v>
      </c>
      <c r="F150" s="251" t="s">
        <v>211</v>
      </c>
      <c r="G150" s="249"/>
      <c r="H150" s="252">
        <v>489.2</v>
      </c>
      <c r="I150" s="253"/>
      <c r="J150" s="249"/>
      <c r="K150" s="249"/>
      <c r="L150" s="254"/>
      <c r="M150" s="255"/>
      <c r="N150" s="256"/>
      <c r="O150" s="256"/>
      <c r="P150" s="256"/>
      <c r="Q150" s="256"/>
      <c r="R150" s="256"/>
      <c r="S150" s="256"/>
      <c r="T150" s="257"/>
      <c r="U150" s="13"/>
      <c r="V150" s="13"/>
      <c r="W150" s="13"/>
      <c r="X150" s="13"/>
      <c r="Y150" s="13"/>
      <c r="Z150" s="13"/>
      <c r="AA150" s="13"/>
      <c r="AB150" s="13"/>
      <c r="AC150" s="13"/>
      <c r="AD150" s="13"/>
      <c r="AE150" s="13"/>
      <c r="AT150" s="258" t="s">
        <v>194</v>
      </c>
      <c r="AU150" s="258" t="s">
        <v>91</v>
      </c>
      <c r="AV150" s="13" t="s">
        <v>91</v>
      </c>
      <c r="AW150" s="13" t="s">
        <v>38</v>
      </c>
      <c r="AX150" s="13" t="s">
        <v>82</v>
      </c>
      <c r="AY150" s="258" t="s">
        <v>158</v>
      </c>
    </row>
    <row r="151" spans="1:51" s="14" customFormat="1" ht="12">
      <c r="A151" s="14"/>
      <c r="B151" s="259"/>
      <c r="C151" s="260"/>
      <c r="D151" s="243" t="s">
        <v>194</v>
      </c>
      <c r="E151" s="261" t="s">
        <v>1</v>
      </c>
      <c r="F151" s="262" t="s">
        <v>196</v>
      </c>
      <c r="G151" s="260"/>
      <c r="H151" s="263">
        <v>5381.2</v>
      </c>
      <c r="I151" s="264"/>
      <c r="J151" s="260"/>
      <c r="K151" s="260"/>
      <c r="L151" s="265"/>
      <c r="M151" s="266"/>
      <c r="N151" s="267"/>
      <c r="O151" s="267"/>
      <c r="P151" s="267"/>
      <c r="Q151" s="267"/>
      <c r="R151" s="267"/>
      <c r="S151" s="267"/>
      <c r="T151" s="268"/>
      <c r="U151" s="14"/>
      <c r="V151" s="14"/>
      <c r="W151" s="14"/>
      <c r="X151" s="14"/>
      <c r="Y151" s="14"/>
      <c r="Z151" s="14"/>
      <c r="AA151" s="14"/>
      <c r="AB151" s="14"/>
      <c r="AC151" s="14"/>
      <c r="AD151" s="14"/>
      <c r="AE151" s="14"/>
      <c r="AT151" s="269" t="s">
        <v>194</v>
      </c>
      <c r="AU151" s="269" t="s">
        <v>91</v>
      </c>
      <c r="AV151" s="14" t="s">
        <v>165</v>
      </c>
      <c r="AW151" s="14" t="s">
        <v>38</v>
      </c>
      <c r="AX151" s="14" t="s">
        <v>89</v>
      </c>
      <c r="AY151" s="269" t="s">
        <v>158</v>
      </c>
    </row>
    <row r="152" spans="1:65" s="2" customFormat="1" ht="21.75" customHeight="1">
      <c r="A152" s="40"/>
      <c r="B152" s="41"/>
      <c r="C152" s="230" t="s">
        <v>212</v>
      </c>
      <c r="D152" s="230" t="s">
        <v>160</v>
      </c>
      <c r="E152" s="231" t="s">
        <v>213</v>
      </c>
      <c r="F152" s="232" t="s">
        <v>214</v>
      </c>
      <c r="G152" s="233" t="s">
        <v>205</v>
      </c>
      <c r="H152" s="234">
        <v>55.5</v>
      </c>
      <c r="I152" s="235"/>
      <c r="J152" s="236">
        <f>ROUND(I152*H152,2)</f>
        <v>0</v>
      </c>
      <c r="K152" s="232" t="s">
        <v>164</v>
      </c>
      <c r="L152" s="46"/>
      <c r="M152" s="237" t="s">
        <v>1</v>
      </c>
      <c r="N152" s="238" t="s">
        <v>47</v>
      </c>
      <c r="O152" s="93"/>
      <c r="P152" s="239">
        <f>O152*H152</f>
        <v>0</v>
      </c>
      <c r="Q152" s="239">
        <v>0</v>
      </c>
      <c r="R152" s="239">
        <f>Q152*H152</f>
        <v>0</v>
      </c>
      <c r="S152" s="239">
        <v>0</v>
      </c>
      <c r="T152" s="240">
        <f>S152*H152</f>
        <v>0</v>
      </c>
      <c r="U152" s="40"/>
      <c r="V152" s="40"/>
      <c r="W152" s="40"/>
      <c r="X152" s="40"/>
      <c r="Y152" s="40"/>
      <c r="Z152" s="40"/>
      <c r="AA152" s="40"/>
      <c r="AB152" s="40"/>
      <c r="AC152" s="40"/>
      <c r="AD152" s="40"/>
      <c r="AE152" s="40"/>
      <c r="AR152" s="241" t="s">
        <v>165</v>
      </c>
      <c r="AT152" s="241" t="s">
        <v>160</v>
      </c>
      <c r="AU152" s="241" t="s">
        <v>91</v>
      </c>
      <c r="AY152" s="18" t="s">
        <v>158</v>
      </c>
      <c r="BE152" s="242">
        <f>IF(N152="základní",J152,0)</f>
        <v>0</v>
      </c>
      <c r="BF152" s="242">
        <f>IF(N152="snížená",J152,0)</f>
        <v>0</v>
      </c>
      <c r="BG152" s="242">
        <f>IF(N152="zákl. přenesená",J152,0)</f>
        <v>0</v>
      </c>
      <c r="BH152" s="242">
        <f>IF(N152="sníž. přenesená",J152,0)</f>
        <v>0</v>
      </c>
      <c r="BI152" s="242">
        <f>IF(N152="nulová",J152,0)</f>
        <v>0</v>
      </c>
      <c r="BJ152" s="18" t="s">
        <v>89</v>
      </c>
      <c r="BK152" s="242">
        <f>ROUND(I152*H152,2)</f>
        <v>0</v>
      </c>
      <c r="BL152" s="18" t="s">
        <v>165</v>
      </c>
      <c r="BM152" s="241" t="s">
        <v>215</v>
      </c>
    </row>
    <row r="153" spans="1:51" s="15" customFormat="1" ht="12">
      <c r="A153" s="15"/>
      <c r="B153" s="270"/>
      <c r="C153" s="271"/>
      <c r="D153" s="243" t="s">
        <v>194</v>
      </c>
      <c r="E153" s="272" t="s">
        <v>1</v>
      </c>
      <c r="F153" s="273" t="s">
        <v>208</v>
      </c>
      <c r="G153" s="271"/>
      <c r="H153" s="272" t="s">
        <v>1</v>
      </c>
      <c r="I153" s="274"/>
      <c r="J153" s="271"/>
      <c r="K153" s="271"/>
      <c r="L153" s="275"/>
      <c r="M153" s="276"/>
      <c r="N153" s="277"/>
      <c r="O153" s="277"/>
      <c r="P153" s="277"/>
      <c r="Q153" s="277"/>
      <c r="R153" s="277"/>
      <c r="S153" s="277"/>
      <c r="T153" s="278"/>
      <c r="U153" s="15"/>
      <c r="V153" s="15"/>
      <c r="W153" s="15"/>
      <c r="X153" s="15"/>
      <c r="Y153" s="15"/>
      <c r="Z153" s="15"/>
      <c r="AA153" s="15"/>
      <c r="AB153" s="15"/>
      <c r="AC153" s="15"/>
      <c r="AD153" s="15"/>
      <c r="AE153" s="15"/>
      <c r="AT153" s="279" t="s">
        <v>194</v>
      </c>
      <c r="AU153" s="279" t="s">
        <v>91</v>
      </c>
      <c r="AV153" s="15" t="s">
        <v>89</v>
      </c>
      <c r="AW153" s="15" t="s">
        <v>38</v>
      </c>
      <c r="AX153" s="15" t="s">
        <v>82</v>
      </c>
      <c r="AY153" s="279" t="s">
        <v>158</v>
      </c>
    </row>
    <row r="154" spans="1:51" s="13" customFormat="1" ht="12">
      <c r="A154" s="13"/>
      <c r="B154" s="248"/>
      <c r="C154" s="249"/>
      <c r="D154" s="243" t="s">
        <v>194</v>
      </c>
      <c r="E154" s="250" t="s">
        <v>1</v>
      </c>
      <c r="F154" s="251" t="s">
        <v>216</v>
      </c>
      <c r="G154" s="249"/>
      <c r="H154" s="252">
        <v>55.5</v>
      </c>
      <c r="I154" s="253"/>
      <c r="J154" s="249"/>
      <c r="K154" s="249"/>
      <c r="L154" s="254"/>
      <c r="M154" s="255"/>
      <c r="N154" s="256"/>
      <c r="O154" s="256"/>
      <c r="P154" s="256"/>
      <c r="Q154" s="256"/>
      <c r="R154" s="256"/>
      <c r="S154" s="256"/>
      <c r="T154" s="257"/>
      <c r="U154" s="13"/>
      <c r="V154" s="13"/>
      <c r="W154" s="13"/>
      <c r="X154" s="13"/>
      <c r="Y154" s="13"/>
      <c r="Z154" s="13"/>
      <c r="AA154" s="13"/>
      <c r="AB154" s="13"/>
      <c r="AC154" s="13"/>
      <c r="AD154" s="13"/>
      <c r="AE154" s="13"/>
      <c r="AT154" s="258" t="s">
        <v>194</v>
      </c>
      <c r="AU154" s="258" t="s">
        <v>91</v>
      </c>
      <c r="AV154" s="13" t="s">
        <v>91</v>
      </c>
      <c r="AW154" s="13" t="s">
        <v>38</v>
      </c>
      <c r="AX154" s="13" t="s">
        <v>82</v>
      </c>
      <c r="AY154" s="258" t="s">
        <v>158</v>
      </c>
    </row>
    <row r="155" spans="1:51" s="14" customFormat="1" ht="12">
      <c r="A155" s="14"/>
      <c r="B155" s="259"/>
      <c r="C155" s="260"/>
      <c r="D155" s="243" t="s">
        <v>194</v>
      </c>
      <c r="E155" s="261" t="s">
        <v>1</v>
      </c>
      <c r="F155" s="262" t="s">
        <v>196</v>
      </c>
      <c r="G155" s="260"/>
      <c r="H155" s="263">
        <v>55.5</v>
      </c>
      <c r="I155" s="264"/>
      <c r="J155" s="260"/>
      <c r="K155" s="260"/>
      <c r="L155" s="265"/>
      <c r="M155" s="266"/>
      <c r="N155" s="267"/>
      <c r="O155" s="267"/>
      <c r="P155" s="267"/>
      <c r="Q155" s="267"/>
      <c r="R155" s="267"/>
      <c r="S155" s="267"/>
      <c r="T155" s="268"/>
      <c r="U155" s="14"/>
      <c r="V155" s="14"/>
      <c r="W155" s="14"/>
      <c r="X155" s="14"/>
      <c r="Y155" s="14"/>
      <c r="Z155" s="14"/>
      <c r="AA155" s="14"/>
      <c r="AB155" s="14"/>
      <c r="AC155" s="14"/>
      <c r="AD155" s="14"/>
      <c r="AE155" s="14"/>
      <c r="AT155" s="269" t="s">
        <v>194</v>
      </c>
      <c r="AU155" s="269" t="s">
        <v>91</v>
      </c>
      <c r="AV155" s="14" t="s">
        <v>165</v>
      </c>
      <c r="AW155" s="14" t="s">
        <v>38</v>
      </c>
      <c r="AX155" s="14" t="s">
        <v>89</v>
      </c>
      <c r="AY155" s="269" t="s">
        <v>158</v>
      </c>
    </row>
    <row r="156" spans="1:65" s="2" customFormat="1" ht="16.5" customHeight="1">
      <c r="A156" s="40"/>
      <c r="B156" s="41"/>
      <c r="C156" s="230" t="s">
        <v>217</v>
      </c>
      <c r="D156" s="230" t="s">
        <v>160</v>
      </c>
      <c r="E156" s="231" t="s">
        <v>218</v>
      </c>
      <c r="F156" s="232" t="s">
        <v>219</v>
      </c>
      <c r="G156" s="233" t="s">
        <v>205</v>
      </c>
      <c r="H156" s="234">
        <v>5436.7</v>
      </c>
      <c r="I156" s="235"/>
      <c r="J156" s="236">
        <f>ROUND(I156*H156,2)</f>
        <v>0</v>
      </c>
      <c r="K156" s="232" t="s">
        <v>164</v>
      </c>
      <c r="L156" s="46"/>
      <c r="M156" s="237" t="s">
        <v>1</v>
      </c>
      <c r="N156" s="238" t="s">
        <v>47</v>
      </c>
      <c r="O156" s="93"/>
      <c r="P156" s="239">
        <f>O156*H156</f>
        <v>0</v>
      </c>
      <c r="Q156" s="239">
        <v>0</v>
      </c>
      <c r="R156" s="239">
        <f>Q156*H156</f>
        <v>0</v>
      </c>
      <c r="S156" s="239">
        <v>0</v>
      </c>
      <c r="T156" s="240">
        <f>S156*H156</f>
        <v>0</v>
      </c>
      <c r="U156" s="40"/>
      <c r="V156" s="40"/>
      <c r="W156" s="40"/>
      <c r="X156" s="40"/>
      <c r="Y156" s="40"/>
      <c r="Z156" s="40"/>
      <c r="AA156" s="40"/>
      <c r="AB156" s="40"/>
      <c r="AC156" s="40"/>
      <c r="AD156" s="40"/>
      <c r="AE156" s="40"/>
      <c r="AR156" s="241" t="s">
        <v>165</v>
      </c>
      <c r="AT156" s="241" t="s">
        <v>160</v>
      </c>
      <c r="AU156" s="241" t="s">
        <v>91</v>
      </c>
      <c r="AY156" s="18" t="s">
        <v>158</v>
      </c>
      <c r="BE156" s="242">
        <f>IF(N156="základní",J156,0)</f>
        <v>0</v>
      </c>
      <c r="BF156" s="242">
        <f>IF(N156="snížená",J156,0)</f>
        <v>0</v>
      </c>
      <c r="BG156" s="242">
        <f>IF(N156="zákl. přenesená",J156,0)</f>
        <v>0</v>
      </c>
      <c r="BH156" s="242">
        <f>IF(N156="sníž. přenesená",J156,0)</f>
        <v>0</v>
      </c>
      <c r="BI156" s="242">
        <f>IF(N156="nulová",J156,0)</f>
        <v>0</v>
      </c>
      <c r="BJ156" s="18" t="s">
        <v>89</v>
      </c>
      <c r="BK156" s="242">
        <f>ROUND(I156*H156,2)</f>
        <v>0</v>
      </c>
      <c r="BL156" s="18" t="s">
        <v>165</v>
      </c>
      <c r="BM156" s="241" t="s">
        <v>220</v>
      </c>
    </row>
    <row r="157" spans="1:51" s="15" customFormat="1" ht="12">
      <c r="A157" s="15"/>
      <c r="B157" s="270"/>
      <c r="C157" s="271"/>
      <c r="D157" s="243" t="s">
        <v>194</v>
      </c>
      <c r="E157" s="272" t="s">
        <v>1</v>
      </c>
      <c r="F157" s="273" t="s">
        <v>208</v>
      </c>
      <c r="G157" s="271"/>
      <c r="H157" s="272" t="s">
        <v>1</v>
      </c>
      <c r="I157" s="274"/>
      <c r="J157" s="271"/>
      <c r="K157" s="271"/>
      <c r="L157" s="275"/>
      <c r="M157" s="276"/>
      <c r="N157" s="277"/>
      <c r="O157" s="277"/>
      <c r="P157" s="277"/>
      <c r="Q157" s="277"/>
      <c r="R157" s="277"/>
      <c r="S157" s="277"/>
      <c r="T157" s="278"/>
      <c r="U157" s="15"/>
      <c r="V157" s="15"/>
      <c r="W157" s="15"/>
      <c r="X157" s="15"/>
      <c r="Y157" s="15"/>
      <c r="Z157" s="15"/>
      <c r="AA157" s="15"/>
      <c r="AB157" s="15"/>
      <c r="AC157" s="15"/>
      <c r="AD157" s="15"/>
      <c r="AE157" s="15"/>
      <c r="AT157" s="279" t="s">
        <v>194</v>
      </c>
      <c r="AU157" s="279" t="s">
        <v>91</v>
      </c>
      <c r="AV157" s="15" t="s">
        <v>89</v>
      </c>
      <c r="AW157" s="15" t="s">
        <v>38</v>
      </c>
      <c r="AX157" s="15" t="s">
        <v>82</v>
      </c>
      <c r="AY157" s="279" t="s">
        <v>158</v>
      </c>
    </row>
    <row r="158" spans="1:51" s="13" customFormat="1" ht="12">
      <c r="A158" s="13"/>
      <c r="B158" s="248"/>
      <c r="C158" s="249"/>
      <c r="D158" s="243" t="s">
        <v>194</v>
      </c>
      <c r="E158" s="250" t="s">
        <v>1</v>
      </c>
      <c r="F158" s="251" t="s">
        <v>216</v>
      </c>
      <c r="G158" s="249"/>
      <c r="H158" s="252">
        <v>55.5</v>
      </c>
      <c r="I158" s="253"/>
      <c r="J158" s="249"/>
      <c r="K158" s="249"/>
      <c r="L158" s="254"/>
      <c r="M158" s="255"/>
      <c r="N158" s="256"/>
      <c r="O158" s="256"/>
      <c r="P158" s="256"/>
      <c r="Q158" s="256"/>
      <c r="R158" s="256"/>
      <c r="S158" s="256"/>
      <c r="T158" s="257"/>
      <c r="U158" s="13"/>
      <c r="V158" s="13"/>
      <c r="W158" s="13"/>
      <c r="X158" s="13"/>
      <c r="Y158" s="13"/>
      <c r="Z158" s="13"/>
      <c r="AA158" s="13"/>
      <c r="AB158" s="13"/>
      <c r="AC158" s="13"/>
      <c r="AD158" s="13"/>
      <c r="AE158" s="13"/>
      <c r="AT158" s="258" t="s">
        <v>194</v>
      </c>
      <c r="AU158" s="258" t="s">
        <v>91</v>
      </c>
      <c r="AV158" s="13" t="s">
        <v>91</v>
      </c>
      <c r="AW158" s="13" t="s">
        <v>38</v>
      </c>
      <c r="AX158" s="13" t="s">
        <v>82</v>
      </c>
      <c r="AY158" s="258" t="s">
        <v>158</v>
      </c>
    </row>
    <row r="159" spans="1:51" s="13" customFormat="1" ht="12">
      <c r="A159" s="13"/>
      <c r="B159" s="248"/>
      <c r="C159" s="249"/>
      <c r="D159" s="243" t="s">
        <v>194</v>
      </c>
      <c r="E159" s="250" t="s">
        <v>1</v>
      </c>
      <c r="F159" s="251" t="s">
        <v>221</v>
      </c>
      <c r="G159" s="249"/>
      <c r="H159" s="252">
        <v>5381.2</v>
      </c>
      <c r="I159" s="253"/>
      <c r="J159" s="249"/>
      <c r="K159" s="249"/>
      <c r="L159" s="254"/>
      <c r="M159" s="255"/>
      <c r="N159" s="256"/>
      <c r="O159" s="256"/>
      <c r="P159" s="256"/>
      <c r="Q159" s="256"/>
      <c r="R159" s="256"/>
      <c r="S159" s="256"/>
      <c r="T159" s="257"/>
      <c r="U159" s="13"/>
      <c r="V159" s="13"/>
      <c r="W159" s="13"/>
      <c r="X159" s="13"/>
      <c r="Y159" s="13"/>
      <c r="Z159" s="13"/>
      <c r="AA159" s="13"/>
      <c r="AB159" s="13"/>
      <c r="AC159" s="13"/>
      <c r="AD159" s="13"/>
      <c r="AE159" s="13"/>
      <c r="AT159" s="258" t="s">
        <v>194</v>
      </c>
      <c r="AU159" s="258" t="s">
        <v>91</v>
      </c>
      <c r="AV159" s="13" t="s">
        <v>91</v>
      </c>
      <c r="AW159" s="13" t="s">
        <v>38</v>
      </c>
      <c r="AX159" s="13" t="s">
        <v>82</v>
      </c>
      <c r="AY159" s="258" t="s">
        <v>158</v>
      </c>
    </row>
    <row r="160" spans="1:51" s="14" customFormat="1" ht="12">
      <c r="A160" s="14"/>
      <c r="B160" s="259"/>
      <c r="C160" s="260"/>
      <c r="D160" s="243" t="s">
        <v>194</v>
      </c>
      <c r="E160" s="261" t="s">
        <v>1</v>
      </c>
      <c r="F160" s="262" t="s">
        <v>196</v>
      </c>
      <c r="G160" s="260"/>
      <c r="H160" s="263">
        <v>5436.7</v>
      </c>
      <c r="I160" s="264"/>
      <c r="J160" s="260"/>
      <c r="K160" s="260"/>
      <c r="L160" s="265"/>
      <c r="M160" s="266"/>
      <c r="N160" s="267"/>
      <c r="O160" s="267"/>
      <c r="P160" s="267"/>
      <c r="Q160" s="267"/>
      <c r="R160" s="267"/>
      <c r="S160" s="267"/>
      <c r="T160" s="268"/>
      <c r="U160" s="14"/>
      <c r="V160" s="14"/>
      <c r="W160" s="14"/>
      <c r="X160" s="14"/>
      <c r="Y160" s="14"/>
      <c r="Z160" s="14"/>
      <c r="AA160" s="14"/>
      <c r="AB160" s="14"/>
      <c r="AC160" s="14"/>
      <c r="AD160" s="14"/>
      <c r="AE160" s="14"/>
      <c r="AT160" s="269" t="s">
        <v>194</v>
      </c>
      <c r="AU160" s="269" t="s">
        <v>91</v>
      </c>
      <c r="AV160" s="14" t="s">
        <v>165</v>
      </c>
      <c r="AW160" s="14" t="s">
        <v>38</v>
      </c>
      <c r="AX160" s="14" t="s">
        <v>89</v>
      </c>
      <c r="AY160" s="269" t="s">
        <v>158</v>
      </c>
    </row>
    <row r="161" spans="1:65" s="2" customFormat="1" ht="16.5" customHeight="1">
      <c r="A161" s="40"/>
      <c r="B161" s="41"/>
      <c r="C161" s="230" t="s">
        <v>222</v>
      </c>
      <c r="D161" s="230" t="s">
        <v>160</v>
      </c>
      <c r="E161" s="231" t="s">
        <v>218</v>
      </c>
      <c r="F161" s="232" t="s">
        <v>219</v>
      </c>
      <c r="G161" s="233" t="s">
        <v>205</v>
      </c>
      <c r="H161" s="234">
        <v>575.568</v>
      </c>
      <c r="I161" s="235"/>
      <c r="J161" s="236">
        <f>ROUND(I161*H161,2)</f>
        <v>0</v>
      </c>
      <c r="K161" s="232" t="s">
        <v>164</v>
      </c>
      <c r="L161" s="46"/>
      <c r="M161" s="237" t="s">
        <v>1</v>
      </c>
      <c r="N161" s="238" t="s">
        <v>47</v>
      </c>
      <c r="O161" s="93"/>
      <c r="P161" s="239">
        <f>O161*H161</f>
        <v>0</v>
      </c>
      <c r="Q161" s="239">
        <v>0</v>
      </c>
      <c r="R161" s="239">
        <f>Q161*H161</f>
        <v>0</v>
      </c>
      <c r="S161" s="239">
        <v>0</v>
      </c>
      <c r="T161" s="240">
        <f>S161*H161</f>
        <v>0</v>
      </c>
      <c r="U161" s="40"/>
      <c r="V161" s="40"/>
      <c r="W161" s="40"/>
      <c r="X161" s="40"/>
      <c r="Y161" s="40"/>
      <c r="Z161" s="40"/>
      <c r="AA161" s="40"/>
      <c r="AB161" s="40"/>
      <c r="AC161" s="40"/>
      <c r="AD161" s="40"/>
      <c r="AE161" s="40"/>
      <c r="AR161" s="241" t="s">
        <v>165</v>
      </c>
      <c r="AT161" s="241" t="s">
        <v>160</v>
      </c>
      <c r="AU161" s="241" t="s">
        <v>91</v>
      </c>
      <c r="AY161" s="18" t="s">
        <v>158</v>
      </c>
      <c r="BE161" s="242">
        <f>IF(N161="základní",J161,0)</f>
        <v>0</v>
      </c>
      <c r="BF161" s="242">
        <f>IF(N161="snížená",J161,0)</f>
        <v>0</v>
      </c>
      <c r="BG161" s="242">
        <f>IF(N161="zákl. přenesená",J161,0)</f>
        <v>0</v>
      </c>
      <c r="BH161" s="242">
        <f>IF(N161="sníž. přenesená",J161,0)</f>
        <v>0</v>
      </c>
      <c r="BI161" s="242">
        <f>IF(N161="nulová",J161,0)</f>
        <v>0</v>
      </c>
      <c r="BJ161" s="18" t="s">
        <v>89</v>
      </c>
      <c r="BK161" s="242">
        <f>ROUND(I161*H161,2)</f>
        <v>0</v>
      </c>
      <c r="BL161" s="18" t="s">
        <v>165</v>
      </c>
      <c r="BM161" s="241" t="s">
        <v>223</v>
      </c>
    </row>
    <row r="162" spans="1:51" s="15" customFormat="1" ht="12">
      <c r="A162" s="15"/>
      <c r="B162" s="270"/>
      <c r="C162" s="271"/>
      <c r="D162" s="243" t="s">
        <v>194</v>
      </c>
      <c r="E162" s="272" t="s">
        <v>1</v>
      </c>
      <c r="F162" s="273" t="s">
        <v>224</v>
      </c>
      <c r="G162" s="271"/>
      <c r="H162" s="272" t="s">
        <v>1</v>
      </c>
      <c r="I162" s="274"/>
      <c r="J162" s="271"/>
      <c r="K162" s="271"/>
      <c r="L162" s="275"/>
      <c r="M162" s="276"/>
      <c r="N162" s="277"/>
      <c r="O162" s="277"/>
      <c r="P162" s="277"/>
      <c r="Q162" s="277"/>
      <c r="R162" s="277"/>
      <c r="S162" s="277"/>
      <c r="T162" s="278"/>
      <c r="U162" s="15"/>
      <c r="V162" s="15"/>
      <c r="W162" s="15"/>
      <c r="X162" s="15"/>
      <c r="Y162" s="15"/>
      <c r="Z162" s="15"/>
      <c r="AA162" s="15"/>
      <c r="AB162" s="15"/>
      <c r="AC162" s="15"/>
      <c r="AD162" s="15"/>
      <c r="AE162" s="15"/>
      <c r="AT162" s="279" t="s">
        <v>194</v>
      </c>
      <c r="AU162" s="279" t="s">
        <v>91</v>
      </c>
      <c r="AV162" s="15" t="s">
        <v>89</v>
      </c>
      <c r="AW162" s="15" t="s">
        <v>38</v>
      </c>
      <c r="AX162" s="15" t="s">
        <v>82</v>
      </c>
      <c r="AY162" s="279" t="s">
        <v>158</v>
      </c>
    </row>
    <row r="163" spans="1:51" s="13" customFormat="1" ht="12">
      <c r="A163" s="13"/>
      <c r="B163" s="248"/>
      <c r="C163" s="249"/>
      <c r="D163" s="243" t="s">
        <v>194</v>
      </c>
      <c r="E163" s="250" t="s">
        <v>1</v>
      </c>
      <c r="F163" s="251" t="s">
        <v>225</v>
      </c>
      <c r="G163" s="249"/>
      <c r="H163" s="252">
        <v>575.568</v>
      </c>
      <c r="I163" s="253"/>
      <c r="J163" s="249"/>
      <c r="K163" s="249"/>
      <c r="L163" s="254"/>
      <c r="M163" s="255"/>
      <c r="N163" s="256"/>
      <c r="O163" s="256"/>
      <c r="P163" s="256"/>
      <c r="Q163" s="256"/>
      <c r="R163" s="256"/>
      <c r="S163" s="256"/>
      <c r="T163" s="257"/>
      <c r="U163" s="13"/>
      <c r="V163" s="13"/>
      <c r="W163" s="13"/>
      <c r="X163" s="13"/>
      <c r="Y163" s="13"/>
      <c r="Z163" s="13"/>
      <c r="AA163" s="13"/>
      <c r="AB163" s="13"/>
      <c r="AC163" s="13"/>
      <c r="AD163" s="13"/>
      <c r="AE163" s="13"/>
      <c r="AT163" s="258" t="s">
        <v>194</v>
      </c>
      <c r="AU163" s="258" t="s">
        <v>91</v>
      </c>
      <c r="AV163" s="13" t="s">
        <v>91</v>
      </c>
      <c r="AW163" s="13" t="s">
        <v>38</v>
      </c>
      <c r="AX163" s="13" t="s">
        <v>82</v>
      </c>
      <c r="AY163" s="258" t="s">
        <v>158</v>
      </c>
    </row>
    <row r="164" spans="1:51" s="14" customFormat="1" ht="12">
      <c r="A164" s="14"/>
      <c r="B164" s="259"/>
      <c r="C164" s="260"/>
      <c r="D164" s="243" t="s">
        <v>194</v>
      </c>
      <c r="E164" s="261" t="s">
        <v>1</v>
      </c>
      <c r="F164" s="262" t="s">
        <v>196</v>
      </c>
      <c r="G164" s="260"/>
      <c r="H164" s="263">
        <v>575.568</v>
      </c>
      <c r="I164" s="264"/>
      <c r="J164" s="260"/>
      <c r="K164" s="260"/>
      <c r="L164" s="265"/>
      <c r="M164" s="266"/>
      <c r="N164" s="267"/>
      <c r="O164" s="267"/>
      <c r="P164" s="267"/>
      <c r="Q164" s="267"/>
      <c r="R164" s="267"/>
      <c r="S164" s="267"/>
      <c r="T164" s="268"/>
      <c r="U164" s="14"/>
      <c r="V164" s="14"/>
      <c r="W164" s="14"/>
      <c r="X164" s="14"/>
      <c r="Y164" s="14"/>
      <c r="Z164" s="14"/>
      <c r="AA164" s="14"/>
      <c r="AB164" s="14"/>
      <c r="AC164" s="14"/>
      <c r="AD164" s="14"/>
      <c r="AE164" s="14"/>
      <c r="AT164" s="269" t="s">
        <v>194</v>
      </c>
      <c r="AU164" s="269" t="s">
        <v>91</v>
      </c>
      <c r="AV164" s="14" t="s">
        <v>165</v>
      </c>
      <c r="AW164" s="14" t="s">
        <v>38</v>
      </c>
      <c r="AX164" s="14" t="s">
        <v>89</v>
      </c>
      <c r="AY164" s="269" t="s">
        <v>158</v>
      </c>
    </row>
    <row r="165" spans="1:65" s="2" customFormat="1" ht="24.15" customHeight="1">
      <c r="A165" s="40"/>
      <c r="B165" s="41"/>
      <c r="C165" s="230" t="s">
        <v>226</v>
      </c>
      <c r="D165" s="230" t="s">
        <v>160</v>
      </c>
      <c r="E165" s="231" t="s">
        <v>227</v>
      </c>
      <c r="F165" s="232" t="s">
        <v>228</v>
      </c>
      <c r="G165" s="233" t="s">
        <v>205</v>
      </c>
      <c r="H165" s="234">
        <v>54367</v>
      </c>
      <c r="I165" s="235"/>
      <c r="J165" s="236">
        <f>ROUND(I165*H165,2)</f>
        <v>0</v>
      </c>
      <c r="K165" s="232" t="s">
        <v>164</v>
      </c>
      <c r="L165" s="46"/>
      <c r="M165" s="237" t="s">
        <v>1</v>
      </c>
      <c r="N165" s="238" t="s">
        <v>47</v>
      </c>
      <c r="O165" s="93"/>
      <c r="P165" s="239">
        <f>O165*H165</f>
        <v>0</v>
      </c>
      <c r="Q165" s="239">
        <v>0</v>
      </c>
      <c r="R165" s="239">
        <f>Q165*H165</f>
        <v>0</v>
      </c>
      <c r="S165" s="239">
        <v>0</v>
      </c>
      <c r="T165" s="240">
        <f>S165*H165</f>
        <v>0</v>
      </c>
      <c r="U165" s="40"/>
      <c r="V165" s="40"/>
      <c r="W165" s="40"/>
      <c r="X165" s="40"/>
      <c r="Y165" s="40"/>
      <c r="Z165" s="40"/>
      <c r="AA165" s="40"/>
      <c r="AB165" s="40"/>
      <c r="AC165" s="40"/>
      <c r="AD165" s="40"/>
      <c r="AE165" s="40"/>
      <c r="AR165" s="241" t="s">
        <v>165</v>
      </c>
      <c r="AT165" s="241" t="s">
        <v>160</v>
      </c>
      <c r="AU165" s="241" t="s">
        <v>91</v>
      </c>
      <c r="AY165" s="18" t="s">
        <v>158</v>
      </c>
      <c r="BE165" s="242">
        <f>IF(N165="základní",J165,0)</f>
        <v>0</v>
      </c>
      <c r="BF165" s="242">
        <f>IF(N165="snížená",J165,0)</f>
        <v>0</v>
      </c>
      <c r="BG165" s="242">
        <f>IF(N165="zákl. přenesená",J165,0)</f>
        <v>0</v>
      </c>
      <c r="BH165" s="242">
        <f>IF(N165="sníž. přenesená",J165,0)</f>
        <v>0</v>
      </c>
      <c r="BI165" s="242">
        <f>IF(N165="nulová",J165,0)</f>
        <v>0</v>
      </c>
      <c r="BJ165" s="18" t="s">
        <v>89</v>
      </c>
      <c r="BK165" s="242">
        <f>ROUND(I165*H165,2)</f>
        <v>0</v>
      </c>
      <c r="BL165" s="18" t="s">
        <v>165</v>
      </c>
      <c r="BM165" s="241" t="s">
        <v>229</v>
      </c>
    </row>
    <row r="166" spans="1:51" s="13" customFormat="1" ht="12">
      <c r="A166" s="13"/>
      <c r="B166" s="248"/>
      <c r="C166" s="249"/>
      <c r="D166" s="243" t="s">
        <v>194</v>
      </c>
      <c r="E166" s="249"/>
      <c r="F166" s="251" t="s">
        <v>230</v>
      </c>
      <c r="G166" s="249"/>
      <c r="H166" s="252">
        <v>54367</v>
      </c>
      <c r="I166" s="253"/>
      <c r="J166" s="249"/>
      <c r="K166" s="249"/>
      <c r="L166" s="254"/>
      <c r="M166" s="255"/>
      <c r="N166" s="256"/>
      <c r="O166" s="256"/>
      <c r="P166" s="256"/>
      <c r="Q166" s="256"/>
      <c r="R166" s="256"/>
      <c r="S166" s="256"/>
      <c r="T166" s="257"/>
      <c r="U166" s="13"/>
      <c r="V166" s="13"/>
      <c r="W166" s="13"/>
      <c r="X166" s="13"/>
      <c r="Y166" s="13"/>
      <c r="Z166" s="13"/>
      <c r="AA166" s="13"/>
      <c r="AB166" s="13"/>
      <c r="AC166" s="13"/>
      <c r="AD166" s="13"/>
      <c r="AE166" s="13"/>
      <c r="AT166" s="258" t="s">
        <v>194</v>
      </c>
      <c r="AU166" s="258" t="s">
        <v>91</v>
      </c>
      <c r="AV166" s="13" t="s">
        <v>91</v>
      </c>
      <c r="AW166" s="13" t="s">
        <v>4</v>
      </c>
      <c r="AX166" s="13" t="s">
        <v>89</v>
      </c>
      <c r="AY166" s="258" t="s">
        <v>158</v>
      </c>
    </row>
    <row r="167" spans="1:65" s="2" customFormat="1" ht="24.15" customHeight="1">
      <c r="A167" s="40"/>
      <c r="B167" s="41"/>
      <c r="C167" s="230" t="s">
        <v>231</v>
      </c>
      <c r="D167" s="230" t="s">
        <v>160</v>
      </c>
      <c r="E167" s="231" t="s">
        <v>227</v>
      </c>
      <c r="F167" s="232" t="s">
        <v>228</v>
      </c>
      <c r="G167" s="233" t="s">
        <v>205</v>
      </c>
      <c r="H167" s="234">
        <v>2877.84</v>
      </c>
      <c r="I167" s="235"/>
      <c r="J167" s="236">
        <f>ROUND(I167*H167,2)</f>
        <v>0</v>
      </c>
      <c r="K167" s="232" t="s">
        <v>164</v>
      </c>
      <c r="L167" s="46"/>
      <c r="M167" s="237" t="s">
        <v>1</v>
      </c>
      <c r="N167" s="238" t="s">
        <v>47</v>
      </c>
      <c r="O167" s="93"/>
      <c r="P167" s="239">
        <f>O167*H167</f>
        <v>0</v>
      </c>
      <c r="Q167" s="239">
        <v>0</v>
      </c>
      <c r="R167" s="239">
        <f>Q167*H167</f>
        <v>0</v>
      </c>
      <c r="S167" s="239">
        <v>0</v>
      </c>
      <c r="T167" s="240">
        <f>S167*H167</f>
        <v>0</v>
      </c>
      <c r="U167" s="40"/>
      <c r="V167" s="40"/>
      <c r="W167" s="40"/>
      <c r="X167" s="40"/>
      <c r="Y167" s="40"/>
      <c r="Z167" s="40"/>
      <c r="AA167" s="40"/>
      <c r="AB167" s="40"/>
      <c r="AC167" s="40"/>
      <c r="AD167" s="40"/>
      <c r="AE167" s="40"/>
      <c r="AR167" s="241" t="s">
        <v>165</v>
      </c>
      <c r="AT167" s="241" t="s">
        <v>160</v>
      </c>
      <c r="AU167" s="241" t="s">
        <v>91</v>
      </c>
      <c r="AY167" s="18" t="s">
        <v>158</v>
      </c>
      <c r="BE167" s="242">
        <f>IF(N167="základní",J167,0)</f>
        <v>0</v>
      </c>
      <c r="BF167" s="242">
        <f>IF(N167="snížená",J167,0)</f>
        <v>0</v>
      </c>
      <c r="BG167" s="242">
        <f>IF(N167="zákl. přenesená",J167,0)</f>
        <v>0</v>
      </c>
      <c r="BH167" s="242">
        <f>IF(N167="sníž. přenesená",J167,0)</f>
        <v>0</v>
      </c>
      <c r="BI167" s="242">
        <f>IF(N167="nulová",J167,0)</f>
        <v>0</v>
      </c>
      <c r="BJ167" s="18" t="s">
        <v>89</v>
      </c>
      <c r="BK167" s="242">
        <f>ROUND(I167*H167,2)</f>
        <v>0</v>
      </c>
      <c r="BL167" s="18" t="s">
        <v>165</v>
      </c>
      <c r="BM167" s="241" t="s">
        <v>232</v>
      </c>
    </row>
    <row r="168" spans="1:51" s="13" customFormat="1" ht="12">
      <c r="A168" s="13"/>
      <c r="B168" s="248"/>
      <c r="C168" s="249"/>
      <c r="D168" s="243" t="s">
        <v>194</v>
      </c>
      <c r="E168" s="249"/>
      <c r="F168" s="251" t="s">
        <v>233</v>
      </c>
      <c r="G168" s="249"/>
      <c r="H168" s="252">
        <v>2877.84</v>
      </c>
      <c r="I168" s="253"/>
      <c r="J168" s="249"/>
      <c r="K168" s="249"/>
      <c r="L168" s="254"/>
      <c r="M168" s="255"/>
      <c r="N168" s="256"/>
      <c r="O168" s="256"/>
      <c r="P168" s="256"/>
      <c r="Q168" s="256"/>
      <c r="R168" s="256"/>
      <c r="S168" s="256"/>
      <c r="T168" s="257"/>
      <c r="U168" s="13"/>
      <c r="V168" s="13"/>
      <c r="W168" s="13"/>
      <c r="X168" s="13"/>
      <c r="Y168" s="13"/>
      <c r="Z168" s="13"/>
      <c r="AA168" s="13"/>
      <c r="AB168" s="13"/>
      <c r="AC168" s="13"/>
      <c r="AD168" s="13"/>
      <c r="AE168" s="13"/>
      <c r="AT168" s="258" t="s">
        <v>194</v>
      </c>
      <c r="AU168" s="258" t="s">
        <v>91</v>
      </c>
      <c r="AV168" s="13" t="s">
        <v>91</v>
      </c>
      <c r="AW168" s="13" t="s">
        <v>4</v>
      </c>
      <c r="AX168" s="13" t="s">
        <v>89</v>
      </c>
      <c r="AY168" s="258" t="s">
        <v>158</v>
      </c>
    </row>
    <row r="169" spans="1:65" s="2" customFormat="1" ht="16.5" customHeight="1">
      <c r="A169" s="40"/>
      <c r="B169" s="41"/>
      <c r="C169" s="230" t="s">
        <v>8</v>
      </c>
      <c r="D169" s="230" t="s">
        <v>160</v>
      </c>
      <c r="E169" s="231" t="s">
        <v>234</v>
      </c>
      <c r="F169" s="232" t="s">
        <v>235</v>
      </c>
      <c r="G169" s="233" t="s">
        <v>236</v>
      </c>
      <c r="H169" s="234">
        <v>9786.06</v>
      </c>
      <c r="I169" s="235"/>
      <c r="J169" s="236">
        <f>ROUND(I169*H169,2)</f>
        <v>0</v>
      </c>
      <c r="K169" s="232" t="s">
        <v>185</v>
      </c>
      <c r="L169" s="46"/>
      <c r="M169" s="237" t="s">
        <v>1</v>
      </c>
      <c r="N169" s="238" t="s">
        <v>47</v>
      </c>
      <c r="O169" s="93"/>
      <c r="P169" s="239">
        <f>O169*H169</f>
        <v>0</v>
      </c>
      <c r="Q169" s="239">
        <v>0</v>
      </c>
      <c r="R169" s="239">
        <f>Q169*H169</f>
        <v>0</v>
      </c>
      <c r="S169" s="239">
        <v>0</v>
      </c>
      <c r="T169" s="240">
        <f>S169*H169</f>
        <v>0</v>
      </c>
      <c r="U169" s="40"/>
      <c r="V169" s="40"/>
      <c r="W169" s="40"/>
      <c r="X169" s="40"/>
      <c r="Y169" s="40"/>
      <c r="Z169" s="40"/>
      <c r="AA169" s="40"/>
      <c r="AB169" s="40"/>
      <c r="AC169" s="40"/>
      <c r="AD169" s="40"/>
      <c r="AE169" s="40"/>
      <c r="AR169" s="241" t="s">
        <v>165</v>
      </c>
      <c r="AT169" s="241" t="s">
        <v>160</v>
      </c>
      <c r="AU169" s="241" t="s">
        <v>91</v>
      </c>
      <c r="AY169" s="18" t="s">
        <v>158</v>
      </c>
      <c r="BE169" s="242">
        <f>IF(N169="základní",J169,0)</f>
        <v>0</v>
      </c>
      <c r="BF169" s="242">
        <f>IF(N169="snížená",J169,0)</f>
        <v>0</v>
      </c>
      <c r="BG169" s="242">
        <f>IF(N169="zákl. přenesená",J169,0)</f>
        <v>0</v>
      </c>
      <c r="BH169" s="242">
        <f>IF(N169="sníž. přenesená",J169,0)</f>
        <v>0</v>
      </c>
      <c r="BI169" s="242">
        <f>IF(N169="nulová",J169,0)</f>
        <v>0</v>
      </c>
      <c r="BJ169" s="18" t="s">
        <v>89</v>
      </c>
      <c r="BK169" s="242">
        <f>ROUND(I169*H169,2)</f>
        <v>0</v>
      </c>
      <c r="BL169" s="18" t="s">
        <v>165</v>
      </c>
      <c r="BM169" s="241" t="s">
        <v>237</v>
      </c>
    </row>
    <row r="170" spans="1:51" s="13" customFormat="1" ht="12">
      <c r="A170" s="13"/>
      <c r="B170" s="248"/>
      <c r="C170" s="249"/>
      <c r="D170" s="243" t="s">
        <v>194</v>
      </c>
      <c r="E170" s="249"/>
      <c r="F170" s="251" t="s">
        <v>238</v>
      </c>
      <c r="G170" s="249"/>
      <c r="H170" s="252">
        <v>9786.06</v>
      </c>
      <c r="I170" s="253"/>
      <c r="J170" s="249"/>
      <c r="K170" s="249"/>
      <c r="L170" s="254"/>
      <c r="M170" s="255"/>
      <c r="N170" s="256"/>
      <c r="O170" s="256"/>
      <c r="P170" s="256"/>
      <c r="Q170" s="256"/>
      <c r="R170" s="256"/>
      <c r="S170" s="256"/>
      <c r="T170" s="257"/>
      <c r="U170" s="13"/>
      <c r="V170" s="13"/>
      <c r="W170" s="13"/>
      <c r="X170" s="13"/>
      <c r="Y170" s="13"/>
      <c r="Z170" s="13"/>
      <c r="AA170" s="13"/>
      <c r="AB170" s="13"/>
      <c r="AC170" s="13"/>
      <c r="AD170" s="13"/>
      <c r="AE170" s="13"/>
      <c r="AT170" s="258" t="s">
        <v>194</v>
      </c>
      <c r="AU170" s="258" t="s">
        <v>91</v>
      </c>
      <c r="AV170" s="13" t="s">
        <v>91</v>
      </c>
      <c r="AW170" s="13" t="s">
        <v>4</v>
      </c>
      <c r="AX170" s="13" t="s">
        <v>89</v>
      </c>
      <c r="AY170" s="258" t="s">
        <v>158</v>
      </c>
    </row>
    <row r="171" spans="1:65" s="2" customFormat="1" ht="16.5" customHeight="1">
      <c r="A171" s="40"/>
      <c r="B171" s="41"/>
      <c r="C171" s="230" t="s">
        <v>239</v>
      </c>
      <c r="D171" s="230" t="s">
        <v>160</v>
      </c>
      <c r="E171" s="231" t="s">
        <v>240</v>
      </c>
      <c r="F171" s="232" t="s">
        <v>241</v>
      </c>
      <c r="G171" s="233" t="s">
        <v>205</v>
      </c>
      <c r="H171" s="234">
        <v>5436.7</v>
      </c>
      <c r="I171" s="235"/>
      <c r="J171" s="236">
        <f>ROUND(I171*H171,2)</f>
        <v>0</v>
      </c>
      <c r="K171" s="232" t="s">
        <v>164</v>
      </c>
      <c r="L171" s="46"/>
      <c r="M171" s="237" t="s">
        <v>1</v>
      </c>
      <c r="N171" s="238" t="s">
        <v>47</v>
      </c>
      <c r="O171" s="93"/>
      <c r="P171" s="239">
        <f>O171*H171</f>
        <v>0</v>
      </c>
      <c r="Q171" s="239">
        <v>0</v>
      </c>
      <c r="R171" s="239">
        <f>Q171*H171</f>
        <v>0</v>
      </c>
      <c r="S171" s="239">
        <v>0</v>
      </c>
      <c r="T171" s="240">
        <f>S171*H171</f>
        <v>0</v>
      </c>
      <c r="U171" s="40"/>
      <c r="V171" s="40"/>
      <c r="W171" s="40"/>
      <c r="X171" s="40"/>
      <c r="Y171" s="40"/>
      <c r="Z171" s="40"/>
      <c r="AA171" s="40"/>
      <c r="AB171" s="40"/>
      <c r="AC171" s="40"/>
      <c r="AD171" s="40"/>
      <c r="AE171" s="40"/>
      <c r="AR171" s="241" t="s">
        <v>165</v>
      </c>
      <c r="AT171" s="241" t="s">
        <v>160</v>
      </c>
      <c r="AU171" s="241" t="s">
        <v>91</v>
      </c>
      <c r="AY171" s="18" t="s">
        <v>158</v>
      </c>
      <c r="BE171" s="242">
        <f>IF(N171="základní",J171,0)</f>
        <v>0</v>
      </c>
      <c r="BF171" s="242">
        <f>IF(N171="snížená",J171,0)</f>
        <v>0</v>
      </c>
      <c r="BG171" s="242">
        <f>IF(N171="zákl. přenesená",J171,0)</f>
        <v>0</v>
      </c>
      <c r="BH171" s="242">
        <f>IF(N171="sníž. přenesená",J171,0)</f>
        <v>0</v>
      </c>
      <c r="BI171" s="242">
        <f>IF(N171="nulová",J171,0)</f>
        <v>0</v>
      </c>
      <c r="BJ171" s="18" t="s">
        <v>89</v>
      </c>
      <c r="BK171" s="242">
        <f>ROUND(I171*H171,2)</f>
        <v>0</v>
      </c>
      <c r="BL171" s="18" t="s">
        <v>165</v>
      </c>
      <c r="BM171" s="241" t="s">
        <v>242</v>
      </c>
    </row>
    <row r="172" spans="1:65" s="2" customFormat="1" ht="16.5" customHeight="1">
      <c r="A172" s="40"/>
      <c r="B172" s="41"/>
      <c r="C172" s="230" t="s">
        <v>243</v>
      </c>
      <c r="D172" s="230" t="s">
        <v>160</v>
      </c>
      <c r="E172" s="231" t="s">
        <v>244</v>
      </c>
      <c r="F172" s="232" t="s">
        <v>245</v>
      </c>
      <c r="G172" s="233" t="s">
        <v>163</v>
      </c>
      <c r="H172" s="234">
        <v>2616.22</v>
      </c>
      <c r="I172" s="235"/>
      <c r="J172" s="236">
        <f>ROUND(I172*H172,2)</f>
        <v>0</v>
      </c>
      <c r="K172" s="232" t="s">
        <v>164</v>
      </c>
      <c r="L172" s="46"/>
      <c r="M172" s="237" t="s">
        <v>1</v>
      </c>
      <c r="N172" s="238" t="s">
        <v>47</v>
      </c>
      <c r="O172" s="93"/>
      <c r="P172" s="239">
        <f>O172*H172</f>
        <v>0</v>
      </c>
      <c r="Q172" s="239">
        <v>0</v>
      </c>
      <c r="R172" s="239">
        <f>Q172*H172</f>
        <v>0</v>
      </c>
      <c r="S172" s="239">
        <v>0</v>
      </c>
      <c r="T172" s="240">
        <f>S172*H172</f>
        <v>0</v>
      </c>
      <c r="U172" s="40"/>
      <c r="V172" s="40"/>
      <c r="W172" s="40"/>
      <c r="X172" s="40"/>
      <c r="Y172" s="40"/>
      <c r="Z172" s="40"/>
      <c r="AA172" s="40"/>
      <c r="AB172" s="40"/>
      <c r="AC172" s="40"/>
      <c r="AD172" s="40"/>
      <c r="AE172" s="40"/>
      <c r="AR172" s="241" t="s">
        <v>165</v>
      </c>
      <c r="AT172" s="241" t="s">
        <v>160</v>
      </c>
      <c r="AU172" s="241" t="s">
        <v>91</v>
      </c>
      <c r="AY172" s="18" t="s">
        <v>158</v>
      </c>
      <c r="BE172" s="242">
        <f>IF(N172="základní",J172,0)</f>
        <v>0</v>
      </c>
      <c r="BF172" s="242">
        <f>IF(N172="snížená",J172,0)</f>
        <v>0</v>
      </c>
      <c r="BG172" s="242">
        <f>IF(N172="zákl. přenesená",J172,0)</f>
        <v>0</v>
      </c>
      <c r="BH172" s="242">
        <f>IF(N172="sníž. přenesená",J172,0)</f>
        <v>0</v>
      </c>
      <c r="BI172" s="242">
        <f>IF(N172="nulová",J172,0)</f>
        <v>0</v>
      </c>
      <c r="BJ172" s="18" t="s">
        <v>89</v>
      </c>
      <c r="BK172" s="242">
        <f>ROUND(I172*H172,2)</f>
        <v>0</v>
      </c>
      <c r="BL172" s="18" t="s">
        <v>165</v>
      </c>
      <c r="BM172" s="241" t="s">
        <v>246</v>
      </c>
    </row>
    <row r="173" spans="1:63" s="12" customFormat="1" ht="22.8" customHeight="1">
      <c r="A173" s="12"/>
      <c r="B173" s="214"/>
      <c r="C173" s="215"/>
      <c r="D173" s="216" t="s">
        <v>81</v>
      </c>
      <c r="E173" s="228" t="s">
        <v>91</v>
      </c>
      <c r="F173" s="228" t="s">
        <v>247</v>
      </c>
      <c r="G173" s="215"/>
      <c r="H173" s="215"/>
      <c r="I173" s="218"/>
      <c r="J173" s="229">
        <f>BK173</f>
        <v>0</v>
      </c>
      <c r="K173" s="215"/>
      <c r="L173" s="220"/>
      <c r="M173" s="221"/>
      <c r="N173" s="222"/>
      <c r="O173" s="222"/>
      <c r="P173" s="223">
        <f>SUM(P174:P190)</f>
        <v>0</v>
      </c>
      <c r="Q173" s="222"/>
      <c r="R173" s="223">
        <f>SUM(R174:R190)</f>
        <v>90.89341759999999</v>
      </c>
      <c r="S173" s="222"/>
      <c r="T173" s="224">
        <f>SUM(T174:T190)</f>
        <v>0</v>
      </c>
      <c r="U173" s="12"/>
      <c r="V173" s="12"/>
      <c r="W173" s="12"/>
      <c r="X173" s="12"/>
      <c r="Y173" s="12"/>
      <c r="Z173" s="12"/>
      <c r="AA173" s="12"/>
      <c r="AB173" s="12"/>
      <c r="AC173" s="12"/>
      <c r="AD173" s="12"/>
      <c r="AE173" s="12"/>
      <c r="AR173" s="225" t="s">
        <v>89</v>
      </c>
      <c r="AT173" s="226" t="s">
        <v>81</v>
      </c>
      <c r="AU173" s="226" t="s">
        <v>89</v>
      </c>
      <c r="AY173" s="225" t="s">
        <v>158</v>
      </c>
      <c r="BK173" s="227">
        <f>SUM(BK174:BK190)</f>
        <v>0</v>
      </c>
    </row>
    <row r="174" spans="1:65" s="2" customFormat="1" ht="16.5" customHeight="1">
      <c r="A174" s="40"/>
      <c r="B174" s="41"/>
      <c r="C174" s="230" t="s">
        <v>248</v>
      </c>
      <c r="D174" s="230" t="s">
        <v>160</v>
      </c>
      <c r="E174" s="231" t="s">
        <v>249</v>
      </c>
      <c r="F174" s="232" t="s">
        <v>250</v>
      </c>
      <c r="G174" s="233" t="s">
        <v>205</v>
      </c>
      <c r="H174" s="234">
        <v>37</v>
      </c>
      <c r="I174" s="235"/>
      <c r="J174" s="236">
        <f>ROUND(I174*H174,2)</f>
        <v>0</v>
      </c>
      <c r="K174" s="232" t="s">
        <v>164</v>
      </c>
      <c r="L174" s="46"/>
      <c r="M174" s="237" t="s">
        <v>1</v>
      </c>
      <c r="N174" s="238" t="s">
        <v>47</v>
      </c>
      <c r="O174" s="93"/>
      <c r="P174" s="239">
        <f>O174*H174</f>
        <v>0</v>
      </c>
      <c r="Q174" s="239">
        <v>1.63</v>
      </c>
      <c r="R174" s="239">
        <f>Q174*H174</f>
        <v>60.309999999999995</v>
      </c>
      <c r="S174" s="239">
        <v>0</v>
      </c>
      <c r="T174" s="240">
        <f>S174*H174</f>
        <v>0</v>
      </c>
      <c r="U174" s="40"/>
      <c r="V174" s="40"/>
      <c r="W174" s="40"/>
      <c r="X174" s="40"/>
      <c r="Y174" s="40"/>
      <c r="Z174" s="40"/>
      <c r="AA174" s="40"/>
      <c r="AB174" s="40"/>
      <c r="AC174" s="40"/>
      <c r="AD174" s="40"/>
      <c r="AE174" s="40"/>
      <c r="AR174" s="241" t="s">
        <v>165</v>
      </c>
      <c r="AT174" s="241" t="s">
        <v>160</v>
      </c>
      <c r="AU174" s="241" t="s">
        <v>91</v>
      </c>
      <c r="AY174" s="18" t="s">
        <v>158</v>
      </c>
      <c r="BE174" s="242">
        <f>IF(N174="základní",J174,0)</f>
        <v>0</v>
      </c>
      <c r="BF174" s="242">
        <f>IF(N174="snížená",J174,0)</f>
        <v>0</v>
      </c>
      <c r="BG174" s="242">
        <f>IF(N174="zákl. přenesená",J174,0)</f>
        <v>0</v>
      </c>
      <c r="BH174" s="242">
        <f>IF(N174="sníž. přenesená",J174,0)</f>
        <v>0</v>
      </c>
      <c r="BI174" s="242">
        <f>IF(N174="nulová",J174,0)</f>
        <v>0</v>
      </c>
      <c r="BJ174" s="18" t="s">
        <v>89</v>
      </c>
      <c r="BK174" s="242">
        <f>ROUND(I174*H174,2)</f>
        <v>0</v>
      </c>
      <c r="BL174" s="18" t="s">
        <v>165</v>
      </c>
      <c r="BM174" s="241" t="s">
        <v>251</v>
      </c>
    </row>
    <row r="175" spans="1:51" s="15" customFormat="1" ht="12">
      <c r="A175" s="15"/>
      <c r="B175" s="270"/>
      <c r="C175" s="271"/>
      <c r="D175" s="243" t="s">
        <v>194</v>
      </c>
      <c r="E175" s="272" t="s">
        <v>1</v>
      </c>
      <c r="F175" s="273" t="s">
        <v>208</v>
      </c>
      <c r="G175" s="271"/>
      <c r="H175" s="272" t="s">
        <v>1</v>
      </c>
      <c r="I175" s="274"/>
      <c r="J175" s="271"/>
      <c r="K175" s="271"/>
      <c r="L175" s="275"/>
      <c r="M175" s="276"/>
      <c r="N175" s="277"/>
      <c r="O175" s="277"/>
      <c r="P175" s="277"/>
      <c r="Q175" s="277"/>
      <c r="R175" s="277"/>
      <c r="S175" s="277"/>
      <c r="T175" s="278"/>
      <c r="U175" s="15"/>
      <c r="V175" s="15"/>
      <c r="W175" s="15"/>
      <c r="X175" s="15"/>
      <c r="Y175" s="15"/>
      <c r="Z175" s="15"/>
      <c r="AA175" s="15"/>
      <c r="AB175" s="15"/>
      <c r="AC175" s="15"/>
      <c r="AD175" s="15"/>
      <c r="AE175" s="15"/>
      <c r="AT175" s="279" t="s">
        <v>194</v>
      </c>
      <c r="AU175" s="279" t="s">
        <v>91</v>
      </c>
      <c r="AV175" s="15" t="s">
        <v>89</v>
      </c>
      <c r="AW175" s="15" t="s">
        <v>38</v>
      </c>
      <c r="AX175" s="15" t="s">
        <v>82</v>
      </c>
      <c r="AY175" s="279" t="s">
        <v>158</v>
      </c>
    </row>
    <row r="176" spans="1:51" s="13" customFormat="1" ht="12">
      <c r="A176" s="13"/>
      <c r="B176" s="248"/>
      <c r="C176" s="249"/>
      <c r="D176" s="243" t="s">
        <v>194</v>
      </c>
      <c r="E176" s="250" t="s">
        <v>1</v>
      </c>
      <c r="F176" s="251" t="s">
        <v>252</v>
      </c>
      <c r="G176" s="249"/>
      <c r="H176" s="252">
        <v>37</v>
      </c>
      <c r="I176" s="253"/>
      <c r="J176" s="249"/>
      <c r="K176" s="249"/>
      <c r="L176" s="254"/>
      <c r="M176" s="255"/>
      <c r="N176" s="256"/>
      <c r="O176" s="256"/>
      <c r="P176" s="256"/>
      <c r="Q176" s="256"/>
      <c r="R176" s="256"/>
      <c r="S176" s="256"/>
      <c r="T176" s="257"/>
      <c r="U176" s="13"/>
      <c r="V176" s="13"/>
      <c r="W176" s="13"/>
      <c r="X176" s="13"/>
      <c r="Y176" s="13"/>
      <c r="Z176" s="13"/>
      <c r="AA176" s="13"/>
      <c r="AB176" s="13"/>
      <c r="AC176" s="13"/>
      <c r="AD176" s="13"/>
      <c r="AE176" s="13"/>
      <c r="AT176" s="258" t="s">
        <v>194</v>
      </c>
      <c r="AU176" s="258" t="s">
        <v>91</v>
      </c>
      <c r="AV176" s="13" t="s">
        <v>91</v>
      </c>
      <c r="AW176" s="13" t="s">
        <v>38</v>
      </c>
      <c r="AX176" s="13" t="s">
        <v>82</v>
      </c>
      <c r="AY176" s="258" t="s">
        <v>158</v>
      </c>
    </row>
    <row r="177" spans="1:51" s="14" customFormat="1" ht="12">
      <c r="A177" s="14"/>
      <c r="B177" s="259"/>
      <c r="C177" s="260"/>
      <c r="D177" s="243" t="s">
        <v>194</v>
      </c>
      <c r="E177" s="261" t="s">
        <v>1</v>
      </c>
      <c r="F177" s="262" t="s">
        <v>196</v>
      </c>
      <c r="G177" s="260"/>
      <c r="H177" s="263">
        <v>37</v>
      </c>
      <c r="I177" s="264"/>
      <c r="J177" s="260"/>
      <c r="K177" s="260"/>
      <c r="L177" s="265"/>
      <c r="M177" s="266"/>
      <c r="N177" s="267"/>
      <c r="O177" s="267"/>
      <c r="P177" s="267"/>
      <c r="Q177" s="267"/>
      <c r="R177" s="267"/>
      <c r="S177" s="267"/>
      <c r="T177" s="268"/>
      <c r="U177" s="14"/>
      <c r="V177" s="14"/>
      <c r="W177" s="14"/>
      <c r="X177" s="14"/>
      <c r="Y177" s="14"/>
      <c r="Z177" s="14"/>
      <c r="AA177" s="14"/>
      <c r="AB177" s="14"/>
      <c r="AC177" s="14"/>
      <c r="AD177" s="14"/>
      <c r="AE177" s="14"/>
      <c r="AT177" s="269" t="s">
        <v>194</v>
      </c>
      <c r="AU177" s="269" t="s">
        <v>91</v>
      </c>
      <c r="AV177" s="14" t="s">
        <v>165</v>
      </c>
      <c r="AW177" s="14" t="s">
        <v>38</v>
      </c>
      <c r="AX177" s="14" t="s">
        <v>89</v>
      </c>
      <c r="AY177" s="269" t="s">
        <v>158</v>
      </c>
    </row>
    <row r="178" spans="1:65" s="2" customFormat="1" ht="16.5" customHeight="1">
      <c r="A178" s="40"/>
      <c r="B178" s="41"/>
      <c r="C178" s="230" t="s">
        <v>253</v>
      </c>
      <c r="D178" s="230" t="s">
        <v>160</v>
      </c>
      <c r="E178" s="231" t="s">
        <v>254</v>
      </c>
      <c r="F178" s="232" t="s">
        <v>255</v>
      </c>
      <c r="G178" s="233" t="s">
        <v>163</v>
      </c>
      <c r="H178" s="234">
        <v>407</v>
      </c>
      <c r="I178" s="235"/>
      <c r="J178" s="236">
        <f>ROUND(I178*H178,2)</f>
        <v>0</v>
      </c>
      <c r="K178" s="232" t="s">
        <v>164</v>
      </c>
      <c r="L178" s="46"/>
      <c r="M178" s="237" t="s">
        <v>1</v>
      </c>
      <c r="N178" s="238" t="s">
        <v>47</v>
      </c>
      <c r="O178" s="93"/>
      <c r="P178" s="239">
        <f>O178*H178</f>
        <v>0</v>
      </c>
      <c r="Q178" s="239">
        <v>0.00017</v>
      </c>
      <c r="R178" s="239">
        <f>Q178*H178</f>
        <v>0.06919</v>
      </c>
      <c r="S178" s="239">
        <v>0</v>
      </c>
      <c r="T178" s="240">
        <f>S178*H178</f>
        <v>0</v>
      </c>
      <c r="U178" s="40"/>
      <c r="V178" s="40"/>
      <c r="W178" s="40"/>
      <c r="X178" s="40"/>
      <c r="Y178" s="40"/>
      <c r="Z178" s="40"/>
      <c r="AA178" s="40"/>
      <c r="AB178" s="40"/>
      <c r="AC178" s="40"/>
      <c r="AD178" s="40"/>
      <c r="AE178" s="40"/>
      <c r="AR178" s="241" t="s">
        <v>165</v>
      </c>
      <c r="AT178" s="241" t="s">
        <v>160</v>
      </c>
      <c r="AU178" s="241" t="s">
        <v>91</v>
      </c>
      <c r="AY178" s="18" t="s">
        <v>158</v>
      </c>
      <c r="BE178" s="242">
        <f>IF(N178="základní",J178,0)</f>
        <v>0</v>
      </c>
      <c r="BF178" s="242">
        <f>IF(N178="snížená",J178,0)</f>
        <v>0</v>
      </c>
      <c r="BG178" s="242">
        <f>IF(N178="zákl. přenesená",J178,0)</f>
        <v>0</v>
      </c>
      <c r="BH178" s="242">
        <f>IF(N178="sníž. přenesená",J178,0)</f>
        <v>0</v>
      </c>
      <c r="BI178" s="242">
        <f>IF(N178="nulová",J178,0)</f>
        <v>0</v>
      </c>
      <c r="BJ178" s="18" t="s">
        <v>89</v>
      </c>
      <c r="BK178" s="242">
        <f>ROUND(I178*H178,2)</f>
        <v>0</v>
      </c>
      <c r="BL178" s="18" t="s">
        <v>165</v>
      </c>
      <c r="BM178" s="241" t="s">
        <v>256</v>
      </c>
    </row>
    <row r="179" spans="1:51" s="15" customFormat="1" ht="12">
      <c r="A179" s="15"/>
      <c r="B179" s="270"/>
      <c r="C179" s="271"/>
      <c r="D179" s="243" t="s">
        <v>194</v>
      </c>
      <c r="E179" s="272" t="s">
        <v>1</v>
      </c>
      <c r="F179" s="273" t="s">
        <v>208</v>
      </c>
      <c r="G179" s="271"/>
      <c r="H179" s="272" t="s">
        <v>1</v>
      </c>
      <c r="I179" s="274"/>
      <c r="J179" s="271"/>
      <c r="K179" s="271"/>
      <c r="L179" s="275"/>
      <c r="M179" s="276"/>
      <c r="N179" s="277"/>
      <c r="O179" s="277"/>
      <c r="P179" s="277"/>
      <c r="Q179" s="277"/>
      <c r="R179" s="277"/>
      <c r="S179" s="277"/>
      <c r="T179" s="278"/>
      <c r="U179" s="15"/>
      <c r="V179" s="15"/>
      <c r="W179" s="15"/>
      <c r="X179" s="15"/>
      <c r="Y179" s="15"/>
      <c r="Z179" s="15"/>
      <c r="AA179" s="15"/>
      <c r="AB179" s="15"/>
      <c r="AC179" s="15"/>
      <c r="AD179" s="15"/>
      <c r="AE179" s="15"/>
      <c r="AT179" s="279" t="s">
        <v>194</v>
      </c>
      <c r="AU179" s="279" t="s">
        <v>91</v>
      </c>
      <c r="AV179" s="15" t="s">
        <v>89</v>
      </c>
      <c r="AW179" s="15" t="s">
        <v>38</v>
      </c>
      <c r="AX179" s="15" t="s">
        <v>82</v>
      </c>
      <c r="AY179" s="279" t="s">
        <v>158</v>
      </c>
    </row>
    <row r="180" spans="1:51" s="13" customFormat="1" ht="12">
      <c r="A180" s="13"/>
      <c r="B180" s="248"/>
      <c r="C180" s="249"/>
      <c r="D180" s="243" t="s">
        <v>194</v>
      </c>
      <c r="E180" s="250" t="s">
        <v>1</v>
      </c>
      <c r="F180" s="251" t="s">
        <v>257</v>
      </c>
      <c r="G180" s="249"/>
      <c r="H180" s="252">
        <v>407</v>
      </c>
      <c r="I180" s="253"/>
      <c r="J180" s="249"/>
      <c r="K180" s="249"/>
      <c r="L180" s="254"/>
      <c r="M180" s="255"/>
      <c r="N180" s="256"/>
      <c r="O180" s="256"/>
      <c r="P180" s="256"/>
      <c r="Q180" s="256"/>
      <c r="R180" s="256"/>
      <c r="S180" s="256"/>
      <c r="T180" s="257"/>
      <c r="U180" s="13"/>
      <c r="V180" s="13"/>
      <c r="W180" s="13"/>
      <c r="X180" s="13"/>
      <c r="Y180" s="13"/>
      <c r="Z180" s="13"/>
      <c r="AA180" s="13"/>
      <c r="AB180" s="13"/>
      <c r="AC180" s="13"/>
      <c r="AD180" s="13"/>
      <c r="AE180" s="13"/>
      <c r="AT180" s="258" t="s">
        <v>194</v>
      </c>
      <c r="AU180" s="258" t="s">
        <v>91</v>
      </c>
      <c r="AV180" s="13" t="s">
        <v>91</v>
      </c>
      <c r="AW180" s="13" t="s">
        <v>38</v>
      </c>
      <c r="AX180" s="13" t="s">
        <v>82</v>
      </c>
      <c r="AY180" s="258" t="s">
        <v>158</v>
      </c>
    </row>
    <row r="181" spans="1:51" s="14" customFormat="1" ht="12">
      <c r="A181" s="14"/>
      <c r="B181" s="259"/>
      <c r="C181" s="260"/>
      <c r="D181" s="243" t="s">
        <v>194</v>
      </c>
      <c r="E181" s="261" t="s">
        <v>1</v>
      </c>
      <c r="F181" s="262" t="s">
        <v>196</v>
      </c>
      <c r="G181" s="260"/>
      <c r="H181" s="263">
        <v>407</v>
      </c>
      <c r="I181" s="264"/>
      <c r="J181" s="260"/>
      <c r="K181" s="260"/>
      <c r="L181" s="265"/>
      <c r="M181" s="266"/>
      <c r="N181" s="267"/>
      <c r="O181" s="267"/>
      <c r="P181" s="267"/>
      <c r="Q181" s="267"/>
      <c r="R181" s="267"/>
      <c r="S181" s="267"/>
      <c r="T181" s="268"/>
      <c r="U181" s="14"/>
      <c r="V181" s="14"/>
      <c r="W181" s="14"/>
      <c r="X181" s="14"/>
      <c r="Y181" s="14"/>
      <c r="Z181" s="14"/>
      <c r="AA181" s="14"/>
      <c r="AB181" s="14"/>
      <c r="AC181" s="14"/>
      <c r="AD181" s="14"/>
      <c r="AE181" s="14"/>
      <c r="AT181" s="269" t="s">
        <v>194</v>
      </c>
      <c r="AU181" s="269" t="s">
        <v>91</v>
      </c>
      <c r="AV181" s="14" t="s">
        <v>165</v>
      </c>
      <c r="AW181" s="14" t="s">
        <v>38</v>
      </c>
      <c r="AX181" s="14" t="s">
        <v>89</v>
      </c>
      <c r="AY181" s="269" t="s">
        <v>158</v>
      </c>
    </row>
    <row r="182" spans="1:65" s="2" customFormat="1" ht="16.5" customHeight="1">
      <c r="A182" s="40"/>
      <c r="B182" s="41"/>
      <c r="C182" s="291" t="s">
        <v>258</v>
      </c>
      <c r="D182" s="291" t="s">
        <v>259</v>
      </c>
      <c r="E182" s="292" t="s">
        <v>260</v>
      </c>
      <c r="F182" s="293" t="s">
        <v>261</v>
      </c>
      <c r="G182" s="294" t="s">
        <v>163</v>
      </c>
      <c r="H182" s="295">
        <v>482.092</v>
      </c>
      <c r="I182" s="296"/>
      <c r="J182" s="297">
        <f>ROUND(I182*H182,2)</f>
        <v>0</v>
      </c>
      <c r="K182" s="293" t="s">
        <v>164</v>
      </c>
      <c r="L182" s="298"/>
      <c r="M182" s="299" t="s">
        <v>1</v>
      </c>
      <c r="N182" s="300" t="s">
        <v>47</v>
      </c>
      <c r="O182" s="93"/>
      <c r="P182" s="239">
        <f>O182*H182</f>
        <v>0</v>
      </c>
      <c r="Q182" s="239">
        <v>0.0003</v>
      </c>
      <c r="R182" s="239">
        <f>Q182*H182</f>
        <v>0.1446276</v>
      </c>
      <c r="S182" s="239">
        <v>0</v>
      </c>
      <c r="T182" s="240">
        <f>S182*H182</f>
        <v>0</v>
      </c>
      <c r="U182" s="40"/>
      <c r="V182" s="40"/>
      <c r="W182" s="40"/>
      <c r="X182" s="40"/>
      <c r="Y182" s="40"/>
      <c r="Z182" s="40"/>
      <c r="AA182" s="40"/>
      <c r="AB182" s="40"/>
      <c r="AC182" s="40"/>
      <c r="AD182" s="40"/>
      <c r="AE182" s="40"/>
      <c r="AR182" s="241" t="s">
        <v>197</v>
      </c>
      <c r="AT182" s="241" t="s">
        <v>259</v>
      </c>
      <c r="AU182" s="241" t="s">
        <v>91</v>
      </c>
      <c r="AY182" s="18" t="s">
        <v>158</v>
      </c>
      <c r="BE182" s="242">
        <f>IF(N182="základní",J182,0)</f>
        <v>0</v>
      </c>
      <c r="BF182" s="242">
        <f>IF(N182="snížená",J182,0)</f>
        <v>0</v>
      </c>
      <c r="BG182" s="242">
        <f>IF(N182="zákl. přenesená",J182,0)</f>
        <v>0</v>
      </c>
      <c r="BH182" s="242">
        <f>IF(N182="sníž. přenesená",J182,0)</f>
        <v>0</v>
      </c>
      <c r="BI182" s="242">
        <f>IF(N182="nulová",J182,0)</f>
        <v>0</v>
      </c>
      <c r="BJ182" s="18" t="s">
        <v>89</v>
      </c>
      <c r="BK182" s="242">
        <f>ROUND(I182*H182,2)</f>
        <v>0</v>
      </c>
      <c r="BL182" s="18" t="s">
        <v>165</v>
      </c>
      <c r="BM182" s="241" t="s">
        <v>262</v>
      </c>
    </row>
    <row r="183" spans="1:51" s="13" customFormat="1" ht="12">
      <c r="A183" s="13"/>
      <c r="B183" s="248"/>
      <c r="C183" s="249"/>
      <c r="D183" s="243" t="s">
        <v>194</v>
      </c>
      <c r="E183" s="249"/>
      <c r="F183" s="251" t="s">
        <v>263</v>
      </c>
      <c r="G183" s="249"/>
      <c r="H183" s="252">
        <v>482.092</v>
      </c>
      <c r="I183" s="253"/>
      <c r="J183" s="249"/>
      <c r="K183" s="249"/>
      <c r="L183" s="254"/>
      <c r="M183" s="255"/>
      <c r="N183" s="256"/>
      <c r="O183" s="256"/>
      <c r="P183" s="256"/>
      <c r="Q183" s="256"/>
      <c r="R183" s="256"/>
      <c r="S183" s="256"/>
      <c r="T183" s="257"/>
      <c r="U183" s="13"/>
      <c r="V183" s="13"/>
      <c r="W183" s="13"/>
      <c r="X183" s="13"/>
      <c r="Y183" s="13"/>
      <c r="Z183" s="13"/>
      <c r="AA183" s="13"/>
      <c r="AB183" s="13"/>
      <c r="AC183" s="13"/>
      <c r="AD183" s="13"/>
      <c r="AE183" s="13"/>
      <c r="AT183" s="258" t="s">
        <v>194</v>
      </c>
      <c r="AU183" s="258" t="s">
        <v>91</v>
      </c>
      <c r="AV183" s="13" t="s">
        <v>91</v>
      </c>
      <c r="AW183" s="13" t="s">
        <v>4</v>
      </c>
      <c r="AX183" s="13" t="s">
        <v>89</v>
      </c>
      <c r="AY183" s="258" t="s">
        <v>158</v>
      </c>
    </row>
    <row r="184" spans="1:65" s="2" customFormat="1" ht="16.5" customHeight="1">
      <c r="A184" s="40"/>
      <c r="B184" s="41"/>
      <c r="C184" s="230" t="s">
        <v>7</v>
      </c>
      <c r="D184" s="230" t="s">
        <v>160</v>
      </c>
      <c r="E184" s="231" t="s">
        <v>264</v>
      </c>
      <c r="F184" s="232" t="s">
        <v>265</v>
      </c>
      <c r="G184" s="233" t="s">
        <v>205</v>
      </c>
      <c r="H184" s="234">
        <v>18.5</v>
      </c>
      <c r="I184" s="235"/>
      <c r="J184" s="236">
        <f>ROUND(I184*H184,2)</f>
        <v>0</v>
      </c>
      <c r="K184" s="232" t="s">
        <v>164</v>
      </c>
      <c r="L184" s="46"/>
      <c r="M184" s="237" t="s">
        <v>1</v>
      </c>
      <c r="N184" s="238" t="s">
        <v>47</v>
      </c>
      <c r="O184" s="93"/>
      <c r="P184" s="239">
        <f>O184*H184</f>
        <v>0</v>
      </c>
      <c r="Q184" s="239">
        <v>1.63</v>
      </c>
      <c r="R184" s="239">
        <f>Q184*H184</f>
        <v>30.154999999999998</v>
      </c>
      <c r="S184" s="239">
        <v>0</v>
      </c>
      <c r="T184" s="240">
        <f>S184*H184</f>
        <v>0</v>
      </c>
      <c r="U184" s="40"/>
      <c r="V184" s="40"/>
      <c r="W184" s="40"/>
      <c r="X184" s="40"/>
      <c r="Y184" s="40"/>
      <c r="Z184" s="40"/>
      <c r="AA184" s="40"/>
      <c r="AB184" s="40"/>
      <c r="AC184" s="40"/>
      <c r="AD184" s="40"/>
      <c r="AE184" s="40"/>
      <c r="AR184" s="241" t="s">
        <v>165</v>
      </c>
      <c r="AT184" s="241" t="s">
        <v>160</v>
      </c>
      <c r="AU184" s="241" t="s">
        <v>91</v>
      </c>
      <c r="AY184" s="18" t="s">
        <v>158</v>
      </c>
      <c r="BE184" s="242">
        <f>IF(N184="základní",J184,0)</f>
        <v>0</v>
      </c>
      <c r="BF184" s="242">
        <f>IF(N184="snížená",J184,0)</f>
        <v>0</v>
      </c>
      <c r="BG184" s="242">
        <f>IF(N184="zákl. přenesená",J184,0)</f>
        <v>0</v>
      </c>
      <c r="BH184" s="242">
        <f>IF(N184="sníž. přenesená",J184,0)</f>
        <v>0</v>
      </c>
      <c r="BI184" s="242">
        <f>IF(N184="nulová",J184,0)</f>
        <v>0</v>
      </c>
      <c r="BJ184" s="18" t="s">
        <v>89</v>
      </c>
      <c r="BK184" s="242">
        <f>ROUND(I184*H184,2)</f>
        <v>0</v>
      </c>
      <c r="BL184" s="18" t="s">
        <v>165</v>
      </c>
      <c r="BM184" s="241" t="s">
        <v>266</v>
      </c>
    </row>
    <row r="185" spans="1:51" s="15" customFormat="1" ht="12">
      <c r="A185" s="15"/>
      <c r="B185" s="270"/>
      <c r="C185" s="271"/>
      <c r="D185" s="243" t="s">
        <v>194</v>
      </c>
      <c r="E185" s="272" t="s">
        <v>1</v>
      </c>
      <c r="F185" s="273" t="s">
        <v>208</v>
      </c>
      <c r="G185" s="271"/>
      <c r="H185" s="272" t="s">
        <v>1</v>
      </c>
      <c r="I185" s="274"/>
      <c r="J185" s="271"/>
      <c r="K185" s="271"/>
      <c r="L185" s="275"/>
      <c r="M185" s="276"/>
      <c r="N185" s="277"/>
      <c r="O185" s="277"/>
      <c r="P185" s="277"/>
      <c r="Q185" s="277"/>
      <c r="R185" s="277"/>
      <c r="S185" s="277"/>
      <c r="T185" s="278"/>
      <c r="U185" s="15"/>
      <c r="V185" s="15"/>
      <c r="W185" s="15"/>
      <c r="X185" s="15"/>
      <c r="Y185" s="15"/>
      <c r="Z185" s="15"/>
      <c r="AA185" s="15"/>
      <c r="AB185" s="15"/>
      <c r="AC185" s="15"/>
      <c r="AD185" s="15"/>
      <c r="AE185" s="15"/>
      <c r="AT185" s="279" t="s">
        <v>194</v>
      </c>
      <c r="AU185" s="279" t="s">
        <v>91</v>
      </c>
      <c r="AV185" s="15" t="s">
        <v>89</v>
      </c>
      <c r="AW185" s="15" t="s">
        <v>38</v>
      </c>
      <c r="AX185" s="15" t="s">
        <v>82</v>
      </c>
      <c r="AY185" s="279" t="s">
        <v>158</v>
      </c>
    </row>
    <row r="186" spans="1:51" s="13" customFormat="1" ht="12">
      <c r="A186" s="13"/>
      <c r="B186" s="248"/>
      <c r="C186" s="249"/>
      <c r="D186" s="243" t="s">
        <v>194</v>
      </c>
      <c r="E186" s="250" t="s">
        <v>1</v>
      </c>
      <c r="F186" s="251" t="s">
        <v>267</v>
      </c>
      <c r="G186" s="249"/>
      <c r="H186" s="252">
        <v>18.5</v>
      </c>
      <c r="I186" s="253"/>
      <c r="J186" s="249"/>
      <c r="K186" s="249"/>
      <c r="L186" s="254"/>
      <c r="M186" s="255"/>
      <c r="N186" s="256"/>
      <c r="O186" s="256"/>
      <c r="P186" s="256"/>
      <c r="Q186" s="256"/>
      <c r="R186" s="256"/>
      <c r="S186" s="256"/>
      <c r="T186" s="257"/>
      <c r="U186" s="13"/>
      <c r="V186" s="13"/>
      <c r="W186" s="13"/>
      <c r="X186" s="13"/>
      <c r="Y186" s="13"/>
      <c r="Z186" s="13"/>
      <c r="AA186" s="13"/>
      <c r="AB186" s="13"/>
      <c r="AC186" s="13"/>
      <c r="AD186" s="13"/>
      <c r="AE186" s="13"/>
      <c r="AT186" s="258" t="s">
        <v>194</v>
      </c>
      <c r="AU186" s="258" t="s">
        <v>91</v>
      </c>
      <c r="AV186" s="13" t="s">
        <v>91</v>
      </c>
      <c r="AW186" s="13" t="s">
        <v>38</v>
      </c>
      <c r="AX186" s="13" t="s">
        <v>82</v>
      </c>
      <c r="AY186" s="258" t="s">
        <v>158</v>
      </c>
    </row>
    <row r="187" spans="1:51" s="14" customFormat="1" ht="12">
      <c r="A187" s="14"/>
      <c r="B187" s="259"/>
      <c r="C187" s="260"/>
      <c r="D187" s="243" t="s">
        <v>194</v>
      </c>
      <c r="E187" s="261" t="s">
        <v>1</v>
      </c>
      <c r="F187" s="262" t="s">
        <v>196</v>
      </c>
      <c r="G187" s="260"/>
      <c r="H187" s="263">
        <v>18.5</v>
      </c>
      <c r="I187" s="264"/>
      <c r="J187" s="260"/>
      <c r="K187" s="260"/>
      <c r="L187" s="265"/>
      <c r="M187" s="266"/>
      <c r="N187" s="267"/>
      <c r="O187" s="267"/>
      <c r="P187" s="267"/>
      <c r="Q187" s="267"/>
      <c r="R187" s="267"/>
      <c r="S187" s="267"/>
      <c r="T187" s="268"/>
      <c r="U187" s="14"/>
      <c r="V187" s="14"/>
      <c r="W187" s="14"/>
      <c r="X187" s="14"/>
      <c r="Y187" s="14"/>
      <c r="Z187" s="14"/>
      <c r="AA187" s="14"/>
      <c r="AB187" s="14"/>
      <c r="AC187" s="14"/>
      <c r="AD187" s="14"/>
      <c r="AE187" s="14"/>
      <c r="AT187" s="269" t="s">
        <v>194</v>
      </c>
      <c r="AU187" s="269" t="s">
        <v>91</v>
      </c>
      <c r="AV187" s="14" t="s">
        <v>165</v>
      </c>
      <c r="AW187" s="14" t="s">
        <v>38</v>
      </c>
      <c r="AX187" s="14" t="s">
        <v>89</v>
      </c>
      <c r="AY187" s="269" t="s">
        <v>158</v>
      </c>
    </row>
    <row r="188" spans="1:65" s="2" customFormat="1" ht="16.5" customHeight="1">
      <c r="A188" s="40"/>
      <c r="B188" s="41"/>
      <c r="C188" s="230" t="s">
        <v>268</v>
      </c>
      <c r="D188" s="230" t="s">
        <v>160</v>
      </c>
      <c r="E188" s="231" t="s">
        <v>269</v>
      </c>
      <c r="F188" s="232" t="s">
        <v>270</v>
      </c>
      <c r="G188" s="233" t="s">
        <v>271</v>
      </c>
      <c r="H188" s="234">
        <v>185</v>
      </c>
      <c r="I188" s="235"/>
      <c r="J188" s="236">
        <f>ROUND(I188*H188,2)</f>
        <v>0</v>
      </c>
      <c r="K188" s="232" t="s">
        <v>164</v>
      </c>
      <c r="L188" s="46"/>
      <c r="M188" s="237" t="s">
        <v>1</v>
      </c>
      <c r="N188" s="238" t="s">
        <v>47</v>
      </c>
      <c r="O188" s="93"/>
      <c r="P188" s="239">
        <f>O188*H188</f>
        <v>0</v>
      </c>
      <c r="Q188" s="239">
        <v>0.00116</v>
      </c>
      <c r="R188" s="239">
        <f>Q188*H188</f>
        <v>0.2146</v>
      </c>
      <c r="S188" s="239">
        <v>0</v>
      </c>
      <c r="T188" s="240">
        <f>S188*H188</f>
        <v>0</v>
      </c>
      <c r="U188" s="40"/>
      <c r="V188" s="40"/>
      <c r="W188" s="40"/>
      <c r="X188" s="40"/>
      <c r="Y188" s="40"/>
      <c r="Z188" s="40"/>
      <c r="AA188" s="40"/>
      <c r="AB188" s="40"/>
      <c r="AC188" s="40"/>
      <c r="AD188" s="40"/>
      <c r="AE188" s="40"/>
      <c r="AR188" s="241" t="s">
        <v>165</v>
      </c>
      <c r="AT188" s="241" t="s">
        <v>160</v>
      </c>
      <c r="AU188" s="241" t="s">
        <v>91</v>
      </c>
      <c r="AY188" s="18" t="s">
        <v>158</v>
      </c>
      <c r="BE188" s="242">
        <f>IF(N188="základní",J188,0)</f>
        <v>0</v>
      </c>
      <c r="BF188" s="242">
        <f>IF(N188="snížená",J188,0)</f>
        <v>0</v>
      </c>
      <c r="BG188" s="242">
        <f>IF(N188="zákl. přenesená",J188,0)</f>
        <v>0</v>
      </c>
      <c r="BH188" s="242">
        <f>IF(N188="sníž. přenesená",J188,0)</f>
        <v>0</v>
      </c>
      <c r="BI188" s="242">
        <f>IF(N188="nulová",J188,0)</f>
        <v>0</v>
      </c>
      <c r="BJ188" s="18" t="s">
        <v>89</v>
      </c>
      <c r="BK188" s="242">
        <f>ROUND(I188*H188,2)</f>
        <v>0</v>
      </c>
      <c r="BL188" s="18" t="s">
        <v>165</v>
      </c>
      <c r="BM188" s="241" t="s">
        <v>272</v>
      </c>
    </row>
    <row r="189" spans="1:51" s="13" customFormat="1" ht="12">
      <c r="A189" s="13"/>
      <c r="B189" s="248"/>
      <c r="C189" s="249"/>
      <c r="D189" s="243" t="s">
        <v>194</v>
      </c>
      <c r="E189" s="250" t="s">
        <v>1</v>
      </c>
      <c r="F189" s="251" t="s">
        <v>273</v>
      </c>
      <c r="G189" s="249"/>
      <c r="H189" s="252">
        <v>185</v>
      </c>
      <c r="I189" s="253"/>
      <c r="J189" s="249"/>
      <c r="K189" s="249"/>
      <c r="L189" s="254"/>
      <c r="M189" s="255"/>
      <c r="N189" s="256"/>
      <c r="O189" s="256"/>
      <c r="P189" s="256"/>
      <c r="Q189" s="256"/>
      <c r="R189" s="256"/>
      <c r="S189" s="256"/>
      <c r="T189" s="257"/>
      <c r="U189" s="13"/>
      <c r="V189" s="13"/>
      <c r="W189" s="13"/>
      <c r="X189" s="13"/>
      <c r="Y189" s="13"/>
      <c r="Z189" s="13"/>
      <c r="AA189" s="13"/>
      <c r="AB189" s="13"/>
      <c r="AC189" s="13"/>
      <c r="AD189" s="13"/>
      <c r="AE189" s="13"/>
      <c r="AT189" s="258" t="s">
        <v>194</v>
      </c>
      <c r="AU189" s="258" t="s">
        <v>91</v>
      </c>
      <c r="AV189" s="13" t="s">
        <v>91</v>
      </c>
      <c r="AW189" s="13" t="s">
        <v>38</v>
      </c>
      <c r="AX189" s="13" t="s">
        <v>82</v>
      </c>
      <c r="AY189" s="258" t="s">
        <v>158</v>
      </c>
    </row>
    <row r="190" spans="1:51" s="14" customFormat="1" ht="12">
      <c r="A190" s="14"/>
      <c r="B190" s="259"/>
      <c r="C190" s="260"/>
      <c r="D190" s="243" t="s">
        <v>194</v>
      </c>
      <c r="E190" s="261" t="s">
        <v>1</v>
      </c>
      <c r="F190" s="262" t="s">
        <v>196</v>
      </c>
      <c r="G190" s="260"/>
      <c r="H190" s="263">
        <v>185</v>
      </c>
      <c r="I190" s="264"/>
      <c r="J190" s="260"/>
      <c r="K190" s="260"/>
      <c r="L190" s="265"/>
      <c r="M190" s="266"/>
      <c r="N190" s="267"/>
      <c r="O190" s="267"/>
      <c r="P190" s="267"/>
      <c r="Q190" s="267"/>
      <c r="R190" s="267"/>
      <c r="S190" s="267"/>
      <c r="T190" s="268"/>
      <c r="U190" s="14"/>
      <c r="V190" s="14"/>
      <c r="W190" s="14"/>
      <c r="X190" s="14"/>
      <c r="Y190" s="14"/>
      <c r="Z190" s="14"/>
      <c r="AA190" s="14"/>
      <c r="AB190" s="14"/>
      <c r="AC190" s="14"/>
      <c r="AD190" s="14"/>
      <c r="AE190" s="14"/>
      <c r="AT190" s="269" t="s">
        <v>194</v>
      </c>
      <c r="AU190" s="269" t="s">
        <v>91</v>
      </c>
      <c r="AV190" s="14" t="s">
        <v>165</v>
      </c>
      <c r="AW190" s="14" t="s">
        <v>38</v>
      </c>
      <c r="AX190" s="14" t="s">
        <v>89</v>
      </c>
      <c r="AY190" s="269" t="s">
        <v>158</v>
      </c>
    </row>
    <row r="191" spans="1:63" s="12" customFormat="1" ht="22.8" customHeight="1">
      <c r="A191" s="12"/>
      <c r="B191" s="214"/>
      <c r="C191" s="215"/>
      <c r="D191" s="216" t="s">
        <v>81</v>
      </c>
      <c r="E191" s="228" t="s">
        <v>197</v>
      </c>
      <c r="F191" s="228" t="s">
        <v>274</v>
      </c>
      <c r="G191" s="215"/>
      <c r="H191" s="215"/>
      <c r="I191" s="218"/>
      <c r="J191" s="229">
        <f>BK191</f>
        <v>0</v>
      </c>
      <c r="K191" s="215"/>
      <c r="L191" s="220"/>
      <c r="M191" s="221"/>
      <c r="N191" s="222"/>
      <c r="O191" s="222"/>
      <c r="P191" s="223">
        <f>SUM(P192:P195)</f>
        <v>0</v>
      </c>
      <c r="Q191" s="222"/>
      <c r="R191" s="223">
        <f>SUM(R192:R195)</f>
        <v>0.09361</v>
      </c>
      <c r="S191" s="222"/>
      <c r="T191" s="224">
        <f>SUM(T192:T195)</f>
        <v>0</v>
      </c>
      <c r="U191" s="12"/>
      <c r="V191" s="12"/>
      <c r="W191" s="12"/>
      <c r="X191" s="12"/>
      <c r="Y191" s="12"/>
      <c r="Z191" s="12"/>
      <c r="AA191" s="12"/>
      <c r="AB191" s="12"/>
      <c r="AC191" s="12"/>
      <c r="AD191" s="12"/>
      <c r="AE191" s="12"/>
      <c r="AR191" s="225" t="s">
        <v>89</v>
      </c>
      <c r="AT191" s="226" t="s">
        <v>81</v>
      </c>
      <c r="AU191" s="226" t="s">
        <v>89</v>
      </c>
      <c r="AY191" s="225" t="s">
        <v>158</v>
      </c>
      <c r="BK191" s="227">
        <f>SUM(BK192:BK195)</f>
        <v>0</v>
      </c>
    </row>
    <row r="192" spans="1:65" s="2" customFormat="1" ht="16.5" customHeight="1">
      <c r="A192" s="40"/>
      <c r="B192" s="41"/>
      <c r="C192" s="230" t="s">
        <v>275</v>
      </c>
      <c r="D192" s="230" t="s">
        <v>160</v>
      </c>
      <c r="E192" s="231" t="s">
        <v>276</v>
      </c>
      <c r="F192" s="232" t="s">
        <v>277</v>
      </c>
      <c r="G192" s="233" t="s">
        <v>169</v>
      </c>
      <c r="H192" s="234">
        <v>1</v>
      </c>
      <c r="I192" s="235"/>
      <c r="J192" s="236">
        <f>ROUND(I192*H192,2)</f>
        <v>0</v>
      </c>
      <c r="K192" s="232" t="s">
        <v>164</v>
      </c>
      <c r="L192" s="46"/>
      <c r="M192" s="237" t="s">
        <v>1</v>
      </c>
      <c r="N192" s="238" t="s">
        <v>47</v>
      </c>
      <c r="O192" s="93"/>
      <c r="P192" s="239">
        <f>O192*H192</f>
        <v>0</v>
      </c>
      <c r="Q192" s="239">
        <v>0.02639</v>
      </c>
      <c r="R192" s="239">
        <f>Q192*H192</f>
        <v>0.02639</v>
      </c>
      <c r="S192" s="239">
        <v>0</v>
      </c>
      <c r="T192" s="240">
        <f>S192*H192</f>
        <v>0</v>
      </c>
      <c r="U192" s="40"/>
      <c r="V192" s="40"/>
      <c r="W192" s="40"/>
      <c r="X192" s="40"/>
      <c r="Y192" s="40"/>
      <c r="Z192" s="40"/>
      <c r="AA192" s="40"/>
      <c r="AB192" s="40"/>
      <c r="AC192" s="40"/>
      <c r="AD192" s="40"/>
      <c r="AE192" s="40"/>
      <c r="AR192" s="241" t="s">
        <v>165</v>
      </c>
      <c r="AT192" s="241" t="s">
        <v>160</v>
      </c>
      <c r="AU192" s="241" t="s">
        <v>91</v>
      </c>
      <c r="AY192" s="18" t="s">
        <v>158</v>
      </c>
      <c r="BE192" s="242">
        <f>IF(N192="základní",J192,0)</f>
        <v>0</v>
      </c>
      <c r="BF192" s="242">
        <f>IF(N192="snížená",J192,0)</f>
        <v>0</v>
      </c>
      <c r="BG192" s="242">
        <f>IF(N192="zákl. přenesená",J192,0)</f>
        <v>0</v>
      </c>
      <c r="BH192" s="242">
        <f>IF(N192="sníž. přenesená",J192,0)</f>
        <v>0</v>
      </c>
      <c r="BI192" s="242">
        <f>IF(N192="nulová",J192,0)</f>
        <v>0</v>
      </c>
      <c r="BJ192" s="18" t="s">
        <v>89</v>
      </c>
      <c r="BK192" s="242">
        <f>ROUND(I192*H192,2)</f>
        <v>0</v>
      </c>
      <c r="BL192" s="18" t="s">
        <v>165</v>
      </c>
      <c r="BM192" s="241" t="s">
        <v>278</v>
      </c>
    </row>
    <row r="193" spans="1:47" s="2" customFormat="1" ht="12">
      <c r="A193" s="40"/>
      <c r="B193" s="41"/>
      <c r="C193" s="42"/>
      <c r="D193" s="243" t="s">
        <v>192</v>
      </c>
      <c r="E193" s="42"/>
      <c r="F193" s="244" t="s">
        <v>279</v>
      </c>
      <c r="G193" s="42"/>
      <c r="H193" s="42"/>
      <c r="I193" s="245"/>
      <c r="J193" s="42"/>
      <c r="K193" s="42"/>
      <c r="L193" s="46"/>
      <c r="M193" s="246"/>
      <c r="N193" s="247"/>
      <c r="O193" s="93"/>
      <c r="P193" s="93"/>
      <c r="Q193" s="93"/>
      <c r="R193" s="93"/>
      <c r="S193" s="93"/>
      <c r="T193" s="94"/>
      <c r="U193" s="40"/>
      <c r="V193" s="40"/>
      <c r="W193" s="40"/>
      <c r="X193" s="40"/>
      <c r="Y193" s="40"/>
      <c r="Z193" s="40"/>
      <c r="AA193" s="40"/>
      <c r="AB193" s="40"/>
      <c r="AC193" s="40"/>
      <c r="AD193" s="40"/>
      <c r="AE193" s="40"/>
      <c r="AT193" s="18" t="s">
        <v>192</v>
      </c>
      <c r="AU193" s="18" t="s">
        <v>91</v>
      </c>
    </row>
    <row r="194" spans="1:65" s="2" customFormat="1" ht="16.5" customHeight="1">
      <c r="A194" s="40"/>
      <c r="B194" s="41"/>
      <c r="C194" s="230" t="s">
        <v>280</v>
      </c>
      <c r="D194" s="230" t="s">
        <v>160</v>
      </c>
      <c r="E194" s="231" t="s">
        <v>281</v>
      </c>
      <c r="F194" s="232" t="s">
        <v>282</v>
      </c>
      <c r="G194" s="233" t="s">
        <v>169</v>
      </c>
      <c r="H194" s="234">
        <v>2</v>
      </c>
      <c r="I194" s="235"/>
      <c r="J194" s="236">
        <f>ROUND(I194*H194,2)</f>
        <v>0</v>
      </c>
      <c r="K194" s="232" t="s">
        <v>164</v>
      </c>
      <c r="L194" s="46"/>
      <c r="M194" s="237" t="s">
        <v>1</v>
      </c>
      <c r="N194" s="238" t="s">
        <v>47</v>
      </c>
      <c r="O194" s="93"/>
      <c r="P194" s="239">
        <f>O194*H194</f>
        <v>0</v>
      </c>
      <c r="Q194" s="239">
        <v>0.03361</v>
      </c>
      <c r="R194" s="239">
        <f>Q194*H194</f>
        <v>0.06722</v>
      </c>
      <c r="S194" s="239">
        <v>0</v>
      </c>
      <c r="T194" s="240">
        <f>S194*H194</f>
        <v>0</v>
      </c>
      <c r="U194" s="40"/>
      <c r="V194" s="40"/>
      <c r="W194" s="40"/>
      <c r="X194" s="40"/>
      <c r="Y194" s="40"/>
      <c r="Z194" s="40"/>
      <c r="AA194" s="40"/>
      <c r="AB194" s="40"/>
      <c r="AC194" s="40"/>
      <c r="AD194" s="40"/>
      <c r="AE194" s="40"/>
      <c r="AR194" s="241" t="s">
        <v>165</v>
      </c>
      <c r="AT194" s="241" t="s">
        <v>160</v>
      </c>
      <c r="AU194" s="241" t="s">
        <v>91</v>
      </c>
      <c r="AY194" s="18" t="s">
        <v>158</v>
      </c>
      <c r="BE194" s="242">
        <f>IF(N194="základní",J194,0)</f>
        <v>0</v>
      </c>
      <c r="BF194" s="242">
        <f>IF(N194="snížená",J194,0)</f>
        <v>0</v>
      </c>
      <c r="BG194" s="242">
        <f>IF(N194="zákl. přenesená",J194,0)</f>
        <v>0</v>
      </c>
      <c r="BH194" s="242">
        <f>IF(N194="sníž. přenesená",J194,0)</f>
        <v>0</v>
      </c>
      <c r="BI194" s="242">
        <f>IF(N194="nulová",J194,0)</f>
        <v>0</v>
      </c>
      <c r="BJ194" s="18" t="s">
        <v>89</v>
      </c>
      <c r="BK194" s="242">
        <f>ROUND(I194*H194,2)</f>
        <v>0</v>
      </c>
      <c r="BL194" s="18" t="s">
        <v>165</v>
      </c>
      <c r="BM194" s="241" t="s">
        <v>283</v>
      </c>
    </row>
    <row r="195" spans="1:47" s="2" customFormat="1" ht="12">
      <c r="A195" s="40"/>
      <c r="B195" s="41"/>
      <c r="C195" s="42"/>
      <c r="D195" s="243" t="s">
        <v>192</v>
      </c>
      <c r="E195" s="42"/>
      <c r="F195" s="244" t="s">
        <v>284</v>
      </c>
      <c r="G195" s="42"/>
      <c r="H195" s="42"/>
      <c r="I195" s="245"/>
      <c r="J195" s="42"/>
      <c r="K195" s="42"/>
      <c r="L195" s="46"/>
      <c r="M195" s="246"/>
      <c r="N195" s="247"/>
      <c r="O195" s="93"/>
      <c r="P195" s="93"/>
      <c r="Q195" s="93"/>
      <c r="R195" s="93"/>
      <c r="S195" s="93"/>
      <c r="T195" s="94"/>
      <c r="U195" s="40"/>
      <c r="V195" s="40"/>
      <c r="W195" s="40"/>
      <c r="X195" s="40"/>
      <c r="Y195" s="40"/>
      <c r="Z195" s="40"/>
      <c r="AA195" s="40"/>
      <c r="AB195" s="40"/>
      <c r="AC195" s="40"/>
      <c r="AD195" s="40"/>
      <c r="AE195" s="40"/>
      <c r="AT195" s="18" t="s">
        <v>192</v>
      </c>
      <c r="AU195" s="18" t="s">
        <v>91</v>
      </c>
    </row>
    <row r="196" spans="1:63" s="12" customFormat="1" ht="22.8" customHeight="1">
      <c r="A196" s="12"/>
      <c r="B196" s="214"/>
      <c r="C196" s="215"/>
      <c r="D196" s="216" t="s">
        <v>81</v>
      </c>
      <c r="E196" s="228" t="s">
        <v>285</v>
      </c>
      <c r="F196" s="228" t="s">
        <v>286</v>
      </c>
      <c r="G196" s="215"/>
      <c r="H196" s="215"/>
      <c r="I196" s="218"/>
      <c r="J196" s="229">
        <f>BK196</f>
        <v>0</v>
      </c>
      <c r="K196" s="215"/>
      <c r="L196" s="220"/>
      <c r="M196" s="221"/>
      <c r="N196" s="222"/>
      <c r="O196" s="222"/>
      <c r="P196" s="223">
        <f>P197</f>
        <v>0</v>
      </c>
      <c r="Q196" s="222"/>
      <c r="R196" s="223">
        <f>R197</f>
        <v>0</v>
      </c>
      <c r="S196" s="222"/>
      <c r="T196" s="224">
        <f>T197</f>
        <v>0</v>
      </c>
      <c r="U196" s="12"/>
      <c r="V196" s="12"/>
      <c r="W196" s="12"/>
      <c r="X196" s="12"/>
      <c r="Y196" s="12"/>
      <c r="Z196" s="12"/>
      <c r="AA196" s="12"/>
      <c r="AB196" s="12"/>
      <c r="AC196" s="12"/>
      <c r="AD196" s="12"/>
      <c r="AE196" s="12"/>
      <c r="AR196" s="225" t="s">
        <v>89</v>
      </c>
      <c r="AT196" s="226" t="s">
        <v>81</v>
      </c>
      <c r="AU196" s="226" t="s">
        <v>89</v>
      </c>
      <c r="AY196" s="225" t="s">
        <v>158</v>
      </c>
      <c r="BK196" s="227">
        <f>BK197</f>
        <v>0</v>
      </c>
    </row>
    <row r="197" spans="1:65" s="2" customFormat="1" ht="16.5" customHeight="1">
      <c r="A197" s="40"/>
      <c r="B197" s="41"/>
      <c r="C197" s="230" t="s">
        <v>287</v>
      </c>
      <c r="D197" s="230" t="s">
        <v>160</v>
      </c>
      <c r="E197" s="231" t="s">
        <v>288</v>
      </c>
      <c r="F197" s="232" t="s">
        <v>289</v>
      </c>
      <c r="G197" s="233" t="s">
        <v>236</v>
      </c>
      <c r="H197" s="234">
        <v>91.009</v>
      </c>
      <c r="I197" s="235"/>
      <c r="J197" s="236">
        <f>ROUND(I197*H197,2)</f>
        <v>0</v>
      </c>
      <c r="K197" s="232" t="s">
        <v>185</v>
      </c>
      <c r="L197" s="46"/>
      <c r="M197" s="301" t="s">
        <v>1</v>
      </c>
      <c r="N197" s="302" t="s">
        <v>47</v>
      </c>
      <c r="O197" s="303"/>
      <c r="P197" s="304">
        <f>O197*H197</f>
        <v>0</v>
      </c>
      <c r="Q197" s="304">
        <v>0</v>
      </c>
      <c r="R197" s="304">
        <f>Q197*H197</f>
        <v>0</v>
      </c>
      <c r="S197" s="304">
        <v>0</v>
      </c>
      <c r="T197" s="305">
        <f>S197*H197</f>
        <v>0</v>
      </c>
      <c r="U197" s="40"/>
      <c r="V197" s="40"/>
      <c r="W197" s="40"/>
      <c r="X197" s="40"/>
      <c r="Y197" s="40"/>
      <c r="Z197" s="40"/>
      <c r="AA197" s="40"/>
      <c r="AB197" s="40"/>
      <c r="AC197" s="40"/>
      <c r="AD197" s="40"/>
      <c r="AE197" s="40"/>
      <c r="AR197" s="241" t="s">
        <v>165</v>
      </c>
      <c r="AT197" s="241" t="s">
        <v>160</v>
      </c>
      <c r="AU197" s="241" t="s">
        <v>91</v>
      </c>
      <c r="AY197" s="18" t="s">
        <v>158</v>
      </c>
      <c r="BE197" s="242">
        <f>IF(N197="základní",J197,0)</f>
        <v>0</v>
      </c>
      <c r="BF197" s="242">
        <f>IF(N197="snížená",J197,0)</f>
        <v>0</v>
      </c>
      <c r="BG197" s="242">
        <f>IF(N197="zákl. přenesená",J197,0)</f>
        <v>0</v>
      </c>
      <c r="BH197" s="242">
        <f>IF(N197="sníž. přenesená",J197,0)</f>
        <v>0</v>
      </c>
      <c r="BI197" s="242">
        <f>IF(N197="nulová",J197,0)</f>
        <v>0</v>
      </c>
      <c r="BJ197" s="18" t="s">
        <v>89</v>
      </c>
      <c r="BK197" s="242">
        <f>ROUND(I197*H197,2)</f>
        <v>0</v>
      </c>
      <c r="BL197" s="18" t="s">
        <v>165</v>
      </c>
      <c r="BM197" s="241" t="s">
        <v>290</v>
      </c>
    </row>
    <row r="198" spans="1:31" s="2" customFormat="1" ht="6.95" customHeight="1">
      <c r="A198" s="40"/>
      <c r="B198" s="68"/>
      <c r="C198" s="69"/>
      <c r="D198" s="69"/>
      <c r="E198" s="69"/>
      <c r="F198" s="69"/>
      <c r="G198" s="69"/>
      <c r="H198" s="69"/>
      <c r="I198" s="69"/>
      <c r="J198" s="69"/>
      <c r="K198" s="69"/>
      <c r="L198" s="46"/>
      <c r="M198" s="40"/>
      <c r="O198" s="40"/>
      <c r="P198" s="40"/>
      <c r="Q198" s="40"/>
      <c r="R198" s="40"/>
      <c r="S198" s="40"/>
      <c r="T198" s="40"/>
      <c r="U198" s="40"/>
      <c r="V198" s="40"/>
      <c r="W198" s="40"/>
      <c r="X198" s="40"/>
      <c r="Y198" s="40"/>
      <c r="Z198" s="40"/>
      <c r="AA198" s="40"/>
      <c r="AB198" s="40"/>
      <c r="AC198" s="40"/>
      <c r="AD198" s="40"/>
      <c r="AE198" s="40"/>
    </row>
  </sheetData>
  <sheetProtection password="E785" sheet="1" objects="1" scenarios="1" formatColumns="0" formatRows="0" autoFilter="0"/>
  <autoFilter ref="C128:K197"/>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s="1" customFormat="1" ht="12" customHeight="1">
      <c r="B8" s="21"/>
      <c r="D8" s="153" t="s">
        <v>127</v>
      </c>
      <c r="L8" s="21"/>
    </row>
    <row r="9" spans="1:31" s="2" customFormat="1" ht="16.5" customHeight="1">
      <c r="A9" s="40"/>
      <c r="B9" s="46"/>
      <c r="C9" s="40"/>
      <c r="D9" s="40"/>
      <c r="E9" s="154" t="s">
        <v>128</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129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6" t="s">
        <v>291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7" t="str">
        <f>'Rekapitulace stavby'!AN8</f>
        <v>3. 5. 2021</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 xml:space="preserve">Vysoká škola báňská -Technická univerzita Ostrava </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40</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8"/>
      <c r="B29" s="159"/>
      <c r="C29" s="158"/>
      <c r="D29" s="158"/>
      <c r="E29" s="160" t="s">
        <v>41</v>
      </c>
      <c r="F29" s="160"/>
      <c r="G29" s="160"/>
      <c r="H29" s="160"/>
      <c r="I29" s="158"/>
      <c r="J29" s="158"/>
      <c r="K29" s="158"/>
      <c r="L29" s="161"/>
      <c r="S29" s="158"/>
      <c r="T29" s="158"/>
      <c r="U29" s="158"/>
      <c r="V29" s="158"/>
      <c r="W29" s="158"/>
      <c r="X29" s="158"/>
      <c r="Y29" s="158"/>
      <c r="Z29" s="158"/>
      <c r="AA29" s="158"/>
      <c r="AB29" s="158"/>
      <c r="AC29" s="158"/>
      <c r="AD29" s="158"/>
      <c r="AE29" s="158"/>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2"/>
      <c r="E31" s="162"/>
      <c r="F31" s="162"/>
      <c r="G31" s="162"/>
      <c r="H31" s="162"/>
      <c r="I31" s="162"/>
      <c r="J31" s="162"/>
      <c r="K31" s="162"/>
      <c r="L31" s="65"/>
      <c r="S31" s="40"/>
      <c r="T31" s="40"/>
      <c r="U31" s="40"/>
      <c r="V31" s="40"/>
      <c r="W31" s="40"/>
      <c r="X31" s="40"/>
      <c r="Y31" s="40"/>
      <c r="Z31" s="40"/>
      <c r="AA31" s="40"/>
      <c r="AB31" s="40"/>
      <c r="AC31" s="40"/>
      <c r="AD31" s="40"/>
      <c r="AE31" s="40"/>
    </row>
    <row r="32" spans="1:31" s="2" customFormat="1" ht="25.4" customHeight="1">
      <c r="A32" s="40"/>
      <c r="B32" s="46"/>
      <c r="C32" s="40"/>
      <c r="D32" s="163" t="s">
        <v>42</v>
      </c>
      <c r="E32" s="40"/>
      <c r="F32" s="40"/>
      <c r="G32" s="40"/>
      <c r="H32" s="40"/>
      <c r="I32" s="40"/>
      <c r="J32" s="164">
        <f>ROUND(J127,2)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5" t="s">
        <v>44</v>
      </c>
      <c r="G34" s="40"/>
      <c r="H34" s="40"/>
      <c r="I34" s="165" t="s">
        <v>43</v>
      </c>
      <c r="J34" s="165"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55" t="s">
        <v>46</v>
      </c>
      <c r="E35" s="153" t="s">
        <v>47</v>
      </c>
      <c r="F35" s="166">
        <f>ROUND((SUM(BE127:BE150)),2)</f>
        <v>0</v>
      </c>
      <c r="G35" s="40"/>
      <c r="H35" s="40"/>
      <c r="I35" s="167">
        <v>0.21</v>
      </c>
      <c r="J35" s="166">
        <f>ROUND(((SUM(BE127:BE150))*I35),2)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48</v>
      </c>
      <c r="F36" s="166">
        <f>ROUND((SUM(BF127:BF150)),2)</f>
        <v>0</v>
      </c>
      <c r="G36" s="40"/>
      <c r="H36" s="40"/>
      <c r="I36" s="167">
        <v>0.15</v>
      </c>
      <c r="J36" s="166">
        <f>ROUND(((SUM(BF127:BF150))*I36),2)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49</v>
      </c>
      <c r="F37" s="166">
        <f>ROUND((SUM(BG127:BG150)),2)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50</v>
      </c>
      <c r="F38" s="166">
        <f>ROUND((SUM(BH127:BH150)),2)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51</v>
      </c>
      <c r="F39" s="166">
        <f>ROUND((SUM(BI127:BI150)),2)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1:31" s="2" customFormat="1" ht="16.5" customHeight="1">
      <c r="A87" s="40"/>
      <c r="B87" s="41"/>
      <c r="C87" s="42"/>
      <c r="D87" s="42"/>
      <c r="E87" s="186" t="s">
        <v>128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129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Přeložka horkovodu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3. 5. 2021</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 xml:space="preserve">Vysoká škola báňská -Technická univerzita Ostrava </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8" t="s">
        <v>134</v>
      </c>
      <c r="D96" s="189"/>
      <c r="E96" s="189"/>
      <c r="F96" s="189"/>
      <c r="G96" s="189"/>
      <c r="H96" s="189"/>
      <c r="I96" s="189"/>
      <c r="J96" s="190" t="s">
        <v>135</v>
      </c>
      <c r="K96" s="189"/>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1" t="s">
        <v>136</v>
      </c>
      <c r="D98" s="42"/>
      <c r="E98" s="42"/>
      <c r="F98" s="42"/>
      <c r="G98" s="42"/>
      <c r="H98" s="42"/>
      <c r="I98" s="42"/>
      <c r="J98" s="112">
        <f>J127</f>
        <v>0</v>
      </c>
      <c r="K98" s="42"/>
      <c r="L98" s="65"/>
      <c r="S98" s="40"/>
      <c r="T98" s="40"/>
      <c r="U98" s="40"/>
      <c r="V98" s="40"/>
      <c r="W98" s="40"/>
      <c r="X98" s="40"/>
      <c r="Y98" s="40"/>
      <c r="Z98" s="40"/>
      <c r="AA98" s="40"/>
      <c r="AB98" s="40"/>
      <c r="AC98" s="40"/>
      <c r="AD98" s="40"/>
      <c r="AE98" s="40"/>
      <c r="AU98" s="18" t="s">
        <v>137</v>
      </c>
    </row>
    <row r="99" spans="1:31" s="9" customFormat="1" ht="24.95" customHeight="1">
      <c r="A99" s="9"/>
      <c r="B99" s="192"/>
      <c r="C99" s="193"/>
      <c r="D99" s="194" t="s">
        <v>292</v>
      </c>
      <c r="E99" s="195"/>
      <c r="F99" s="195"/>
      <c r="G99" s="195"/>
      <c r="H99" s="195"/>
      <c r="I99" s="195"/>
      <c r="J99" s="196">
        <f>J128</f>
        <v>0</v>
      </c>
      <c r="K99" s="193"/>
      <c r="L99" s="197"/>
      <c r="S99" s="9"/>
      <c r="T99" s="9"/>
      <c r="U99" s="9"/>
      <c r="V99" s="9"/>
      <c r="W99" s="9"/>
      <c r="X99" s="9"/>
      <c r="Y99" s="9"/>
      <c r="Z99" s="9"/>
      <c r="AA99" s="9"/>
      <c r="AB99" s="9"/>
      <c r="AC99" s="9"/>
      <c r="AD99" s="9"/>
      <c r="AE99" s="9"/>
    </row>
    <row r="100" spans="1:31" s="9" customFormat="1" ht="24.95" customHeight="1">
      <c r="A100" s="9"/>
      <c r="B100" s="192"/>
      <c r="C100" s="193"/>
      <c r="D100" s="194" t="s">
        <v>293</v>
      </c>
      <c r="E100" s="195"/>
      <c r="F100" s="195"/>
      <c r="G100" s="195"/>
      <c r="H100" s="195"/>
      <c r="I100" s="195"/>
      <c r="J100" s="196">
        <f>J132</f>
        <v>0</v>
      </c>
      <c r="K100" s="193"/>
      <c r="L100" s="197"/>
      <c r="S100" s="9"/>
      <c r="T100" s="9"/>
      <c r="U100" s="9"/>
      <c r="V100" s="9"/>
      <c r="W100" s="9"/>
      <c r="X100" s="9"/>
      <c r="Y100" s="9"/>
      <c r="Z100" s="9"/>
      <c r="AA100" s="9"/>
      <c r="AB100" s="9"/>
      <c r="AC100" s="9"/>
      <c r="AD100" s="9"/>
      <c r="AE100" s="9"/>
    </row>
    <row r="101" spans="1:31" s="9" customFormat="1" ht="24.95" customHeight="1">
      <c r="A101" s="9"/>
      <c r="B101" s="192"/>
      <c r="C101" s="193"/>
      <c r="D101" s="194" t="s">
        <v>294</v>
      </c>
      <c r="E101" s="195"/>
      <c r="F101" s="195"/>
      <c r="G101" s="195"/>
      <c r="H101" s="195"/>
      <c r="I101" s="195"/>
      <c r="J101" s="196">
        <f>J135</f>
        <v>0</v>
      </c>
      <c r="K101" s="193"/>
      <c r="L101" s="197"/>
      <c r="S101" s="9"/>
      <c r="T101" s="9"/>
      <c r="U101" s="9"/>
      <c r="V101" s="9"/>
      <c r="W101" s="9"/>
      <c r="X101" s="9"/>
      <c r="Y101" s="9"/>
      <c r="Z101" s="9"/>
      <c r="AA101" s="9"/>
      <c r="AB101" s="9"/>
      <c r="AC101" s="9"/>
      <c r="AD101" s="9"/>
      <c r="AE101" s="9"/>
    </row>
    <row r="102" spans="1:31" s="9" customFormat="1" ht="24.95" customHeight="1">
      <c r="A102" s="9"/>
      <c r="B102" s="192"/>
      <c r="C102" s="193"/>
      <c r="D102" s="194" t="s">
        <v>295</v>
      </c>
      <c r="E102" s="195"/>
      <c r="F102" s="195"/>
      <c r="G102" s="195"/>
      <c r="H102" s="195"/>
      <c r="I102" s="195"/>
      <c r="J102" s="196">
        <f>J141</f>
        <v>0</v>
      </c>
      <c r="K102" s="193"/>
      <c r="L102" s="197"/>
      <c r="S102" s="9"/>
      <c r="T102" s="9"/>
      <c r="U102" s="9"/>
      <c r="V102" s="9"/>
      <c r="W102" s="9"/>
      <c r="X102" s="9"/>
      <c r="Y102" s="9"/>
      <c r="Z102" s="9"/>
      <c r="AA102" s="9"/>
      <c r="AB102" s="9"/>
      <c r="AC102" s="9"/>
      <c r="AD102" s="9"/>
      <c r="AE102" s="9"/>
    </row>
    <row r="103" spans="1:31" s="9" customFormat="1" ht="24.95" customHeight="1">
      <c r="A103" s="9"/>
      <c r="B103" s="192"/>
      <c r="C103" s="193"/>
      <c r="D103" s="194" t="s">
        <v>296</v>
      </c>
      <c r="E103" s="195"/>
      <c r="F103" s="195"/>
      <c r="G103" s="195"/>
      <c r="H103" s="195"/>
      <c r="I103" s="195"/>
      <c r="J103" s="196">
        <f>J143</f>
        <v>0</v>
      </c>
      <c r="K103" s="193"/>
      <c r="L103" s="197"/>
      <c r="S103" s="9"/>
      <c r="T103" s="9"/>
      <c r="U103" s="9"/>
      <c r="V103" s="9"/>
      <c r="W103" s="9"/>
      <c r="X103" s="9"/>
      <c r="Y103" s="9"/>
      <c r="Z103" s="9"/>
      <c r="AA103" s="9"/>
      <c r="AB103" s="9"/>
      <c r="AC103" s="9"/>
      <c r="AD103" s="9"/>
      <c r="AE103" s="9"/>
    </row>
    <row r="104" spans="1:31" s="9" customFormat="1" ht="24.95" customHeight="1">
      <c r="A104" s="9"/>
      <c r="B104" s="192"/>
      <c r="C104" s="193"/>
      <c r="D104" s="194" t="s">
        <v>297</v>
      </c>
      <c r="E104" s="195"/>
      <c r="F104" s="195"/>
      <c r="G104" s="195"/>
      <c r="H104" s="195"/>
      <c r="I104" s="195"/>
      <c r="J104" s="196">
        <f>J146</f>
        <v>0</v>
      </c>
      <c r="K104" s="193"/>
      <c r="L104" s="197"/>
      <c r="S104" s="9"/>
      <c r="T104" s="9"/>
      <c r="U104" s="9"/>
      <c r="V104" s="9"/>
      <c r="W104" s="9"/>
      <c r="X104" s="9"/>
      <c r="Y104" s="9"/>
      <c r="Z104" s="9"/>
      <c r="AA104" s="9"/>
      <c r="AB104" s="9"/>
      <c r="AC104" s="9"/>
      <c r="AD104" s="9"/>
      <c r="AE104" s="9"/>
    </row>
    <row r="105" spans="1:31" s="9" customFormat="1" ht="24.95" customHeight="1">
      <c r="A105" s="9"/>
      <c r="B105" s="192"/>
      <c r="C105" s="193"/>
      <c r="D105" s="194" t="s">
        <v>298</v>
      </c>
      <c r="E105" s="195"/>
      <c r="F105" s="195"/>
      <c r="G105" s="195"/>
      <c r="H105" s="195"/>
      <c r="I105" s="195"/>
      <c r="J105" s="196">
        <f>J149</f>
        <v>0</v>
      </c>
      <c r="K105" s="193"/>
      <c r="L105" s="197"/>
      <c r="S105" s="9"/>
      <c r="T105" s="9"/>
      <c r="U105" s="9"/>
      <c r="V105" s="9"/>
      <c r="W105" s="9"/>
      <c r="X105" s="9"/>
      <c r="Y105" s="9"/>
      <c r="Z105" s="9"/>
      <c r="AA105" s="9"/>
      <c r="AB105" s="9"/>
      <c r="AC105" s="9"/>
      <c r="AD105" s="9"/>
      <c r="AE105" s="9"/>
    </row>
    <row r="106" spans="1:31" s="2" customFormat="1" ht="21.8"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143</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86" t="str">
        <f>E7</f>
        <v>Centrum Energetických a Environmentálních Technologií – Explorer (CEETe)</v>
      </c>
      <c r="F115" s="33"/>
      <c r="G115" s="33"/>
      <c r="H115" s="33"/>
      <c r="I115" s="42"/>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127</v>
      </c>
      <c r="D116" s="23"/>
      <c r="E116" s="23"/>
      <c r="F116" s="23"/>
      <c r="G116" s="23"/>
      <c r="H116" s="23"/>
      <c r="I116" s="23"/>
      <c r="J116" s="23"/>
      <c r="K116" s="23"/>
      <c r="L116" s="21"/>
    </row>
    <row r="117" spans="1:31" s="2" customFormat="1" ht="16.5" customHeight="1">
      <c r="A117" s="40"/>
      <c r="B117" s="41"/>
      <c r="C117" s="42"/>
      <c r="D117" s="42"/>
      <c r="E117" s="186" t="s">
        <v>128</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129</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E11</f>
        <v>SO 02.3 - Přeložka horkovodu</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F14</f>
        <v xml:space="preserve"> </v>
      </c>
      <c r="G121" s="42"/>
      <c r="H121" s="42"/>
      <c r="I121" s="33" t="s">
        <v>24</v>
      </c>
      <c r="J121" s="81" t="str">
        <f>IF(J14="","",J14)</f>
        <v>3. 5. 2021</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25.65" customHeight="1">
      <c r="A123" s="40"/>
      <c r="B123" s="41"/>
      <c r="C123" s="33" t="s">
        <v>30</v>
      </c>
      <c r="D123" s="42"/>
      <c r="E123" s="42"/>
      <c r="F123" s="28" t="str">
        <f>E17</f>
        <v xml:space="preserve">Vysoká škola báňská -Technická univerzita Ostrava </v>
      </c>
      <c r="G123" s="42"/>
      <c r="H123" s="42"/>
      <c r="I123" s="33" t="s">
        <v>36</v>
      </c>
      <c r="J123" s="38" t="str">
        <f>E23</f>
        <v>CHVÁLEK ATELIÉR s.r.o..</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IF(E20="","",E20)</f>
        <v>Vyplň údaj</v>
      </c>
      <c r="G124" s="42"/>
      <c r="H124" s="42"/>
      <c r="I124" s="33" t="s">
        <v>39</v>
      </c>
      <c r="J124" s="38" t="str">
        <f>E26</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11" customFormat="1" ht="29.25" customHeight="1">
      <c r="A126" s="203"/>
      <c r="B126" s="204"/>
      <c r="C126" s="205" t="s">
        <v>144</v>
      </c>
      <c r="D126" s="206" t="s">
        <v>67</v>
      </c>
      <c r="E126" s="206" t="s">
        <v>63</v>
      </c>
      <c r="F126" s="206" t="s">
        <v>64</v>
      </c>
      <c r="G126" s="206" t="s">
        <v>145</v>
      </c>
      <c r="H126" s="206" t="s">
        <v>146</v>
      </c>
      <c r="I126" s="206" t="s">
        <v>147</v>
      </c>
      <c r="J126" s="206" t="s">
        <v>135</v>
      </c>
      <c r="K126" s="207" t="s">
        <v>148</v>
      </c>
      <c r="L126" s="208"/>
      <c r="M126" s="102" t="s">
        <v>1</v>
      </c>
      <c r="N126" s="103" t="s">
        <v>46</v>
      </c>
      <c r="O126" s="103" t="s">
        <v>149</v>
      </c>
      <c r="P126" s="103" t="s">
        <v>150</v>
      </c>
      <c r="Q126" s="103" t="s">
        <v>151</v>
      </c>
      <c r="R126" s="103" t="s">
        <v>152</v>
      </c>
      <c r="S126" s="103" t="s">
        <v>153</v>
      </c>
      <c r="T126" s="104" t="s">
        <v>154</v>
      </c>
      <c r="U126" s="203"/>
      <c r="V126" s="203"/>
      <c r="W126" s="203"/>
      <c r="X126" s="203"/>
      <c r="Y126" s="203"/>
      <c r="Z126" s="203"/>
      <c r="AA126" s="203"/>
      <c r="AB126" s="203"/>
      <c r="AC126" s="203"/>
      <c r="AD126" s="203"/>
      <c r="AE126" s="203"/>
    </row>
    <row r="127" spans="1:63" s="2" customFormat="1" ht="22.8" customHeight="1">
      <c r="A127" s="40"/>
      <c r="B127" s="41"/>
      <c r="C127" s="109" t="s">
        <v>155</v>
      </c>
      <c r="D127" s="42"/>
      <c r="E127" s="42"/>
      <c r="F127" s="42"/>
      <c r="G127" s="42"/>
      <c r="H127" s="42"/>
      <c r="I127" s="42"/>
      <c r="J127" s="209">
        <f>BK127</f>
        <v>0</v>
      </c>
      <c r="K127" s="42"/>
      <c r="L127" s="46"/>
      <c r="M127" s="105"/>
      <c r="N127" s="210"/>
      <c r="O127" s="106"/>
      <c r="P127" s="211">
        <f>P128+P132+P135+P141+P143+P146+P149</f>
        <v>0</v>
      </c>
      <c r="Q127" s="106"/>
      <c r="R127" s="211">
        <f>R128+R132+R135+R141+R143+R146+R149</f>
        <v>0</v>
      </c>
      <c r="S127" s="106"/>
      <c r="T127" s="212">
        <f>T128+T132+T135+T141+T143+T146+T149</f>
        <v>0</v>
      </c>
      <c r="U127" s="40"/>
      <c r="V127" s="40"/>
      <c r="W127" s="40"/>
      <c r="X127" s="40"/>
      <c r="Y127" s="40"/>
      <c r="Z127" s="40"/>
      <c r="AA127" s="40"/>
      <c r="AB127" s="40"/>
      <c r="AC127" s="40"/>
      <c r="AD127" s="40"/>
      <c r="AE127" s="40"/>
      <c r="AT127" s="18" t="s">
        <v>81</v>
      </c>
      <c r="AU127" s="18" t="s">
        <v>137</v>
      </c>
      <c r="BK127" s="213">
        <f>BK128+BK132+BK135+BK141+BK143+BK146+BK149</f>
        <v>0</v>
      </c>
    </row>
    <row r="128" spans="1:63" s="12" customFormat="1" ht="25.9" customHeight="1">
      <c r="A128" s="12"/>
      <c r="B128" s="214"/>
      <c r="C128" s="215"/>
      <c r="D128" s="216" t="s">
        <v>81</v>
      </c>
      <c r="E128" s="217" t="s">
        <v>299</v>
      </c>
      <c r="F128" s="217" t="s">
        <v>300</v>
      </c>
      <c r="G128" s="215"/>
      <c r="H128" s="215"/>
      <c r="I128" s="218"/>
      <c r="J128" s="219">
        <f>BK128</f>
        <v>0</v>
      </c>
      <c r="K128" s="215"/>
      <c r="L128" s="220"/>
      <c r="M128" s="221"/>
      <c r="N128" s="222"/>
      <c r="O128" s="222"/>
      <c r="P128" s="223">
        <f>SUM(P129:P131)</f>
        <v>0</v>
      </c>
      <c r="Q128" s="222"/>
      <c r="R128" s="223">
        <f>SUM(R129:R131)</f>
        <v>0</v>
      </c>
      <c r="S128" s="222"/>
      <c r="T128" s="224">
        <f>SUM(T129:T131)</f>
        <v>0</v>
      </c>
      <c r="U128" s="12"/>
      <c r="V128" s="12"/>
      <c r="W128" s="12"/>
      <c r="X128" s="12"/>
      <c r="Y128" s="12"/>
      <c r="Z128" s="12"/>
      <c r="AA128" s="12"/>
      <c r="AB128" s="12"/>
      <c r="AC128" s="12"/>
      <c r="AD128" s="12"/>
      <c r="AE128" s="12"/>
      <c r="AR128" s="225" t="s">
        <v>89</v>
      </c>
      <c r="AT128" s="226" t="s">
        <v>81</v>
      </c>
      <c r="AU128" s="226" t="s">
        <v>82</v>
      </c>
      <c r="AY128" s="225" t="s">
        <v>158</v>
      </c>
      <c r="BK128" s="227">
        <f>SUM(BK129:BK131)</f>
        <v>0</v>
      </c>
    </row>
    <row r="129" spans="1:65" s="2" customFormat="1" ht="16.5" customHeight="1">
      <c r="A129" s="40"/>
      <c r="B129" s="41"/>
      <c r="C129" s="230" t="s">
        <v>89</v>
      </c>
      <c r="D129" s="230" t="s">
        <v>160</v>
      </c>
      <c r="E129" s="231" t="s">
        <v>301</v>
      </c>
      <c r="F129" s="232" t="s">
        <v>302</v>
      </c>
      <c r="G129" s="233" t="s">
        <v>271</v>
      </c>
      <c r="H129" s="234">
        <v>130</v>
      </c>
      <c r="I129" s="235"/>
      <c r="J129" s="236">
        <f>ROUND(I129*H129,2)</f>
        <v>0</v>
      </c>
      <c r="K129" s="232" t="s">
        <v>185</v>
      </c>
      <c r="L129" s="46"/>
      <c r="M129" s="237" t="s">
        <v>1</v>
      </c>
      <c r="N129" s="238" t="s">
        <v>47</v>
      </c>
      <c r="O129" s="93"/>
      <c r="P129" s="239">
        <f>O129*H129</f>
        <v>0</v>
      </c>
      <c r="Q129" s="239">
        <v>0</v>
      </c>
      <c r="R129" s="239">
        <f>Q129*H129</f>
        <v>0</v>
      </c>
      <c r="S129" s="239">
        <v>0</v>
      </c>
      <c r="T129" s="240">
        <f>S129*H129</f>
        <v>0</v>
      </c>
      <c r="U129" s="40"/>
      <c r="V129" s="40"/>
      <c r="W129" s="40"/>
      <c r="X129" s="40"/>
      <c r="Y129" s="40"/>
      <c r="Z129" s="40"/>
      <c r="AA129" s="40"/>
      <c r="AB129" s="40"/>
      <c r="AC129" s="40"/>
      <c r="AD129" s="40"/>
      <c r="AE129" s="40"/>
      <c r="AR129" s="241" t="s">
        <v>165</v>
      </c>
      <c r="AT129" s="241" t="s">
        <v>160</v>
      </c>
      <c r="AU129" s="241" t="s">
        <v>89</v>
      </c>
      <c r="AY129" s="18" t="s">
        <v>158</v>
      </c>
      <c r="BE129" s="242">
        <f>IF(N129="základní",J129,0)</f>
        <v>0</v>
      </c>
      <c r="BF129" s="242">
        <f>IF(N129="snížená",J129,0)</f>
        <v>0</v>
      </c>
      <c r="BG129" s="242">
        <f>IF(N129="zákl. přenesená",J129,0)</f>
        <v>0</v>
      </c>
      <c r="BH129" s="242">
        <f>IF(N129="sníž. přenesená",J129,0)</f>
        <v>0</v>
      </c>
      <c r="BI129" s="242">
        <f>IF(N129="nulová",J129,0)</f>
        <v>0</v>
      </c>
      <c r="BJ129" s="18" t="s">
        <v>89</v>
      </c>
      <c r="BK129" s="242">
        <f>ROUND(I129*H129,2)</f>
        <v>0</v>
      </c>
      <c r="BL129" s="18" t="s">
        <v>165</v>
      </c>
      <c r="BM129" s="241" t="s">
        <v>91</v>
      </c>
    </row>
    <row r="130" spans="1:47" s="2" customFormat="1" ht="12">
      <c r="A130" s="40"/>
      <c r="B130" s="41"/>
      <c r="C130" s="42"/>
      <c r="D130" s="243" t="s">
        <v>192</v>
      </c>
      <c r="E130" s="42"/>
      <c r="F130" s="244" t="s">
        <v>303</v>
      </c>
      <c r="G130" s="42"/>
      <c r="H130" s="42"/>
      <c r="I130" s="245"/>
      <c r="J130" s="42"/>
      <c r="K130" s="42"/>
      <c r="L130" s="46"/>
      <c r="M130" s="246"/>
      <c r="N130" s="247"/>
      <c r="O130" s="93"/>
      <c r="P130" s="93"/>
      <c r="Q130" s="93"/>
      <c r="R130" s="93"/>
      <c r="S130" s="93"/>
      <c r="T130" s="94"/>
      <c r="U130" s="40"/>
      <c r="V130" s="40"/>
      <c r="W130" s="40"/>
      <c r="X130" s="40"/>
      <c r="Y130" s="40"/>
      <c r="Z130" s="40"/>
      <c r="AA130" s="40"/>
      <c r="AB130" s="40"/>
      <c r="AC130" s="40"/>
      <c r="AD130" s="40"/>
      <c r="AE130" s="40"/>
      <c r="AT130" s="18" t="s">
        <v>192</v>
      </c>
      <c r="AU130" s="18" t="s">
        <v>89</v>
      </c>
    </row>
    <row r="131" spans="1:65" s="2" customFormat="1" ht="16.5" customHeight="1">
      <c r="A131" s="40"/>
      <c r="B131" s="41"/>
      <c r="C131" s="230" t="s">
        <v>91</v>
      </c>
      <c r="D131" s="230" t="s">
        <v>160</v>
      </c>
      <c r="E131" s="231" t="s">
        <v>304</v>
      </c>
      <c r="F131" s="232" t="s">
        <v>305</v>
      </c>
      <c r="G131" s="233" t="s">
        <v>271</v>
      </c>
      <c r="H131" s="234">
        <v>130</v>
      </c>
      <c r="I131" s="235"/>
      <c r="J131" s="236">
        <f>ROUND(I131*H131,2)</f>
        <v>0</v>
      </c>
      <c r="K131" s="232" t="s">
        <v>185</v>
      </c>
      <c r="L131" s="46"/>
      <c r="M131" s="237" t="s">
        <v>1</v>
      </c>
      <c r="N131" s="238" t="s">
        <v>47</v>
      </c>
      <c r="O131" s="93"/>
      <c r="P131" s="239">
        <f>O131*H131</f>
        <v>0</v>
      </c>
      <c r="Q131" s="239">
        <v>0</v>
      </c>
      <c r="R131" s="239">
        <f>Q131*H131</f>
        <v>0</v>
      </c>
      <c r="S131" s="239">
        <v>0</v>
      </c>
      <c r="T131" s="240">
        <f>S131*H131</f>
        <v>0</v>
      </c>
      <c r="U131" s="40"/>
      <c r="V131" s="40"/>
      <c r="W131" s="40"/>
      <c r="X131" s="40"/>
      <c r="Y131" s="40"/>
      <c r="Z131" s="40"/>
      <c r="AA131" s="40"/>
      <c r="AB131" s="40"/>
      <c r="AC131" s="40"/>
      <c r="AD131" s="40"/>
      <c r="AE131" s="40"/>
      <c r="AR131" s="241" t="s">
        <v>165</v>
      </c>
      <c r="AT131" s="241" t="s">
        <v>160</v>
      </c>
      <c r="AU131" s="241" t="s">
        <v>89</v>
      </c>
      <c r="AY131" s="18" t="s">
        <v>158</v>
      </c>
      <c r="BE131" s="242">
        <f>IF(N131="základní",J131,0)</f>
        <v>0</v>
      </c>
      <c r="BF131" s="242">
        <f>IF(N131="snížená",J131,0)</f>
        <v>0</v>
      </c>
      <c r="BG131" s="242">
        <f>IF(N131="zákl. přenesená",J131,0)</f>
        <v>0</v>
      </c>
      <c r="BH131" s="242">
        <f>IF(N131="sníž. přenesená",J131,0)</f>
        <v>0</v>
      </c>
      <c r="BI131" s="242">
        <f>IF(N131="nulová",J131,0)</f>
        <v>0</v>
      </c>
      <c r="BJ131" s="18" t="s">
        <v>89</v>
      </c>
      <c r="BK131" s="242">
        <f>ROUND(I131*H131,2)</f>
        <v>0</v>
      </c>
      <c r="BL131" s="18" t="s">
        <v>165</v>
      </c>
      <c r="BM131" s="241" t="s">
        <v>165</v>
      </c>
    </row>
    <row r="132" spans="1:63" s="12" customFormat="1" ht="25.9" customHeight="1">
      <c r="A132" s="12"/>
      <c r="B132" s="214"/>
      <c r="C132" s="215"/>
      <c r="D132" s="216" t="s">
        <v>81</v>
      </c>
      <c r="E132" s="217" t="s">
        <v>306</v>
      </c>
      <c r="F132" s="217" t="s">
        <v>307</v>
      </c>
      <c r="G132" s="215"/>
      <c r="H132" s="215"/>
      <c r="I132" s="218"/>
      <c r="J132" s="219">
        <f>BK132</f>
        <v>0</v>
      </c>
      <c r="K132" s="215"/>
      <c r="L132" s="220"/>
      <c r="M132" s="221"/>
      <c r="N132" s="222"/>
      <c r="O132" s="222"/>
      <c r="P132" s="223">
        <f>SUM(P133:P134)</f>
        <v>0</v>
      </c>
      <c r="Q132" s="222"/>
      <c r="R132" s="223">
        <f>SUM(R133:R134)</f>
        <v>0</v>
      </c>
      <c r="S132" s="222"/>
      <c r="T132" s="224">
        <f>SUM(T133:T134)</f>
        <v>0</v>
      </c>
      <c r="U132" s="12"/>
      <c r="V132" s="12"/>
      <c r="W132" s="12"/>
      <c r="X132" s="12"/>
      <c r="Y132" s="12"/>
      <c r="Z132" s="12"/>
      <c r="AA132" s="12"/>
      <c r="AB132" s="12"/>
      <c r="AC132" s="12"/>
      <c r="AD132" s="12"/>
      <c r="AE132" s="12"/>
      <c r="AR132" s="225" t="s">
        <v>89</v>
      </c>
      <c r="AT132" s="226" t="s">
        <v>81</v>
      </c>
      <c r="AU132" s="226" t="s">
        <v>82</v>
      </c>
      <c r="AY132" s="225" t="s">
        <v>158</v>
      </c>
      <c r="BK132" s="227">
        <f>SUM(BK133:BK134)</f>
        <v>0</v>
      </c>
    </row>
    <row r="133" spans="1:65" s="2" customFormat="1" ht="24.15" customHeight="1">
      <c r="A133" s="40"/>
      <c r="B133" s="41"/>
      <c r="C133" s="230" t="s">
        <v>99</v>
      </c>
      <c r="D133" s="230" t="s">
        <v>160</v>
      </c>
      <c r="E133" s="231" t="s">
        <v>308</v>
      </c>
      <c r="F133" s="232" t="s">
        <v>309</v>
      </c>
      <c r="G133" s="233" t="s">
        <v>310</v>
      </c>
      <c r="H133" s="234">
        <v>2</v>
      </c>
      <c r="I133" s="235"/>
      <c r="J133" s="236">
        <f>ROUND(I133*H133,2)</f>
        <v>0</v>
      </c>
      <c r="K133" s="232" t="s">
        <v>185</v>
      </c>
      <c r="L133" s="46"/>
      <c r="M133" s="237" t="s">
        <v>1</v>
      </c>
      <c r="N133" s="238" t="s">
        <v>47</v>
      </c>
      <c r="O133" s="93"/>
      <c r="P133" s="239">
        <f>O133*H133</f>
        <v>0</v>
      </c>
      <c r="Q133" s="239">
        <v>0</v>
      </c>
      <c r="R133" s="239">
        <f>Q133*H133</f>
        <v>0</v>
      </c>
      <c r="S133" s="239">
        <v>0</v>
      </c>
      <c r="T133" s="240">
        <f>S133*H133</f>
        <v>0</v>
      </c>
      <c r="U133" s="40"/>
      <c r="V133" s="40"/>
      <c r="W133" s="40"/>
      <c r="X133" s="40"/>
      <c r="Y133" s="40"/>
      <c r="Z133" s="40"/>
      <c r="AA133" s="40"/>
      <c r="AB133" s="40"/>
      <c r="AC133" s="40"/>
      <c r="AD133" s="40"/>
      <c r="AE133" s="40"/>
      <c r="AR133" s="241" t="s">
        <v>165</v>
      </c>
      <c r="AT133" s="241" t="s">
        <v>160</v>
      </c>
      <c r="AU133" s="241" t="s">
        <v>89</v>
      </c>
      <c r="AY133" s="18" t="s">
        <v>158</v>
      </c>
      <c r="BE133" s="242">
        <f>IF(N133="základní",J133,0)</f>
        <v>0</v>
      </c>
      <c r="BF133" s="242">
        <f>IF(N133="snížená",J133,0)</f>
        <v>0</v>
      </c>
      <c r="BG133" s="242">
        <f>IF(N133="zákl. přenesená",J133,0)</f>
        <v>0</v>
      </c>
      <c r="BH133" s="242">
        <f>IF(N133="sníž. přenesená",J133,0)</f>
        <v>0</v>
      </c>
      <c r="BI133" s="242">
        <f>IF(N133="nulová",J133,0)</f>
        <v>0</v>
      </c>
      <c r="BJ133" s="18" t="s">
        <v>89</v>
      </c>
      <c r="BK133" s="242">
        <f>ROUND(I133*H133,2)</f>
        <v>0</v>
      </c>
      <c r="BL133" s="18" t="s">
        <v>165</v>
      </c>
      <c r="BM133" s="241" t="s">
        <v>181</v>
      </c>
    </row>
    <row r="134" spans="1:65" s="2" customFormat="1" ht="24.15" customHeight="1">
      <c r="A134" s="40"/>
      <c r="B134" s="41"/>
      <c r="C134" s="230" t="s">
        <v>165</v>
      </c>
      <c r="D134" s="230" t="s">
        <v>160</v>
      </c>
      <c r="E134" s="231" t="s">
        <v>311</v>
      </c>
      <c r="F134" s="232" t="s">
        <v>312</v>
      </c>
      <c r="G134" s="233" t="s">
        <v>310</v>
      </c>
      <c r="H134" s="234">
        <v>8</v>
      </c>
      <c r="I134" s="235"/>
      <c r="J134" s="236">
        <f>ROUND(I134*H134,2)</f>
        <v>0</v>
      </c>
      <c r="K134" s="232" t="s">
        <v>185</v>
      </c>
      <c r="L134" s="46"/>
      <c r="M134" s="237" t="s">
        <v>1</v>
      </c>
      <c r="N134" s="238" t="s">
        <v>47</v>
      </c>
      <c r="O134" s="93"/>
      <c r="P134" s="239">
        <f>O134*H134</f>
        <v>0</v>
      </c>
      <c r="Q134" s="239">
        <v>0</v>
      </c>
      <c r="R134" s="239">
        <f>Q134*H134</f>
        <v>0</v>
      </c>
      <c r="S134" s="239">
        <v>0</v>
      </c>
      <c r="T134" s="240">
        <f>S134*H134</f>
        <v>0</v>
      </c>
      <c r="U134" s="40"/>
      <c r="V134" s="40"/>
      <c r="W134" s="40"/>
      <c r="X134" s="40"/>
      <c r="Y134" s="40"/>
      <c r="Z134" s="40"/>
      <c r="AA134" s="40"/>
      <c r="AB134" s="40"/>
      <c r="AC134" s="40"/>
      <c r="AD134" s="40"/>
      <c r="AE134" s="40"/>
      <c r="AR134" s="241" t="s">
        <v>165</v>
      </c>
      <c r="AT134" s="241" t="s">
        <v>160</v>
      </c>
      <c r="AU134" s="241" t="s">
        <v>89</v>
      </c>
      <c r="AY134" s="18" t="s">
        <v>158</v>
      </c>
      <c r="BE134" s="242">
        <f>IF(N134="základní",J134,0)</f>
        <v>0</v>
      </c>
      <c r="BF134" s="242">
        <f>IF(N134="snížená",J134,0)</f>
        <v>0</v>
      </c>
      <c r="BG134" s="242">
        <f>IF(N134="zákl. přenesená",J134,0)</f>
        <v>0</v>
      </c>
      <c r="BH134" s="242">
        <f>IF(N134="sníž. přenesená",J134,0)</f>
        <v>0</v>
      </c>
      <c r="BI134" s="242">
        <f>IF(N134="nulová",J134,0)</f>
        <v>0</v>
      </c>
      <c r="BJ134" s="18" t="s">
        <v>89</v>
      </c>
      <c r="BK134" s="242">
        <f>ROUND(I134*H134,2)</f>
        <v>0</v>
      </c>
      <c r="BL134" s="18" t="s">
        <v>165</v>
      </c>
      <c r="BM134" s="241" t="s">
        <v>197</v>
      </c>
    </row>
    <row r="135" spans="1:63" s="12" customFormat="1" ht="25.9" customHeight="1">
      <c r="A135" s="12"/>
      <c r="B135" s="214"/>
      <c r="C135" s="215"/>
      <c r="D135" s="216" t="s">
        <v>81</v>
      </c>
      <c r="E135" s="217" t="s">
        <v>313</v>
      </c>
      <c r="F135" s="217" t="s">
        <v>314</v>
      </c>
      <c r="G135" s="215"/>
      <c r="H135" s="215"/>
      <c r="I135" s="218"/>
      <c r="J135" s="219">
        <f>BK135</f>
        <v>0</v>
      </c>
      <c r="K135" s="215"/>
      <c r="L135" s="220"/>
      <c r="M135" s="221"/>
      <c r="N135" s="222"/>
      <c r="O135" s="222"/>
      <c r="P135" s="223">
        <f>SUM(P136:P140)</f>
        <v>0</v>
      </c>
      <c r="Q135" s="222"/>
      <c r="R135" s="223">
        <f>SUM(R136:R140)</f>
        <v>0</v>
      </c>
      <c r="S135" s="222"/>
      <c r="T135" s="224">
        <f>SUM(T136:T140)</f>
        <v>0</v>
      </c>
      <c r="U135" s="12"/>
      <c r="V135" s="12"/>
      <c r="W135" s="12"/>
      <c r="X135" s="12"/>
      <c r="Y135" s="12"/>
      <c r="Z135" s="12"/>
      <c r="AA135" s="12"/>
      <c r="AB135" s="12"/>
      <c r="AC135" s="12"/>
      <c r="AD135" s="12"/>
      <c r="AE135" s="12"/>
      <c r="AR135" s="225" t="s">
        <v>89</v>
      </c>
      <c r="AT135" s="226" t="s">
        <v>81</v>
      </c>
      <c r="AU135" s="226" t="s">
        <v>82</v>
      </c>
      <c r="AY135" s="225" t="s">
        <v>158</v>
      </c>
      <c r="BK135" s="227">
        <f>SUM(BK136:BK140)</f>
        <v>0</v>
      </c>
    </row>
    <row r="136" spans="1:65" s="2" customFormat="1" ht="16.5" customHeight="1">
      <c r="A136" s="40"/>
      <c r="B136" s="41"/>
      <c r="C136" s="230" t="s">
        <v>177</v>
      </c>
      <c r="D136" s="230" t="s">
        <v>160</v>
      </c>
      <c r="E136" s="231" t="s">
        <v>315</v>
      </c>
      <c r="F136" s="232" t="s">
        <v>316</v>
      </c>
      <c r="G136" s="233" t="s">
        <v>317</v>
      </c>
      <c r="H136" s="234">
        <v>4</v>
      </c>
      <c r="I136" s="235"/>
      <c r="J136" s="236">
        <f>ROUND(I136*H136,2)</f>
        <v>0</v>
      </c>
      <c r="K136" s="232" t="s">
        <v>185</v>
      </c>
      <c r="L136" s="46"/>
      <c r="M136" s="237" t="s">
        <v>1</v>
      </c>
      <c r="N136" s="238" t="s">
        <v>47</v>
      </c>
      <c r="O136" s="93"/>
      <c r="P136" s="239">
        <f>O136*H136</f>
        <v>0</v>
      </c>
      <c r="Q136" s="239">
        <v>0</v>
      </c>
      <c r="R136" s="239">
        <f>Q136*H136</f>
        <v>0</v>
      </c>
      <c r="S136" s="239">
        <v>0</v>
      </c>
      <c r="T136" s="240">
        <f>S136*H136</f>
        <v>0</v>
      </c>
      <c r="U136" s="40"/>
      <c r="V136" s="40"/>
      <c r="W136" s="40"/>
      <c r="X136" s="40"/>
      <c r="Y136" s="40"/>
      <c r="Z136" s="40"/>
      <c r="AA136" s="40"/>
      <c r="AB136" s="40"/>
      <c r="AC136" s="40"/>
      <c r="AD136" s="40"/>
      <c r="AE136" s="40"/>
      <c r="AR136" s="241" t="s">
        <v>165</v>
      </c>
      <c r="AT136" s="241" t="s">
        <v>160</v>
      </c>
      <c r="AU136" s="241" t="s">
        <v>89</v>
      </c>
      <c r="AY136" s="18" t="s">
        <v>158</v>
      </c>
      <c r="BE136" s="242">
        <f>IF(N136="základní",J136,0)</f>
        <v>0</v>
      </c>
      <c r="BF136" s="242">
        <f>IF(N136="snížená",J136,0)</f>
        <v>0</v>
      </c>
      <c r="BG136" s="242">
        <f>IF(N136="zákl. přenesená",J136,0)</f>
        <v>0</v>
      </c>
      <c r="BH136" s="242">
        <f>IF(N136="sníž. přenesená",J136,0)</f>
        <v>0</v>
      </c>
      <c r="BI136" s="242">
        <f>IF(N136="nulová",J136,0)</f>
        <v>0</v>
      </c>
      <c r="BJ136" s="18" t="s">
        <v>89</v>
      </c>
      <c r="BK136" s="242">
        <f>ROUND(I136*H136,2)</f>
        <v>0</v>
      </c>
      <c r="BL136" s="18" t="s">
        <v>165</v>
      </c>
      <c r="BM136" s="241" t="s">
        <v>212</v>
      </c>
    </row>
    <row r="137" spans="1:65" s="2" customFormat="1" ht="16.5" customHeight="1">
      <c r="A137" s="40"/>
      <c r="B137" s="41"/>
      <c r="C137" s="230" t="s">
        <v>181</v>
      </c>
      <c r="D137" s="230" t="s">
        <v>160</v>
      </c>
      <c r="E137" s="231" t="s">
        <v>318</v>
      </c>
      <c r="F137" s="232" t="s">
        <v>319</v>
      </c>
      <c r="G137" s="233" t="s">
        <v>190</v>
      </c>
      <c r="H137" s="234">
        <v>72</v>
      </c>
      <c r="I137" s="235"/>
      <c r="J137" s="236">
        <f>ROUND(I137*H137,2)</f>
        <v>0</v>
      </c>
      <c r="K137" s="232" t="s">
        <v>185</v>
      </c>
      <c r="L137" s="46"/>
      <c r="M137" s="237" t="s">
        <v>1</v>
      </c>
      <c r="N137" s="238" t="s">
        <v>47</v>
      </c>
      <c r="O137" s="93"/>
      <c r="P137" s="239">
        <f>O137*H137</f>
        <v>0</v>
      </c>
      <c r="Q137" s="239">
        <v>0</v>
      </c>
      <c r="R137" s="239">
        <f>Q137*H137</f>
        <v>0</v>
      </c>
      <c r="S137" s="239">
        <v>0</v>
      </c>
      <c r="T137" s="240">
        <f>S137*H137</f>
        <v>0</v>
      </c>
      <c r="U137" s="40"/>
      <c r="V137" s="40"/>
      <c r="W137" s="40"/>
      <c r="X137" s="40"/>
      <c r="Y137" s="40"/>
      <c r="Z137" s="40"/>
      <c r="AA137" s="40"/>
      <c r="AB137" s="40"/>
      <c r="AC137" s="40"/>
      <c r="AD137" s="40"/>
      <c r="AE137" s="40"/>
      <c r="AR137" s="241" t="s">
        <v>165</v>
      </c>
      <c r="AT137" s="241" t="s">
        <v>160</v>
      </c>
      <c r="AU137" s="241" t="s">
        <v>89</v>
      </c>
      <c r="AY137" s="18" t="s">
        <v>158</v>
      </c>
      <c r="BE137" s="242">
        <f>IF(N137="základní",J137,0)</f>
        <v>0</v>
      </c>
      <c r="BF137" s="242">
        <f>IF(N137="snížená",J137,0)</f>
        <v>0</v>
      </c>
      <c r="BG137" s="242">
        <f>IF(N137="zákl. přenesená",J137,0)</f>
        <v>0</v>
      </c>
      <c r="BH137" s="242">
        <f>IF(N137="sníž. přenesená",J137,0)</f>
        <v>0</v>
      </c>
      <c r="BI137" s="242">
        <f>IF(N137="nulová",J137,0)</f>
        <v>0</v>
      </c>
      <c r="BJ137" s="18" t="s">
        <v>89</v>
      </c>
      <c r="BK137" s="242">
        <f>ROUND(I137*H137,2)</f>
        <v>0</v>
      </c>
      <c r="BL137" s="18" t="s">
        <v>165</v>
      </c>
      <c r="BM137" s="241" t="s">
        <v>222</v>
      </c>
    </row>
    <row r="138" spans="1:65" s="2" customFormat="1" ht="16.5" customHeight="1">
      <c r="A138" s="40"/>
      <c r="B138" s="41"/>
      <c r="C138" s="230" t="s">
        <v>187</v>
      </c>
      <c r="D138" s="230" t="s">
        <v>160</v>
      </c>
      <c r="E138" s="231" t="s">
        <v>320</v>
      </c>
      <c r="F138" s="232" t="s">
        <v>321</v>
      </c>
      <c r="G138" s="233" t="s">
        <v>190</v>
      </c>
      <c r="H138" s="234">
        <v>36</v>
      </c>
      <c r="I138" s="235"/>
      <c r="J138" s="236">
        <f>ROUND(I138*H138,2)</f>
        <v>0</v>
      </c>
      <c r="K138" s="232" t="s">
        <v>185</v>
      </c>
      <c r="L138" s="46"/>
      <c r="M138" s="237" t="s">
        <v>1</v>
      </c>
      <c r="N138" s="238" t="s">
        <v>47</v>
      </c>
      <c r="O138" s="93"/>
      <c r="P138" s="239">
        <f>O138*H138</f>
        <v>0</v>
      </c>
      <c r="Q138" s="239">
        <v>0</v>
      </c>
      <c r="R138" s="239">
        <f>Q138*H138</f>
        <v>0</v>
      </c>
      <c r="S138" s="239">
        <v>0</v>
      </c>
      <c r="T138" s="240">
        <f>S138*H138</f>
        <v>0</v>
      </c>
      <c r="U138" s="40"/>
      <c r="V138" s="40"/>
      <c r="W138" s="40"/>
      <c r="X138" s="40"/>
      <c r="Y138" s="40"/>
      <c r="Z138" s="40"/>
      <c r="AA138" s="40"/>
      <c r="AB138" s="40"/>
      <c r="AC138" s="40"/>
      <c r="AD138" s="40"/>
      <c r="AE138" s="40"/>
      <c r="AR138" s="241" t="s">
        <v>165</v>
      </c>
      <c r="AT138" s="241" t="s">
        <v>160</v>
      </c>
      <c r="AU138" s="241" t="s">
        <v>89</v>
      </c>
      <c r="AY138" s="18" t="s">
        <v>158</v>
      </c>
      <c r="BE138" s="242">
        <f>IF(N138="základní",J138,0)</f>
        <v>0</v>
      </c>
      <c r="BF138" s="242">
        <f>IF(N138="snížená",J138,0)</f>
        <v>0</v>
      </c>
      <c r="BG138" s="242">
        <f>IF(N138="zákl. přenesená",J138,0)</f>
        <v>0</v>
      </c>
      <c r="BH138" s="242">
        <f>IF(N138="sníž. přenesená",J138,0)</f>
        <v>0</v>
      </c>
      <c r="BI138" s="242">
        <f>IF(N138="nulová",J138,0)</f>
        <v>0</v>
      </c>
      <c r="BJ138" s="18" t="s">
        <v>89</v>
      </c>
      <c r="BK138" s="242">
        <f>ROUND(I138*H138,2)</f>
        <v>0</v>
      </c>
      <c r="BL138" s="18" t="s">
        <v>165</v>
      </c>
      <c r="BM138" s="241" t="s">
        <v>231</v>
      </c>
    </row>
    <row r="139" spans="1:65" s="2" customFormat="1" ht="16.5" customHeight="1">
      <c r="A139" s="40"/>
      <c r="B139" s="41"/>
      <c r="C139" s="230" t="s">
        <v>197</v>
      </c>
      <c r="D139" s="230" t="s">
        <v>160</v>
      </c>
      <c r="E139" s="231" t="s">
        <v>322</v>
      </c>
      <c r="F139" s="232" t="s">
        <v>323</v>
      </c>
      <c r="G139" s="233" t="s">
        <v>190</v>
      </c>
      <c r="H139" s="234">
        <v>32</v>
      </c>
      <c r="I139" s="235"/>
      <c r="J139" s="236">
        <f>ROUND(I139*H139,2)</f>
        <v>0</v>
      </c>
      <c r="K139" s="232" t="s">
        <v>185</v>
      </c>
      <c r="L139" s="46"/>
      <c r="M139" s="237" t="s">
        <v>1</v>
      </c>
      <c r="N139" s="238" t="s">
        <v>47</v>
      </c>
      <c r="O139" s="93"/>
      <c r="P139" s="239">
        <f>O139*H139</f>
        <v>0</v>
      </c>
      <c r="Q139" s="239">
        <v>0</v>
      </c>
      <c r="R139" s="239">
        <f>Q139*H139</f>
        <v>0</v>
      </c>
      <c r="S139" s="239">
        <v>0</v>
      </c>
      <c r="T139" s="240">
        <f>S139*H139</f>
        <v>0</v>
      </c>
      <c r="U139" s="40"/>
      <c r="V139" s="40"/>
      <c r="W139" s="40"/>
      <c r="X139" s="40"/>
      <c r="Y139" s="40"/>
      <c r="Z139" s="40"/>
      <c r="AA139" s="40"/>
      <c r="AB139" s="40"/>
      <c r="AC139" s="40"/>
      <c r="AD139" s="40"/>
      <c r="AE139" s="40"/>
      <c r="AR139" s="241" t="s">
        <v>165</v>
      </c>
      <c r="AT139" s="241" t="s">
        <v>160</v>
      </c>
      <c r="AU139" s="241" t="s">
        <v>89</v>
      </c>
      <c r="AY139" s="18" t="s">
        <v>158</v>
      </c>
      <c r="BE139" s="242">
        <f>IF(N139="základní",J139,0)</f>
        <v>0</v>
      </c>
      <c r="BF139" s="242">
        <f>IF(N139="snížená",J139,0)</f>
        <v>0</v>
      </c>
      <c r="BG139" s="242">
        <f>IF(N139="zákl. přenesená",J139,0)</f>
        <v>0</v>
      </c>
      <c r="BH139" s="242">
        <f>IF(N139="sníž. přenesená",J139,0)</f>
        <v>0</v>
      </c>
      <c r="BI139" s="242">
        <f>IF(N139="nulová",J139,0)</f>
        <v>0</v>
      </c>
      <c r="BJ139" s="18" t="s">
        <v>89</v>
      </c>
      <c r="BK139" s="242">
        <f>ROUND(I139*H139,2)</f>
        <v>0</v>
      </c>
      <c r="BL139" s="18" t="s">
        <v>165</v>
      </c>
      <c r="BM139" s="241" t="s">
        <v>239</v>
      </c>
    </row>
    <row r="140" spans="1:65" s="2" customFormat="1" ht="16.5" customHeight="1">
      <c r="A140" s="40"/>
      <c r="B140" s="41"/>
      <c r="C140" s="230" t="s">
        <v>202</v>
      </c>
      <c r="D140" s="230" t="s">
        <v>160</v>
      </c>
      <c r="E140" s="231" t="s">
        <v>324</v>
      </c>
      <c r="F140" s="232" t="s">
        <v>325</v>
      </c>
      <c r="G140" s="233" t="s">
        <v>190</v>
      </c>
      <c r="H140" s="234">
        <v>12</v>
      </c>
      <c r="I140" s="235"/>
      <c r="J140" s="236">
        <f>ROUND(I140*H140,2)</f>
        <v>0</v>
      </c>
      <c r="K140" s="232" t="s">
        <v>185</v>
      </c>
      <c r="L140" s="46"/>
      <c r="M140" s="237" t="s">
        <v>1</v>
      </c>
      <c r="N140" s="238" t="s">
        <v>47</v>
      </c>
      <c r="O140" s="93"/>
      <c r="P140" s="239">
        <f>O140*H140</f>
        <v>0</v>
      </c>
      <c r="Q140" s="239">
        <v>0</v>
      </c>
      <c r="R140" s="239">
        <f>Q140*H140</f>
        <v>0</v>
      </c>
      <c r="S140" s="239">
        <v>0</v>
      </c>
      <c r="T140" s="240">
        <f>S140*H140</f>
        <v>0</v>
      </c>
      <c r="U140" s="40"/>
      <c r="V140" s="40"/>
      <c r="W140" s="40"/>
      <c r="X140" s="40"/>
      <c r="Y140" s="40"/>
      <c r="Z140" s="40"/>
      <c r="AA140" s="40"/>
      <c r="AB140" s="40"/>
      <c r="AC140" s="40"/>
      <c r="AD140" s="40"/>
      <c r="AE140" s="40"/>
      <c r="AR140" s="241" t="s">
        <v>165</v>
      </c>
      <c r="AT140" s="241" t="s">
        <v>160</v>
      </c>
      <c r="AU140" s="241" t="s">
        <v>89</v>
      </c>
      <c r="AY140" s="18" t="s">
        <v>158</v>
      </c>
      <c r="BE140" s="242">
        <f>IF(N140="základní",J140,0)</f>
        <v>0</v>
      </c>
      <c r="BF140" s="242">
        <f>IF(N140="snížená",J140,0)</f>
        <v>0</v>
      </c>
      <c r="BG140" s="242">
        <f>IF(N140="zákl. přenesená",J140,0)</f>
        <v>0</v>
      </c>
      <c r="BH140" s="242">
        <f>IF(N140="sníž. přenesená",J140,0)</f>
        <v>0</v>
      </c>
      <c r="BI140" s="242">
        <f>IF(N140="nulová",J140,0)</f>
        <v>0</v>
      </c>
      <c r="BJ140" s="18" t="s">
        <v>89</v>
      </c>
      <c r="BK140" s="242">
        <f>ROUND(I140*H140,2)</f>
        <v>0</v>
      </c>
      <c r="BL140" s="18" t="s">
        <v>165</v>
      </c>
      <c r="BM140" s="241" t="s">
        <v>248</v>
      </c>
    </row>
    <row r="141" spans="1:63" s="12" customFormat="1" ht="25.9" customHeight="1">
      <c r="A141" s="12"/>
      <c r="B141" s="214"/>
      <c r="C141" s="215"/>
      <c r="D141" s="216" t="s">
        <v>81</v>
      </c>
      <c r="E141" s="217" t="s">
        <v>326</v>
      </c>
      <c r="F141" s="217" t="s">
        <v>327</v>
      </c>
      <c r="G141" s="215"/>
      <c r="H141" s="215"/>
      <c r="I141" s="218"/>
      <c r="J141" s="219">
        <f>BK141</f>
        <v>0</v>
      </c>
      <c r="K141" s="215"/>
      <c r="L141" s="220"/>
      <c r="M141" s="221"/>
      <c r="N141" s="222"/>
      <c r="O141" s="222"/>
      <c r="P141" s="223">
        <f>P142</f>
        <v>0</v>
      </c>
      <c r="Q141" s="222"/>
      <c r="R141" s="223">
        <f>R142</f>
        <v>0</v>
      </c>
      <c r="S141" s="222"/>
      <c r="T141" s="224">
        <f>T142</f>
        <v>0</v>
      </c>
      <c r="U141" s="12"/>
      <c r="V141" s="12"/>
      <c r="W141" s="12"/>
      <c r="X141" s="12"/>
      <c r="Y141" s="12"/>
      <c r="Z141" s="12"/>
      <c r="AA141" s="12"/>
      <c r="AB141" s="12"/>
      <c r="AC141" s="12"/>
      <c r="AD141" s="12"/>
      <c r="AE141" s="12"/>
      <c r="AR141" s="225" t="s">
        <v>89</v>
      </c>
      <c r="AT141" s="226" t="s">
        <v>81</v>
      </c>
      <c r="AU141" s="226" t="s">
        <v>82</v>
      </c>
      <c r="AY141" s="225" t="s">
        <v>158</v>
      </c>
      <c r="BK141" s="227">
        <f>BK142</f>
        <v>0</v>
      </c>
    </row>
    <row r="142" spans="1:65" s="2" customFormat="1" ht="24.15" customHeight="1">
      <c r="A142" s="40"/>
      <c r="B142" s="41"/>
      <c r="C142" s="230" t="s">
        <v>212</v>
      </c>
      <c r="D142" s="230" t="s">
        <v>160</v>
      </c>
      <c r="E142" s="231" t="s">
        <v>328</v>
      </c>
      <c r="F142" s="232" t="s">
        <v>329</v>
      </c>
      <c r="G142" s="233" t="s">
        <v>271</v>
      </c>
      <c r="H142" s="234">
        <v>9</v>
      </c>
      <c r="I142" s="235"/>
      <c r="J142" s="236">
        <f>ROUND(I142*H142,2)</f>
        <v>0</v>
      </c>
      <c r="K142" s="232" t="s">
        <v>185</v>
      </c>
      <c r="L142" s="46"/>
      <c r="M142" s="237" t="s">
        <v>1</v>
      </c>
      <c r="N142" s="238" t="s">
        <v>47</v>
      </c>
      <c r="O142" s="93"/>
      <c r="P142" s="239">
        <f>O142*H142</f>
        <v>0</v>
      </c>
      <c r="Q142" s="239">
        <v>0</v>
      </c>
      <c r="R142" s="239">
        <f>Q142*H142</f>
        <v>0</v>
      </c>
      <c r="S142" s="239">
        <v>0</v>
      </c>
      <c r="T142" s="240">
        <f>S142*H142</f>
        <v>0</v>
      </c>
      <c r="U142" s="40"/>
      <c r="V142" s="40"/>
      <c r="W142" s="40"/>
      <c r="X142" s="40"/>
      <c r="Y142" s="40"/>
      <c r="Z142" s="40"/>
      <c r="AA142" s="40"/>
      <c r="AB142" s="40"/>
      <c r="AC142" s="40"/>
      <c r="AD142" s="40"/>
      <c r="AE142" s="40"/>
      <c r="AR142" s="241" t="s">
        <v>165</v>
      </c>
      <c r="AT142" s="241" t="s">
        <v>160</v>
      </c>
      <c r="AU142" s="241" t="s">
        <v>89</v>
      </c>
      <c r="AY142" s="18" t="s">
        <v>158</v>
      </c>
      <c r="BE142" s="242">
        <f>IF(N142="základní",J142,0)</f>
        <v>0</v>
      </c>
      <c r="BF142" s="242">
        <f>IF(N142="snížená",J142,0)</f>
        <v>0</v>
      </c>
      <c r="BG142" s="242">
        <f>IF(N142="zákl. přenesená",J142,0)</f>
        <v>0</v>
      </c>
      <c r="BH142" s="242">
        <f>IF(N142="sníž. přenesená",J142,0)</f>
        <v>0</v>
      </c>
      <c r="BI142" s="242">
        <f>IF(N142="nulová",J142,0)</f>
        <v>0</v>
      </c>
      <c r="BJ142" s="18" t="s">
        <v>89</v>
      </c>
      <c r="BK142" s="242">
        <f>ROUND(I142*H142,2)</f>
        <v>0</v>
      </c>
      <c r="BL142" s="18" t="s">
        <v>165</v>
      </c>
      <c r="BM142" s="241" t="s">
        <v>258</v>
      </c>
    </row>
    <row r="143" spans="1:63" s="12" customFormat="1" ht="25.9" customHeight="1">
      <c r="A143" s="12"/>
      <c r="B143" s="214"/>
      <c r="C143" s="215"/>
      <c r="D143" s="216" t="s">
        <v>81</v>
      </c>
      <c r="E143" s="217" t="s">
        <v>330</v>
      </c>
      <c r="F143" s="217" t="s">
        <v>331</v>
      </c>
      <c r="G143" s="215"/>
      <c r="H143" s="215"/>
      <c r="I143" s="218"/>
      <c r="J143" s="219">
        <f>BK143</f>
        <v>0</v>
      </c>
      <c r="K143" s="215"/>
      <c r="L143" s="220"/>
      <c r="M143" s="221"/>
      <c r="N143" s="222"/>
      <c r="O143" s="222"/>
      <c r="P143" s="223">
        <f>SUM(P144:P145)</f>
        <v>0</v>
      </c>
      <c r="Q143" s="222"/>
      <c r="R143" s="223">
        <f>SUM(R144:R145)</f>
        <v>0</v>
      </c>
      <c r="S143" s="222"/>
      <c r="T143" s="224">
        <f>SUM(T144:T145)</f>
        <v>0</v>
      </c>
      <c r="U143" s="12"/>
      <c r="V143" s="12"/>
      <c r="W143" s="12"/>
      <c r="X143" s="12"/>
      <c r="Y143" s="12"/>
      <c r="Z143" s="12"/>
      <c r="AA143" s="12"/>
      <c r="AB143" s="12"/>
      <c r="AC143" s="12"/>
      <c r="AD143" s="12"/>
      <c r="AE143" s="12"/>
      <c r="AR143" s="225" t="s">
        <v>89</v>
      </c>
      <c r="AT143" s="226" t="s">
        <v>81</v>
      </c>
      <c r="AU143" s="226" t="s">
        <v>82</v>
      </c>
      <c r="AY143" s="225" t="s">
        <v>158</v>
      </c>
      <c r="BK143" s="227">
        <f>SUM(BK144:BK145)</f>
        <v>0</v>
      </c>
    </row>
    <row r="144" spans="1:65" s="2" customFormat="1" ht="24.15" customHeight="1">
      <c r="A144" s="40"/>
      <c r="B144" s="41"/>
      <c r="C144" s="230" t="s">
        <v>217</v>
      </c>
      <c r="D144" s="230" t="s">
        <v>160</v>
      </c>
      <c r="E144" s="231" t="s">
        <v>332</v>
      </c>
      <c r="F144" s="232" t="s">
        <v>333</v>
      </c>
      <c r="G144" s="233" t="s">
        <v>317</v>
      </c>
      <c r="H144" s="234">
        <v>26</v>
      </c>
      <c r="I144" s="235"/>
      <c r="J144" s="236">
        <f>ROUND(I144*H144,2)</f>
        <v>0</v>
      </c>
      <c r="K144" s="232" t="s">
        <v>185</v>
      </c>
      <c r="L144" s="46"/>
      <c r="M144" s="237" t="s">
        <v>1</v>
      </c>
      <c r="N144" s="238" t="s">
        <v>47</v>
      </c>
      <c r="O144" s="93"/>
      <c r="P144" s="239">
        <f>O144*H144</f>
        <v>0</v>
      </c>
      <c r="Q144" s="239">
        <v>0</v>
      </c>
      <c r="R144" s="239">
        <f>Q144*H144</f>
        <v>0</v>
      </c>
      <c r="S144" s="239">
        <v>0</v>
      </c>
      <c r="T144" s="240">
        <f>S144*H144</f>
        <v>0</v>
      </c>
      <c r="U144" s="40"/>
      <c r="V144" s="40"/>
      <c r="W144" s="40"/>
      <c r="X144" s="40"/>
      <c r="Y144" s="40"/>
      <c r="Z144" s="40"/>
      <c r="AA144" s="40"/>
      <c r="AB144" s="40"/>
      <c r="AC144" s="40"/>
      <c r="AD144" s="40"/>
      <c r="AE144" s="40"/>
      <c r="AR144" s="241" t="s">
        <v>165</v>
      </c>
      <c r="AT144" s="241" t="s">
        <v>160</v>
      </c>
      <c r="AU144" s="241" t="s">
        <v>89</v>
      </c>
      <c r="AY144" s="18" t="s">
        <v>158</v>
      </c>
      <c r="BE144" s="242">
        <f>IF(N144="základní",J144,0)</f>
        <v>0</v>
      </c>
      <c r="BF144" s="242">
        <f>IF(N144="snížená",J144,0)</f>
        <v>0</v>
      </c>
      <c r="BG144" s="242">
        <f>IF(N144="zákl. přenesená",J144,0)</f>
        <v>0</v>
      </c>
      <c r="BH144" s="242">
        <f>IF(N144="sníž. přenesená",J144,0)</f>
        <v>0</v>
      </c>
      <c r="BI144" s="242">
        <f>IF(N144="nulová",J144,0)</f>
        <v>0</v>
      </c>
      <c r="BJ144" s="18" t="s">
        <v>89</v>
      </c>
      <c r="BK144" s="242">
        <f>ROUND(I144*H144,2)</f>
        <v>0</v>
      </c>
      <c r="BL144" s="18" t="s">
        <v>165</v>
      </c>
      <c r="BM144" s="241" t="s">
        <v>268</v>
      </c>
    </row>
    <row r="145" spans="1:65" s="2" customFormat="1" ht="16.5" customHeight="1">
      <c r="A145" s="40"/>
      <c r="B145" s="41"/>
      <c r="C145" s="230" t="s">
        <v>222</v>
      </c>
      <c r="D145" s="230" t="s">
        <v>160</v>
      </c>
      <c r="E145" s="231" t="s">
        <v>334</v>
      </c>
      <c r="F145" s="232" t="s">
        <v>335</v>
      </c>
      <c r="G145" s="233" t="s">
        <v>317</v>
      </c>
      <c r="H145" s="234">
        <v>6</v>
      </c>
      <c r="I145" s="235"/>
      <c r="J145" s="236">
        <f>ROUND(I145*H145,2)</f>
        <v>0</v>
      </c>
      <c r="K145" s="232" t="s">
        <v>185</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165</v>
      </c>
      <c r="AT145" s="241" t="s">
        <v>160</v>
      </c>
      <c r="AU145" s="241" t="s">
        <v>89</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165</v>
      </c>
      <c r="BM145" s="241" t="s">
        <v>280</v>
      </c>
    </row>
    <row r="146" spans="1:63" s="12" customFormat="1" ht="25.9" customHeight="1">
      <c r="A146" s="12"/>
      <c r="B146" s="214"/>
      <c r="C146" s="215"/>
      <c r="D146" s="216" t="s">
        <v>81</v>
      </c>
      <c r="E146" s="217" t="s">
        <v>336</v>
      </c>
      <c r="F146" s="217" t="s">
        <v>337</v>
      </c>
      <c r="G146" s="215"/>
      <c r="H146" s="215"/>
      <c r="I146" s="218"/>
      <c r="J146" s="219">
        <f>BK146</f>
        <v>0</v>
      </c>
      <c r="K146" s="215"/>
      <c r="L146" s="220"/>
      <c r="M146" s="221"/>
      <c r="N146" s="222"/>
      <c r="O146" s="222"/>
      <c r="P146" s="223">
        <f>SUM(P147:P148)</f>
        <v>0</v>
      </c>
      <c r="Q146" s="222"/>
      <c r="R146" s="223">
        <f>SUM(R147:R148)</f>
        <v>0</v>
      </c>
      <c r="S146" s="222"/>
      <c r="T146" s="224">
        <f>SUM(T147:T148)</f>
        <v>0</v>
      </c>
      <c r="U146" s="12"/>
      <c r="V146" s="12"/>
      <c r="W146" s="12"/>
      <c r="X146" s="12"/>
      <c r="Y146" s="12"/>
      <c r="Z146" s="12"/>
      <c r="AA146" s="12"/>
      <c r="AB146" s="12"/>
      <c r="AC146" s="12"/>
      <c r="AD146" s="12"/>
      <c r="AE146" s="12"/>
      <c r="AR146" s="225" t="s">
        <v>89</v>
      </c>
      <c r="AT146" s="226" t="s">
        <v>81</v>
      </c>
      <c r="AU146" s="226" t="s">
        <v>82</v>
      </c>
      <c r="AY146" s="225" t="s">
        <v>158</v>
      </c>
      <c r="BK146" s="227">
        <f>SUM(BK147:BK148)</f>
        <v>0</v>
      </c>
    </row>
    <row r="147" spans="1:65" s="2" customFormat="1" ht="24.15" customHeight="1">
      <c r="A147" s="40"/>
      <c r="B147" s="41"/>
      <c r="C147" s="230" t="s">
        <v>226</v>
      </c>
      <c r="D147" s="230" t="s">
        <v>160</v>
      </c>
      <c r="E147" s="231" t="s">
        <v>338</v>
      </c>
      <c r="F147" s="232" t="s">
        <v>339</v>
      </c>
      <c r="G147" s="233" t="s">
        <v>271</v>
      </c>
      <c r="H147" s="234">
        <v>70</v>
      </c>
      <c r="I147" s="235"/>
      <c r="J147" s="236">
        <f>ROUND(I147*H147,2)</f>
        <v>0</v>
      </c>
      <c r="K147" s="232" t="s">
        <v>185</v>
      </c>
      <c r="L147" s="46"/>
      <c r="M147" s="237" t="s">
        <v>1</v>
      </c>
      <c r="N147" s="238" t="s">
        <v>47</v>
      </c>
      <c r="O147" s="93"/>
      <c r="P147" s="239">
        <f>O147*H147</f>
        <v>0</v>
      </c>
      <c r="Q147" s="239">
        <v>0</v>
      </c>
      <c r="R147" s="239">
        <f>Q147*H147</f>
        <v>0</v>
      </c>
      <c r="S147" s="239">
        <v>0</v>
      </c>
      <c r="T147" s="240">
        <f>S147*H147</f>
        <v>0</v>
      </c>
      <c r="U147" s="40"/>
      <c r="V147" s="40"/>
      <c r="W147" s="40"/>
      <c r="X147" s="40"/>
      <c r="Y147" s="40"/>
      <c r="Z147" s="40"/>
      <c r="AA147" s="40"/>
      <c r="AB147" s="40"/>
      <c r="AC147" s="40"/>
      <c r="AD147" s="40"/>
      <c r="AE147" s="40"/>
      <c r="AR147" s="241" t="s">
        <v>165</v>
      </c>
      <c r="AT147" s="241" t="s">
        <v>160</v>
      </c>
      <c r="AU147" s="241" t="s">
        <v>89</v>
      </c>
      <c r="AY147" s="18" t="s">
        <v>158</v>
      </c>
      <c r="BE147" s="242">
        <f>IF(N147="základní",J147,0)</f>
        <v>0</v>
      </c>
      <c r="BF147" s="242">
        <f>IF(N147="snížená",J147,0)</f>
        <v>0</v>
      </c>
      <c r="BG147" s="242">
        <f>IF(N147="zákl. přenesená",J147,0)</f>
        <v>0</v>
      </c>
      <c r="BH147" s="242">
        <f>IF(N147="sníž. přenesená",J147,0)</f>
        <v>0</v>
      </c>
      <c r="BI147" s="242">
        <f>IF(N147="nulová",J147,0)</f>
        <v>0</v>
      </c>
      <c r="BJ147" s="18" t="s">
        <v>89</v>
      </c>
      <c r="BK147" s="242">
        <f>ROUND(I147*H147,2)</f>
        <v>0</v>
      </c>
      <c r="BL147" s="18" t="s">
        <v>165</v>
      </c>
      <c r="BM147" s="241" t="s">
        <v>340</v>
      </c>
    </row>
    <row r="148" spans="1:65" s="2" customFormat="1" ht="16.5" customHeight="1">
      <c r="A148" s="40"/>
      <c r="B148" s="41"/>
      <c r="C148" s="230" t="s">
        <v>231</v>
      </c>
      <c r="D148" s="230" t="s">
        <v>160</v>
      </c>
      <c r="E148" s="231" t="s">
        <v>341</v>
      </c>
      <c r="F148" s="232" t="s">
        <v>342</v>
      </c>
      <c r="G148" s="233" t="s">
        <v>317</v>
      </c>
      <c r="H148" s="234">
        <v>7</v>
      </c>
      <c r="I148" s="235"/>
      <c r="J148" s="236">
        <f>ROUND(I148*H148,2)</f>
        <v>0</v>
      </c>
      <c r="K148" s="232" t="s">
        <v>185</v>
      </c>
      <c r="L148" s="46"/>
      <c r="M148" s="237" t="s">
        <v>1</v>
      </c>
      <c r="N148" s="238" t="s">
        <v>47</v>
      </c>
      <c r="O148" s="93"/>
      <c r="P148" s="239">
        <f>O148*H148</f>
        <v>0</v>
      </c>
      <c r="Q148" s="239">
        <v>0</v>
      </c>
      <c r="R148" s="239">
        <f>Q148*H148</f>
        <v>0</v>
      </c>
      <c r="S148" s="239">
        <v>0</v>
      </c>
      <c r="T148" s="240">
        <f>S148*H148</f>
        <v>0</v>
      </c>
      <c r="U148" s="40"/>
      <c r="V148" s="40"/>
      <c r="W148" s="40"/>
      <c r="X148" s="40"/>
      <c r="Y148" s="40"/>
      <c r="Z148" s="40"/>
      <c r="AA148" s="40"/>
      <c r="AB148" s="40"/>
      <c r="AC148" s="40"/>
      <c r="AD148" s="40"/>
      <c r="AE148" s="40"/>
      <c r="AR148" s="241" t="s">
        <v>165</v>
      </c>
      <c r="AT148" s="241" t="s">
        <v>160</v>
      </c>
      <c r="AU148" s="241" t="s">
        <v>89</v>
      </c>
      <c r="AY148" s="18" t="s">
        <v>158</v>
      </c>
      <c r="BE148" s="242">
        <f>IF(N148="základní",J148,0)</f>
        <v>0</v>
      </c>
      <c r="BF148" s="242">
        <f>IF(N148="snížená",J148,0)</f>
        <v>0</v>
      </c>
      <c r="BG148" s="242">
        <f>IF(N148="zákl. přenesená",J148,0)</f>
        <v>0</v>
      </c>
      <c r="BH148" s="242">
        <f>IF(N148="sníž. přenesená",J148,0)</f>
        <v>0</v>
      </c>
      <c r="BI148" s="242">
        <f>IF(N148="nulová",J148,0)</f>
        <v>0</v>
      </c>
      <c r="BJ148" s="18" t="s">
        <v>89</v>
      </c>
      <c r="BK148" s="242">
        <f>ROUND(I148*H148,2)</f>
        <v>0</v>
      </c>
      <c r="BL148" s="18" t="s">
        <v>165</v>
      </c>
      <c r="BM148" s="241" t="s">
        <v>343</v>
      </c>
    </row>
    <row r="149" spans="1:63" s="12" customFormat="1" ht="25.9" customHeight="1">
      <c r="A149" s="12"/>
      <c r="B149" s="214"/>
      <c r="C149" s="215"/>
      <c r="D149" s="216" t="s">
        <v>81</v>
      </c>
      <c r="E149" s="217" t="s">
        <v>344</v>
      </c>
      <c r="F149" s="217" t="s">
        <v>345</v>
      </c>
      <c r="G149" s="215"/>
      <c r="H149" s="215"/>
      <c r="I149" s="218"/>
      <c r="J149" s="219">
        <f>BK149</f>
        <v>0</v>
      </c>
      <c r="K149" s="215"/>
      <c r="L149" s="220"/>
      <c r="M149" s="221"/>
      <c r="N149" s="222"/>
      <c r="O149" s="222"/>
      <c r="P149" s="223">
        <f>P150</f>
        <v>0</v>
      </c>
      <c r="Q149" s="222"/>
      <c r="R149" s="223">
        <f>R150</f>
        <v>0</v>
      </c>
      <c r="S149" s="222"/>
      <c r="T149" s="224">
        <f>T150</f>
        <v>0</v>
      </c>
      <c r="U149" s="12"/>
      <c r="V149" s="12"/>
      <c r="W149" s="12"/>
      <c r="X149" s="12"/>
      <c r="Y149" s="12"/>
      <c r="Z149" s="12"/>
      <c r="AA149" s="12"/>
      <c r="AB149" s="12"/>
      <c r="AC149" s="12"/>
      <c r="AD149" s="12"/>
      <c r="AE149" s="12"/>
      <c r="AR149" s="225" t="s">
        <v>89</v>
      </c>
      <c r="AT149" s="226" t="s">
        <v>81</v>
      </c>
      <c r="AU149" s="226" t="s">
        <v>82</v>
      </c>
      <c r="AY149" s="225" t="s">
        <v>158</v>
      </c>
      <c r="BK149" s="227">
        <f>BK150</f>
        <v>0</v>
      </c>
    </row>
    <row r="150" spans="1:65" s="2" customFormat="1" ht="24.15" customHeight="1">
      <c r="A150" s="40"/>
      <c r="B150" s="41"/>
      <c r="C150" s="230" t="s">
        <v>8</v>
      </c>
      <c r="D150" s="230" t="s">
        <v>160</v>
      </c>
      <c r="E150" s="231" t="s">
        <v>346</v>
      </c>
      <c r="F150" s="232" t="s">
        <v>347</v>
      </c>
      <c r="G150" s="233" t="s">
        <v>271</v>
      </c>
      <c r="H150" s="234">
        <v>44</v>
      </c>
      <c r="I150" s="235"/>
      <c r="J150" s="236">
        <f>ROUND(I150*H150,2)</f>
        <v>0</v>
      </c>
      <c r="K150" s="232" t="s">
        <v>185</v>
      </c>
      <c r="L150" s="46"/>
      <c r="M150" s="301" t="s">
        <v>1</v>
      </c>
      <c r="N150" s="302" t="s">
        <v>47</v>
      </c>
      <c r="O150" s="303"/>
      <c r="P150" s="304">
        <f>O150*H150</f>
        <v>0</v>
      </c>
      <c r="Q150" s="304">
        <v>0</v>
      </c>
      <c r="R150" s="304">
        <f>Q150*H150</f>
        <v>0</v>
      </c>
      <c r="S150" s="304">
        <v>0</v>
      </c>
      <c r="T150" s="305">
        <f>S150*H150</f>
        <v>0</v>
      </c>
      <c r="U150" s="40"/>
      <c r="V150" s="40"/>
      <c r="W150" s="40"/>
      <c r="X150" s="40"/>
      <c r="Y150" s="40"/>
      <c r="Z150" s="40"/>
      <c r="AA150" s="40"/>
      <c r="AB150" s="40"/>
      <c r="AC150" s="40"/>
      <c r="AD150" s="40"/>
      <c r="AE150" s="40"/>
      <c r="AR150" s="241" t="s">
        <v>165</v>
      </c>
      <c r="AT150" s="241" t="s">
        <v>160</v>
      </c>
      <c r="AU150" s="241" t="s">
        <v>89</v>
      </c>
      <c r="AY150" s="18" t="s">
        <v>158</v>
      </c>
      <c r="BE150" s="242">
        <f>IF(N150="základní",J150,0)</f>
        <v>0</v>
      </c>
      <c r="BF150" s="242">
        <f>IF(N150="snížená",J150,0)</f>
        <v>0</v>
      </c>
      <c r="BG150" s="242">
        <f>IF(N150="zákl. přenesená",J150,0)</f>
        <v>0</v>
      </c>
      <c r="BH150" s="242">
        <f>IF(N150="sníž. přenesená",J150,0)</f>
        <v>0</v>
      </c>
      <c r="BI150" s="242">
        <f>IF(N150="nulová",J150,0)</f>
        <v>0</v>
      </c>
      <c r="BJ150" s="18" t="s">
        <v>89</v>
      </c>
      <c r="BK150" s="242">
        <f>ROUND(I150*H150,2)</f>
        <v>0</v>
      </c>
      <c r="BL150" s="18" t="s">
        <v>165</v>
      </c>
      <c r="BM150" s="241" t="s">
        <v>348</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6:K150"/>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s="1" customFormat="1" ht="12" customHeight="1">
      <c r="B8" s="21"/>
      <c r="D8" s="153" t="s">
        <v>127</v>
      </c>
      <c r="L8" s="21"/>
    </row>
    <row r="9" spans="1:31" s="2" customFormat="1" ht="16.5" customHeight="1">
      <c r="A9" s="40"/>
      <c r="B9" s="46"/>
      <c r="C9" s="40"/>
      <c r="D9" s="40"/>
      <c r="E9" s="154" t="s">
        <v>128</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129</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6" t="s">
        <v>349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7" t="str">
        <f>'Rekapitulace stavby'!AN8</f>
        <v>3. 5. 2021</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 xml:space="preserve">Vysoká škola báňská -Technická univerzita Ostrava </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40</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8"/>
      <c r="B29" s="159"/>
      <c r="C29" s="158"/>
      <c r="D29" s="158"/>
      <c r="E29" s="160" t="s">
        <v>1</v>
      </c>
      <c r="F29" s="160"/>
      <c r="G29" s="160"/>
      <c r="H29" s="160"/>
      <c r="I29" s="158"/>
      <c r="J29" s="158"/>
      <c r="K29" s="158"/>
      <c r="L29" s="161"/>
      <c r="S29" s="158"/>
      <c r="T29" s="158"/>
      <c r="U29" s="158"/>
      <c r="V29" s="158"/>
      <c r="W29" s="158"/>
      <c r="X29" s="158"/>
      <c r="Y29" s="158"/>
      <c r="Z29" s="158"/>
      <c r="AA29" s="158"/>
      <c r="AB29" s="158"/>
      <c r="AC29" s="158"/>
      <c r="AD29" s="158"/>
      <c r="AE29" s="158"/>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2"/>
      <c r="E31" s="162"/>
      <c r="F31" s="162"/>
      <c r="G31" s="162"/>
      <c r="H31" s="162"/>
      <c r="I31" s="162"/>
      <c r="J31" s="162"/>
      <c r="K31" s="162"/>
      <c r="L31" s="65"/>
      <c r="S31" s="40"/>
      <c r="T31" s="40"/>
      <c r="U31" s="40"/>
      <c r="V31" s="40"/>
      <c r="W31" s="40"/>
      <c r="X31" s="40"/>
      <c r="Y31" s="40"/>
      <c r="Z31" s="40"/>
      <c r="AA31" s="40"/>
      <c r="AB31" s="40"/>
      <c r="AC31" s="40"/>
      <c r="AD31" s="40"/>
      <c r="AE31" s="40"/>
    </row>
    <row r="32" spans="1:31" s="2" customFormat="1" ht="25.4" customHeight="1">
      <c r="A32" s="40"/>
      <c r="B32" s="46"/>
      <c r="C32" s="40"/>
      <c r="D32" s="163" t="s">
        <v>42</v>
      </c>
      <c r="E32" s="40"/>
      <c r="F32" s="40"/>
      <c r="G32" s="40"/>
      <c r="H32" s="40"/>
      <c r="I32" s="40"/>
      <c r="J32" s="164">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5" t="s">
        <v>44</v>
      </c>
      <c r="G34" s="40"/>
      <c r="H34" s="40"/>
      <c r="I34" s="165" t="s">
        <v>43</v>
      </c>
      <c r="J34" s="165"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55" t="s">
        <v>46</v>
      </c>
      <c r="E35" s="153" t="s">
        <v>47</v>
      </c>
      <c r="F35" s="166">
        <f>ROUND((SUM(BE125:BE202)),2)</f>
        <v>0</v>
      </c>
      <c r="G35" s="40"/>
      <c r="H35" s="40"/>
      <c r="I35" s="167">
        <v>0.21</v>
      </c>
      <c r="J35" s="166">
        <f>ROUND(((SUM(BE125:BE202))*I35),2)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48</v>
      </c>
      <c r="F36" s="166">
        <f>ROUND((SUM(BF125:BF202)),2)</f>
        <v>0</v>
      </c>
      <c r="G36" s="40"/>
      <c r="H36" s="40"/>
      <c r="I36" s="167">
        <v>0.15</v>
      </c>
      <c r="J36" s="166">
        <f>ROUND(((SUM(BF125:BF202))*I36),2)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49</v>
      </c>
      <c r="F37" s="166">
        <f>ROUND((SUM(BG125:BG202)),2)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50</v>
      </c>
      <c r="F38" s="166">
        <f>ROUND((SUM(BH125:BH202)),2)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51</v>
      </c>
      <c r="F39" s="166">
        <f>ROUND((SUM(BI125:BI202)),2)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52</v>
      </c>
      <c r="E41" s="170"/>
      <c r="F41" s="170"/>
      <c r="G41" s="171" t="s">
        <v>53</v>
      </c>
      <c r="H41" s="172" t="s">
        <v>54</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1:31" s="2" customFormat="1" ht="16.5" customHeight="1">
      <c r="A87" s="40"/>
      <c r="B87" s="41"/>
      <c r="C87" s="42"/>
      <c r="D87" s="42"/>
      <c r="E87" s="186" t="s">
        <v>128</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129</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02.4 - Přeložka vodovodu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3. 5. 2021</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 xml:space="preserve">Vysoká škola báňská -Technická univerzita Ostrava </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8" t="s">
        <v>134</v>
      </c>
      <c r="D96" s="189"/>
      <c r="E96" s="189"/>
      <c r="F96" s="189"/>
      <c r="G96" s="189"/>
      <c r="H96" s="189"/>
      <c r="I96" s="189"/>
      <c r="J96" s="190" t="s">
        <v>135</v>
      </c>
      <c r="K96" s="189"/>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1" t="s">
        <v>136</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137</v>
      </c>
    </row>
    <row r="99" spans="1:31" s="9" customFormat="1" ht="24.95" customHeight="1">
      <c r="A99" s="9"/>
      <c r="B99" s="192"/>
      <c r="C99" s="193"/>
      <c r="D99" s="194" t="s">
        <v>350</v>
      </c>
      <c r="E99" s="195"/>
      <c r="F99" s="195"/>
      <c r="G99" s="195"/>
      <c r="H99" s="195"/>
      <c r="I99" s="195"/>
      <c r="J99" s="196">
        <f>J126</f>
        <v>0</v>
      </c>
      <c r="K99" s="193"/>
      <c r="L99" s="197"/>
      <c r="S99" s="9"/>
      <c r="T99" s="9"/>
      <c r="U99" s="9"/>
      <c r="V99" s="9"/>
      <c r="W99" s="9"/>
      <c r="X99" s="9"/>
      <c r="Y99" s="9"/>
      <c r="Z99" s="9"/>
      <c r="AA99" s="9"/>
      <c r="AB99" s="9"/>
      <c r="AC99" s="9"/>
      <c r="AD99" s="9"/>
      <c r="AE99" s="9"/>
    </row>
    <row r="100" spans="1:31" s="9" customFormat="1" ht="24.95" customHeight="1">
      <c r="A100" s="9"/>
      <c r="B100" s="192"/>
      <c r="C100" s="193"/>
      <c r="D100" s="194" t="s">
        <v>351</v>
      </c>
      <c r="E100" s="195"/>
      <c r="F100" s="195"/>
      <c r="G100" s="195"/>
      <c r="H100" s="195"/>
      <c r="I100" s="195"/>
      <c r="J100" s="196">
        <f>J168</f>
        <v>0</v>
      </c>
      <c r="K100" s="193"/>
      <c r="L100" s="197"/>
      <c r="S100" s="9"/>
      <c r="T100" s="9"/>
      <c r="U100" s="9"/>
      <c r="V100" s="9"/>
      <c r="W100" s="9"/>
      <c r="X100" s="9"/>
      <c r="Y100" s="9"/>
      <c r="Z100" s="9"/>
      <c r="AA100" s="9"/>
      <c r="AB100" s="9"/>
      <c r="AC100" s="9"/>
      <c r="AD100" s="9"/>
      <c r="AE100" s="9"/>
    </row>
    <row r="101" spans="1:31" s="9" customFormat="1" ht="24.95" customHeight="1">
      <c r="A101" s="9"/>
      <c r="B101" s="192"/>
      <c r="C101" s="193"/>
      <c r="D101" s="194" t="s">
        <v>352</v>
      </c>
      <c r="E101" s="195"/>
      <c r="F101" s="195"/>
      <c r="G101" s="195"/>
      <c r="H101" s="195"/>
      <c r="I101" s="195"/>
      <c r="J101" s="196">
        <f>J195</f>
        <v>0</v>
      </c>
      <c r="K101" s="193"/>
      <c r="L101" s="197"/>
      <c r="S101" s="9"/>
      <c r="T101" s="9"/>
      <c r="U101" s="9"/>
      <c r="V101" s="9"/>
      <c r="W101" s="9"/>
      <c r="X101" s="9"/>
      <c r="Y101" s="9"/>
      <c r="Z101" s="9"/>
      <c r="AA101" s="9"/>
      <c r="AB101" s="9"/>
      <c r="AC101" s="9"/>
      <c r="AD101" s="9"/>
      <c r="AE101" s="9"/>
    </row>
    <row r="102" spans="1:31" s="9" customFormat="1" ht="24.95" customHeight="1">
      <c r="A102" s="9"/>
      <c r="B102" s="192"/>
      <c r="C102" s="193"/>
      <c r="D102" s="194" t="s">
        <v>353</v>
      </c>
      <c r="E102" s="195"/>
      <c r="F102" s="195"/>
      <c r="G102" s="195"/>
      <c r="H102" s="195"/>
      <c r="I102" s="195"/>
      <c r="J102" s="196">
        <f>J197</f>
        <v>0</v>
      </c>
      <c r="K102" s="193"/>
      <c r="L102" s="197"/>
      <c r="S102" s="9"/>
      <c r="T102" s="9"/>
      <c r="U102" s="9"/>
      <c r="V102" s="9"/>
      <c r="W102" s="9"/>
      <c r="X102" s="9"/>
      <c r="Y102" s="9"/>
      <c r="Z102" s="9"/>
      <c r="AA102" s="9"/>
      <c r="AB102" s="9"/>
      <c r="AC102" s="9"/>
      <c r="AD102" s="9"/>
      <c r="AE102" s="9"/>
    </row>
    <row r="103" spans="1:31" s="9" customFormat="1" ht="24.95" customHeight="1">
      <c r="A103" s="9"/>
      <c r="B103" s="192"/>
      <c r="C103" s="193"/>
      <c r="D103" s="194" t="s">
        <v>354</v>
      </c>
      <c r="E103" s="195"/>
      <c r="F103" s="195"/>
      <c r="G103" s="195"/>
      <c r="H103" s="195"/>
      <c r="I103" s="195"/>
      <c r="J103" s="196">
        <f>J200</f>
        <v>0</v>
      </c>
      <c r="K103" s="193"/>
      <c r="L103" s="197"/>
      <c r="S103" s="9"/>
      <c r="T103" s="9"/>
      <c r="U103" s="9"/>
      <c r="V103" s="9"/>
      <c r="W103" s="9"/>
      <c r="X103" s="9"/>
      <c r="Y103" s="9"/>
      <c r="Z103" s="9"/>
      <c r="AA103" s="9"/>
      <c r="AB103" s="9"/>
      <c r="AC103" s="9"/>
      <c r="AD103" s="9"/>
      <c r="AE103" s="9"/>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143</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Centrum Energetických a Environmentálních Technologií – Explorer (CEETe)</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127</v>
      </c>
      <c r="D114" s="23"/>
      <c r="E114" s="23"/>
      <c r="F114" s="23"/>
      <c r="G114" s="23"/>
      <c r="H114" s="23"/>
      <c r="I114" s="23"/>
      <c r="J114" s="23"/>
      <c r="K114" s="23"/>
      <c r="L114" s="21"/>
    </row>
    <row r="115" spans="1:31" s="2" customFormat="1" ht="16.5" customHeight="1">
      <c r="A115" s="40"/>
      <c r="B115" s="41"/>
      <c r="C115" s="42"/>
      <c r="D115" s="42"/>
      <c r="E115" s="186" t="s">
        <v>128</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129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SO 02.4 - Přeložka vodovodu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3. 5. 2021</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 xml:space="preserve">Vysoká škola báňská -Technická univerzita Ostrava </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1" customFormat="1" ht="29.25" customHeight="1">
      <c r="A124" s="203"/>
      <c r="B124" s="204"/>
      <c r="C124" s="205" t="s">
        <v>144</v>
      </c>
      <c r="D124" s="206" t="s">
        <v>67</v>
      </c>
      <c r="E124" s="206" t="s">
        <v>63</v>
      </c>
      <c r="F124" s="206" t="s">
        <v>64</v>
      </c>
      <c r="G124" s="206" t="s">
        <v>145</v>
      </c>
      <c r="H124" s="206" t="s">
        <v>146</v>
      </c>
      <c r="I124" s="206" t="s">
        <v>147</v>
      </c>
      <c r="J124" s="206" t="s">
        <v>135</v>
      </c>
      <c r="K124" s="207" t="s">
        <v>148</v>
      </c>
      <c r="L124" s="208"/>
      <c r="M124" s="102" t="s">
        <v>1</v>
      </c>
      <c r="N124" s="103" t="s">
        <v>46</v>
      </c>
      <c r="O124" s="103" t="s">
        <v>149</v>
      </c>
      <c r="P124" s="103" t="s">
        <v>150</v>
      </c>
      <c r="Q124" s="103" t="s">
        <v>151</v>
      </c>
      <c r="R124" s="103" t="s">
        <v>152</v>
      </c>
      <c r="S124" s="103" t="s">
        <v>153</v>
      </c>
      <c r="T124" s="104" t="s">
        <v>154</v>
      </c>
      <c r="U124" s="203"/>
      <c r="V124" s="203"/>
      <c r="W124" s="203"/>
      <c r="X124" s="203"/>
      <c r="Y124" s="203"/>
      <c r="Z124" s="203"/>
      <c r="AA124" s="203"/>
      <c r="AB124" s="203"/>
      <c r="AC124" s="203"/>
      <c r="AD124" s="203"/>
      <c r="AE124" s="203"/>
    </row>
    <row r="125" spans="1:63" s="2" customFormat="1" ht="22.8" customHeight="1">
      <c r="A125" s="40"/>
      <c r="B125" s="41"/>
      <c r="C125" s="109" t="s">
        <v>155</v>
      </c>
      <c r="D125" s="42"/>
      <c r="E125" s="42"/>
      <c r="F125" s="42"/>
      <c r="G125" s="42"/>
      <c r="H125" s="42"/>
      <c r="I125" s="42"/>
      <c r="J125" s="209">
        <f>BK125</f>
        <v>0</v>
      </c>
      <c r="K125" s="42"/>
      <c r="L125" s="46"/>
      <c r="M125" s="105"/>
      <c r="N125" s="210"/>
      <c r="O125" s="106"/>
      <c r="P125" s="211">
        <f>P126+P168+P195+P197+P200</f>
        <v>0</v>
      </c>
      <c r="Q125" s="106"/>
      <c r="R125" s="211">
        <f>R126+R168+R195+R197+R200</f>
        <v>0</v>
      </c>
      <c r="S125" s="106"/>
      <c r="T125" s="212">
        <f>T126+T168+T195+T197+T200</f>
        <v>0</v>
      </c>
      <c r="U125" s="40"/>
      <c r="V125" s="40"/>
      <c r="W125" s="40"/>
      <c r="X125" s="40"/>
      <c r="Y125" s="40"/>
      <c r="Z125" s="40"/>
      <c r="AA125" s="40"/>
      <c r="AB125" s="40"/>
      <c r="AC125" s="40"/>
      <c r="AD125" s="40"/>
      <c r="AE125" s="40"/>
      <c r="AT125" s="18" t="s">
        <v>81</v>
      </c>
      <c r="AU125" s="18" t="s">
        <v>137</v>
      </c>
      <c r="BK125" s="213">
        <f>BK126+BK168+BK195+BK197+BK200</f>
        <v>0</v>
      </c>
    </row>
    <row r="126" spans="1:63" s="12" customFormat="1" ht="25.9" customHeight="1">
      <c r="A126" s="12"/>
      <c r="B126" s="214"/>
      <c r="C126" s="215"/>
      <c r="D126" s="216" t="s">
        <v>81</v>
      </c>
      <c r="E126" s="217" t="s">
        <v>89</v>
      </c>
      <c r="F126" s="217" t="s">
        <v>159</v>
      </c>
      <c r="G126" s="215"/>
      <c r="H126" s="215"/>
      <c r="I126" s="218"/>
      <c r="J126" s="219">
        <f>BK126</f>
        <v>0</v>
      </c>
      <c r="K126" s="215"/>
      <c r="L126" s="220"/>
      <c r="M126" s="221"/>
      <c r="N126" s="222"/>
      <c r="O126" s="222"/>
      <c r="P126" s="223">
        <f>SUM(P127:P167)</f>
        <v>0</v>
      </c>
      <c r="Q126" s="222"/>
      <c r="R126" s="223">
        <f>SUM(R127:R167)</f>
        <v>0</v>
      </c>
      <c r="S126" s="222"/>
      <c r="T126" s="224">
        <f>SUM(T127:T167)</f>
        <v>0</v>
      </c>
      <c r="U126" s="12"/>
      <c r="V126" s="12"/>
      <c r="W126" s="12"/>
      <c r="X126" s="12"/>
      <c r="Y126" s="12"/>
      <c r="Z126" s="12"/>
      <c r="AA126" s="12"/>
      <c r="AB126" s="12"/>
      <c r="AC126" s="12"/>
      <c r="AD126" s="12"/>
      <c r="AE126" s="12"/>
      <c r="AR126" s="225" t="s">
        <v>89</v>
      </c>
      <c r="AT126" s="226" t="s">
        <v>81</v>
      </c>
      <c r="AU126" s="226" t="s">
        <v>82</v>
      </c>
      <c r="AY126" s="225" t="s">
        <v>158</v>
      </c>
      <c r="BK126" s="227">
        <f>SUM(BK127:BK167)</f>
        <v>0</v>
      </c>
    </row>
    <row r="127" spans="1:65" s="2" customFormat="1" ht="16.5" customHeight="1">
      <c r="A127" s="40"/>
      <c r="B127" s="41"/>
      <c r="C127" s="230" t="s">
        <v>89</v>
      </c>
      <c r="D127" s="230" t="s">
        <v>160</v>
      </c>
      <c r="E127" s="231" t="s">
        <v>355</v>
      </c>
      <c r="F127" s="232" t="s">
        <v>356</v>
      </c>
      <c r="G127" s="233" t="s">
        <v>163</v>
      </c>
      <c r="H127" s="234">
        <v>17</v>
      </c>
      <c r="I127" s="235"/>
      <c r="J127" s="236">
        <f>ROUND(I127*H127,2)</f>
        <v>0</v>
      </c>
      <c r="K127" s="232" t="s">
        <v>357</v>
      </c>
      <c r="L127" s="46"/>
      <c r="M127" s="237" t="s">
        <v>1</v>
      </c>
      <c r="N127" s="238" t="s">
        <v>47</v>
      </c>
      <c r="O127" s="93"/>
      <c r="P127" s="239">
        <f>O127*H127</f>
        <v>0</v>
      </c>
      <c r="Q127" s="239">
        <v>0</v>
      </c>
      <c r="R127" s="239">
        <f>Q127*H127</f>
        <v>0</v>
      </c>
      <c r="S127" s="239">
        <v>0</v>
      </c>
      <c r="T127" s="240">
        <f>S127*H127</f>
        <v>0</v>
      </c>
      <c r="U127" s="40"/>
      <c r="V127" s="40"/>
      <c r="W127" s="40"/>
      <c r="X127" s="40"/>
      <c r="Y127" s="40"/>
      <c r="Z127" s="40"/>
      <c r="AA127" s="40"/>
      <c r="AB127" s="40"/>
      <c r="AC127" s="40"/>
      <c r="AD127" s="40"/>
      <c r="AE127" s="40"/>
      <c r="AR127" s="241" t="s">
        <v>165</v>
      </c>
      <c r="AT127" s="241" t="s">
        <v>160</v>
      </c>
      <c r="AU127" s="241" t="s">
        <v>89</v>
      </c>
      <c r="AY127" s="18" t="s">
        <v>158</v>
      </c>
      <c r="BE127" s="242">
        <f>IF(N127="základní",J127,0)</f>
        <v>0</v>
      </c>
      <c r="BF127" s="242">
        <f>IF(N127="snížená",J127,0)</f>
        <v>0</v>
      </c>
      <c r="BG127" s="242">
        <f>IF(N127="zákl. přenesená",J127,0)</f>
        <v>0</v>
      </c>
      <c r="BH127" s="242">
        <f>IF(N127="sníž. přenesená",J127,0)</f>
        <v>0</v>
      </c>
      <c r="BI127" s="242">
        <f>IF(N127="nulová",J127,0)</f>
        <v>0</v>
      </c>
      <c r="BJ127" s="18" t="s">
        <v>89</v>
      </c>
      <c r="BK127" s="242">
        <f>ROUND(I127*H127,2)</f>
        <v>0</v>
      </c>
      <c r="BL127" s="18" t="s">
        <v>165</v>
      </c>
      <c r="BM127" s="241" t="s">
        <v>91</v>
      </c>
    </row>
    <row r="128" spans="1:47" s="2" customFormat="1" ht="12">
      <c r="A128" s="40"/>
      <c r="B128" s="41"/>
      <c r="C128" s="42"/>
      <c r="D128" s="243" t="s">
        <v>192</v>
      </c>
      <c r="E128" s="42"/>
      <c r="F128" s="244" t="s">
        <v>358</v>
      </c>
      <c r="G128" s="42"/>
      <c r="H128" s="42"/>
      <c r="I128" s="245"/>
      <c r="J128" s="42"/>
      <c r="K128" s="42"/>
      <c r="L128" s="46"/>
      <c r="M128" s="246"/>
      <c r="N128" s="247"/>
      <c r="O128" s="93"/>
      <c r="P128" s="93"/>
      <c r="Q128" s="93"/>
      <c r="R128" s="93"/>
      <c r="S128" s="93"/>
      <c r="T128" s="94"/>
      <c r="U128" s="40"/>
      <c r="V128" s="40"/>
      <c r="W128" s="40"/>
      <c r="X128" s="40"/>
      <c r="Y128" s="40"/>
      <c r="Z128" s="40"/>
      <c r="AA128" s="40"/>
      <c r="AB128" s="40"/>
      <c r="AC128" s="40"/>
      <c r="AD128" s="40"/>
      <c r="AE128" s="40"/>
      <c r="AT128" s="18" t="s">
        <v>192</v>
      </c>
      <c r="AU128" s="18" t="s">
        <v>89</v>
      </c>
    </row>
    <row r="129" spans="1:65" s="2" customFormat="1" ht="21.75" customHeight="1">
      <c r="A129" s="40"/>
      <c r="B129" s="41"/>
      <c r="C129" s="230" t="s">
        <v>91</v>
      </c>
      <c r="D129" s="230" t="s">
        <v>160</v>
      </c>
      <c r="E129" s="231" t="s">
        <v>359</v>
      </c>
      <c r="F129" s="232" t="s">
        <v>360</v>
      </c>
      <c r="G129" s="233" t="s">
        <v>163</v>
      </c>
      <c r="H129" s="234">
        <v>17</v>
      </c>
      <c r="I129" s="235"/>
      <c r="J129" s="236">
        <f>ROUND(I129*H129,2)</f>
        <v>0</v>
      </c>
      <c r="K129" s="232" t="s">
        <v>357</v>
      </c>
      <c r="L129" s="46"/>
      <c r="M129" s="237" t="s">
        <v>1</v>
      </c>
      <c r="N129" s="238" t="s">
        <v>47</v>
      </c>
      <c r="O129" s="93"/>
      <c r="P129" s="239">
        <f>O129*H129</f>
        <v>0</v>
      </c>
      <c r="Q129" s="239">
        <v>0</v>
      </c>
      <c r="R129" s="239">
        <f>Q129*H129</f>
        <v>0</v>
      </c>
      <c r="S129" s="239">
        <v>0</v>
      </c>
      <c r="T129" s="240">
        <f>S129*H129</f>
        <v>0</v>
      </c>
      <c r="U129" s="40"/>
      <c r="V129" s="40"/>
      <c r="W129" s="40"/>
      <c r="X129" s="40"/>
      <c r="Y129" s="40"/>
      <c r="Z129" s="40"/>
      <c r="AA129" s="40"/>
      <c r="AB129" s="40"/>
      <c r="AC129" s="40"/>
      <c r="AD129" s="40"/>
      <c r="AE129" s="40"/>
      <c r="AR129" s="241" t="s">
        <v>165</v>
      </c>
      <c r="AT129" s="241" t="s">
        <v>160</v>
      </c>
      <c r="AU129" s="241" t="s">
        <v>89</v>
      </c>
      <c r="AY129" s="18" t="s">
        <v>158</v>
      </c>
      <c r="BE129" s="242">
        <f>IF(N129="základní",J129,0)</f>
        <v>0</v>
      </c>
      <c r="BF129" s="242">
        <f>IF(N129="snížená",J129,0)</f>
        <v>0</v>
      </c>
      <c r="BG129" s="242">
        <f>IF(N129="zákl. přenesená",J129,0)</f>
        <v>0</v>
      </c>
      <c r="BH129" s="242">
        <f>IF(N129="sníž. přenesená",J129,0)</f>
        <v>0</v>
      </c>
      <c r="BI129" s="242">
        <f>IF(N129="nulová",J129,0)</f>
        <v>0</v>
      </c>
      <c r="BJ129" s="18" t="s">
        <v>89</v>
      </c>
      <c r="BK129" s="242">
        <f>ROUND(I129*H129,2)</f>
        <v>0</v>
      </c>
      <c r="BL129" s="18" t="s">
        <v>165</v>
      </c>
      <c r="BM129" s="241" t="s">
        <v>165</v>
      </c>
    </row>
    <row r="130" spans="1:47" s="2" customFormat="1" ht="12">
      <c r="A130" s="40"/>
      <c r="B130" s="41"/>
      <c r="C130" s="42"/>
      <c r="D130" s="243" t="s">
        <v>192</v>
      </c>
      <c r="E130" s="42"/>
      <c r="F130" s="244" t="s">
        <v>361</v>
      </c>
      <c r="G130" s="42"/>
      <c r="H130" s="42"/>
      <c r="I130" s="245"/>
      <c r="J130" s="42"/>
      <c r="K130" s="42"/>
      <c r="L130" s="46"/>
      <c r="M130" s="246"/>
      <c r="N130" s="247"/>
      <c r="O130" s="93"/>
      <c r="P130" s="93"/>
      <c r="Q130" s="93"/>
      <c r="R130" s="93"/>
      <c r="S130" s="93"/>
      <c r="T130" s="94"/>
      <c r="U130" s="40"/>
      <c r="V130" s="40"/>
      <c r="W130" s="40"/>
      <c r="X130" s="40"/>
      <c r="Y130" s="40"/>
      <c r="Z130" s="40"/>
      <c r="AA130" s="40"/>
      <c r="AB130" s="40"/>
      <c r="AC130" s="40"/>
      <c r="AD130" s="40"/>
      <c r="AE130" s="40"/>
      <c r="AT130" s="18" t="s">
        <v>192</v>
      </c>
      <c r="AU130" s="18" t="s">
        <v>89</v>
      </c>
    </row>
    <row r="131" spans="1:65" s="2" customFormat="1" ht="16.5" customHeight="1">
      <c r="A131" s="40"/>
      <c r="B131" s="41"/>
      <c r="C131" s="230" t="s">
        <v>99</v>
      </c>
      <c r="D131" s="230" t="s">
        <v>160</v>
      </c>
      <c r="E131" s="231" t="s">
        <v>362</v>
      </c>
      <c r="F131" s="232" t="s">
        <v>363</v>
      </c>
      <c r="G131" s="233" t="s">
        <v>205</v>
      </c>
      <c r="H131" s="234">
        <v>57</v>
      </c>
      <c r="I131" s="235"/>
      <c r="J131" s="236">
        <f>ROUND(I131*H131,2)</f>
        <v>0</v>
      </c>
      <c r="K131" s="232" t="s">
        <v>357</v>
      </c>
      <c r="L131" s="46"/>
      <c r="M131" s="237" t="s">
        <v>1</v>
      </c>
      <c r="N131" s="238" t="s">
        <v>47</v>
      </c>
      <c r="O131" s="93"/>
      <c r="P131" s="239">
        <f>O131*H131</f>
        <v>0</v>
      </c>
      <c r="Q131" s="239">
        <v>0</v>
      </c>
      <c r="R131" s="239">
        <f>Q131*H131</f>
        <v>0</v>
      </c>
      <c r="S131" s="239">
        <v>0</v>
      </c>
      <c r="T131" s="240">
        <f>S131*H131</f>
        <v>0</v>
      </c>
      <c r="U131" s="40"/>
      <c r="V131" s="40"/>
      <c r="W131" s="40"/>
      <c r="X131" s="40"/>
      <c r="Y131" s="40"/>
      <c r="Z131" s="40"/>
      <c r="AA131" s="40"/>
      <c r="AB131" s="40"/>
      <c r="AC131" s="40"/>
      <c r="AD131" s="40"/>
      <c r="AE131" s="40"/>
      <c r="AR131" s="241" t="s">
        <v>165</v>
      </c>
      <c r="AT131" s="241" t="s">
        <v>160</v>
      </c>
      <c r="AU131" s="241" t="s">
        <v>89</v>
      </c>
      <c r="AY131" s="18" t="s">
        <v>158</v>
      </c>
      <c r="BE131" s="242">
        <f>IF(N131="základní",J131,0)</f>
        <v>0</v>
      </c>
      <c r="BF131" s="242">
        <f>IF(N131="snížená",J131,0)</f>
        <v>0</v>
      </c>
      <c r="BG131" s="242">
        <f>IF(N131="zákl. přenesená",J131,0)</f>
        <v>0</v>
      </c>
      <c r="BH131" s="242">
        <f>IF(N131="sníž. přenesená",J131,0)</f>
        <v>0</v>
      </c>
      <c r="BI131" s="242">
        <f>IF(N131="nulová",J131,0)</f>
        <v>0</v>
      </c>
      <c r="BJ131" s="18" t="s">
        <v>89</v>
      </c>
      <c r="BK131" s="242">
        <f>ROUND(I131*H131,2)</f>
        <v>0</v>
      </c>
      <c r="BL131" s="18" t="s">
        <v>165</v>
      </c>
      <c r="BM131" s="241" t="s">
        <v>181</v>
      </c>
    </row>
    <row r="132" spans="1:47" s="2" customFormat="1" ht="12">
      <c r="A132" s="40"/>
      <c r="B132" s="41"/>
      <c r="C132" s="42"/>
      <c r="D132" s="243" t="s">
        <v>192</v>
      </c>
      <c r="E132" s="42"/>
      <c r="F132" s="244" t="s">
        <v>364</v>
      </c>
      <c r="G132" s="42"/>
      <c r="H132" s="42"/>
      <c r="I132" s="245"/>
      <c r="J132" s="42"/>
      <c r="K132" s="42"/>
      <c r="L132" s="46"/>
      <c r="M132" s="246"/>
      <c r="N132" s="247"/>
      <c r="O132" s="93"/>
      <c r="P132" s="93"/>
      <c r="Q132" s="93"/>
      <c r="R132" s="93"/>
      <c r="S132" s="93"/>
      <c r="T132" s="94"/>
      <c r="U132" s="40"/>
      <c r="V132" s="40"/>
      <c r="W132" s="40"/>
      <c r="X132" s="40"/>
      <c r="Y132" s="40"/>
      <c r="Z132" s="40"/>
      <c r="AA132" s="40"/>
      <c r="AB132" s="40"/>
      <c r="AC132" s="40"/>
      <c r="AD132" s="40"/>
      <c r="AE132" s="40"/>
      <c r="AT132" s="18" t="s">
        <v>192</v>
      </c>
      <c r="AU132" s="18" t="s">
        <v>89</v>
      </c>
    </row>
    <row r="133" spans="1:65" s="2" customFormat="1" ht="16.5" customHeight="1">
      <c r="A133" s="40"/>
      <c r="B133" s="41"/>
      <c r="C133" s="230" t="s">
        <v>165</v>
      </c>
      <c r="D133" s="230" t="s">
        <v>160</v>
      </c>
      <c r="E133" s="231" t="s">
        <v>365</v>
      </c>
      <c r="F133" s="232" t="s">
        <v>366</v>
      </c>
      <c r="G133" s="233" t="s">
        <v>205</v>
      </c>
      <c r="H133" s="234">
        <v>114</v>
      </c>
      <c r="I133" s="235"/>
      <c r="J133" s="236">
        <f>ROUND(I133*H133,2)</f>
        <v>0</v>
      </c>
      <c r="K133" s="232" t="s">
        <v>357</v>
      </c>
      <c r="L133" s="46"/>
      <c r="M133" s="237" t="s">
        <v>1</v>
      </c>
      <c r="N133" s="238" t="s">
        <v>47</v>
      </c>
      <c r="O133" s="93"/>
      <c r="P133" s="239">
        <f>O133*H133</f>
        <v>0</v>
      </c>
      <c r="Q133" s="239">
        <v>0</v>
      </c>
      <c r="R133" s="239">
        <f>Q133*H133</f>
        <v>0</v>
      </c>
      <c r="S133" s="239">
        <v>0</v>
      </c>
      <c r="T133" s="240">
        <f>S133*H133</f>
        <v>0</v>
      </c>
      <c r="U133" s="40"/>
      <c r="V133" s="40"/>
      <c r="W133" s="40"/>
      <c r="X133" s="40"/>
      <c r="Y133" s="40"/>
      <c r="Z133" s="40"/>
      <c r="AA133" s="40"/>
      <c r="AB133" s="40"/>
      <c r="AC133" s="40"/>
      <c r="AD133" s="40"/>
      <c r="AE133" s="40"/>
      <c r="AR133" s="241" t="s">
        <v>165</v>
      </c>
      <c r="AT133" s="241" t="s">
        <v>160</v>
      </c>
      <c r="AU133" s="241" t="s">
        <v>89</v>
      </c>
      <c r="AY133" s="18" t="s">
        <v>158</v>
      </c>
      <c r="BE133" s="242">
        <f>IF(N133="základní",J133,0)</f>
        <v>0</v>
      </c>
      <c r="BF133" s="242">
        <f>IF(N133="snížená",J133,0)</f>
        <v>0</v>
      </c>
      <c r="BG133" s="242">
        <f>IF(N133="zákl. přenesená",J133,0)</f>
        <v>0</v>
      </c>
      <c r="BH133" s="242">
        <f>IF(N133="sníž. přenesená",J133,0)</f>
        <v>0</v>
      </c>
      <c r="BI133" s="242">
        <f>IF(N133="nulová",J133,0)</f>
        <v>0</v>
      </c>
      <c r="BJ133" s="18" t="s">
        <v>89</v>
      </c>
      <c r="BK133" s="242">
        <f>ROUND(I133*H133,2)</f>
        <v>0</v>
      </c>
      <c r="BL133" s="18" t="s">
        <v>165</v>
      </c>
      <c r="BM133" s="241" t="s">
        <v>197</v>
      </c>
    </row>
    <row r="134" spans="1:47" s="2" customFormat="1" ht="12">
      <c r="A134" s="40"/>
      <c r="B134" s="41"/>
      <c r="C134" s="42"/>
      <c r="D134" s="243" t="s">
        <v>192</v>
      </c>
      <c r="E134" s="42"/>
      <c r="F134" s="244" t="s">
        <v>367</v>
      </c>
      <c r="G134" s="42"/>
      <c r="H134" s="42"/>
      <c r="I134" s="245"/>
      <c r="J134" s="42"/>
      <c r="K134" s="42"/>
      <c r="L134" s="46"/>
      <c r="M134" s="246"/>
      <c r="N134" s="247"/>
      <c r="O134" s="93"/>
      <c r="P134" s="93"/>
      <c r="Q134" s="93"/>
      <c r="R134" s="93"/>
      <c r="S134" s="93"/>
      <c r="T134" s="94"/>
      <c r="U134" s="40"/>
      <c r="V134" s="40"/>
      <c r="W134" s="40"/>
      <c r="X134" s="40"/>
      <c r="Y134" s="40"/>
      <c r="Z134" s="40"/>
      <c r="AA134" s="40"/>
      <c r="AB134" s="40"/>
      <c r="AC134" s="40"/>
      <c r="AD134" s="40"/>
      <c r="AE134" s="40"/>
      <c r="AT134" s="18" t="s">
        <v>192</v>
      </c>
      <c r="AU134" s="18" t="s">
        <v>89</v>
      </c>
    </row>
    <row r="135" spans="1:65" s="2" customFormat="1" ht="16.5" customHeight="1">
      <c r="A135" s="40"/>
      <c r="B135" s="41"/>
      <c r="C135" s="230" t="s">
        <v>177</v>
      </c>
      <c r="D135" s="230" t="s">
        <v>160</v>
      </c>
      <c r="E135" s="231" t="s">
        <v>368</v>
      </c>
      <c r="F135" s="232" t="s">
        <v>369</v>
      </c>
      <c r="G135" s="233" t="s">
        <v>205</v>
      </c>
      <c r="H135" s="234">
        <v>57</v>
      </c>
      <c r="I135" s="235"/>
      <c r="J135" s="236">
        <f>ROUND(I135*H135,2)</f>
        <v>0</v>
      </c>
      <c r="K135" s="232" t="s">
        <v>357</v>
      </c>
      <c r="L135" s="46"/>
      <c r="M135" s="237" t="s">
        <v>1</v>
      </c>
      <c r="N135" s="238" t="s">
        <v>47</v>
      </c>
      <c r="O135" s="93"/>
      <c r="P135" s="239">
        <f>O135*H135</f>
        <v>0</v>
      </c>
      <c r="Q135" s="239">
        <v>0</v>
      </c>
      <c r="R135" s="239">
        <f>Q135*H135</f>
        <v>0</v>
      </c>
      <c r="S135" s="239">
        <v>0</v>
      </c>
      <c r="T135" s="240">
        <f>S135*H135</f>
        <v>0</v>
      </c>
      <c r="U135" s="40"/>
      <c r="V135" s="40"/>
      <c r="W135" s="40"/>
      <c r="X135" s="40"/>
      <c r="Y135" s="40"/>
      <c r="Z135" s="40"/>
      <c r="AA135" s="40"/>
      <c r="AB135" s="40"/>
      <c r="AC135" s="40"/>
      <c r="AD135" s="40"/>
      <c r="AE135" s="40"/>
      <c r="AR135" s="241" t="s">
        <v>165</v>
      </c>
      <c r="AT135" s="241" t="s">
        <v>160</v>
      </c>
      <c r="AU135" s="241" t="s">
        <v>89</v>
      </c>
      <c r="AY135" s="18" t="s">
        <v>158</v>
      </c>
      <c r="BE135" s="242">
        <f>IF(N135="základní",J135,0)</f>
        <v>0</v>
      </c>
      <c r="BF135" s="242">
        <f>IF(N135="snížená",J135,0)</f>
        <v>0</v>
      </c>
      <c r="BG135" s="242">
        <f>IF(N135="zákl. přenesená",J135,0)</f>
        <v>0</v>
      </c>
      <c r="BH135" s="242">
        <f>IF(N135="sníž. přenesená",J135,0)</f>
        <v>0</v>
      </c>
      <c r="BI135" s="242">
        <f>IF(N135="nulová",J135,0)</f>
        <v>0</v>
      </c>
      <c r="BJ135" s="18" t="s">
        <v>89</v>
      </c>
      <c r="BK135" s="242">
        <f>ROUND(I135*H135,2)</f>
        <v>0</v>
      </c>
      <c r="BL135" s="18" t="s">
        <v>165</v>
      </c>
      <c r="BM135" s="241" t="s">
        <v>212</v>
      </c>
    </row>
    <row r="136" spans="1:47" s="2" customFormat="1" ht="12">
      <c r="A136" s="40"/>
      <c r="B136" s="41"/>
      <c r="C136" s="42"/>
      <c r="D136" s="243" t="s">
        <v>192</v>
      </c>
      <c r="E136" s="42"/>
      <c r="F136" s="244" t="s">
        <v>370</v>
      </c>
      <c r="G136" s="42"/>
      <c r="H136" s="42"/>
      <c r="I136" s="245"/>
      <c r="J136" s="42"/>
      <c r="K136" s="42"/>
      <c r="L136" s="46"/>
      <c r="M136" s="246"/>
      <c r="N136" s="247"/>
      <c r="O136" s="93"/>
      <c r="P136" s="93"/>
      <c r="Q136" s="93"/>
      <c r="R136" s="93"/>
      <c r="S136" s="93"/>
      <c r="T136" s="94"/>
      <c r="U136" s="40"/>
      <c r="V136" s="40"/>
      <c r="W136" s="40"/>
      <c r="X136" s="40"/>
      <c r="Y136" s="40"/>
      <c r="Z136" s="40"/>
      <c r="AA136" s="40"/>
      <c r="AB136" s="40"/>
      <c r="AC136" s="40"/>
      <c r="AD136" s="40"/>
      <c r="AE136" s="40"/>
      <c r="AT136" s="18" t="s">
        <v>192</v>
      </c>
      <c r="AU136" s="18" t="s">
        <v>89</v>
      </c>
    </row>
    <row r="137" spans="1:65" s="2" customFormat="1" ht="16.5" customHeight="1">
      <c r="A137" s="40"/>
      <c r="B137" s="41"/>
      <c r="C137" s="230" t="s">
        <v>181</v>
      </c>
      <c r="D137" s="230" t="s">
        <v>160</v>
      </c>
      <c r="E137" s="231" t="s">
        <v>371</v>
      </c>
      <c r="F137" s="232" t="s">
        <v>372</v>
      </c>
      <c r="G137" s="233" t="s">
        <v>163</v>
      </c>
      <c r="H137" s="234">
        <v>287.4</v>
      </c>
      <c r="I137" s="235"/>
      <c r="J137" s="236">
        <f>ROUND(I137*H137,2)</f>
        <v>0</v>
      </c>
      <c r="K137" s="232" t="s">
        <v>357</v>
      </c>
      <c r="L137" s="46"/>
      <c r="M137" s="237" t="s">
        <v>1</v>
      </c>
      <c r="N137" s="238" t="s">
        <v>47</v>
      </c>
      <c r="O137" s="93"/>
      <c r="P137" s="239">
        <f>O137*H137</f>
        <v>0</v>
      </c>
      <c r="Q137" s="239">
        <v>0</v>
      </c>
      <c r="R137" s="239">
        <f>Q137*H137</f>
        <v>0</v>
      </c>
      <c r="S137" s="239">
        <v>0</v>
      </c>
      <c r="T137" s="240">
        <f>S137*H137</f>
        <v>0</v>
      </c>
      <c r="U137" s="40"/>
      <c r="V137" s="40"/>
      <c r="W137" s="40"/>
      <c r="X137" s="40"/>
      <c r="Y137" s="40"/>
      <c r="Z137" s="40"/>
      <c r="AA137" s="40"/>
      <c r="AB137" s="40"/>
      <c r="AC137" s="40"/>
      <c r="AD137" s="40"/>
      <c r="AE137" s="40"/>
      <c r="AR137" s="241" t="s">
        <v>165</v>
      </c>
      <c r="AT137" s="241" t="s">
        <v>160</v>
      </c>
      <c r="AU137" s="241" t="s">
        <v>89</v>
      </c>
      <c r="AY137" s="18" t="s">
        <v>158</v>
      </c>
      <c r="BE137" s="242">
        <f>IF(N137="základní",J137,0)</f>
        <v>0</v>
      </c>
      <c r="BF137" s="242">
        <f>IF(N137="snížená",J137,0)</f>
        <v>0</v>
      </c>
      <c r="BG137" s="242">
        <f>IF(N137="zákl. přenesená",J137,0)</f>
        <v>0</v>
      </c>
      <c r="BH137" s="242">
        <f>IF(N137="sníž. přenesená",J137,0)</f>
        <v>0</v>
      </c>
      <c r="BI137" s="242">
        <f>IF(N137="nulová",J137,0)</f>
        <v>0</v>
      </c>
      <c r="BJ137" s="18" t="s">
        <v>89</v>
      </c>
      <c r="BK137" s="242">
        <f>ROUND(I137*H137,2)</f>
        <v>0</v>
      </c>
      <c r="BL137" s="18" t="s">
        <v>165</v>
      </c>
      <c r="BM137" s="241" t="s">
        <v>222</v>
      </c>
    </row>
    <row r="138" spans="1:47" s="2" customFormat="1" ht="12">
      <c r="A138" s="40"/>
      <c r="B138" s="41"/>
      <c r="C138" s="42"/>
      <c r="D138" s="243" t="s">
        <v>192</v>
      </c>
      <c r="E138" s="42"/>
      <c r="F138" s="244" t="s">
        <v>373</v>
      </c>
      <c r="G138" s="42"/>
      <c r="H138" s="42"/>
      <c r="I138" s="245"/>
      <c r="J138" s="42"/>
      <c r="K138" s="42"/>
      <c r="L138" s="46"/>
      <c r="M138" s="246"/>
      <c r="N138" s="247"/>
      <c r="O138" s="93"/>
      <c r="P138" s="93"/>
      <c r="Q138" s="93"/>
      <c r="R138" s="93"/>
      <c r="S138" s="93"/>
      <c r="T138" s="94"/>
      <c r="U138" s="40"/>
      <c r="V138" s="40"/>
      <c r="W138" s="40"/>
      <c r="X138" s="40"/>
      <c r="Y138" s="40"/>
      <c r="Z138" s="40"/>
      <c r="AA138" s="40"/>
      <c r="AB138" s="40"/>
      <c r="AC138" s="40"/>
      <c r="AD138" s="40"/>
      <c r="AE138" s="40"/>
      <c r="AT138" s="18" t="s">
        <v>192</v>
      </c>
      <c r="AU138" s="18" t="s">
        <v>89</v>
      </c>
    </row>
    <row r="139" spans="1:65" s="2" customFormat="1" ht="16.5" customHeight="1">
      <c r="A139" s="40"/>
      <c r="B139" s="41"/>
      <c r="C139" s="230" t="s">
        <v>187</v>
      </c>
      <c r="D139" s="230" t="s">
        <v>160</v>
      </c>
      <c r="E139" s="231" t="s">
        <v>374</v>
      </c>
      <c r="F139" s="232" t="s">
        <v>375</v>
      </c>
      <c r="G139" s="233" t="s">
        <v>163</v>
      </c>
      <c r="H139" s="234">
        <v>287.4</v>
      </c>
      <c r="I139" s="235"/>
      <c r="J139" s="236">
        <f>ROUND(I139*H139,2)</f>
        <v>0</v>
      </c>
      <c r="K139" s="232" t="s">
        <v>357</v>
      </c>
      <c r="L139" s="46"/>
      <c r="M139" s="237" t="s">
        <v>1</v>
      </c>
      <c r="N139" s="238" t="s">
        <v>47</v>
      </c>
      <c r="O139" s="93"/>
      <c r="P139" s="239">
        <f>O139*H139</f>
        <v>0</v>
      </c>
      <c r="Q139" s="239">
        <v>0</v>
      </c>
      <c r="R139" s="239">
        <f>Q139*H139</f>
        <v>0</v>
      </c>
      <c r="S139" s="239">
        <v>0</v>
      </c>
      <c r="T139" s="240">
        <f>S139*H139</f>
        <v>0</v>
      </c>
      <c r="U139" s="40"/>
      <c r="V139" s="40"/>
      <c r="W139" s="40"/>
      <c r="X139" s="40"/>
      <c r="Y139" s="40"/>
      <c r="Z139" s="40"/>
      <c r="AA139" s="40"/>
      <c r="AB139" s="40"/>
      <c r="AC139" s="40"/>
      <c r="AD139" s="40"/>
      <c r="AE139" s="40"/>
      <c r="AR139" s="241" t="s">
        <v>165</v>
      </c>
      <c r="AT139" s="241" t="s">
        <v>160</v>
      </c>
      <c r="AU139" s="241" t="s">
        <v>89</v>
      </c>
      <c r="AY139" s="18" t="s">
        <v>158</v>
      </c>
      <c r="BE139" s="242">
        <f>IF(N139="základní",J139,0)</f>
        <v>0</v>
      </c>
      <c r="BF139" s="242">
        <f>IF(N139="snížená",J139,0)</f>
        <v>0</v>
      </c>
      <c r="BG139" s="242">
        <f>IF(N139="zákl. přenesená",J139,0)</f>
        <v>0</v>
      </c>
      <c r="BH139" s="242">
        <f>IF(N139="sníž. přenesená",J139,0)</f>
        <v>0</v>
      </c>
      <c r="BI139" s="242">
        <f>IF(N139="nulová",J139,0)</f>
        <v>0</v>
      </c>
      <c r="BJ139" s="18" t="s">
        <v>89</v>
      </c>
      <c r="BK139" s="242">
        <f>ROUND(I139*H139,2)</f>
        <v>0</v>
      </c>
      <c r="BL139" s="18" t="s">
        <v>165</v>
      </c>
      <c r="BM139" s="241" t="s">
        <v>231</v>
      </c>
    </row>
    <row r="140" spans="1:47" s="2" customFormat="1" ht="12">
      <c r="A140" s="40"/>
      <c r="B140" s="41"/>
      <c r="C140" s="42"/>
      <c r="D140" s="243" t="s">
        <v>192</v>
      </c>
      <c r="E140" s="42"/>
      <c r="F140" s="244" t="s">
        <v>376</v>
      </c>
      <c r="G140" s="42"/>
      <c r="H140" s="42"/>
      <c r="I140" s="245"/>
      <c r="J140" s="42"/>
      <c r="K140" s="42"/>
      <c r="L140" s="46"/>
      <c r="M140" s="246"/>
      <c r="N140" s="247"/>
      <c r="O140" s="93"/>
      <c r="P140" s="93"/>
      <c r="Q140" s="93"/>
      <c r="R140" s="93"/>
      <c r="S140" s="93"/>
      <c r="T140" s="94"/>
      <c r="U140" s="40"/>
      <c r="V140" s="40"/>
      <c r="W140" s="40"/>
      <c r="X140" s="40"/>
      <c r="Y140" s="40"/>
      <c r="Z140" s="40"/>
      <c r="AA140" s="40"/>
      <c r="AB140" s="40"/>
      <c r="AC140" s="40"/>
      <c r="AD140" s="40"/>
      <c r="AE140" s="40"/>
      <c r="AT140" s="18" t="s">
        <v>192</v>
      </c>
      <c r="AU140" s="18" t="s">
        <v>89</v>
      </c>
    </row>
    <row r="141" spans="1:65" s="2" customFormat="1" ht="16.5" customHeight="1">
      <c r="A141" s="40"/>
      <c r="B141" s="41"/>
      <c r="C141" s="230" t="s">
        <v>197</v>
      </c>
      <c r="D141" s="230" t="s">
        <v>160</v>
      </c>
      <c r="E141" s="231" t="s">
        <v>377</v>
      </c>
      <c r="F141" s="232" t="s">
        <v>378</v>
      </c>
      <c r="G141" s="233" t="s">
        <v>205</v>
      </c>
      <c r="H141" s="234">
        <v>114</v>
      </c>
      <c r="I141" s="235"/>
      <c r="J141" s="236">
        <f>ROUND(I141*H141,2)</f>
        <v>0</v>
      </c>
      <c r="K141" s="232" t="s">
        <v>357</v>
      </c>
      <c r="L141" s="46"/>
      <c r="M141" s="237" t="s">
        <v>1</v>
      </c>
      <c r="N141" s="238" t="s">
        <v>47</v>
      </c>
      <c r="O141" s="93"/>
      <c r="P141" s="239">
        <f>O141*H141</f>
        <v>0</v>
      </c>
      <c r="Q141" s="239">
        <v>0</v>
      </c>
      <c r="R141" s="239">
        <f>Q141*H141</f>
        <v>0</v>
      </c>
      <c r="S141" s="239">
        <v>0</v>
      </c>
      <c r="T141" s="240">
        <f>S141*H141</f>
        <v>0</v>
      </c>
      <c r="U141" s="40"/>
      <c r="V141" s="40"/>
      <c r="W141" s="40"/>
      <c r="X141" s="40"/>
      <c r="Y141" s="40"/>
      <c r="Z141" s="40"/>
      <c r="AA141" s="40"/>
      <c r="AB141" s="40"/>
      <c r="AC141" s="40"/>
      <c r="AD141" s="40"/>
      <c r="AE141" s="40"/>
      <c r="AR141" s="241" t="s">
        <v>165</v>
      </c>
      <c r="AT141" s="241" t="s">
        <v>160</v>
      </c>
      <c r="AU141" s="241" t="s">
        <v>89</v>
      </c>
      <c r="AY141" s="18" t="s">
        <v>158</v>
      </c>
      <c r="BE141" s="242">
        <f>IF(N141="základní",J141,0)</f>
        <v>0</v>
      </c>
      <c r="BF141" s="242">
        <f>IF(N141="snížená",J141,0)</f>
        <v>0</v>
      </c>
      <c r="BG141" s="242">
        <f>IF(N141="zákl. přenesená",J141,0)</f>
        <v>0</v>
      </c>
      <c r="BH141" s="242">
        <f>IF(N141="sníž. přenesená",J141,0)</f>
        <v>0</v>
      </c>
      <c r="BI141" s="242">
        <f>IF(N141="nulová",J141,0)</f>
        <v>0</v>
      </c>
      <c r="BJ141" s="18" t="s">
        <v>89</v>
      </c>
      <c r="BK141" s="242">
        <f>ROUND(I141*H141,2)</f>
        <v>0</v>
      </c>
      <c r="BL141" s="18" t="s">
        <v>165</v>
      </c>
      <c r="BM141" s="241" t="s">
        <v>239</v>
      </c>
    </row>
    <row r="142" spans="1:47" s="2" customFormat="1" ht="12">
      <c r="A142" s="40"/>
      <c r="B142" s="41"/>
      <c r="C142" s="42"/>
      <c r="D142" s="243" t="s">
        <v>192</v>
      </c>
      <c r="E142" s="42"/>
      <c r="F142" s="244" t="s">
        <v>379</v>
      </c>
      <c r="G142" s="42"/>
      <c r="H142" s="42"/>
      <c r="I142" s="245"/>
      <c r="J142" s="42"/>
      <c r="K142" s="42"/>
      <c r="L142" s="46"/>
      <c r="M142" s="246"/>
      <c r="N142" s="247"/>
      <c r="O142" s="93"/>
      <c r="P142" s="93"/>
      <c r="Q142" s="93"/>
      <c r="R142" s="93"/>
      <c r="S142" s="93"/>
      <c r="T142" s="94"/>
      <c r="U142" s="40"/>
      <c r="V142" s="40"/>
      <c r="W142" s="40"/>
      <c r="X142" s="40"/>
      <c r="Y142" s="40"/>
      <c r="Z142" s="40"/>
      <c r="AA142" s="40"/>
      <c r="AB142" s="40"/>
      <c r="AC142" s="40"/>
      <c r="AD142" s="40"/>
      <c r="AE142" s="40"/>
      <c r="AT142" s="18" t="s">
        <v>192</v>
      </c>
      <c r="AU142" s="18" t="s">
        <v>89</v>
      </c>
    </row>
    <row r="143" spans="1:65" s="2" customFormat="1" ht="16.5" customHeight="1">
      <c r="A143" s="40"/>
      <c r="B143" s="41"/>
      <c r="C143" s="230" t="s">
        <v>202</v>
      </c>
      <c r="D143" s="230" t="s">
        <v>160</v>
      </c>
      <c r="E143" s="231" t="s">
        <v>380</v>
      </c>
      <c r="F143" s="232" t="s">
        <v>381</v>
      </c>
      <c r="G143" s="233" t="s">
        <v>205</v>
      </c>
      <c r="H143" s="234">
        <v>190</v>
      </c>
      <c r="I143" s="235"/>
      <c r="J143" s="236">
        <f>ROUND(I143*H143,2)</f>
        <v>0</v>
      </c>
      <c r="K143" s="232" t="s">
        <v>357</v>
      </c>
      <c r="L143" s="46"/>
      <c r="M143" s="237" t="s">
        <v>1</v>
      </c>
      <c r="N143" s="238" t="s">
        <v>47</v>
      </c>
      <c r="O143" s="93"/>
      <c r="P143" s="239">
        <f>O143*H143</f>
        <v>0</v>
      </c>
      <c r="Q143" s="239">
        <v>0</v>
      </c>
      <c r="R143" s="239">
        <f>Q143*H143</f>
        <v>0</v>
      </c>
      <c r="S143" s="239">
        <v>0</v>
      </c>
      <c r="T143" s="240">
        <f>S143*H143</f>
        <v>0</v>
      </c>
      <c r="U143" s="40"/>
      <c r="V143" s="40"/>
      <c r="W143" s="40"/>
      <c r="X143" s="40"/>
      <c r="Y143" s="40"/>
      <c r="Z143" s="40"/>
      <c r="AA143" s="40"/>
      <c r="AB143" s="40"/>
      <c r="AC143" s="40"/>
      <c r="AD143" s="40"/>
      <c r="AE143" s="40"/>
      <c r="AR143" s="241" t="s">
        <v>165</v>
      </c>
      <c r="AT143" s="241" t="s">
        <v>160</v>
      </c>
      <c r="AU143" s="241" t="s">
        <v>89</v>
      </c>
      <c r="AY143" s="18" t="s">
        <v>158</v>
      </c>
      <c r="BE143" s="242">
        <f>IF(N143="základní",J143,0)</f>
        <v>0</v>
      </c>
      <c r="BF143" s="242">
        <f>IF(N143="snížená",J143,0)</f>
        <v>0</v>
      </c>
      <c r="BG143" s="242">
        <f>IF(N143="zákl. přenesená",J143,0)</f>
        <v>0</v>
      </c>
      <c r="BH143" s="242">
        <f>IF(N143="sníž. přenesená",J143,0)</f>
        <v>0</v>
      </c>
      <c r="BI143" s="242">
        <f>IF(N143="nulová",J143,0)</f>
        <v>0</v>
      </c>
      <c r="BJ143" s="18" t="s">
        <v>89</v>
      </c>
      <c r="BK143" s="242">
        <f>ROUND(I143*H143,2)</f>
        <v>0</v>
      </c>
      <c r="BL143" s="18" t="s">
        <v>165</v>
      </c>
      <c r="BM143" s="241" t="s">
        <v>248</v>
      </c>
    </row>
    <row r="144" spans="1:47" s="2" customFormat="1" ht="12">
      <c r="A144" s="40"/>
      <c r="B144" s="41"/>
      <c r="C144" s="42"/>
      <c r="D144" s="243" t="s">
        <v>192</v>
      </c>
      <c r="E144" s="42"/>
      <c r="F144" s="244" t="s">
        <v>382</v>
      </c>
      <c r="G144" s="42"/>
      <c r="H144" s="42"/>
      <c r="I144" s="245"/>
      <c r="J144" s="42"/>
      <c r="K144" s="42"/>
      <c r="L144" s="46"/>
      <c r="M144" s="246"/>
      <c r="N144" s="247"/>
      <c r="O144" s="93"/>
      <c r="P144" s="93"/>
      <c r="Q144" s="93"/>
      <c r="R144" s="93"/>
      <c r="S144" s="93"/>
      <c r="T144" s="94"/>
      <c r="U144" s="40"/>
      <c r="V144" s="40"/>
      <c r="W144" s="40"/>
      <c r="X144" s="40"/>
      <c r="Y144" s="40"/>
      <c r="Z144" s="40"/>
      <c r="AA144" s="40"/>
      <c r="AB144" s="40"/>
      <c r="AC144" s="40"/>
      <c r="AD144" s="40"/>
      <c r="AE144" s="40"/>
      <c r="AT144" s="18" t="s">
        <v>192</v>
      </c>
      <c r="AU144" s="18" t="s">
        <v>89</v>
      </c>
    </row>
    <row r="145" spans="1:65" s="2" customFormat="1" ht="24.15" customHeight="1">
      <c r="A145" s="40"/>
      <c r="B145" s="41"/>
      <c r="C145" s="230" t="s">
        <v>212</v>
      </c>
      <c r="D145" s="230" t="s">
        <v>160</v>
      </c>
      <c r="E145" s="231" t="s">
        <v>383</v>
      </c>
      <c r="F145" s="232" t="s">
        <v>384</v>
      </c>
      <c r="G145" s="233" t="s">
        <v>205</v>
      </c>
      <c r="H145" s="234">
        <v>1900</v>
      </c>
      <c r="I145" s="235"/>
      <c r="J145" s="236">
        <f>ROUND(I145*H145,2)</f>
        <v>0</v>
      </c>
      <c r="K145" s="232" t="s">
        <v>357</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165</v>
      </c>
      <c r="AT145" s="241" t="s">
        <v>160</v>
      </c>
      <c r="AU145" s="241" t="s">
        <v>89</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165</v>
      </c>
      <c r="BM145" s="241" t="s">
        <v>258</v>
      </c>
    </row>
    <row r="146" spans="1:47" s="2" customFormat="1" ht="12">
      <c r="A146" s="40"/>
      <c r="B146" s="41"/>
      <c r="C146" s="42"/>
      <c r="D146" s="243" t="s">
        <v>192</v>
      </c>
      <c r="E146" s="42"/>
      <c r="F146" s="244" t="s">
        <v>385</v>
      </c>
      <c r="G146" s="42"/>
      <c r="H146" s="42"/>
      <c r="I146" s="245"/>
      <c r="J146" s="42"/>
      <c r="K146" s="42"/>
      <c r="L146" s="46"/>
      <c r="M146" s="246"/>
      <c r="N146" s="247"/>
      <c r="O146" s="93"/>
      <c r="P146" s="93"/>
      <c r="Q146" s="93"/>
      <c r="R146" s="93"/>
      <c r="S146" s="93"/>
      <c r="T146" s="94"/>
      <c r="U146" s="40"/>
      <c r="V146" s="40"/>
      <c r="W146" s="40"/>
      <c r="X146" s="40"/>
      <c r="Y146" s="40"/>
      <c r="Z146" s="40"/>
      <c r="AA146" s="40"/>
      <c r="AB146" s="40"/>
      <c r="AC146" s="40"/>
      <c r="AD146" s="40"/>
      <c r="AE146" s="40"/>
      <c r="AT146" s="18" t="s">
        <v>192</v>
      </c>
      <c r="AU146" s="18" t="s">
        <v>89</v>
      </c>
    </row>
    <row r="147" spans="1:65" s="2" customFormat="1" ht="21.75" customHeight="1">
      <c r="A147" s="40"/>
      <c r="B147" s="41"/>
      <c r="C147" s="230" t="s">
        <v>217</v>
      </c>
      <c r="D147" s="230" t="s">
        <v>160</v>
      </c>
      <c r="E147" s="231" t="s">
        <v>386</v>
      </c>
      <c r="F147" s="232" t="s">
        <v>387</v>
      </c>
      <c r="G147" s="233" t="s">
        <v>205</v>
      </c>
      <c r="H147" s="234">
        <v>190</v>
      </c>
      <c r="I147" s="235"/>
      <c r="J147" s="236">
        <f>ROUND(I147*H147,2)</f>
        <v>0</v>
      </c>
      <c r="K147" s="232" t="s">
        <v>357</v>
      </c>
      <c r="L147" s="46"/>
      <c r="M147" s="237" t="s">
        <v>1</v>
      </c>
      <c r="N147" s="238" t="s">
        <v>47</v>
      </c>
      <c r="O147" s="93"/>
      <c r="P147" s="239">
        <f>O147*H147</f>
        <v>0</v>
      </c>
      <c r="Q147" s="239">
        <v>0</v>
      </c>
      <c r="R147" s="239">
        <f>Q147*H147</f>
        <v>0</v>
      </c>
      <c r="S147" s="239">
        <v>0</v>
      </c>
      <c r="T147" s="240">
        <f>S147*H147</f>
        <v>0</v>
      </c>
      <c r="U147" s="40"/>
      <c r="V147" s="40"/>
      <c r="W147" s="40"/>
      <c r="X147" s="40"/>
      <c r="Y147" s="40"/>
      <c r="Z147" s="40"/>
      <c r="AA147" s="40"/>
      <c r="AB147" s="40"/>
      <c r="AC147" s="40"/>
      <c r="AD147" s="40"/>
      <c r="AE147" s="40"/>
      <c r="AR147" s="241" t="s">
        <v>165</v>
      </c>
      <c r="AT147" s="241" t="s">
        <v>160</v>
      </c>
      <c r="AU147" s="241" t="s">
        <v>89</v>
      </c>
      <c r="AY147" s="18" t="s">
        <v>158</v>
      </c>
      <c r="BE147" s="242">
        <f>IF(N147="základní",J147,0)</f>
        <v>0</v>
      </c>
      <c r="BF147" s="242">
        <f>IF(N147="snížená",J147,0)</f>
        <v>0</v>
      </c>
      <c r="BG147" s="242">
        <f>IF(N147="zákl. přenesená",J147,0)</f>
        <v>0</v>
      </c>
      <c r="BH147" s="242">
        <f>IF(N147="sníž. přenesená",J147,0)</f>
        <v>0</v>
      </c>
      <c r="BI147" s="242">
        <f>IF(N147="nulová",J147,0)</f>
        <v>0</v>
      </c>
      <c r="BJ147" s="18" t="s">
        <v>89</v>
      </c>
      <c r="BK147" s="242">
        <f>ROUND(I147*H147,2)</f>
        <v>0</v>
      </c>
      <c r="BL147" s="18" t="s">
        <v>165</v>
      </c>
      <c r="BM147" s="241" t="s">
        <v>268</v>
      </c>
    </row>
    <row r="148" spans="1:47" s="2" customFormat="1" ht="12">
      <c r="A148" s="40"/>
      <c r="B148" s="41"/>
      <c r="C148" s="42"/>
      <c r="D148" s="243" t="s">
        <v>192</v>
      </c>
      <c r="E148" s="42"/>
      <c r="F148" s="244" t="s">
        <v>388</v>
      </c>
      <c r="G148" s="42"/>
      <c r="H148" s="42"/>
      <c r="I148" s="245"/>
      <c r="J148" s="42"/>
      <c r="K148" s="42"/>
      <c r="L148" s="46"/>
      <c r="M148" s="246"/>
      <c r="N148" s="247"/>
      <c r="O148" s="93"/>
      <c r="P148" s="93"/>
      <c r="Q148" s="93"/>
      <c r="R148" s="93"/>
      <c r="S148" s="93"/>
      <c r="T148" s="94"/>
      <c r="U148" s="40"/>
      <c r="V148" s="40"/>
      <c r="W148" s="40"/>
      <c r="X148" s="40"/>
      <c r="Y148" s="40"/>
      <c r="Z148" s="40"/>
      <c r="AA148" s="40"/>
      <c r="AB148" s="40"/>
      <c r="AC148" s="40"/>
      <c r="AD148" s="40"/>
      <c r="AE148" s="40"/>
      <c r="AT148" s="18" t="s">
        <v>192</v>
      </c>
      <c r="AU148" s="18" t="s">
        <v>89</v>
      </c>
    </row>
    <row r="149" spans="1:65" s="2" customFormat="1" ht="21.75" customHeight="1">
      <c r="A149" s="40"/>
      <c r="B149" s="41"/>
      <c r="C149" s="230" t="s">
        <v>222</v>
      </c>
      <c r="D149" s="230" t="s">
        <v>160</v>
      </c>
      <c r="E149" s="231" t="s">
        <v>389</v>
      </c>
      <c r="F149" s="232" t="s">
        <v>390</v>
      </c>
      <c r="G149" s="233" t="s">
        <v>205</v>
      </c>
      <c r="H149" s="234">
        <v>114</v>
      </c>
      <c r="I149" s="235"/>
      <c r="J149" s="236">
        <f>ROUND(I149*H149,2)</f>
        <v>0</v>
      </c>
      <c r="K149" s="232" t="s">
        <v>357</v>
      </c>
      <c r="L149" s="46"/>
      <c r="M149" s="237" t="s">
        <v>1</v>
      </c>
      <c r="N149" s="238" t="s">
        <v>47</v>
      </c>
      <c r="O149" s="93"/>
      <c r="P149" s="239">
        <f>O149*H149</f>
        <v>0</v>
      </c>
      <c r="Q149" s="239">
        <v>0</v>
      </c>
      <c r="R149" s="239">
        <f>Q149*H149</f>
        <v>0</v>
      </c>
      <c r="S149" s="239">
        <v>0</v>
      </c>
      <c r="T149" s="240">
        <f>S149*H149</f>
        <v>0</v>
      </c>
      <c r="U149" s="40"/>
      <c r="V149" s="40"/>
      <c r="W149" s="40"/>
      <c r="X149" s="40"/>
      <c r="Y149" s="40"/>
      <c r="Z149" s="40"/>
      <c r="AA149" s="40"/>
      <c r="AB149" s="40"/>
      <c r="AC149" s="40"/>
      <c r="AD149" s="40"/>
      <c r="AE149" s="40"/>
      <c r="AR149" s="241" t="s">
        <v>165</v>
      </c>
      <c r="AT149" s="241" t="s">
        <v>160</v>
      </c>
      <c r="AU149" s="241" t="s">
        <v>89</v>
      </c>
      <c r="AY149" s="18" t="s">
        <v>158</v>
      </c>
      <c r="BE149" s="242">
        <f>IF(N149="základní",J149,0)</f>
        <v>0</v>
      </c>
      <c r="BF149" s="242">
        <f>IF(N149="snížená",J149,0)</f>
        <v>0</v>
      </c>
      <c r="BG149" s="242">
        <f>IF(N149="zákl. přenesená",J149,0)</f>
        <v>0</v>
      </c>
      <c r="BH149" s="242">
        <f>IF(N149="sníž. přenesená",J149,0)</f>
        <v>0</v>
      </c>
      <c r="BI149" s="242">
        <f>IF(N149="nulová",J149,0)</f>
        <v>0</v>
      </c>
      <c r="BJ149" s="18" t="s">
        <v>89</v>
      </c>
      <c r="BK149" s="242">
        <f>ROUND(I149*H149,2)</f>
        <v>0</v>
      </c>
      <c r="BL149" s="18" t="s">
        <v>165</v>
      </c>
      <c r="BM149" s="241" t="s">
        <v>280</v>
      </c>
    </row>
    <row r="150" spans="1:47" s="2" customFormat="1" ht="12">
      <c r="A150" s="40"/>
      <c r="B150" s="41"/>
      <c r="C150" s="42"/>
      <c r="D150" s="243" t="s">
        <v>192</v>
      </c>
      <c r="E150" s="42"/>
      <c r="F150" s="244" t="s">
        <v>391</v>
      </c>
      <c r="G150" s="42"/>
      <c r="H150" s="42"/>
      <c r="I150" s="245"/>
      <c r="J150" s="42"/>
      <c r="K150" s="42"/>
      <c r="L150" s="46"/>
      <c r="M150" s="246"/>
      <c r="N150" s="247"/>
      <c r="O150" s="93"/>
      <c r="P150" s="93"/>
      <c r="Q150" s="93"/>
      <c r="R150" s="93"/>
      <c r="S150" s="93"/>
      <c r="T150" s="94"/>
      <c r="U150" s="40"/>
      <c r="V150" s="40"/>
      <c r="W150" s="40"/>
      <c r="X150" s="40"/>
      <c r="Y150" s="40"/>
      <c r="Z150" s="40"/>
      <c r="AA150" s="40"/>
      <c r="AB150" s="40"/>
      <c r="AC150" s="40"/>
      <c r="AD150" s="40"/>
      <c r="AE150" s="40"/>
      <c r="AT150" s="18" t="s">
        <v>192</v>
      </c>
      <c r="AU150" s="18" t="s">
        <v>89</v>
      </c>
    </row>
    <row r="151" spans="1:65" s="2" customFormat="1" ht="16.5" customHeight="1">
      <c r="A151" s="40"/>
      <c r="B151" s="41"/>
      <c r="C151" s="230" t="s">
        <v>226</v>
      </c>
      <c r="D151" s="230" t="s">
        <v>160</v>
      </c>
      <c r="E151" s="231" t="s">
        <v>392</v>
      </c>
      <c r="F151" s="232" t="s">
        <v>393</v>
      </c>
      <c r="G151" s="233" t="s">
        <v>205</v>
      </c>
      <c r="H151" s="234">
        <v>76</v>
      </c>
      <c r="I151" s="235"/>
      <c r="J151" s="236">
        <f>ROUND(I151*H151,2)</f>
        <v>0</v>
      </c>
      <c r="K151" s="232" t="s">
        <v>357</v>
      </c>
      <c r="L151" s="46"/>
      <c r="M151" s="237" t="s">
        <v>1</v>
      </c>
      <c r="N151" s="238" t="s">
        <v>47</v>
      </c>
      <c r="O151" s="93"/>
      <c r="P151" s="239">
        <f>O151*H151</f>
        <v>0</v>
      </c>
      <c r="Q151" s="239">
        <v>0</v>
      </c>
      <c r="R151" s="239">
        <f>Q151*H151</f>
        <v>0</v>
      </c>
      <c r="S151" s="239">
        <v>0</v>
      </c>
      <c r="T151" s="240">
        <f>S151*H151</f>
        <v>0</v>
      </c>
      <c r="U151" s="40"/>
      <c r="V151" s="40"/>
      <c r="W151" s="40"/>
      <c r="X151" s="40"/>
      <c r="Y151" s="40"/>
      <c r="Z151" s="40"/>
      <c r="AA151" s="40"/>
      <c r="AB151" s="40"/>
      <c r="AC151" s="40"/>
      <c r="AD151" s="40"/>
      <c r="AE151" s="40"/>
      <c r="AR151" s="241" t="s">
        <v>165</v>
      </c>
      <c r="AT151" s="241" t="s">
        <v>160</v>
      </c>
      <c r="AU151" s="241" t="s">
        <v>89</v>
      </c>
      <c r="AY151" s="18" t="s">
        <v>158</v>
      </c>
      <c r="BE151" s="242">
        <f>IF(N151="základní",J151,0)</f>
        <v>0</v>
      </c>
      <c r="BF151" s="242">
        <f>IF(N151="snížená",J151,0)</f>
        <v>0</v>
      </c>
      <c r="BG151" s="242">
        <f>IF(N151="zákl. přenesená",J151,0)</f>
        <v>0</v>
      </c>
      <c r="BH151" s="242">
        <f>IF(N151="sníž. přenesená",J151,0)</f>
        <v>0</v>
      </c>
      <c r="BI151" s="242">
        <f>IF(N151="nulová",J151,0)</f>
        <v>0</v>
      </c>
      <c r="BJ151" s="18" t="s">
        <v>89</v>
      </c>
      <c r="BK151" s="242">
        <f>ROUND(I151*H151,2)</f>
        <v>0</v>
      </c>
      <c r="BL151" s="18" t="s">
        <v>165</v>
      </c>
      <c r="BM151" s="241" t="s">
        <v>340</v>
      </c>
    </row>
    <row r="152" spans="1:47" s="2" customFormat="1" ht="12">
      <c r="A152" s="40"/>
      <c r="B152" s="41"/>
      <c r="C152" s="42"/>
      <c r="D152" s="243" t="s">
        <v>192</v>
      </c>
      <c r="E152" s="42"/>
      <c r="F152" s="244" t="s">
        <v>394</v>
      </c>
      <c r="G152" s="42"/>
      <c r="H152" s="42"/>
      <c r="I152" s="245"/>
      <c r="J152" s="42"/>
      <c r="K152" s="42"/>
      <c r="L152" s="46"/>
      <c r="M152" s="246"/>
      <c r="N152" s="247"/>
      <c r="O152" s="93"/>
      <c r="P152" s="93"/>
      <c r="Q152" s="93"/>
      <c r="R152" s="93"/>
      <c r="S152" s="93"/>
      <c r="T152" s="94"/>
      <c r="U152" s="40"/>
      <c r="V152" s="40"/>
      <c r="W152" s="40"/>
      <c r="X152" s="40"/>
      <c r="Y152" s="40"/>
      <c r="Z152" s="40"/>
      <c r="AA152" s="40"/>
      <c r="AB152" s="40"/>
      <c r="AC152" s="40"/>
      <c r="AD152" s="40"/>
      <c r="AE152" s="40"/>
      <c r="AT152" s="18" t="s">
        <v>192</v>
      </c>
      <c r="AU152" s="18" t="s">
        <v>89</v>
      </c>
    </row>
    <row r="153" spans="1:65" s="2" customFormat="1" ht="16.5" customHeight="1">
      <c r="A153" s="40"/>
      <c r="B153" s="41"/>
      <c r="C153" s="230" t="s">
        <v>231</v>
      </c>
      <c r="D153" s="230" t="s">
        <v>160</v>
      </c>
      <c r="E153" s="231" t="s">
        <v>395</v>
      </c>
      <c r="F153" s="232" t="s">
        <v>396</v>
      </c>
      <c r="G153" s="233" t="s">
        <v>205</v>
      </c>
      <c r="H153" s="234">
        <v>30.4</v>
      </c>
      <c r="I153" s="235"/>
      <c r="J153" s="236">
        <f>ROUND(I153*H153,2)</f>
        <v>0</v>
      </c>
      <c r="K153" s="232" t="s">
        <v>357</v>
      </c>
      <c r="L153" s="46"/>
      <c r="M153" s="237" t="s">
        <v>1</v>
      </c>
      <c r="N153" s="238" t="s">
        <v>47</v>
      </c>
      <c r="O153" s="93"/>
      <c r="P153" s="239">
        <f>O153*H153</f>
        <v>0</v>
      </c>
      <c r="Q153" s="239">
        <v>0</v>
      </c>
      <c r="R153" s="239">
        <f>Q153*H153</f>
        <v>0</v>
      </c>
      <c r="S153" s="239">
        <v>0</v>
      </c>
      <c r="T153" s="240">
        <f>S153*H153</f>
        <v>0</v>
      </c>
      <c r="U153" s="40"/>
      <c r="V153" s="40"/>
      <c r="W153" s="40"/>
      <c r="X153" s="40"/>
      <c r="Y153" s="40"/>
      <c r="Z153" s="40"/>
      <c r="AA153" s="40"/>
      <c r="AB153" s="40"/>
      <c r="AC153" s="40"/>
      <c r="AD153" s="40"/>
      <c r="AE153" s="40"/>
      <c r="AR153" s="241" t="s">
        <v>165</v>
      </c>
      <c r="AT153" s="241" t="s">
        <v>160</v>
      </c>
      <c r="AU153" s="241" t="s">
        <v>89</v>
      </c>
      <c r="AY153" s="18" t="s">
        <v>158</v>
      </c>
      <c r="BE153" s="242">
        <f>IF(N153="základní",J153,0)</f>
        <v>0</v>
      </c>
      <c r="BF153" s="242">
        <f>IF(N153="snížená",J153,0)</f>
        <v>0</v>
      </c>
      <c r="BG153" s="242">
        <f>IF(N153="zákl. přenesená",J153,0)</f>
        <v>0</v>
      </c>
      <c r="BH153" s="242">
        <f>IF(N153="sníž. přenesená",J153,0)</f>
        <v>0</v>
      </c>
      <c r="BI153" s="242">
        <f>IF(N153="nulová",J153,0)</f>
        <v>0</v>
      </c>
      <c r="BJ153" s="18" t="s">
        <v>89</v>
      </c>
      <c r="BK153" s="242">
        <f>ROUND(I153*H153,2)</f>
        <v>0</v>
      </c>
      <c r="BL153" s="18" t="s">
        <v>165</v>
      </c>
      <c r="BM153" s="241" t="s">
        <v>343</v>
      </c>
    </row>
    <row r="154" spans="1:47" s="2" customFormat="1" ht="12">
      <c r="A154" s="40"/>
      <c r="B154" s="41"/>
      <c r="C154" s="42"/>
      <c r="D154" s="243" t="s">
        <v>192</v>
      </c>
      <c r="E154" s="42"/>
      <c r="F154" s="244" t="s">
        <v>397</v>
      </c>
      <c r="G154" s="42"/>
      <c r="H154" s="42"/>
      <c r="I154" s="245"/>
      <c r="J154" s="42"/>
      <c r="K154" s="42"/>
      <c r="L154" s="46"/>
      <c r="M154" s="246"/>
      <c r="N154" s="247"/>
      <c r="O154" s="93"/>
      <c r="P154" s="93"/>
      <c r="Q154" s="93"/>
      <c r="R154" s="93"/>
      <c r="S154" s="93"/>
      <c r="T154" s="94"/>
      <c r="U154" s="40"/>
      <c r="V154" s="40"/>
      <c r="W154" s="40"/>
      <c r="X154" s="40"/>
      <c r="Y154" s="40"/>
      <c r="Z154" s="40"/>
      <c r="AA154" s="40"/>
      <c r="AB154" s="40"/>
      <c r="AC154" s="40"/>
      <c r="AD154" s="40"/>
      <c r="AE154" s="40"/>
      <c r="AT154" s="18" t="s">
        <v>192</v>
      </c>
      <c r="AU154" s="18" t="s">
        <v>89</v>
      </c>
    </row>
    <row r="155" spans="1:65" s="2" customFormat="1" ht="16.5" customHeight="1">
      <c r="A155" s="40"/>
      <c r="B155" s="41"/>
      <c r="C155" s="230" t="s">
        <v>8</v>
      </c>
      <c r="D155" s="230" t="s">
        <v>160</v>
      </c>
      <c r="E155" s="231" t="s">
        <v>398</v>
      </c>
      <c r="F155" s="232" t="s">
        <v>399</v>
      </c>
      <c r="G155" s="233" t="s">
        <v>205</v>
      </c>
      <c r="H155" s="234">
        <v>114</v>
      </c>
      <c r="I155" s="235"/>
      <c r="J155" s="236">
        <f>ROUND(I155*H155,2)</f>
        <v>0</v>
      </c>
      <c r="K155" s="232" t="s">
        <v>357</v>
      </c>
      <c r="L155" s="46"/>
      <c r="M155" s="237" t="s">
        <v>1</v>
      </c>
      <c r="N155" s="238" t="s">
        <v>47</v>
      </c>
      <c r="O155" s="93"/>
      <c r="P155" s="239">
        <f>O155*H155</f>
        <v>0</v>
      </c>
      <c r="Q155" s="239">
        <v>0</v>
      </c>
      <c r="R155" s="239">
        <f>Q155*H155</f>
        <v>0</v>
      </c>
      <c r="S155" s="239">
        <v>0</v>
      </c>
      <c r="T155" s="240">
        <f>S155*H155</f>
        <v>0</v>
      </c>
      <c r="U155" s="40"/>
      <c r="V155" s="40"/>
      <c r="W155" s="40"/>
      <c r="X155" s="40"/>
      <c r="Y155" s="40"/>
      <c r="Z155" s="40"/>
      <c r="AA155" s="40"/>
      <c r="AB155" s="40"/>
      <c r="AC155" s="40"/>
      <c r="AD155" s="40"/>
      <c r="AE155" s="40"/>
      <c r="AR155" s="241" t="s">
        <v>165</v>
      </c>
      <c r="AT155" s="241" t="s">
        <v>160</v>
      </c>
      <c r="AU155" s="241" t="s">
        <v>89</v>
      </c>
      <c r="AY155" s="18" t="s">
        <v>158</v>
      </c>
      <c r="BE155" s="242">
        <f>IF(N155="základní",J155,0)</f>
        <v>0</v>
      </c>
      <c r="BF155" s="242">
        <f>IF(N155="snížená",J155,0)</f>
        <v>0</v>
      </c>
      <c r="BG155" s="242">
        <f>IF(N155="zákl. přenesená",J155,0)</f>
        <v>0</v>
      </c>
      <c r="BH155" s="242">
        <f>IF(N155="sníž. přenesená",J155,0)</f>
        <v>0</v>
      </c>
      <c r="BI155" s="242">
        <f>IF(N155="nulová",J155,0)</f>
        <v>0</v>
      </c>
      <c r="BJ155" s="18" t="s">
        <v>89</v>
      </c>
      <c r="BK155" s="242">
        <f>ROUND(I155*H155,2)</f>
        <v>0</v>
      </c>
      <c r="BL155" s="18" t="s">
        <v>165</v>
      </c>
      <c r="BM155" s="241" t="s">
        <v>348</v>
      </c>
    </row>
    <row r="156" spans="1:47" s="2" customFormat="1" ht="12">
      <c r="A156" s="40"/>
      <c r="B156" s="41"/>
      <c r="C156" s="42"/>
      <c r="D156" s="243" t="s">
        <v>192</v>
      </c>
      <c r="E156" s="42"/>
      <c r="F156" s="244" t="s">
        <v>400</v>
      </c>
      <c r="G156" s="42"/>
      <c r="H156" s="42"/>
      <c r="I156" s="245"/>
      <c r="J156" s="42"/>
      <c r="K156" s="42"/>
      <c r="L156" s="46"/>
      <c r="M156" s="246"/>
      <c r="N156" s="247"/>
      <c r="O156" s="93"/>
      <c r="P156" s="93"/>
      <c r="Q156" s="93"/>
      <c r="R156" s="93"/>
      <c r="S156" s="93"/>
      <c r="T156" s="94"/>
      <c r="U156" s="40"/>
      <c r="V156" s="40"/>
      <c r="W156" s="40"/>
      <c r="X156" s="40"/>
      <c r="Y156" s="40"/>
      <c r="Z156" s="40"/>
      <c r="AA156" s="40"/>
      <c r="AB156" s="40"/>
      <c r="AC156" s="40"/>
      <c r="AD156" s="40"/>
      <c r="AE156" s="40"/>
      <c r="AT156" s="18" t="s">
        <v>192</v>
      </c>
      <c r="AU156" s="18" t="s">
        <v>89</v>
      </c>
    </row>
    <row r="157" spans="1:65" s="2" customFormat="1" ht="16.5" customHeight="1">
      <c r="A157" s="40"/>
      <c r="B157" s="41"/>
      <c r="C157" s="230" t="s">
        <v>239</v>
      </c>
      <c r="D157" s="230" t="s">
        <v>160</v>
      </c>
      <c r="E157" s="231" t="s">
        <v>401</v>
      </c>
      <c r="F157" s="232" t="s">
        <v>402</v>
      </c>
      <c r="G157" s="233" t="s">
        <v>205</v>
      </c>
      <c r="H157" s="234">
        <v>7.6</v>
      </c>
      <c r="I157" s="235"/>
      <c r="J157" s="236">
        <f>ROUND(I157*H157,2)</f>
        <v>0</v>
      </c>
      <c r="K157" s="232" t="s">
        <v>357</v>
      </c>
      <c r="L157" s="46"/>
      <c r="M157" s="237" t="s">
        <v>1</v>
      </c>
      <c r="N157" s="238" t="s">
        <v>47</v>
      </c>
      <c r="O157" s="93"/>
      <c r="P157" s="239">
        <f>O157*H157</f>
        <v>0</v>
      </c>
      <c r="Q157" s="239">
        <v>0</v>
      </c>
      <c r="R157" s="239">
        <f>Q157*H157</f>
        <v>0</v>
      </c>
      <c r="S157" s="239">
        <v>0</v>
      </c>
      <c r="T157" s="240">
        <f>S157*H157</f>
        <v>0</v>
      </c>
      <c r="U157" s="40"/>
      <c r="V157" s="40"/>
      <c r="W157" s="40"/>
      <c r="X157" s="40"/>
      <c r="Y157" s="40"/>
      <c r="Z157" s="40"/>
      <c r="AA157" s="40"/>
      <c r="AB157" s="40"/>
      <c r="AC157" s="40"/>
      <c r="AD157" s="40"/>
      <c r="AE157" s="40"/>
      <c r="AR157" s="241" t="s">
        <v>165</v>
      </c>
      <c r="AT157" s="241" t="s">
        <v>160</v>
      </c>
      <c r="AU157" s="241" t="s">
        <v>89</v>
      </c>
      <c r="AY157" s="18" t="s">
        <v>158</v>
      </c>
      <c r="BE157" s="242">
        <f>IF(N157="základní",J157,0)</f>
        <v>0</v>
      </c>
      <c r="BF157" s="242">
        <f>IF(N157="snížená",J157,0)</f>
        <v>0</v>
      </c>
      <c r="BG157" s="242">
        <f>IF(N157="zákl. přenesená",J157,0)</f>
        <v>0</v>
      </c>
      <c r="BH157" s="242">
        <f>IF(N157="sníž. přenesená",J157,0)</f>
        <v>0</v>
      </c>
      <c r="BI157" s="242">
        <f>IF(N157="nulová",J157,0)</f>
        <v>0</v>
      </c>
      <c r="BJ157" s="18" t="s">
        <v>89</v>
      </c>
      <c r="BK157" s="242">
        <f>ROUND(I157*H157,2)</f>
        <v>0</v>
      </c>
      <c r="BL157" s="18" t="s">
        <v>165</v>
      </c>
      <c r="BM157" s="241" t="s">
        <v>403</v>
      </c>
    </row>
    <row r="158" spans="1:47" s="2" customFormat="1" ht="12">
      <c r="A158" s="40"/>
      <c r="B158" s="41"/>
      <c r="C158" s="42"/>
      <c r="D158" s="243" t="s">
        <v>192</v>
      </c>
      <c r="E158" s="42"/>
      <c r="F158" s="244" t="s">
        <v>404</v>
      </c>
      <c r="G158" s="42"/>
      <c r="H158" s="42"/>
      <c r="I158" s="245"/>
      <c r="J158" s="42"/>
      <c r="K158" s="42"/>
      <c r="L158" s="46"/>
      <c r="M158" s="246"/>
      <c r="N158" s="247"/>
      <c r="O158" s="93"/>
      <c r="P158" s="93"/>
      <c r="Q158" s="93"/>
      <c r="R158" s="93"/>
      <c r="S158" s="93"/>
      <c r="T158" s="94"/>
      <c r="U158" s="40"/>
      <c r="V158" s="40"/>
      <c r="W158" s="40"/>
      <c r="X158" s="40"/>
      <c r="Y158" s="40"/>
      <c r="Z158" s="40"/>
      <c r="AA158" s="40"/>
      <c r="AB158" s="40"/>
      <c r="AC158" s="40"/>
      <c r="AD158" s="40"/>
      <c r="AE158" s="40"/>
      <c r="AT158" s="18" t="s">
        <v>192</v>
      </c>
      <c r="AU158" s="18" t="s">
        <v>89</v>
      </c>
    </row>
    <row r="159" spans="1:65" s="2" customFormat="1" ht="16.5" customHeight="1">
      <c r="A159" s="40"/>
      <c r="B159" s="41"/>
      <c r="C159" s="230" t="s">
        <v>243</v>
      </c>
      <c r="D159" s="230" t="s">
        <v>160</v>
      </c>
      <c r="E159" s="231" t="s">
        <v>405</v>
      </c>
      <c r="F159" s="232" t="s">
        <v>406</v>
      </c>
      <c r="G159" s="233" t="s">
        <v>271</v>
      </c>
      <c r="H159" s="234">
        <v>95</v>
      </c>
      <c r="I159" s="235"/>
      <c r="J159" s="236">
        <f>ROUND(I159*H159,2)</f>
        <v>0</v>
      </c>
      <c r="K159" s="232" t="s">
        <v>357</v>
      </c>
      <c r="L159" s="46"/>
      <c r="M159" s="237" t="s">
        <v>1</v>
      </c>
      <c r="N159" s="238" t="s">
        <v>47</v>
      </c>
      <c r="O159" s="93"/>
      <c r="P159" s="239">
        <f>O159*H159</f>
        <v>0</v>
      </c>
      <c r="Q159" s="239">
        <v>0</v>
      </c>
      <c r="R159" s="239">
        <f>Q159*H159</f>
        <v>0</v>
      </c>
      <c r="S159" s="239">
        <v>0</v>
      </c>
      <c r="T159" s="240">
        <f>S159*H159</f>
        <v>0</v>
      </c>
      <c r="U159" s="40"/>
      <c r="V159" s="40"/>
      <c r="W159" s="40"/>
      <c r="X159" s="40"/>
      <c r="Y159" s="40"/>
      <c r="Z159" s="40"/>
      <c r="AA159" s="40"/>
      <c r="AB159" s="40"/>
      <c r="AC159" s="40"/>
      <c r="AD159" s="40"/>
      <c r="AE159" s="40"/>
      <c r="AR159" s="241" t="s">
        <v>165</v>
      </c>
      <c r="AT159" s="241" t="s">
        <v>160</v>
      </c>
      <c r="AU159" s="241" t="s">
        <v>89</v>
      </c>
      <c r="AY159" s="18" t="s">
        <v>158</v>
      </c>
      <c r="BE159" s="242">
        <f>IF(N159="základní",J159,0)</f>
        <v>0</v>
      </c>
      <c r="BF159" s="242">
        <f>IF(N159="snížená",J159,0)</f>
        <v>0</v>
      </c>
      <c r="BG159" s="242">
        <f>IF(N159="zákl. přenesená",J159,0)</f>
        <v>0</v>
      </c>
      <c r="BH159" s="242">
        <f>IF(N159="sníž. přenesená",J159,0)</f>
        <v>0</v>
      </c>
      <c r="BI159" s="242">
        <f>IF(N159="nulová",J159,0)</f>
        <v>0</v>
      </c>
      <c r="BJ159" s="18" t="s">
        <v>89</v>
      </c>
      <c r="BK159" s="242">
        <f>ROUND(I159*H159,2)</f>
        <v>0</v>
      </c>
      <c r="BL159" s="18" t="s">
        <v>165</v>
      </c>
      <c r="BM159" s="241" t="s">
        <v>407</v>
      </c>
    </row>
    <row r="160" spans="1:65" s="2" customFormat="1" ht="16.5" customHeight="1">
      <c r="A160" s="40"/>
      <c r="B160" s="41"/>
      <c r="C160" s="230" t="s">
        <v>248</v>
      </c>
      <c r="D160" s="230" t="s">
        <v>160</v>
      </c>
      <c r="E160" s="231" t="s">
        <v>408</v>
      </c>
      <c r="F160" s="232" t="s">
        <v>409</v>
      </c>
      <c r="G160" s="233" t="s">
        <v>271</v>
      </c>
      <c r="H160" s="234">
        <v>97</v>
      </c>
      <c r="I160" s="235"/>
      <c r="J160" s="236">
        <f>ROUND(I160*H160,2)</f>
        <v>0</v>
      </c>
      <c r="K160" s="232" t="s">
        <v>357</v>
      </c>
      <c r="L160" s="46"/>
      <c r="M160" s="237" t="s">
        <v>1</v>
      </c>
      <c r="N160" s="238" t="s">
        <v>47</v>
      </c>
      <c r="O160" s="93"/>
      <c r="P160" s="239">
        <f>O160*H160</f>
        <v>0</v>
      </c>
      <c r="Q160" s="239">
        <v>0</v>
      </c>
      <c r="R160" s="239">
        <f>Q160*H160</f>
        <v>0</v>
      </c>
      <c r="S160" s="239">
        <v>0</v>
      </c>
      <c r="T160" s="240">
        <f>S160*H160</f>
        <v>0</v>
      </c>
      <c r="U160" s="40"/>
      <c r="V160" s="40"/>
      <c r="W160" s="40"/>
      <c r="X160" s="40"/>
      <c r="Y160" s="40"/>
      <c r="Z160" s="40"/>
      <c r="AA160" s="40"/>
      <c r="AB160" s="40"/>
      <c r="AC160" s="40"/>
      <c r="AD160" s="40"/>
      <c r="AE160" s="40"/>
      <c r="AR160" s="241" t="s">
        <v>165</v>
      </c>
      <c r="AT160" s="241" t="s">
        <v>160</v>
      </c>
      <c r="AU160" s="241" t="s">
        <v>89</v>
      </c>
      <c r="AY160" s="18" t="s">
        <v>158</v>
      </c>
      <c r="BE160" s="242">
        <f>IF(N160="základní",J160,0)</f>
        <v>0</v>
      </c>
      <c r="BF160" s="242">
        <f>IF(N160="snížená",J160,0)</f>
        <v>0</v>
      </c>
      <c r="BG160" s="242">
        <f>IF(N160="zákl. přenesená",J160,0)</f>
        <v>0</v>
      </c>
      <c r="BH160" s="242">
        <f>IF(N160="sníž. přenesená",J160,0)</f>
        <v>0</v>
      </c>
      <c r="BI160" s="242">
        <f>IF(N160="nulová",J160,0)</f>
        <v>0</v>
      </c>
      <c r="BJ160" s="18" t="s">
        <v>89</v>
      </c>
      <c r="BK160" s="242">
        <f>ROUND(I160*H160,2)</f>
        <v>0</v>
      </c>
      <c r="BL160" s="18" t="s">
        <v>165</v>
      </c>
      <c r="BM160" s="241" t="s">
        <v>410</v>
      </c>
    </row>
    <row r="161" spans="1:65" s="2" customFormat="1" ht="16.5" customHeight="1">
      <c r="A161" s="40"/>
      <c r="B161" s="41"/>
      <c r="C161" s="230" t="s">
        <v>253</v>
      </c>
      <c r="D161" s="230" t="s">
        <v>160</v>
      </c>
      <c r="E161" s="231" t="s">
        <v>411</v>
      </c>
      <c r="F161" s="232" t="s">
        <v>412</v>
      </c>
      <c r="G161" s="233" t="s">
        <v>271</v>
      </c>
      <c r="H161" s="234">
        <v>2</v>
      </c>
      <c r="I161" s="235"/>
      <c r="J161" s="236">
        <f>ROUND(I161*H161,2)</f>
        <v>0</v>
      </c>
      <c r="K161" s="232" t="s">
        <v>413</v>
      </c>
      <c r="L161" s="46"/>
      <c r="M161" s="237" t="s">
        <v>1</v>
      </c>
      <c r="N161" s="238" t="s">
        <v>47</v>
      </c>
      <c r="O161" s="93"/>
      <c r="P161" s="239">
        <f>O161*H161</f>
        <v>0</v>
      </c>
      <c r="Q161" s="239">
        <v>0</v>
      </c>
      <c r="R161" s="239">
        <f>Q161*H161</f>
        <v>0</v>
      </c>
      <c r="S161" s="239">
        <v>0</v>
      </c>
      <c r="T161" s="240">
        <f>S161*H161</f>
        <v>0</v>
      </c>
      <c r="U161" s="40"/>
      <c r="V161" s="40"/>
      <c r="W161" s="40"/>
      <c r="X161" s="40"/>
      <c r="Y161" s="40"/>
      <c r="Z161" s="40"/>
      <c r="AA161" s="40"/>
      <c r="AB161" s="40"/>
      <c r="AC161" s="40"/>
      <c r="AD161" s="40"/>
      <c r="AE161" s="40"/>
      <c r="AR161" s="241" t="s">
        <v>165</v>
      </c>
      <c r="AT161" s="241" t="s">
        <v>160</v>
      </c>
      <c r="AU161" s="241" t="s">
        <v>89</v>
      </c>
      <c r="AY161" s="18" t="s">
        <v>158</v>
      </c>
      <c r="BE161" s="242">
        <f>IF(N161="základní",J161,0)</f>
        <v>0</v>
      </c>
      <c r="BF161" s="242">
        <f>IF(N161="snížená",J161,0)</f>
        <v>0</v>
      </c>
      <c r="BG161" s="242">
        <f>IF(N161="zákl. přenesená",J161,0)</f>
        <v>0</v>
      </c>
      <c r="BH161" s="242">
        <f>IF(N161="sníž. přenesená",J161,0)</f>
        <v>0</v>
      </c>
      <c r="BI161" s="242">
        <f>IF(N161="nulová",J161,0)</f>
        <v>0</v>
      </c>
      <c r="BJ161" s="18" t="s">
        <v>89</v>
      </c>
      <c r="BK161" s="242">
        <f>ROUND(I161*H161,2)</f>
        <v>0</v>
      </c>
      <c r="BL161" s="18" t="s">
        <v>165</v>
      </c>
      <c r="BM161" s="241" t="s">
        <v>414</v>
      </c>
    </row>
    <row r="162" spans="1:65" s="2" customFormat="1" ht="16.5" customHeight="1">
      <c r="A162" s="40"/>
      <c r="B162" s="41"/>
      <c r="C162" s="230" t="s">
        <v>258</v>
      </c>
      <c r="D162" s="230" t="s">
        <v>160</v>
      </c>
      <c r="E162" s="231" t="s">
        <v>415</v>
      </c>
      <c r="F162" s="232" t="s">
        <v>416</v>
      </c>
      <c r="G162" s="233" t="s">
        <v>205</v>
      </c>
      <c r="H162" s="234">
        <v>30.4</v>
      </c>
      <c r="I162" s="235"/>
      <c r="J162" s="236">
        <f>ROUND(I162*H162,2)</f>
        <v>0</v>
      </c>
      <c r="K162" s="232" t="s">
        <v>413</v>
      </c>
      <c r="L162" s="46"/>
      <c r="M162" s="237" t="s">
        <v>1</v>
      </c>
      <c r="N162" s="238" t="s">
        <v>47</v>
      </c>
      <c r="O162" s="93"/>
      <c r="P162" s="239">
        <f>O162*H162</f>
        <v>0</v>
      </c>
      <c r="Q162" s="239">
        <v>0</v>
      </c>
      <c r="R162" s="239">
        <f>Q162*H162</f>
        <v>0</v>
      </c>
      <c r="S162" s="239">
        <v>0</v>
      </c>
      <c r="T162" s="240">
        <f>S162*H162</f>
        <v>0</v>
      </c>
      <c r="U162" s="40"/>
      <c r="V162" s="40"/>
      <c r="W162" s="40"/>
      <c r="X162" s="40"/>
      <c r="Y162" s="40"/>
      <c r="Z162" s="40"/>
      <c r="AA162" s="40"/>
      <c r="AB162" s="40"/>
      <c r="AC162" s="40"/>
      <c r="AD162" s="40"/>
      <c r="AE162" s="40"/>
      <c r="AR162" s="241" t="s">
        <v>165</v>
      </c>
      <c r="AT162" s="241" t="s">
        <v>160</v>
      </c>
      <c r="AU162" s="241" t="s">
        <v>89</v>
      </c>
      <c r="AY162" s="18" t="s">
        <v>158</v>
      </c>
      <c r="BE162" s="242">
        <f>IF(N162="základní",J162,0)</f>
        <v>0</v>
      </c>
      <c r="BF162" s="242">
        <f>IF(N162="snížená",J162,0)</f>
        <v>0</v>
      </c>
      <c r="BG162" s="242">
        <f>IF(N162="zákl. přenesená",J162,0)</f>
        <v>0</v>
      </c>
      <c r="BH162" s="242">
        <f>IF(N162="sníž. přenesená",J162,0)</f>
        <v>0</v>
      </c>
      <c r="BI162" s="242">
        <f>IF(N162="nulová",J162,0)</f>
        <v>0</v>
      </c>
      <c r="BJ162" s="18" t="s">
        <v>89</v>
      </c>
      <c r="BK162" s="242">
        <f>ROUND(I162*H162,2)</f>
        <v>0</v>
      </c>
      <c r="BL162" s="18" t="s">
        <v>165</v>
      </c>
      <c r="BM162" s="241" t="s">
        <v>417</v>
      </c>
    </row>
    <row r="163" spans="1:47" s="2" customFormat="1" ht="12">
      <c r="A163" s="40"/>
      <c r="B163" s="41"/>
      <c r="C163" s="42"/>
      <c r="D163" s="243" t="s">
        <v>192</v>
      </c>
      <c r="E163" s="42"/>
      <c r="F163" s="244" t="s">
        <v>418</v>
      </c>
      <c r="G163" s="42"/>
      <c r="H163" s="42"/>
      <c r="I163" s="245"/>
      <c r="J163" s="42"/>
      <c r="K163" s="42"/>
      <c r="L163" s="46"/>
      <c r="M163" s="246"/>
      <c r="N163" s="247"/>
      <c r="O163" s="93"/>
      <c r="P163" s="93"/>
      <c r="Q163" s="93"/>
      <c r="R163" s="93"/>
      <c r="S163" s="93"/>
      <c r="T163" s="94"/>
      <c r="U163" s="40"/>
      <c r="V163" s="40"/>
      <c r="W163" s="40"/>
      <c r="X163" s="40"/>
      <c r="Y163" s="40"/>
      <c r="Z163" s="40"/>
      <c r="AA163" s="40"/>
      <c r="AB163" s="40"/>
      <c r="AC163" s="40"/>
      <c r="AD163" s="40"/>
      <c r="AE163" s="40"/>
      <c r="AT163" s="18" t="s">
        <v>192</v>
      </c>
      <c r="AU163" s="18" t="s">
        <v>89</v>
      </c>
    </row>
    <row r="164" spans="1:65" s="2" customFormat="1" ht="16.5" customHeight="1">
      <c r="A164" s="40"/>
      <c r="B164" s="41"/>
      <c r="C164" s="230" t="s">
        <v>7</v>
      </c>
      <c r="D164" s="230" t="s">
        <v>160</v>
      </c>
      <c r="E164" s="231" t="s">
        <v>419</v>
      </c>
      <c r="F164" s="232" t="s">
        <v>420</v>
      </c>
      <c r="G164" s="233" t="s">
        <v>163</v>
      </c>
      <c r="H164" s="234">
        <v>95</v>
      </c>
      <c r="I164" s="235"/>
      <c r="J164" s="236">
        <f>ROUND(I164*H164,2)</f>
        <v>0</v>
      </c>
      <c r="K164" s="232" t="s">
        <v>357</v>
      </c>
      <c r="L164" s="46"/>
      <c r="M164" s="237" t="s">
        <v>1</v>
      </c>
      <c r="N164" s="238" t="s">
        <v>47</v>
      </c>
      <c r="O164" s="93"/>
      <c r="P164" s="239">
        <f>O164*H164</f>
        <v>0</v>
      </c>
      <c r="Q164" s="239">
        <v>0</v>
      </c>
      <c r="R164" s="239">
        <f>Q164*H164</f>
        <v>0</v>
      </c>
      <c r="S164" s="239">
        <v>0</v>
      </c>
      <c r="T164" s="240">
        <f>S164*H164</f>
        <v>0</v>
      </c>
      <c r="U164" s="40"/>
      <c r="V164" s="40"/>
      <c r="W164" s="40"/>
      <c r="X164" s="40"/>
      <c r="Y164" s="40"/>
      <c r="Z164" s="40"/>
      <c r="AA164" s="40"/>
      <c r="AB164" s="40"/>
      <c r="AC164" s="40"/>
      <c r="AD164" s="40"/>
      <c r="AE164" s="40"/>
      <c r="AR164" s="241" t="s">
        <v>165</v>
      </c>
      <c r="AT164" s="241" t="s">
        <v>160</v>
      </c>
      <c r="AU164" s="241" t="s">
        <v>89</v>
      </c>
      <c r="AY164" s="18" t="s">
        <v>158</v>
      </c>
      <c r="BE164" s="242">
        <f>IF(N164="základní",J164,0)</f>
        <v>0</v>
      </c>
      <c r="BF164" s="242">
        <f>IF(N164="snížená",J164,0)</f>
        <v>0</v>
      </c>
      <c r="BG164" s="242">
        <f>IF(N164="zákl. přenesená",J164,0)</f>
        <v>0</v>
      </c>
      <c r="BH164" s="242">
        <f>IF(N164="sníž. přenesená",J164,0)</f>
        <v>0</v>
      </c>
      <c r="BI164" s="242">
        <f>IF(N164="nulová",J164,0)</f>
        <v>0</v>
      </c>
      <c r="BJ164" s="18" t="s">
        <v>89</v>
      </c>
      <c r="BK164" s="242">
        <f>ROUND(I164*H164,2)</f>
        <v>0</v>
      </c>
      <c r="BL164" s="18" t="s">
        <v>165</v>
      </c>
      <c r="BM164" s="241" t="s">
        <v>421</v>
      </c>
    </row>
    <row r="165" spans="1:47" s="2" customFormat="1" ht="12">
      <c r="A165" s="40"/>
      <c r="B165" s="41"/>
      <c r="C165" s="42"/>
      <c r="D165" s="243" t="s">
        <v>192</v>
      </c>
      <c r="E165" s="42"/>
      <c r="F165" s="244" t="s">
        <v>422</v>
      </c>
      <c r="G165" s="42"/>
      <c r="H165" s="42"/>
      <c r="I165" s="245"/>
      <c r="J165" s="42"/>
      <c r="K165" s="42"/>
      <c r="L165" s="46"/>
      <c r="M165" s="246"/>
      <c r="N165" s="247"/>
      <c r="O165" s="93"/>
      <c r="P165" s="93"/>
      <c r="Q165" s="93"/>
      <c r="R165" s="93"/>
      <c r="S165" s="93"/>
      <c r="T165" s="94"/>
      <c r="U165" s="40"/>
      <c r="V165" s="40"/>
      <c r="W165" s="40"/>
      <c r="X165" s="40"/>
      <c r="Y165" s="40"/>
      <c r="Z165" s="40"/>
      <c r="AA165" s="40"/>
      <c r="AB165" s="40"/>
      <c r="AC165" s="40"/>
      <c r="AD165" s="40"/>
      <c r="AE165" s="40"/>
      <c r="AT165" s="18" t="s">
        <v>192</v>
      </c>
      <c r="AU165" s="18" t="s">
        <v>89</v>
      </c>
    </row>
    <row r="166" spans="1:65" s="2" customFormat="1" ht="16.5" customHeight="1">
      <c r="A166" s="40"/>
      <c r="B166" s="41"/>
      <c r="C166" s="230" t="s">
        <v>268</v>
      </c>
      <c r="D166" s="230" t="s">
        <v>160</v>
      </c>
      <c r="E166" s="231" t="s">
        <v>423</v>
      </c>
      <c r="F166" s="232" t="s">
        <v>424</v>
      </c>
      <c r="G166" s="233" t="s">
        <v>169</v>
      </c>
      <c r="H166" s="234">
        <v>5</v>
      </c>
      <c r="I166" s="235"/>
      <c r="J166" s="236">
        <f>ROUND(I166*H166,2)</f>
        <v>0</v>
      </c>
      <c r="K166" s="232" t="s">
        <v>357</v>
      </c>
      <c r="L166" s="46"/>
      <c r="M166" s="237" t="s">
        <v>1</v>
      </c>
      <c r="N166" s="238" t="s">
        <v>47</v>
      </c>
      <c r="O166" s="93"/>
      <c r="P166" s="239">
        <f>O166*H166</f>
        <v>0</v>
      </c>
      <c r="Q166" s="239">
        <v>0</v>
      </c>
      <c r="R166" s="239">
        <f>Q166*H166</f>
        <v>0</v>
      </c>
      <c r="S166" s="239">
        <v>0</v>
      </c>
      <c r="T166" s="240">
        <f>S166*H166</f>
        <v>0</v>
      </c>
      <c r="U166" s="40"/>
      <c r="V166" s="40"/>
      <c r="W166" s="40"/>
      <c r="X166" s="40"/>
      <c r="Y166" s="40"/>
      <c r="Z166" s="40"/>
      <c r="AA166" s="40"/>
      <c r="AB166" s="40"/>
      <c r="AC166" s="40"/>
      <c r="AD166" s="40"/>
      <c r="AE166" s="40"/>
      <c r="AR166" s="241" t="s">
        <v>165</v>
      </c>
      <c r="AT166" s="241" t="s">
        <v>160</v>
      </c>
      <c r="AU166" s="241" t="s">
        <v>89</v>
      </c>
      <c r="AY166" s="18" t="s">
        <v>158</v>
      </c>
      <c r="BE166" s="242">
        <f>IF(N166="základní",J166,0)</f>
        <v>0</v>
      </c>
      <c r="BF166" s="242">
        <f>IF(N166="snížená",J166,0)</f>
        <v>0</v>
      </c>
      <c r="BG166" s="242">
        <f>IF(N166="zákl. přenesená",J166,0)</f>
        <v>0</v>
      </c>
      <c r="BH166" s="242">
        <f>IF(N166="sníž. přenesená",J166,0)</f>
        <v>0</v>
      </c>
      <c r="BI166" s="242">
        <f>IF(N166="nulová",J166,0)</f>
        <v>0</v>
      </c>
      <c r="BJ166" s="18" t="s">
        <v>89</v>
      </c>
      <c r="BK166" s="242">
        <f>ROUND(I166*H166,2)</f>
        <v>0</v>
      </c>
      <c r="BL166" s="18" t="s">
        <v>165</v>
      </c>
      <c r="BM166" s="241" t="s">
        <v>425</v>
      </c>
    </row>
    <row r="167" spans="1:65" s="2" customFormat="1" ht="16.5" customHeight="1">
      <c r="A167" s="40"/>
      <c r="B167" s="41"/>
      <c r="C167" s="230" t="s">
        <v>275</v>
      </c>
      <c r="D167" s="230" t="s">
        <v>160</v>
      </c>
      <c r="E167" s="231" t="s">
        <v>426</v>
      </c>
      <c r="F167" s="232" t="s">
        <v>427</v>
      </c>
      <c r="G167" s="233" t="s">
        <v>169</v>
      </c>
      <c r="H167" s="234">
        <v>5</v>
      </c>
      <c r="I167" s="235"/>
      <c r="J167" s="236">
        <f>ROUND(I167*H167,2)</f>
        <v>0</v>
      </c>
      <c r="K167" s="232" t="s">
        <v>357</v>
      </c>
      <c r="L167" s="46"/>
      <c r="M167" s="237" t="s">
        <v>1</v>
      </c>
      <c r="N167" s="238" t="s">
        <v>47</v>
      </c>
      <c r="O167" s="93"/>
      <c r="P167" s="239">
        <f>O167*H167</f>
        <v>0</v>
      </c>
      <c r="Q167" s="239">
        <v>0</v>
      </c>
      <c r="R167" s="239">
        <f>Q167*H167</f>
        <v>0</v>
      </c>
      <c r="S167" s="239">
        <v>0</v>
      </c>
      <c r="T167" s="240">
        <f>S167*H167</f>
        <v>0</v>
      </c>
      <c r="U167" s="40"/>
      <c r="V167" s="40"/>
      <c r="W167" s="40"/>
      <c r="X167" s="40"/>
      <c r="Y167" s="40"/>
      <c r="Z167" s="40"/>
      <c r="AA167" s="40"/>
      <c r="AB167" s="40"/>
      <c r="AC167" s="40"/>
      <c r="AD167" s="40"/>
      <c r="AE167" s="40"/>
      <c r="AR167" s="241" t="s">
        <v>165</v>
      </c>
      <c r="AT167" s="241" t="s">
        <v>160</v>
      </c>
      <c r="AU167" s="241" t="s">
        <v>89</v>
      </c>
      <c r="AY167" s="18" t="s">
        <v>158</v>
      </c>
      <c r="BE167" s="242">
        <f>IF(N167="základní",J167,0)</f>
        <v>0</v>
      </c>
      <c r="BF167" s="242">
        <f>IF(N167="snížená",J167,0)</f>
        <v>0</v>
      </c>
      <c r="BG167" s="242">
        <f>IF(N167="zákl. přenesená",J167,0)</f>
        <v>0</v>
      </c>
      <c r="BH167" s="242">
        <f>IF(N167="sníž. přenesená",J167,0)</f>
        <v>0</v>
      </c>
      <c r="BI167" s="242">
        <f>IF(N167="nulová",J167,0)</f>
        <v>0</v>
      </c>
      <c r="BJ167" s="18" t="s">
        <v>89</v>
      </c>
      <c r="BK167" s="242">
        <f>ROUND(I167*H167,2)</f>
        <v>0</v>
      </c>
      <c r="BL167" s="18" t="s">
        <v>165</v>
      </c>
      <c r="BM167" s="241" t="s">
        <v>428</v>
      </c>
    </row>
    <row r="168" spans="1:63" s="12" customFormat="1" ht="25.9" customHeight="1">
      <c r="A168" s="12"/>
      <c r="B168" s="214"/>
      <c r="C168" s="215"/>
      <c r="D168" s="216" t="s">
        <v>81</v>
      </c>
      <c r="E168" s="217" t="s">
        <v>197</v>
      </c>
      <c r="F168" s="217" t="s">
        <v>274</v>
      </c>
      <c r="G168" s="215"/>
      <c r="H168" s="215"/>
      <c r="I168" s="218"/>
      <c r="J168" s="219">
        <f>BK168</f>
        <v>0</v>
      </c>
      <c r="K168" s="215"/>
      <c r="L168" s="220"/>
      <c r="M168" s="221"/>
      <c r="N168" s="222"/>
      <c r="O168" s="222"/>
      <c r="P168" s="223">
        <f>SUM(P169:P194)</f>
        <v>0</v>
      </c>
      <c r="Q168" s="222"/>
      <c r="R168" s="223">
        <f>SUM(R169:R194)</f>
        <v>0</v>
      </c>
      <c r="S168" s="222"/>
      <c r="T168" s="224">
        <f>SUM(T169:T194)</f>
        <v>0</v>
      </c>
      <c r="U168" s="12"/>
      <c r="V168" s="12"/>
      <c r="W168" s="12"/>
      <c r="X168" s="12"/>
      <c r="Y168" s="12"/>
      <c r="Z168" s="12"/>
      <c r="AA168" s="12"/>
      <c r="AB168" s="12"/>
      <c r="AC168" s="12"/>
      <c r="AD168" s="12"/>
      <c r="AE168" s="12"/>
      <c r="AR168" s="225" t="s">
        <v>89</v>
      </c>
      <c r="AT168" s="226" t="s">
        <v>81</v>
      </c>
      <c r="AU168" s="226" t="s">
        <v>82</v>
      </c>
      <c r="AY168" s="225" t="s">
        <v>158</v>
      </c>
      <c r="BK168" s="227">
        <f>SUM(BK169:BK194)</f>
        <v>0</v>
      </c>
    </row>
    <row r="169" spans="1:65" s="2" customFormat="1" ht="16.5" customHeight="1">
      <c r="A169" s="40"/>
      <c r="B169" s="41"/>
      <c r="C169" s="230" t="s">
        <v>280</v>
      </c>
      <c r="D169" s="230" t="s">
        <v>160</v>
      </c>
      <c r="E169" s="231" t="s">
        <v>429</v>
      </c>
      <c r="F169" s="232" t="s">
        <v>430</v>
      </c>
      <c r="G169" s="233" t="s">
        <v>271</v>
      </c>
      <c r="H169" s="234">
        <v>62</v>
      </c>
      <c r="I169" s="235"/>
      <c r="J169" s="236">
        <f>ROUND(I169*H169,2)</f>
        <v>0</v>
      </c>
      <c r="K169" s="232" t="s">
        <v>357</v>
      </c>
      <c r="L169" s="46"/>
      <c r="M169" s="237" t="s">
        <v>1</v>
      </c>
      <c r="N169" s="238" t="s">
        <v>47</v>
      </c>
      <c r="O169" s="93"/>
      <c r="P169" s="239">
        <f>O169*H169</f>
        <v>0</v>
      </c>
      <c r="Q169" s="239">
        <v>0</v>
      </c>
      <c r="R169" s="239">
        <f>Q169*H169</f>
        <v>0</v>
      </c>
      <c r="S169" s="239">
        <v>0</v>
      </c>
      <c r="T169" s="240">
        <f>S169*H169</f>
        <v>0</v>
      </c>
      <c r="U169" s="40"/>
      <c r="V169" s="40"/>
      <c r="W169" s="40"/>
      <c r="X169" s="40"/>
      <c r="Y169" s="40"/>
      <c r="Z169" s="40"/>
      <c r="AA169" s="40"/>
      <c r="AB169" s="40"/>
      <c r="AC169" s="40"/>
      <c r="AD169" s="40"/>
      <c r="AE169" s="40"/>
      <c r="AR169" s="241" t="s">
        <v>165</v>
      </c>
      <c r="AT169" s="241" t="s">
        <v>160</v>
      </c>
      <c r="AU169" s="241" t="s">
        <v>89</v>
      </c>
      <c r="AY169" s="18" t="s">
        <v>158</v>
      </c>
      <c r="BE169" s="242">
        <f>IF(N169="základní",J169,0)</f>
        <v>0</v>
      </c>
      <c r="BF169" s="242">
        <f>IF(N169="snížená",J169,0)</f>
        <v>0</v>
      </c>
      <c r="BG169" s="242">
        <f>IF(N169="zákl. přenesená",J169,0)</f>
        <v>0</v>
      </c>
      <c r="BH169" s="242">
        <f>IF(N169="sníž. přenesená",J169,0)</f>
        <v>0</v>
      </c>
      <c r="BI169" s="242">
        <f>IF(N169="nulová",J169,0)</f>
        <v>0</v>
      </c>
      <c r="BJ169" s="18" t="s">
        <v>89</v>
      </c>
      <c r="BK169" s="242">
        <f>ROUND(I169*H169,2)</f>
        <v>0</v>
      </c>
      <c r="BL169" s="18" t="s">
        <v>165</v>
      </c>
      <c r="BM169" s="241" t="s">
        <v>431</v>
      </c>
    </row>
    <row r="170" spans="1:47" s="2" customFormat="1" ht="12">
      <c r="A170" s="40"/>
      <c r="B170" s="41"/>
      <c r="C170" s="42"/>
      <c r="D170" s="243" t="s">
        <v>192</v>
      </c>
      <c r="E170" s="42"/>
      <c r="F170" s="244" t="s">
        <v>432</v>
      </c>
      <c r="G170" s="42"/>
      <c r="H170" s="42"/>
      <c r="I170" s="245"/>
      <c r="J170" s="42"/>
      <c r="K170" s="42"/>
      <c r="L170" s="46"/>
      <c r="M170" s="246"/>
      <c r="N170" s="247"/>
      <c r="O170" s="93"/>
      <c r="P170" s="93"/>
      <c r="Q170" s="93"/>
      <c r="R170" s="93"/>
      <c r="S170" s="93"/>
      <c r="T170" s="94"/>
      <c r="U170" s="40"/>
      <c r="V170" s="40"/>
      <c r="W170" s="40"/>
      <c r="X170" s="40"/>
      <c r="Y170" s="40"/>
      <c r="Z170" s="40"/>
      <c r="AA170" s="40"/>
      <c r="AB170" s="40"/>
      <c r="AC170" s="40"/>
      <c r="AD170" s="40"/>
      <c r="AE170" s="40"/>
      <c r="AT170" s="18" t="s">
        <v>192</v>
      </c>
      <c r="AU170" s="18" t="s">
        <v>89</v>
      </c>
    </row>
    <row r="171" spans="1:65" s="2" customFormat="1" ht="16.5" customHeight="1">
      <c r="A171" s="40"/>
      <c r="B171" s="41"/>
      <c r="C171" s="230" t="s">
        <v>287</v>
      </c>
      <c r="D171" s="230" t="s">
        <v>160</v>
      </c>
      <c r="E171" s="231" t="s">
        <v>433</v>
      </c>
      <c r="F171" s="232" t="s">
        <v>434</v>
      </c>
      <c r="G171" s="233" t="s">
        <v>271</v>
      </c>
      <c r="H171" s="234">
        <v>33</v>
      </c>
      <c r="I171" s="235"/>
      <c r="J171" s="236">
        <f>ROUND(I171*H171,2)</f>
        <v>0</v>
      </c>
      <c r="K171" s="232" t="s">
        <v>357</v>
      </c>
      <c r="L171" s="46"/>
      <c r="M171" s="237" t="s">
        <v>1</v>
      </c>
      <c r="N171" s="238" t="s">
        <v>47</v>
      </c>
      <c r="O171" s="93"/>
      <c r="P171" s="239">
        <f>O171*H171</f>
        <v>0</v>
      </c>
      <c r="Q171" s="239">
        <v>0</v>
      </c>
      <c r="R171" s="239">
        <f>Q171*H171</f>
        <v>0</v>
      </c>
      <c r="S171" s="239">
        <v>0</v>
      </c>
      <c r="T171" s="240">
        <f>S171*H171</f>
        <v>0</v>
      </c>
      <c r="U171" s="40"/>
      <c r="V171" s="40"/>
      <c r="W171" s="40"/>
      <c r="X171" s="40"/>
      <c r="Y171" s="40"/>
      <c r="Z171" s="40"/>
      <c r="AA171" s="40"/>
      <c r="AB171" s="40"/>
      <c r="AC171" s="40"/>
      <c r="AD171" s="40"/>
      <c r="AE171" s="40"/>
      <c r="AR171" s="241" t="s">
        <v>165</v>
      </c>
      <c r="AT171" s="241" t="s">
        <v>160</v>
      </c>
      <c r="AU171" s="241" t="s">
        <v>89</v>
      </c>
      <c r="AY171" s="18" t="s">
        <v>158</v>
      </c>
      <c r="BE171" s="242">
        <f>IF(N171="základní",J171,0)</f>
        <v>0</v>
      </c>
      <c r="BF171" s="242">
        <f>IF(N171="snížená",J171,0)</f>
        <v>0</v>
      </c>
      <c r="BG171" s="242">
        <f>IF(N171="zákl. přenesená",J171,0)</f>
        <v>0</v>
      </c>
      <c r="BH171" s="242">
        <f>IF(N171="sníž. přenesená",J171,0)</f>
        <v>0</v>
      </c>
      <c r="BI171" s="242">
        <f>IF(N171="nulová",J171,0)</f>
        <v>0</v>
      </c>
      <c r="BJ171" s="18" t="s">
        <v>89</v>
      </c>
      <c r="BK171" s="242">
        <f>ROUND(I171*H171,2)</f>
        <v>0</v>
      </c>
      <c r="BL171" s="18" t="s">
        <v>165</v>
      </c>
      <c r="BM171" s="241" t="s">
        <v>435</v>
      </c>
    </row>
    <row r="172" spans="1:47" s="2" customFormat="1" ht="12">
      <c r="A172" s="40"/>
      <c r="B172" s="41"/>
      <c r="C172" s="42"/>
      <c r="D172" s="243" t="s">
        <v>192</v>
      </c>
      <c r="E172" s="42"/>
      <c r="F172" s="244" t="s">
        <v>432</v>
      </c>
      <c r="G172" s="42"/>
      <c r="H172" s="42"/>
      <c r="I172" s="245"/>
      <c r="J172" s="42"/>
      <c r="K172" s="42"/>
      <c r="L172" s="46"/>
      <c r="M172" s="246"/>
      <c r="N172" s="247"/>
      <c r="O172" s="93"/>
      <c r="P172" s="93"/>
      <c r="Q172" s="93"/>
      <c r="R172" s="93"/>
      <c r="S172" s="93"/>
      <c r="T172" s="94"/>
      <c r="U172" s="40"/>
      <c r="V172" s="40"/>
      <c r="W172" s="40"/>
      <c r="X172" s="40"/>
      <c r="Y172" s="40"/>
      <c r="Z172" s="40"/>
      <c r="AA172" s="40"/>
      <c r="AB172" s="40"/>
      <c r="AC172" s="40"/>
      <c r="AD172" s="40"/>
      <c r="AE172" s="40"/>
      <c r="AT172" s="18" t="s">
        <v>192</v>
      </c>
      <c r="AU172" s="18" t="s">
        <v>89</v>
      </c>
    </row>
    <row r="173" spans="1:65" s="2" customFormat="1" ht="16.5" customHeight="1">
      <c r="A173" s="40"/>
      <c r="B173" s="41"/>
      <c r="C173" s="230" t="s">
        <v>340</v>
      </c>
      <c r="D173" s="230" t="s">
        <v>160</v>
      </c>
      <c r="E173" s="231" t="s">
        <v>436</v>
      </c>
      <c r="F173" s="232" t="s">
        <v>437</v>
      </c>
      <c r="G173" s="233" t="s">
        <v>169</v>
      </c>
      <c r="H173" s="234">
        <v>24</v>
      </c>
      <c r="I173" s="235"/>
      <c r="J173" s="236">
        <f>ROUND(I173*H173,2)</f>
        <v>0</v>
      </c>
      <c r="K173" s="232" t="s">
        <v>357</v>
      </c>
      <c r="L173" s="46"/>
      <c r="M173" s="237" t="s">
        <v>1</v>
      </c>
      <c r="N173" s="238" t="s">
        <v>47</v>
      </c>
      <c r="O173" s="93"/>
      <c r="P173" s="239">
        <f>O173*H173</f>
        <v>0</v>
      </c>
      <c r="Q173" s="239">
        <v>0</v>
      </c>
      <c r="R173" s="239">
        <f>Q173*H173</f>
        <v>0</v>
      </c>
      <c r="S173" s="239">
        <v>0</v>
      </c>
      <c r="T173" s="240">
        <f>S173*H173</f>
        <v>0</v>
      </c>
      <c r="U173" s="40"/>
      <c r="V173" s="40"/>
      <c r="W173" s="40"/>
      <c r="X173" s="40"/>
      <c r="Y173" s="40"/>
      <c r="Z173" s="40"/>
      <c r="AA173" s="40"/>
      <c r="AB173" s="40"/>
      <c r="AC173" s="40"/>
      <c r="AD173" s="40"/>
      <c r="AE173" s="40"/>
      <c r="AR173" s="241" t="s">
        <v>165</v>
      </c>
      <c r="AT173" s="241" t="s">
        <v>160</v>
      </c>
      <c r="AU173" s="241" t="s">
        <v>89</v>
      </c>
      <c r="AY173" s="18" t="s">
        <v>158</v>
      </c>
      <c r="BE173" s="242">
        <f>IF(N173="základní",J173,0)</f>
        <v>0</v>
      </c>
      <c r="BF173" s="242">
        <f>IF(N173="snížená",J173,0)</f>
        <v>0</v>
      </c>
      <c r="BG173" s="242">
        <f>IF(N173="zákl. přenesená",J173,0)</f>
        <v>0</v>
      </c>
      <c r="BH173" s="242">
        <f>IF(N173="sníž. přenesená",J173,0)</f>
        <v>0</v>
      </c>
      <c r="BI173" s="242">
        <f>IF(N173="nulová",J173,0)</f>
        <v>0</v>
      </c>
      <c r="BJ173" s="18" t="s">
        <v>89</v>
      </c>
      <c r="BK173" s="242">
        <f>ROUND(I173*H173,2)</f>
        <v>0</v>
      </c>
      <c r="BL173" s="18" t="s">
        <v>165</v>
      </c>
      <c r="BM173" s="241" t="s">
        <v>438</v>
      </c>
    </row>
    <row r="174" spans="1:47" s="2" customFormat="1" ht="12">
      <c r="A174" s="40"/>
      <c r="B174" s="41"/>
      <c r="C174" s="42"/>
      <c r="D174" s="243" t="s">
        <v>192</v>
      </c>
      <c r="E174" s="42"/>
      <c r="F174" s="244" t="s">
        <v>439</v>
      </c>
      <c r="G174" s="42"/>
      <c r="H174" s="42"/>
      <c r="I174" s="245"/>
      <c r="J174" s="42"/>
      <c r="K174" s="42"/>
      <c r="L174" s="46"/>
      <c r="M174" s="246"/>
      <c r="N174" s="247"/>
      <c r="O174" s="93"/>
      <c r="P174" s="93"/>
      <c r="Q174" s="93"/>
      <c r="R174" s="93"/>
      <c r="S174" s="93"/>
      <c r="T174" s="94"/>
      <c r="U174" s="40"/>
      <c r="V174" s="40"/>
      <c r="W174" s="40"/>
      <c r="X174" s="40"/>
      <c r="Y174" s="40"/>
      <c r="Z174" s="40"/>
      <c r="AA174" s="40"/>
      <c r="AB174" s="40"/>
      <c r="AC174" s="40"/>
      <c r="AD174" s="40"/>
      <c r="AE174" s="40"/>
      <c r="AT174" s="18" t="s">
        <v>192</v>
      </c>
      <c r="AU174" s="18" t="s">
        <v>89</v>
      </c>
    </row>
    <row r="175" spans="1:65" s="2" customFormat="1" ht="16.5" customHeight="1">
      <c r="A175" s="40"/>
      <c r="B175" s="41"/>
      <c r="C175" s="230" t="s">
        <v>440</v>
      </c>
      <c r="D175" s="230" t="s">
        <v>160</v>
      </c>
      <c r="E175" s="231" t="s">
        <v>441</v>
      </c>
      <c r="F175" s="232" t="s">
        <v>442</v>
      </c>
      <c r="G175" s="233" t="s">
        <v>169</v>
      </c>
      <c r="H175" s="234">
        <v>17</v>
      </c>
      <c r="I175" s="235"/>
      <c r="J175" s="236">
        <f>ROUND(I175*H175,2)</f>
        <v>0</v>
      </c>
      <c r="K175" s="232" t="s">
        <v>357</v>
      </c>
      <c r="L175" s="46"/>
      <c r="M175" s="237" t="s">
        <v>1</v>
      </c>
      <c r="N175" s="238" t="s">
        <v>47</v>
      </c>
      <c r="O175" s="93"/>
      <c r="P175" s="239">
        <f>O175*H175</f>
        <v>0</v>
      </c>
      <c r="Q175" s="239">
        <v>0</v>
      </c>
      <c r="R175" s="239">
        <f>Q175*H175</f>
        <v>0</v>
      </c>
      <c r="S175" s="239">
        <v>0</v>
      </c>
      <c r="T175" s="240">
        <f>S175*H175</f>
        <v>0</v>
      </c>
      <c r="U175" s="40"/>
      <c r="V175" s="40"/>
      <c r="W175" s="40"/>
      <c r="X175" s="40"/>
      <c r="Y175" s="40"/>
      <c r="Z175" s="40"/>
      <c r="AA175" s="40"/>
      <c r="AB175" s="40"/>
      <c r="AC175" s="40"/>
      <c r="AD175" s="40"/>
      <c r="AE175" s="40"/>
      <c r="AR175" s="241" t="s">
        <v>165</v>
      </c>
      <c r="AT175" s="241" t="s">
        <v>160</v>
      </c>
      <c r="AU175" s="241" t="s">
        <v>89</v>
      </c>
      <c r="AY175" s="18" t="s">
        <v>158</v>
      </c>
      <c r="BE175" s="242">
        <f>IF(N175="základní",J175,0)</f>
        <v>0</v>
      </c>
      <c r="BF175" s="242">
        <f>IF(N175="snížená",J175,0)</f>
        <v>0</v>
      </c>
      <c r="BG175" s="242">
        <f>IF(N175="zákl. přenesená",J175,0)</f>
        <v>0</v>
      </c>
      <c r="BH175" s="242">
        <f>IF(N175="sníž. přenesená",J175,0)</f>
        <v>0</v>
      </c>
      <c r="BI175" s="242">
        <f>IF(N175="nulová",J175,0)</f>
        <v>0</v>
      </c>
      <c r="BJ175" s="18" t="s">
        <v>89</v>
      </c>
      <c r="BK175" s="242">
        <f>ROUND(I175*H175,2)</f>
        <v>0</v>
      </c>
      <c r="BL175" s="18" t="s">
        <v>165</v>
      </c>
      <c r="BM175" s="241" t="s">
        <v>443</v>
      </c>
    </row>
    <row r="176" spans="1:47" s="2" customFormat="1" ht="12">
      <c r="A176" s="40"/>
      <c r="B176" s="41"/>
      <c r="C176" s="42"/>
      <c r="D176" s="243" t="s">
        <v>192</v>
      </c>
      <c r="E176" s="42"/>
      <c r="F176" s="244" t="s">
        <v>444</v>
      </c>
      <c r="G176" s="42"/>
      <c r="H176" s="42"/>
      <c r="I176" s="245"/>
      <c r="J176" s="42"/>
      <c r="K176" s="42"/>
      <c r="L176" s="46"/>
      <c r="M176" s="246"/>
      <c r="N176" s="247"/>
      <c r="O176" s="93"/>
      <c r="P176" s="93"/>
      <c r="Q176" s="93"/>
      <c r="R176" s="93"/>
      <c r="S176" s="93"/>
      <c r="T176" s="94"/>
      <c r="U176" s="40"/>
      <c r="V176" s="40"/>
      <c r="W176" s="40"/>
      <c r="X176" s="40"/>
      <c r="Y176" s="40"/>
      <c r="Z176" s="40"/>
      <c r="AA176" s="40"/>
      <c r="AB176" s="40"/>
      <c r="AC176" s="40"/>
      <c r="AD176" s="40"/>
      <c r="AE176" s="40"/>
      <c r="AT176" s="18" t="s">
        <v>192</v>
      </c>
      <c r="AU176" s="18" t="s">
        <v>89</v>
      </c>
    </row>
    <row r="177" spans="1:65" s="2" customFormat="1" ht="24.15" customHeight="1">
      <c r="A177" s="40"/>
      <c r="B177" s="41"/>
      <c r="C177" s="230" t="s">
        <v>343</v>
      </c>
      <c r="D177" s="230" t="s">
        <v>160</v>
      </c>
      <c r="E177" s="231" t="s">
        <v>445</v>
      </c>
      <c r="F177" s="232" t="s">
        <v>446</v>
      </c>
      <c r="G177" s="233" t="s">
        <v>169</v>
      </c>
      <c r="H177" s="234">
        <v>1</v>
      </c>
      <c r="I177" s="235"/>
      <c r="J177" s="236">
        <f>ROUND(I177*H177,2)</f>
        <v>0</v>
      </c>
      <c r="K177" s="232" t="s">
        <v>357</v>
      </c>
      <c r="L177" s="46"/>
      <c r="M177" s="237" t="s">
        <v>1</v>
      </c>
      <c r="N177" s="238" t="s">
        <v>47</v>
      </c>
      <c r="O177" s="93"/>
      <c r="P177" s="239">
        <f>O177*H177</f>
        <v>0</v>
      </c>
      <c r="Q177" s="239">
        <v>0</v>
      </c>
      <c r="R177" s="239">
        <f>Q177*H177</f>
        <v>0</v>
      </c>
      <c r="S177" s="239">
        <v>0</v>
      </c>
      <c r="T177" s="240">
        <f>S177*H177</f>
        <v>0</v>
      </c>
      <c r="U177" s="40"/>
      <c r="V177" s="40"/>
      <c r="W177" s="40"/>
      <c r="X177" s="40"/>
      <c r="Y177" s="40"/>
      <c r="Z177" s="40"/>
      <c r="AA177" s="40"/>
      <c r="AB177" s="40"/>
      <c r="AC177" s="40"/>
      <c r="AD177" s="40"/>
      <c r="AE177" s="40"/>
      <c r="AR177" s="241" t="s">
        <v>165</v>
      </c>
      <c r="AT177" s="241" t="s">
        <v>160</v>
      </c>
      <c r="AU177" s="241" t="s">
        <v>89</v>
      </c>
      <c r="AY177" s="18" t="s">
        <v>158</v>
      </c>
      <c r="BE177" s="242">
        <f>IF(N177="základní",J177,0)</f>
        <v>0</v>
      </c>
      <c r="BF177" s="242">
        <f>IF(N177="snížená",J177,0)</f>
        <v>0</v>
      </c>
      <c r="BG177" s="242">
        <f>IF(N177="zákl. přenesená",J177,0)</f>
        <v>0</v>
      </c>
      <c r="BH177" s="242">
        <f>IF(N177="sníž. přenesená",J177,0)</f>
        <v>0</v>
      </c>
      <c r="BI177" s="242">
        <f>IF(N177="nulová",J177,0)</f>
        <v>0</v>
      </c>
      <c r="BJ177" s="18" t="s">
        <v>89</v>
      </c>
      <c r="BK177" s="242">
        <f>ROUND(I177*H177,2)</f>
        <v>0</v>
      </c>
      <c r="BL177" s="18" t="s">
        <v>165</v>
      </c>
      <c r="BM177" s="241" t="s">
        <v>447</v>
      </c>
    </row>
    <row r="178" spans="1:65" s="2" customFormat="1" ht="16.5" customHeight="1">
      <c r="A178" s="40"/>
      <c r="B178" s="41"/>
      <c r="C178" s="230" t="s">
        <v>448</v>
      </c>
      <c r="D178" s="230" t="s">
        <v>160</v>
      </c>
      <c r="E178" s="231" t="s">
        <v>449</v>
      </c>
      <c r="F178" s="232" t="s">
        <v>450</v>
      </c>
      <c r="G178" s="233" t="s">
        <v>271</v>
      </c>
      <c r="H178" s="234">
        <v>95</v>
      </c>
      <c r="I178" s="235"/>
      <c r="J178" s="236">
        <f>ROUND(I178*H178,2)</f>
        <v>0</v>
      </c>
      <c r="K178" s="232" t="s">
        <v>357</v>
      </c>
      <c r="L178" s="46"/>
      <c r="M178" s="237" t="s">
        <v>1</v>
      </c>
      <c r="N178" s="238" t="s">
        <v>47</v>
      </c>
      <c r="O178" s="93"/>
      <c r="P178" s="239">
        <f>O178*H178</f>
        <v>0</v>
      </c>
      <c r="Q178" s="239">
        <v>0</v>
      </c>
      <c r="R178" s="239">
        <f>Q178*H178</f>
        <v>0</v>
      </c>
      <c r="S178" s="239">
        <v>0</v>
      </c>
      <c r="T178" s="240">
        <f>S178*H178</f>
        <v>0</v>
      </c>
      <c r="U178" s="40"/>
      <c r="V178" s="40"/>
      <c r="W178" s="40"/>
      <c r="X178" s="40"/>
      <c r="Y178" s="40"/>
      <c r="Z178" s="40"/>
      <c r="AA178" s="40"/>
      <c r="AB178" s="40"/>
      <c r="AC178" s="40"/>
      <c r="AD178" s="40"/>
      <c r="AE178" s="40"/>
      <c r="AR178" s="241" t="s">
        <v>165</v>
      </c>
      <c r="AT178" s="241" t="s">
        <v>160</v>
      </c>
      <c r="AU178" s="241" t="s">
        <v>89</v>
      </c>
      <c r="AY178" s="18" t="s">
        <v>158</v>
      </c>
      <c r="BE178" s="242">
        <f>IF(N178="základní",J178,0)</f>
        <v>0</v>
      </c>
      <c r="BF178" s="242">
        <f>IF(N178="snížená",J178,0)</f>
        <v>0</v>
      </c>
      <c r="BG178" s="242">
        <f>IF(N178="zákl. přenesená",J178,0)</f>
        <v>0</v>
      </c>
      <c r="BH178" s="242">
        <f>IF(N178="sníž. přenesená",J178,0)</f>
        <v>0</v>
      </c>
      <c r="BI178" s="242">
        <f>IF(N178="nulová",J178,0)</f>
        <v>0</v>
      </c>
      <c r="BJ178" s="18" t="s">
        <v>89</v>
      </c>
      <c r="BK178" s="242">
        <f>ROUND(I178*H178,2)</f>
        <v>0</v>
      </c>
      <c r="BL178" s="18" t="s">
        <v>165</v>
      </c>
      <c r="BM178" s="241" t="s">
        <v>451</v>
      </c>
    </row>
    <row r="179" spans="1:47" s="2" customFormat="1" ht="12">
      <c r="A179" s="40"/>
      <c r="B179" s="41"/>
      <c r="C179" s="42"/>
      <c r="D179" s="243" t="s">
        <v>192</v>
      </c>
      <c r="E179" s="42"/>
      <c r="F179" s="244" t="s">
        <v>452</v>
      </c>
      <c r="G179" s="42"/>
      <c r="H179" s="42"/>
      <c r="I179" s="245"/>
      <c r="J179" s="42"/>
      <c r="K179" s="42"/>
      <c r="L179" s="46"/>
      <c r="M179" s="246"/>
      <c r="N179" s="247"/>
      <c r="O179" s="93"/>
      <c r="P179" s="93"/>
      <c r="Q179" s="93"/>
      <c r="R179" s="93"/>
      <c r="S179" s="93"/>
      <c r="T179" s="94"/>
      <c r="U179" s="40"/>
      <c r="V179" s="40"/>
      <c r="W179" s="40"/>
      <c r="X179" s="40"/>
      <c r="Y179" s="40"/>
      <c r="Z179" s="40"/>
      <c r="AA179" s="40"/>
      <c r="AB179" s="40"/>
      <c r="AC179" s="40"/>
      <c r="AD179" s="40"/>
      <c r="AE179" s="40"/>
      <c r="AT179" s="18" t="s">
        <v>192</v>
      </c>
      <c r="AU179" s="18" t="s">
        <v>89</v>
      </c>
    </row>
    <row r="180" spans="1:65" s="2" customFormat="1" ht="16.5" customHeight="1">
      <c r="A180" s="40"/>
      <c r="B180" s="41"/>
      <c r="C180" s="230" t="s">
        <v>348</v>
      </c>
      <c r="D180" s="230" t="s">
        <v>160</v>
      </c>
      <c r="E180" s="231" t="s">
        <v>453</v>
      </c>
      <c r="F180" s="232" t="s">
        <v>454</v>
      </c>
      <c r="G180" s="233" t="s">
        <v>271</v>
      </c>
      <c r="H180" s="234">
        <v>95</v>
      </c>
      <c r="I180" s="235"/>
      <c r="J180" s="236">
        <f>ROUND(I180*H180,2)</f>
        <v>0</v>
      </c>
      <c r="K180" s="232" t="s">
        <v>357</v>
      </c>
      <c r="L180" s="46"/>
      <c r="M180" s="237" t="s">
        <v>1</v>
      </c>
      <c r="N180" s="238" t="s">
        <v>47</v>
      </c>
      <c r="O180" s="93"/>
      <c r="P180" s="239">
        <f>O180*H180</f>
        <v>0</v>
      </c>
      <c r="Q180" s="239">
        <v>0</v>
      </c>
      <c r="R180" s="239">
        <f>Q180*H180</f>
        <v>0</v>
      </c>
      <c r="S180" s="239">
        <v>0</v>
      </c>
      <c r="T180" s="240">
        <f>S180*H180</f>
        <v>0</v>
      </c>
      <c r="U180" s="40"/>
      <c r="V180" s="40"/>
      <c r="W180" s="40"/>
      <c r="X180" s="40"/>
      <c r="Y180" s="40"/>
      <c r="Z180" s="40"/>
      <c r="AA180" s="40"/>
      <c r="AB180" s="40"/>
      <c r="AC180" s="40"/>
      <c r="AD180" s="40"/>
      <c r="AE180" s="40"/>
      <c r="AR180" s="241" t="s">
        <v>165</v>
      </c>
      <c r="AT180" s="241" t="s">
        <v>160</v>
      </c>
      <c r="AU180" s="241" t="s">
        <v>89</v>
      </c>
      <c r="AY180" s="18" t="s">
        <v>158</v>
      </c>
      <c r="BE180" s="242">
        <f>IF(N180="základní",J180,0)</f>
        <v>0</v>
      </c>
      <c r="BF180" s="242">
        <f>IF(N180="snížená",J180,0)</f>
        <v>0</v>
      </c>
      <c r="BG180" s="242">
        <f>IF(N180="zákl. přenesená",J180,0)</f>
        <v>0</v>
      </c>
      <c r="BH180" s="242">
        <f>IF(N180="sníž. přenesená",J180,0)</f>
        <v>0</v>
      </c>
      <c r="BI180" s="242">
        <f>IF(N180="nulová",J180,0)</f>
        <v>0</v>
      </c>
      <c r="BJ180" s="18" t="s">
        <v>89</v>
      </c>
      <c r="BK180" s="242">
        <f>ROUND(I180*H180,2)</f>
        <v>0</v>
      </c>
      <c r="BL180" s="18" t="s">
        <v>165</v>
      </c>
      <c r="BM180" s="241" t="s">
        <v>455</v>
      </c>
    </row>
    <row r="181" spans="1:47" s="2" customFormat="1" ht="12">
      <c r="A181" s="40"/>
      <c r="B181" s="41"/>
      <c r="C181" s="42"/>
      <c r="D181" s="243" t="s">
        <v>192</v>
      </c>
      <c r="E181" s="42"/>
      <c r="F181" s="244" t="s">
        <v>456</v>
      </c>
      <c r="G181" s="42"/>
      <c r="H181" s="42"/>
      <c r="I181" s="245"/>
      <c r="J181" s="42"/>
      <c r="K181" s="42"/>
      <c r="L181" s="46"/>
      <c r="M181" s="246"/>
      <c r="N181" s="247"/>
      <c r="O181" s="93"/>
      <c r="P181" s="93"/>
      <c r="Q181" s="93"/>
      <c r="R181" s="93"/>
      <c r="S181" s="93"/>
      <c r="T181" s="94"/>
      <c r="U181" s="40"/>
      <c r="V181" s="40"/>
      <c r="W181" s="40"/>
      <c r="X181" s="40"/>
      <c r="Y181" s="40"/>
      <c r="Z181" s="40"/>
      <c r="AA181" s="40"/>
      <c r="AB181" s="40"/>
      <c r="AC181" s="40"/>
      <c r="AD181" s="40"/>
      <c r="AE181" s="40"/>
      <c r="AT181" s="18" t="s">
        <v>192</v>
      </c>
      <c r="AU181" s="18" t="s">
        <v>89</v>
      </c>
    </row>
    <row r="182" spans="1:65" s="2" customFormat="1" ht="16.5" customHeight="1">
      <c r="A182" s="40"/>
      <c r="B182" s="41"/>
      <c r="C182" s="230" t="s">
        <v>457</v>
      </c>
      <c r="D182" s="230" t="s">
        <v>160</v>
      </c>
      <c r="E182" s="231" t="s">
        <v>458</v>
      </c>
      <c r="F182" s="232" t="s">
        <v>459</v>
      </c>
      <c r="G182" s="233" t="s">
        <v>169</v>
      </c>
      <c r="H182" s="234">
        <v>1</v>
      </c>
      <c r="I182" s="235"/>
      <c r="J182" s="236">
        <f>ROUND(I182*H182,2)</f>
        <v>0</v>
      </c>
      <c r="K182" s="232" t="s">
        <v>357</v>
      </c>
      <c r="L182" s="46"/>
      <c r="M182" s="237" t="s">
        <v>1</v>
      </c>
      <c r="N182" s="238" t="s">
        <v>47</v>
      </c>
      <c r="O182" s="93"/>
      <c r="P182" s="239">
        <f>O182*H182</f>
        <v>0</v>
      </c>
      <c r="Q182" s="239">
        <v>0</v>
      </c>
      <c r="R182" s="239">
        <f>Q182*H182</f>
        <v>0</v>
      </c>
      <c r="S182" s="239">
        <v>0</v>
      </c>
      <c r="T182" s="240">
        <f>S182*H182</f>
        <v>0</v>
      </c>
      <c r="U182" s="40"/>
      <c r="V182" s="40"/>
      <c r="W182" s="40"/>
      <c r="X182" s="40"/>
      <c r="Y182" s="40"/>
      <c r="Z182" s="40"/>
      <c r="AA182" s="40"/>
      <c r="AB182" s="40"/>
      <c r="AC182" s="40"/>
      <c r="AD182" s="40"/>
      <c r="AE182" s="40"/>
      <c r="AR182" s="241" t="s">
        <v>165</v>
      </c>
      <c r="AT182" s="241" t="s">
        <v>160</v>
      </c>
      <c r="AU182" s="241" t="s">
        <v>89</v>
      </c>
      <c r="AY182" s="18" t="s">
        <v>158</v>
      </c>
      <c r="BE182" s="242">
        <f>IF(N182="základní",J182,0)</f>
        <v>0</v>
      </c>
      <c r="BF182" s="242">
        <f>IF(N182="snížená",J182,0)</f>
        <v>0</v>
      </c>
      <c r="BG182" s="242">
        <f>IF(N182="zákl. přenesená",J182,0)</f>
        <v>0</v>
      </c>
      <c r="BH182" s="242">
        <f>IF(N182="sníž. přenesená",J182,0)</f>
        <v>0</v>
      </c>
      <c r="BI182" s="242">
        <f>IF(N182="nulová",J182,0)</f>
        <v>0</v>
      </c>
      <c r="BJ182" s="18" t="s">
        <v>89</v>
      </c>
      <c r="BK182" s="242">
        <f>ROUND(I182*H182,2)</f>
        <v>0</v>
      </c>
      <c r="BL182" s="18" t="s">
        <v>165</v>
      </c>
      <c r="BM182" s="241" t="s">
        <v>460</v>
      </c>
    </row>
    <row r="183" spans="1:47" s="2" customFormat="1" ht="12">
      <c r="A183" s="40"/>
      <c r="B183" s="41"/>
      <c r="C183" s="42"/>
      <c r="D183" s="243" t="s">
        <v>192</v>
      </c>
      <c r="E183" s="42"/>
      <c r="F183" s="244" t="s">
        <v>461</v>
      </c>
      <c r="G183" s="42"/>
      <c r="H183" s="42"/>
      <c r="I183" s="245"/>
      <c r="J183" s="42"/>
      <c r="K183" s="42"/>
      <c r="L183" s="46"/>
      <c r="M183" s="246"/>
      <c r="N183" s="247"/>
      <c r="O183" s="93"/>
      <c r="P183" s="93"/>
      <c r="Q183" s="93"/>
      <c r="R183" s="93"/>
      <c r="S183" s="93"/>
      <c r="T183" s="94"/>
      <c r="U183" s="40"/>
      <c r="V183" s="40"/>
      <c r="W183" s="40"/>
      <c r="X183" s="40"/>
      <c r="Y183" s="40"/>
      <c r="Z183" s="40"/>
      <c r="AA183" s="40"/>
      <c r="AB183" s="40"/>
      <c r="AC183" s="40"/>
      <c r="AD183" s="40"/>
      <c r="AE183" s="40"/>
      <c r="AT183" s="18" t="s">
        <v>192</v>
      </c>
      <c r="AU183" s="18" t="s">
        <v>89</v>
      </c>
    </row>
    <row r="184" spans="1:65" s="2" customFormat="1" ht="16.5" customHeight="1">
      <c r="A184" s="40"/>
      <c r="B184" s="41"/>
      <c r="C184" s="230" t="s">
        <v>403</v>
      </c>
      <c r="D184" s="230" t="s">
        <v>160</v>
      </c>
      <c r="E184" s="231" t="s">
        <v>462</v>
      </c>
      <c r="F184" s="232" t="s">
        <v>463</v>
      </c>
      <c r="G184" s="233" t="s">
        <v>169</v>
      </c>
      <c r="H184" s="234">
        <v>10</v>
      </c>
      <c r="I184" s="235"/>
      <c r="J184" s="236">
        <f>ROUND(I184*H184,2)</f>
        <v>0</v>
      </c>
      <c r="K184" s="232" t="s">
        <v>357</v>
      </c>
      <c r="L184" s="46"/>
      <c r="M184" s="237" t="s">
        <v>1</v>
      </c>
      <c r="N184" s="238" t="s">
        <v>47</v>
      </c>
      <c r="O184" s="93"/>
      <c r="P184" s="239">
        <f>O184*H184</f>
        <v>0</v>
      </c>
      <c r="Q184" s="239">
        <v>0</v>
      </c>
      <c r="R184" s="239">
        <f>Q184*H184</f>
        <v>0</v>
      </c>
      <c r="S184" s="239">
        <v>0</v>
      </c>
      <c r="T184" s="240">
        <f>S184*H184</f>
        <v>0</v>
      </c>
      <c r="U184" s="40"/>
      <c r="V184" s="40"/>
      <c r="W184" s="40"/>
      <c r="X184" s="40"/>
      <c r="Y184" s="40"/>
      <c r="Z184" s="40"/>
      <c r="AA184" s="40"/>
      <c r="AB184" s="40"/>
      <c r="AC184" s="40"/>
      <c r="AD184" s="40"/>
      <c r="AE184" s="40"/>
      <c r="AR184" s="241" t="s">
        <v>165</v>
      </c>
      <c r="AT184" s="241" t="s">
        <v>160</v>
      </c>
      <c r="AU184" s="241" t="s">
        <v>89</v>
      </c>
      <c r="AY184" s="18" t="s">
        <v>158</v>
      </c>
      <c r="BE184" s="242">
        <f>IF(N184="základní",J184,0)</f>
        <v>0</v>
      </c>
      <c r="BF184" s="242">
        <f>IF(N184="snížená",J184,0)</f>
        <v>0</v>
      </c>
      <c r="BG184" s="242">
        <f>IF(N184="zákl. přenesená",J184,0)</f>
        <v>0</v>
      </c>
      <c r="BH184" s="242">
        <f>IF(N184="sníž. přenesená",J184,0)</f>
        <v>0</v>
      </c>
      <c r="BI184" s="242">
        <f>IF(N184="nulová",J184,0)</f>
        <v>0</v>
      </c>
      <c r="BJ184" s="18" t="s">
        <v>89</v>
      </c>
      <c r="BK184" s="242">
        <f>ROUND(I184*H184,2)</f>
        <v>0</v>
      </c>
      <c r="BL184" s="18" t="s">
        <v>165</v>
      </c>
      <c r="BM184" s="241" t="s">
        <v>464</v>
      </c>
    </row>
    <row r="185" spans="1:65" s="2" customFormat="1" ht="16.5" customHeight="1">
      <c r="A185" s="40"/>
      <c r="B185" s="41"/>
      <c r="C185" s="230" t="s">
        <v>465</v>
      </c>
      <c r="D185" s="230" t="s">
        <v>160</v>
      </c>
      <c r="E185" s="231" t="s">
        <v>466</v>
      </c>
      <c r="F185" s="232" t="s">
        <v>467</v>
      </c>
      <c r="G185" s="233" t="s">
        <v>169</v>
      </c>
      <c r="H185" s="234">
        <v>6</v>
      </c>
      <c r="I185" s="235"/>
      <c r="J185" s="236">
        <f>ROUND(I185*H185,2)</f>
        <v>0</v>
      </c>
      <c r="K185" s="232" t="s">
        <v>357</v>
      </c>
      <c r="L185" s="46"/>
      <c r="M185" s="237" t="s">
        <v>1</v>
      </c>
      <c r="N185" s="238" t="s">
        <v>47</v>
      </c>
      <c r="O185" s="93"/>
      <c r="P185" s="239">
        <f>O185*H185</f>
        <v>0</v>
      </c>
      <c r="Q185" s="239">
        <v>0</v>
      </c>
      <c r="R185" s="239">
        <f>Q185*H185</f>
        <v>0</v>
      </c>
      <c r="S185" s="239">
        <v>0</v>
      </c>
      <c r="T185" s="240">
        <f>S185*H185</f>
        <v>0</v>
      </c>
      <c r="U185" s="40"/>
      <c r="V185" s="40"/>
      <c r="W185" s="40"/>
      <c r="X185" s="40"/>
      <c r="Y185" s="40"/>
      <c r="Z185" s="40"/>
      <c r="AA185" s="40"/>
      <c r="AB185" s="40"/>
      <c r="AC185" s="40"/>
      <c r="AD185" s="40"/>
      <c r="AE185" s="40"/>
      <c r="AR185" s="241" t="s">
        <v>165</v>
      </c>
      <c r="AT185" s="241" t="s">
        <v>160</v>
      </c>
      <c r="AU185" s="241" t="s">
        <v>89</v>
      </c>
      <c r="AY185" s="18" t="s">
        <v>158</v>
      </c>
      <c r="BE185" s="242">
        <f>IF(N185="základní",J185,0)</f>
        <v>0</v>
      </c>
      <c r="BF185" s="242">
        <f>IF(N185="snížená",J185,0)</f>
        <v>0</v>
      </c>
      <c r="BG185" s="242">
        <f>IF(N185="zákl. přenesená",J185,0)</f>
        <v>0</v>
      </c>
      <c r="BH185" s="242">
        <f>IF(N185="sníž. přenesená",J185,0)</f>
        <v>0</v>
      </c>
      <c r="BI185" s="242">
        <f>IF(N185="nulová",J185,0)</f>
        <v>0</v>
      </c>
      <c r="BJ185" s="18" t="s">
        <v>89</v>
      </c>
      <c r="BK185" s="242">
        <f>ROUND(I185*H185,2)</f>
        <v>0</v>
      </c>
      <c r="BL185" s="18" t="s">
        <v>165</v>
      </c>
      <c r="BM185" s="241" t="s">
        <v>468</v>
      </c>
    </row>
    <row r="186" spans="1:65" s="2" customFormat="1" ht="16.5" customHeight="1">
      <c r="A186" s="40"/>
      <c r="B186" s="41"/>
      <c r="C186" s="230" t="s">
        <v>407</v>
      </c>
      <c r="D186" s="230" t="s">
        <v>160</v>
      </c>
      <c r="E186" s="231" t="s">
        <v>469</v>
      </c>
      <c r="F186" s="232" t="s">
        <v>470</v>
      </c>
      <c r="G186" s="233" t="s">
        <v>169</v>
      </c>
      <c r="H186" s="234">
        <v>1</v>
      </c>
      <c r="I186" s="235"/>
      <c r="J186" s="236">
        <f>ROUND(I186*H186,2)</f>
        <v>0</v>
      </c>
      <c r="K186" s="232" t="s">
        <v>357</v>
      </c>
      <c r="L186" s="46"/>
      <c r="M186" s="237" t="s">
        <v>1</v>
      </c>
      <c r="N186" s="238" t="s">
        <v>47</v>
      </c>
      <c r="O186" s="93"/>
      <c r="P186" s="239">
        <f>O186*H186</f>
        <v>0</v>
      </c>
      <c r="Q186" s="239">
        <v>0</v>
      </c>
      <c r="R186" s="239">
        <f>Q186*H186</f>
        <v>0</v>
      </c>
      <c r="S186" s="239">
        <v>0</v>
      </c>
      <c r="T186" s="240">
        <f>S186*H186</f>
        <v>0</v>
      </c>
      <c r="U186" s="40"/>
      <c r="V186" s="40"/>
      <c r="W186" s="40"/>
      <c r="X186" s="40"/>
      <c r="Y186" s="40"/>
      <c r="Z186" s="40"/>
      <c r="AA186" s="40"/>
      <c r="AB186" s="40"/>
      <c r="AC186" s="40"/>
      <c r="AD186" s="40"/>
      <c r="AE186" s="40"/>
      <c r="AR186" s="241" t="s">
        <v>165</v>
      </c>
      <c r="AT186" s="241" t="s">
        <v>160</v>
      </c>
      <c r="AU186" s="241" t="s">
        <v>89</v>
      </c>
      <c r="AY186" s="18" t="s">
        <v>158</v>
      </c>
      <c r="BE186" s="242">
        <f>IF(N186="základní",J186,0)</f>
        <v>0</v>
      </c>
      <c r="BF186" s="242">
        <f>IF(N186="snížená",J186,0)</f>
        <v>0</v>
      </c>
      <c r="BG186" s="242">
        <f>IF(N186="zákl. přenesená",J186,0)</f>
        <v>0</v>
      </c>
      <c r="BH186" s="242">
        <f>IF(N186="sníž. přenesená",J186,0)</f>
        <v>0</v>
      </c>
      <c r="BI186" s="242">
        <f>IF(N186="nulová",J186,0)</f>
        <v>0</v>
      </c>
      <c r="BJ186" s="18" t="s">
        <v>89</v>
      </c>
      <c r="BK186" s="242">
        <f>ROUND(I186*H186,2)</f>
        <v>0</v>
      </c>
      <c r="BL186" s="18" t="s">
        <v>165</v>
      </c>
      <c r="BM186" s="241" t="s">
        <v>471</v>
      </c>
    </row>
    <row r="187" spans="1:65" s="2" customFormat="1" ht="21.75" customHeight="1">
      <c r="A187" s="40"/>
      <c r="B187" s="41"/>
      <c r="C187" s="230" t="s">
        <v>472</v>
      </c>
      <c r="D187" s="230" t="s">
        <v>160</v>
      </c>
      <c r="E187" s="231" t="s">
        <v>473</v>
      </c>
      <c r="F187" s="232" t="s">
        <v>474</v>
      </c>
      <c r="G187" s="233" t="s">
        <v>271</v>
      </c>
      <c r="H187" s="234">
        <v>62</v>
      </c>
      <c r="I187" s="235"/>
      <c r="J187" s="236">
        <f>ROUND(I187*H187,2)</f>
        <v>0</v>
      </c>
      <c r="K187" s="232" t="s">
        <v>357</v>
      </c>
      <c r="L187" s="46"/>
      <c r="M187" s="237" t="s">
        <v>1</v>
      </c>
      <c r="N187" s="238" t="s">
        <v>47</v>
      </c>
      <c r="O187" s="93"/>
      <c r="P187" s="239">
        <f>O187*H187</f>
        <v>0</v>
      </c>
      <c r="Q187" s="239">
        <v>0</v>
      </c>
      <c r="R187" s="239">
        <f>Q187*H187</f>
        <v>0</v>
      </c>
      <c r="S187" s="239">
        <v>0</v>
      </c>
      <c r="T187" s="240">
        <f>S187*H187</f>
        <v>0</v>
      </c>
      <c r="U187" s="40"/>
      <c r="V187" s="40"/>
      <c r="W187" s="40"/>
      <c r="X187" s="40"/>
      <c r="Y187" s="40"/>
      <c r="Z187" s="40"/>
      <c r="AA187" s="40"/>
      <c r="AB187" s="40"/>
      <c r="AC187" s="40"/>
      <c r="AD187" s="40"/>
      <c r="AE187" s="40"/>
      <c r="AR187" s="241" t="s">
        <v>165</v>
      </c>
      <c r="AT187" s="241" t="s">
        <v>160</v>
      </c>
      <c r="AU187" s="241" t="s">
        <v>89</v>
      </c>
      <c r="AY187" s="18" t="s">
        <v>158</v>
      </c>
      <c r="BE187" s="242">
        <f>IF(N187="základní",J187,0)</f>
        <v>0</v>
      </c>
      <c r="BF187" s="242">
        <f>IF(N187="snížená",J187,0)</f>
        <v>0</v>
      </c>
      <c r="BG187" s="242">
        <f>IF(N187="zákl. přenesená",J187,0)</f>
        <v>0</v>
      </c>
      <c r="BH187" s="242">
        <f>IF(N187="sníž. přenesená",J187,0)</f>
        <v>0</v>
      </c>
      <c r="BI187" s="242">
        <f>IF(N187="nulová",J187,0)</f>
        <v>0</v>
      </c>
      <c r="BJ187" s="18" t="s">
        <v>89</v>
      </c>
      <c r="BK187" s="242">
        <f>ROUND(I187*H187,2)</f>
        <v>0</v>
      </c>
      <c r="BL187" s="18" t="s">
        <v>165</v>
      </c>
      <c r="BM187" s="241" t="s">
        <v>475</v>
      </c>
    </row>
    <row r="188" spans="1:65" s="2" customFormat="1" ht="21.75" customHeight="1">
      <c r="A188" s="40"/>
      <c r="B188" s="41"/>
      <c r="C188" s="230" t="s">
        <v>410</v>
      </c>
      <c r="D188" s="230" t="s">
        <v>160</v>
      </c>
      <c r="E188" s="231" t="s">
        <v>476</v>
      </c>
      <c r="F188" s="232" t="s">
        <v>477</v>
      </c>
      <c r="G188" s="233" t="s">
        <v>271</v>
      </c>
      <c r="H188" s="234">
        <v>33</v>
      </c>
      <c r="I188" s="235"/>
      <c r="J188" s="236">
        <f>ROUND(I188*H188,2)</f>
        <v>0</v>
      </c>
      <c r="K188" s="232" t="s">
        <v>357</v>
      </c>
      <c r="L188" s="46"/>
      <c r="M188" s="237" t="s">
        <v>1</v>
      </c>
      <c r="N188" s="238" t="s">
        <v>47</v>
      </c>
      <c r="O188" s="93"/>
      <c r="P188" s="239">
        <f>O188*H188</f>
        <v>0</v>
      </c>
      <c r="Q188" s="239">
        <v>0</v>
      </c>
      <c r="R188" s="239">
        <f>Q188*H188</f>
        <v>0</v>
      </c>
      <c r="S188" s="239">
        <v>0</v>
      </c>
      <c r="T188" s="240">
        <f>S188*H188</f>
        <v>0</v>
      </c>
      <c r="U188" s="40"/>
      <c r="V188" s="40"/>
      <c r="W188" s="40"/>
      <c r="X188" s="40"/>
      <c r="Y188" s="40"/>
      <c r="Z188" s="40"/>
      <c r="AA188" s="40"/>
      <c r="AB188" s="40"/>
      <c r="AC188" s="40"/>
      <c r="AD188" s="40"/>
      <c r="AE188" s="40"/>
      <c r="AR188" s="241" t="s">
        <v>165</v>
      </c>
      <c r="AT188" s="241" t="s">
        <v>160</v>
      </c>
      <c r="AU188" s="241" t="s">
        <v>89</v>
      </c>
      <c r="AY188" s="18" t="s">
        <v>158</v>
      </c>
      <c r="BE188" s="242">
        <f>IF(N188="základní",J188,0)</f>
        <v>0</v>
      </c>
      <c r="BF188" s="242">
        <f>IF(N188="snížená",J188,0)</f>
        <v>0</v>
      </c>
      <c r="BG188" s="242">
        <f>IF(N188="zákl. přenesená",J188,0)</f>
        <v>0</v>
      </c>
      <c r="BH188" s="242">
        <f>IF(N188="sníž. přenesená",J188,0)</f>
        <v>0</v>
      </c>
      <c r="BI188" s="242">
        <f>IF(N188="nulová",J188,0)</f>
        <v>0</v>
      </c>
      <c r="BJ188" s="18" t="s">
        <v>89</v>
      </c>
      <c r="BK188" s="242">
        <f>ROUND(I188*H188,2)</f>
        <v>0</v>
      </c>
      <c r="BL188" s="18" t="s">
        <v>165</v>
      </c>
      <c r="BM188" s="241" t="s">
        <v>478</v>
      </c>
    </row>
    <row r="189" spans="1:65" s="2" customFormat="1" ht="16.5" customHeight="1">
      <c r="A189" s="40"/>
      <c r="B189" s="41"/>
      <c r="C189" s="230" t="s">
        <v>479</v>
      </c>
      <c r="D189" s="230" t="s">
        <v>160</v>
      </c>
      <c r="E189" s="231" t="s">
        <v>480</v>
      </c>
      <c r="F189" s="232" t="s">
        <v>481</v>
      </c>
      <c r="G189" s="233" t="s">
        <v>169</v>
      </c>
      <c r="H189" s="234">
        <v>1</v>
      </c>
      <c r="I189" s="235"/>
      <c r="J189" s="236">
        <f>ROUND(I189*H189,2)</f>
        <v>0</v>
      </c>
      <c r="K189" s="232" t="s">
        <v>357</v>
      </c>
      <c r="L189" s="46"/>
      <c r="M189" s="237" t="s">
        <v>1</v>
      </c>
      <c r="N189" s="238" t="s">
        <v>47</v>
      </c>
      <c r="O189" s="93"/>
      <c r="P189" s="239">
        <f>O189*H189</f>
        <v>0</v>
      </c>
      <c r="Q189" s="239">
        <v>0</v>
      </c>
      <c r="R189" s="239">
        <f>Q189*H189</f>
        <v>0</v>
      </c>
      <c r="S189" s="239">
        <v>0</v>
      </c>
      <c r="T189" s="240">
        <f>S189*H189</f>
        <v>0</v>
      </c>
      <c r="U189" s="40"/>
      <c r="V189" s="40"/>
      <c r="W189" s="40"/>
      <c r="X189" s="40"/>
      <c r="Y189" s="40"/>
      <c r="Z189" s="40"/>
      <c r="AA189" s="40"/>
      <c r="AB189" s="40"/>
      <c r="AC189" s="40"/>
      <c r="AD189" s="40"/>
      <c r="AE189" s="40"/>
      <c r="AR189" s="241" t="s">
        <v>165</v>
      </c>
      <c r="AT189" s="241" t="s">
        <v>160</v>
      </c>
      <c r="AU189" s="241" t="s">
        <v>89</v>
      </c>
      <c r="AY189" s="18" t="s">
        <v>158</v>
      </c>
      <c r="BE189" s="242">
        <f>IF(N189="základní",J189,0)</f>
        <v>0</v>
      </c>
      <c r="BF189" s="242">
        <f>IF(N189="snížená",J189,0)</f>
        <v>0</v>
      </c>
      <c r="BG189" s="242">
        <f>IF(N189="zákl. přenesená",J189,0)</f>
        <v>0</v>
      </c>
      <c r="BH189" s="242">
        <f>IF(N189="sníž. přenesená",J189,0)</f>
        <v>0</v>
      </c>
      <c r="BI189" s="242">
        <f>IF(N189="nulová",J189,0)</f>
        <v>0</v>
      </c>
      <c r="BJ189" s="18" t="s">
        <v>89</v>
      </c>
      <c r="BK189" s="242">
        <f>ROUND(I189*H189,2)</f>
        <v>0</v>
      </c>
      <c r="BL189" s="18" t="s">
        <v>165</v>
      </c>
      <c r="BM189" s="241" t="s">
        <v>482</v>
      </c>
    </row>
    <row r="190" spans="1:65" s="2" customFormat="1" ht="16.5" customHeight="1">
      <c r="A190" s="40"/>
      <c r="B190" s="41"/>
      <c r="C190" s="230" t="s">
        <v>414</v>
      </c>
      <c r="D190" s="230" t="s">
        <v>160</v>
      </c>
      <c r="E190" s="231" t="s">
        <v>483</v>
      </c>
      <c r="F190" s="232" t="s">
        <v>484</v>
      </c>
      <c r="G190" s="233" t="s">
        <v>169</v>
      </c>
      <c r="H190" s="234">
        <v>2</v>
      </c>
      <c r="I190" s="235"/>
      <c r="J190" s="236">
        <f>ROUND(I190*H190,2)</f>
        <v>0</v>
      </c>
      <c r="K190" s="232" t="s">
        <v>357</v>
      </c>
      <c r="L190" s="46"/>
      <c r="M190" s="237" t="s">
        <v>1</v>
      </c>
      <c r="N190" s="238" t="s">
        <v>47</v>
      </c>
      <c r="O190" s="93"/>
      <c r="P190" s="239">
        <f>O190*H190</f>
        <v>0</v>
      </c>
      <c r="Q190" s="239">
        <v>0</v>
      </c>
      <c r="R190" s="239">
        <f>Q190*H190</f>
        <v>0</v>
      </c>
      <c r="S190" s="239">
        <v>0</v>
      </c>
      <c r="T190" s="240">
        <f>S190*H190</f>
        <v>0</v>
      </c>
      <c r="U190" s="40"/>
      <c r="V190" s="40"/>
      <c r="W190" s="40"/>
      <c r="X190" s="40"/>
      <c r="Y190" s="40"/>
      <c r="Z190" s="40"/>
      <c r="AA190" s="40"/>
      <c r="AB190" s="40"/>
      <c r="AC190" s="40"/>
      <c r="AD190" s="40"/>
      <c r="AE190" s="40"/>
      <c r="AR190" s="241" t="s">
        <v>165</v>
      </c>
      <c r="AT190" s="241" t="s">
        <v>160</v>
      </c>
      <c r="AU190" s="241" t="s">
        <v>89</v>
      </c>
      <c r="AY190" s="18" t="s">
        <v>158</v>
      </c>
      <c r="BE190" s="242">
        <f>IF(N190="základní",J190,0)</f>
        <v>0</v>
      </c>
      <c r="BF190" s="242">
        <f>IF(N190="snížená",J190,0)</f>
        <v>0</v>
      </c>
      <c r="BG190" s="242">
        <f>IF(N190="zákl. přenesená",J190,0)</f>
        <v>0</v>
      </c>
      <c r="BH190" s="242">
        <f>IF(N190="sníž. přenesená",J190,0)</f>
        <v>0</v>
      </c>
      <c r="BI190" s="242">
        <f>IF(N190="nulová",J190,0)</f>
        <v>0</v>
      </c>
      <c r="BJ190" s="18" t="s">
        <v>89</v>
      </c>
      <c r="BK190" s="242">
        <f>ROUND(I190*H190,2)</f>
        <v>0</v>
      </c>
      <c r="BL190" s="18" t="s">
        <v>165</v>
      </c>
      <c r="BM190" s="241" t="s">
        <v>485</v>
      </c>
    </row>
    <row r="191" spans="1:65" s="2" customFormat="1" ht="24.15" customHeight="1">
      <c r="A191" s="40"/>
      <c r="B191" s="41"/>
      <c r="C191" s="230" t="s">
        <v>486</v>
      </c>
      <c r="D191" s="230" t="s">
        <v>160</v>
      </c>
      <c r="E191" s="231" t="s">
        <v>487</v>
      </c>
      <c r="F191" s="232" t="s">
        <v>488</v>
      </c>
      <c r="G191" s="233" t="s">
        <v>169</v>
      </c>
      <c r="H191" s="234">
        <v>1</v>
      </c>
      <c r="I191" s="235"/>
      <c r="J191" s="236">
        <f>ROUND(I191*H191,2)</f>
        <v>0</v>
      </c>
      <c r="K191" s="232" t="s">
        <v>357</v>
      </c>
      <c r="L191" s="46"/>
      <c r="M191" s="237" t="s">
        <v>1</v>
      </c>
      <c r="N191" s="238" t="s">
        <v>47</v>
      </c>
      <c r="O191" s="93"/>
      <c r="P191" s="239">
        <f>O191*H191</f>
        <v>0</v>
      </c>
      <c r="Q191" s="239">
        <v>0</v>
      </c>
      <c r="R191" s="239">
        <f>Q191*H191</f>
        <v>0</v>
      </c>
      <c r="S191" s="239">
        <v>0</v>
      </c>
      <c r="T191" s="240">
        <f>S191*H191</f>
        <v>0</v>
      </c>
      <c r="U191" s="40"/>
      <c r="V191" s="40"/>
      <c r="W191" s="40"/>
      <c r="X191" s="40"/>
      <c r="Y191" s="40"/>
      <c r="Z191" s="40"/>
      <c r="AA191" s="40"/>
      <c r="AB191" s="40"/>
      <c r="AC191" s="40"/>
      <c r="AD191" s="40"/>
      <c r="AE191" s="40"/>
      <c r="AR191" s="241" t="s">
        <v>165</v>
      </c>
      <c r="AT191" s="241" t="s">
        <v>160</v>
      </c>
      <c r="AU191" s="241" t="s">
        <v>89</v>
      </c>
      <c r="AY191" s="18" t="s">
        <v>158</v>
      </c>
      <c r="BE191" s="242">
        <f>IF(N191="základní",J191,0)</f>
        <v>0</v>
      </c>
      <c r="BF191" s="242">
        <f>IF(N191="snížená",J191,0)</f>
        <v>0</v>
      </c>
      <c r="BG191" s="242">
        <f>IF(N191="zákl. přenesená",J191,0)</f>
        <v>0</v>
      </c>
      <c r="BH191" s="242">
        <f>IF(N191="sníž. přenesená",J191,0)</f>
        <v>0</v>
      </c>
      <c r="BI191" s="242">
        <f>IF(N191="nulová",J191,0)</f>
        <v>0</v>
      </c>
      <c r="BJ191" s="18" t="s">
        <v>89</v>
      </c>
      <c r="BK191" s="242">
        <f>ROUND(I191*H191,2)</f>
        <v>0</v>
      </c>
      <c r="BL191" s="18" t="s">
        <v>165</v>
      </c>
      <c r="BM191" s="241" t="s">
        <v>489</v>
      </c>
    </row>
    <row r="192" spans="1:65" s="2" customFormat="1" ht="16.5" customHeight="1">
      <c r="A192" s="40"/>
      <c r="B192" s="41"/>
      <c r="C192" s="230" t="s">
        <v>417</v>
      </c>
      <c r="D192" s="230" t="s">
        <v>160</v>
      </c>
      <c r="E192" s="231" t="s">
        <v>490</v>
      </c>
      <c r="F192" s="232" t="s">
        <v>491</v>
      </c>
      <c r="G192" s="233" t="s">
        <v>169</v>
      </c>
      <c r="H192" s="234">
        <v>1</v>
      </c>
      <c r="I192" s="235"/>
      <c r="J192" s="236">
        <f>ROUND(I192*H192,2)</f>
        <v>0</v>
      </c>
      <c r="K192" s="232" t="s">
        <v>357</v>
      </c>
      <c r="L192" s="46"/>
      <c r="M192" s="237" t="s">
        <v>1</v>
      </c>
      <c r="N192" s="238" t="s">
        <v>47</v>
      </c>
      <c r="O192" s="93"/>
      <c r="P192" s="239">
        <f>O192*H192</f>
        <v>0</v>
      </c>
      <c r="Q192" s="239">
        <v>0</v>
      </c>
      <c r="R192" s="239">
        <f>Q192*H192</f>
        <v>0</v>
      </c>
      <c r="S192" s="239">
        <v>0</v>
      </c>
      <c r="T192" s="240">
        <f>S192*H192</f>
        <v>0</v>
      </c>
      <c r="U192" s="40"/>
      <c r="V192" s="40"/>
      <c r="W192" s="40"/>
      <c r="X192" s="40"/>
      <c r="Y192" s="40"/>
      <c r="Z192" s="40"/>
      <c r="AA192" s="40"/>
      <c r="AB192" s="40"/>
      <c r="AC192" s="40"/>
      <c r="AD192" s="40"/>
      <c r="AE192" s="40"/>
      <c r="AR192" s="241" t="s">
        <v>165</v>
      </c>
      <c r="AT192" s="241" t="s">
        <v>160</v>
      </c>
      <c r="AU192" s="241" t="s">
        <v>89</v>
      </c>
      <c r="AY192" s="18" t="s">
        <v>158</v>
      </c>
      <c r="BE192" s="242">
        <f>IF(N192="základní",J192,0)</f>
        <v>0</v>
      </c>
      <c r="BF192" s="242">
        <f>IF(N192="snížená",J192,0)</f>
        <v>0</v>
      </c>
      <c r="BG192" s="242">
        <f>IF(N192="zákl. přenesená",J192,0)</f>
        <v>0</v>
      </c>
      <c r="BH192" s="242">
        <f>IF(N192="sníž. přenesená",J192,0)</f>
        <v>0</v>
      </c>
      <c r="BI192" s="242">
        <f>IF(N192="nulová",J192,0)</f>
        <v>0</v>
      </c>
      <c r="BJ192" s="18" t="s">
        <v>89</v>
      </c>
      <c r="BK192" s="242">
        <f>ROUND(I192*H192,2)</f>
        <v>0</v>
      </c>
      <c r="BL192" s="18" t="s">
        <v>165</v>
      </c>
      <c r="BM192" s="241" t="s">
        <v>492</v>
      </c>
    </row>
    <row r="193" spans="1:65" s="2" customFormat="1" ht="16.5" customHeight="1">
      <c r="A193" s="40"/>
      <c r="B193" s="41"/>
      <c r="C193" s="230" t="s">
        <v>493</v>
      </c>
      <c r="D193" s="230" t="s">
        <v>160</v>
      </c>
      <c r="E193" s="231" t="s">
        <v>494</v>
      </c>
      <c r="F193" s="232" t="s">
        <v>495</v>
      </c>
      <c r="G193" s="233" t="s">
        <v>169</v>
      </c>
      <c r="H193" s="234">
        <v>1</v>
      </c>
      <c r="I193" s="235"/>
      <c r="J193" s="236">
        <f>ROUND(I193*H193,2)</f>
        <v>0</v>
      </c>
      <c r="K193" s="232" t="s">
        <v>357</v>
      </c>
      <c r="L193" s="46"/>
      <c r="M193" s="237" t="s">
        <v>1</v>
      </c>
      <c r="N193" s="238" t="s">
        <v>47</v>
      </c>
      <c r="O193" s="93"/>
      <c r="P193" s="239">
        <f>O193*H193</f>
        <v>0</v>
      </c>
      <c r="Q193" s="239">
        <v>0</v>
      </c>
      <c r="R193" s="239">
        <f>Q193*H193</f>
        <v>0</v>
      </c>
      <c r="S193" s="239">
        <v>0</v>
      </c>
      <c r="T193" s="240">
        <f>S193*H193</f>
        <v>0</v>
      </c>
      <c r="U193" s="40"/>
      <c r="V193" s="40"/>
      <c r="W193" s="40"/>
      <c r="X193" s="40"/>
      <c r="Y193" s="40"/>
      <c r="Z193" s="40"/>
      <c r="AA193" s="40"/>
      <c r="AB193" s="40"/>
      <c r="AC193" s="40"/>
      <c r="AD193" s="40"/>
      <c r="AE193" s="40"/>
      <c r="AR193" s="241" t="s">
        <v>165</v>
      </c>
      <c r="AT193" s="241" t="s">
        <v>160</v>
      </c>
      <c r="AU193" s="241" t="s">
        <v>89</v>
      </c>
      <c r="AY193" s="18" t="s">
        <v>158</v>
      </c>
      <c r="BE193" s="242">
        <f>IF(N193="základní",J193,0)</f>
        <v>0</v>
      </c>
      <c r="BF193" s="242">
        <f>IF(N193="snížená",J193,0)</f>
        <v>0</v>
      </c>
      <c r="BG193" s="242">
        <f>IF(N193="zákl. přenesená",J193,0)</f>
        <v>0</v>
      </c>
      <c r="BH193" s="242">
        <f>IF(N193="sníž. přenesená",J193,0)</f>
        <v>0</v>
      </c>
      <c r="BI193" s="242">
        <f>IF(N193="nulová",J193,0)</f>
        <v>0</v>
      </c>
      <c r="BJ193" s="18" t="s">
        <v>89</v>
      </c>
      <c r="BK193" s="242">
        <f>ROUND(I193*H193,2)</f>
        <v>0</v>
      </c>
      <c r="BL193" s="18" t="s">
        <v>165</v>
      </c>
      <c r="BM193" s="241" t="s">
        <v>496</v>
      </c>
    </row>
    <row r="194" spans="1:65" s="2" customFormat="1" ht="16.5" customHeight="1">
      <c r="A194" s="40"/>
      <c r="B194" s="41"/>
      <c r="C194" s="230" t="s">
        <v>421</v>
      </c>
      <c r="D194" s="230" t="s">
        <v>160</v>
      </c>
      <c r="E194" s="231" t="s">
        <v>497</v>
      </c>
      <c r="F194" s="232" t="s">
        <v>498</v>
      </c>
      <c r="G194" s="233" t="s">
        <v>169</v>
      </c>
      <c r="H194" s="234">
        <v>1</v>
      </c>
      <c r="I194" s="235"/>
      <c r="J194" s="236">
        <f>ROUND(I194*H194,2)</f>
        <v>0</v>
      </c>
      <c r="K194" s="232" t="s">
        <v>413</v>
      </c>
      <c r="L194" s="46"/>
      <c r="M194" s="237" t="s">
        <v>1</v>
      </c>
      <c r="N194" s="238" t="s">
        <v>47</v>
      </c>
      <c r="O194" s="93"/>
      <c r="P194" s="239">
        <f>O194*H194</f>
        <v>0</v>
      </c>
      <c r="Q194" s="239">
        <v>0</v>
      </c>
      <c r="R194" s="239">
        <f>Q194*H194</f>
        <v>0</v>
      </c>
      <c r="S194" s="239">
        <v>0</v>
      </c>
      <c r="T194" s="240">
        <f>S194*H194</f>
        <v>0</v>
      </c>
      <c r="U194" s="40"/>
      <c r="V194" s="40"/>
      <c r="W194" s="40"/>
      <c r="X194" s="40"/>
      <c r="Y194" s="40"/>
      <c r="Z194" s="40"/>
      <c r="AA194" s="40"/>
      <c r="AB194" s="40"/>
      <c r="AC194" s="40"/>
      <c r="AD194" s="40"/>
      <c r="AE194" s="40"/>
      <c r="AR194" s="241" t="s">
        <v>165</v>
      </c>
      <c r="AT194" s="241" t="s">
        <v>160</v>
      </c>
      <c r="AU194" s="241" t="s">
        <v>89</v>
      </c>
      <c r="AY194" s="18" t="s">
        <v>158</v>
      </c>
      <c r="BE194" s="242">
        <f>IF(N194="základní",J194,0)</f>
        <v>0</v>
      </c>
      <c r="BF194" s="242">
        <f>IF(N194="snížená",J194,0)</f>
        <v>0</v>
      </c>
      <c r="BG194" s="242">
        <f>IF(N194="zákl. přenesená",J194,0)</f>
        <v>0</v>
      </c>
      <c r="BH194" s="242">
        <f>IF(N194="sníž. přenesená",J194,0)</f>
        <v>0</v>
      </c>
      <c r="BI194" s="242">
        <f>IF(N194="nulová",J194,0)</f>
        <v>0</v>
      </c>
      <c r="BJ194" s="18" t="s">
        <v>89</v>
      </c>
      <c r="BK194" s="242">
        <f>ROUND(I194*H194,2)</f>
        <v>0</v>
      </c>
      <c r="BL194" s="18" t="s">
        <v>165</v>
      </c>
      <c r="BM194" s="241" t="s">
        <v>499</v>
      </c>
    </row>
    <row r="195" spans="1:63" s="12" customFormat="1" ht="25.9" customHeight="1">
      <c r="A195" s="12"/>
      <c r="B195" s="214"/>
      <c r="C195" s="215"/>
      <c r="D195" s="216" t="s">
        <v>81</v>
      </c>
      <c r="E195" s="217" t="s">
        <v>500</v>
      </c>
      <c r="F195" s="217" t="s">
        <v>501</v>
      </c>
      <c r="G195" s="215"/>
      <c r="H195" s="215"/>
      <c r="I195" s="218"/>
      <c r="J195" s="219">
        <f>BK195</f>
        <v>0</v>
      </c>
      <c r="K195" s="215"/>
      <c r="L195" s="220"/>
      <c r="M195" s="221"/>
      <c r="N195" s="222"/>
      <c r="O195" s="222"/>
      <c r="P195" s="223">
        <f>P196</f>
        <v>0</v>
      </c>
      <c r="Q195" s="222"/>
      <c r="R195" s="223">
        <f>R196</f>
        <v>0</v>
      </c>
      <c r="S195" s="222"/>
      <c r="T195" s="224">
        <f>T196</f>
        <v>0</v>
      </c>
      <c r="U195" s="12"/>
      <c r="V195" s="12"/>
      <c r="W195" s="12"/>
      <c r="X195" s="12"/>
      <c r="Y195" s="12"/>
      <c r="Z195" s="12"/>
      <c r="AA195" s="12"/>
      <c r="AB195" s="12"/>
      <c r="AC195" s="12"/>
      <c r="AD195" s="12"/>
      <c r="AE195" s="12"/>
      <c r="AR195" s="225" t="s">
        <v>89</v>
      </c>
      <c r="AT195" s="226" t="s">
        <v>81</v>
      </c>
      <c r="AU195" s="226" t="s">
        <v>82</v>
      </c>
      <c r="AY195" s="225" t="s">
        <v>158</v>
      </c>
      <c r="BK195" s="227">
        <f>BK196</f>
        <v>0</v>
      </c>
    </row>
    <row r="196" spans="1:65" s="2" customFormat="1" ht="24.15" customHeight="1">
      <c r="A196" s="40"/>
      <c r="B196" s="41"/>
      <c r="C196" s="230" t="s">
        <v>502</v>
      </c>
      <c r="D196" s="230" t="s">
        <v>160</v>
      </c>
      <c r="E196" s="231" t="s">
        <v>503</v>
      </c>
      <c r="F196" s="232" t="s">
        <v>504</v>
      </c>
      <c r="G196" s="233" t="s">
        <v>310</v>
      </c>
      <c r="H196" s="234">
        <v>1</v>
      </c>
      <c r="I196" s="235"/>
      <c r="J196" s="236">
        <f>ROUND(I196*H196,2)</f>
        <v>0</v>
      </c>
      <c r="K196" s="232" t="s">
        <v>413</v>
      </c>
      <c r="L196" s="46"/>
      <c r="M196" s="237" t="s">
        <v>1</v>
      </c>
      <c r="N196" s="238" t="s">
        <v>47</v>
      </c>
      <c r="O196" s="93"/>
      <c r="P196" s="239">
        <f>O196*H196</f>
        <v>0</v>
      </c>
      <c r="Q196" s="239">
        <v>0</v>
      </c>
      <c r="R196" s="239">
        <f>Q196*H196</f>
        <v>0</v>
      </c>
      <c r="S196" s="239">
        <v>0</v>
      </c>
      <c r="T196" s="240">
        <f>S196*H196</f>
        <v>0</v>
      </c>
      <c r="U196" s="40"/>
      <c r="V196" s="40"/>
      <c r="W196" s="40"/>
      <c r="X196" s="40"/>
      <c r="Y196" s="40"/>
      <c r="Z196" s="40"/>
      <c r="AA196" s="40"/>
      <c r="AB196" s="40"/>
      <c r="AC196" s="40"/>
      <c r="AD196" s="40"/>
      <c r="AE196" s="40"/>
      <c r="AR196" s="241" t="s">
        <v>165</v>
      </c>
      <c r="AT196" s="241" t="s">
        <v>160</v>
      </c>
      <c r="AU196" s="241" t="s">
        <v>89</v>
      </c>
      <c r="AY196" s="18" t="s">
        <v>158</v>
      </c>
      <c r="BE196" s="242">
        <f>IF(N196="základní",J196,0)</f>
        <v>0</v>
      </c>
      <c r="BF196" s="242">
        <f>IF(N196="snížená",J196,0)</f>
        <v>0</v>
      </c>
      <c r="BG196" s="242">
        <f>IF(N196="zákl. přenesená",J196,0)</f>
        <v>0</v>
      </c>
      <c r="BH196" s="242">
        <f>IF(N196="sníž. přenesená",J196,0)</f>
        <v>0</v>
      </c>
      <c r="BI196" s="242">
        <f>IF(N196="nulová",J196,0)</f>
        <v>0</v>
      </c>
      <c r="BJ196" s="18" t="s">
        <v>89</v>
      </c>
      <c r="BK196" s="242">
        <f>ROUND(I196*H196,2)</f>
        <v>0</v>
      </c>
      <c r="BL196" s="18" t="s">
        <v>165</v>
      </c>
      <c r="BM196" s="241" t="s">
        <v>505</v>
      </c>
    </row>
    <row r="197" spans="1:63" s="12" customFormat="1" ht="25.9" customHeight="1">
      <c r="A197" s="12"/>
      <c r="B197" s="214"/>
      <c r="C197" s="215"/>
      <c r="D197" s="216" t="s">
        <v>81</v>
      </c>
      <c r="E197" s="217" t="s">
        <v>506</v>
      </c>
      <c r="F197" s="217" t="s">
        <v>507</v>
      </c>
      <c r="G197" s="215"/>
      <c r="H197" s="215"/>
      <c r="I197" s="218"/>
      <c r="J197" s="219">
        <f>BK197</f>
        <v>0</v>
      </c>
      <c r="K197" s="215"/>
      <c r="L197" s="220"/>
      <c r="M197" s="221"/>
      <c r="N197" s="222"/>
      <c r="O197" s="222"/>
      <c r="P197" s="223">
        <f>SUM(P198:P199)</f>
        <v>0</v>
      </c>
      <c r="Q197" s="222"/>
      <c r="R197" s="223">
        <f>SUM(R198:R199)</f>
        <v>0</v>
      </c>
      <c r="S197" s="222"/>
      <c r="T197" s="224">
        <f>SUM(T198:T199)</f>
        <v>0</v>
      </c>
      <c r="U197" s="12"/>
      <c r="V197" s="12"/>
      <c r="W197" s="12"/>
      <c r="X197" s="12"/>
      <c r="Y197" s="12"/>
      <c r="Z197" s="12"/>
      <c r="AA197" s="12"/>
      <c r="AB197" s="12"/>
      <c r="AC197" s="12"/>
      <c r="AD197" s="12"/>
      <c r="AE197" s="12"/>
      <c r="AR197" s="225" t="s">
        <v>89</v>
      </c>
      <c r="AT197" s="226" t="s">
        <v>81</v>
      </c>
      <c r="AU197" s="226" t="s">
        <v>82</v>
      </c>
      <c r="AY197" s="225" t="s">
        <v>158</v>
      </c>
      <c r="BK197" s="227">
        <f>SUM(BK198:BK199)</f>
        <v>0</v>
      </c>
    </row>
    <row r="198" spans="1:65" s="2" customFormat="1" ht="16.5" customHeight="1">
      <c r="A198" s="40"/>
      <c r="B198" s="41"/>
      <c r="C198" s="230" t="s">
        <v>425</v>
      </c>
      <c r="D198" s="230" t="s">
        <v>160</v>
      </c>
      <c r="E198" s="231" t="s">
        <v>508</v>
      </c>
      <c r="F198" s="232" t="s">
        <v>509</v>
      </c>
      <c r="G198" s="233" t="s">
        <v>236</v>
      </c>
      <c r="H198" s="234">
        <v>66.724</v>
      </c>
      <c r="I198" s="235"/>
      <c r="J198" s="236">
        <f>ROUND(I198*H198,2)</f>
        <v>0</v>
      </c>
      <c r="K198" s="232" t="s">
        <v>357</v>
      </c>
      <c r="L198" s="46"/>
      <c r="M198" s="237" t="s">
        <v>1</v>
      </c>
      <c r="N198" s="238" t="s">
        <v>47</v>
      </c>
      <c r="O198" s="93"/>
      <c r="P198" s="239">
        <f>O198*H198</f>
        <v>0</v>
      </c>
      <c r="Q198" s="239">
        <v>0</v>
      </c>
      <c r="R198" s="239">
        <f>Q198*H198</f>
        <v>0</v>
      </c>
      <c r="S198" s="239">
        <v>0</v>
      </c>
      <c r="T198" s="240">
        <f>S198*H198</f>
        <v>0</v>
      </c>
      <c r="U198" s="40"/>
      <c r="V198" s="40"/>
      <c r="W198" s="40"/>
      <c r="X198" s="40"/>
      <c r="Y198" s="40"/>
      <c r="Z198" s="40"/>
      <c r="AA198" s="40"/>
      <c r="AB198" s="40"/>
      <c r="AC198" s="40"/>
      <c r="AD198" s="40"/>
      <c r="AE198" s="40"/>
      <c r="AR198" s="241" t="s">
        <v>165</v>
      </c>
      <c r="AT198" s="241" t="s">
        <v>160</v>
      </c>
      <c r="AU198" s="241" t="s">
        <v>89</v>
      </c>
      <c r="AY198" s="18" t="s">
        <v>158</v>
      </c>
      <c r="BE198" s="242">
        <f>IF(N198="základní",J198,0)</f>
        <v>0</v>
      </c>
      <c r="BF198" s="242">
        <f>IF(N198="snížená",J198,0)</f>
        <v>0</v>
      </c>
      <c r="BG198" s="242">
        <f>IF(N198="zákl. přenesená",J198,0)</f>
        <v>0</v>
      </c>
      <c r="BH198" s="242">
        <f>IF(N198="sníž. přenesená",J198,0)</f>
        <v>0</v>
      </c>
      <c r="BI198" s="242">
        <f>IF(N198="nulová",J198,0)</f>
        <v>0</v>
      </c>
      <c r="BJ198" s="18" t="s">
        <v>89</v>
      </c>
      <c r="BK198" s="242">
        <f>ROUND(I198*H198,2)</f>
        <v>0</v>
      </c>
      <c r="BL198" s="18" t="s">
        <v>165</v>
      </c>
      <c r="BM198" s="241" t="s">
        <v>510</v>
      </c>
    </row>
    <row r="199" spans="1:47" s="2" customFormat="1" ht="12">
      <c r="A199" s="40"/>
      <c r="B199" s="41"/>
      <c r="C199" s="42"/>
      <c r="D199" s="243" t="s">
        <v>192</v>
      </c>
      <c r="E199" s="42"/>
      <c r="F199" s="244" t="s">
        <v>511</v>
      </c>
      <c r="G199" s="42"/>
      <c r="H199" s="42"/>
      <c r="I199" s="245"/>
      <c r="J199" s="42"/>
      <c r="K199" s="42"/>
      <c r="L199" s="46"/>
      <c r="M199" s="246"/>
      <c r="N199" s="247"/>
      <c r="O199" s="93"/>
      <c r="P199" s="93"/>
      <c r="Q199" s="93"/>
      <c r="R199" s="93"/>
      <c r="S199" s="93"/>
      <c r="T199" s="94"/>
      <c r="U199" s="40"/>
      <c r="V199" s="40"/>
      <c r="W199" s="40"/>
      <c r="X199" s="40"/>
      <c r="Y199" s="40"/>
      <c r="Z199" s="40"/>
      <c r="AA199" s="40"/>
      <c r="AB199" s="40"/>
      <c r="AC199" s="40"/>
      <c r="AD199" s="40"/>
      <c r="AE199" s="40"/>
      <c r="AT199" s="18" t="s">
        <v>192</v>
      </c>
      <c r="AU199" s="18" t="s">
        <v>89</v>
      </c>
    </row>
    <row r="200" spans="1:63" s="12" customFormat="1" ht="25.9" customHeight="1">
      <c r="A200" s="12"/>
      <c r="B200" s="214"/>
      <c r="C200" s="215"/>
      <c r="D200" s="216" t="s">
        <v>81</v>
      </c>
      <c r="E200" s="217" t="s">
        <v>512</v>
      </c>
      <c r="F200" s="217" t="s">
        <v>513</v>
      </c>
      <c r="G200" s="215"/>
      <c r="H200" s="215"/>
      <c r="I200" s="218"/>
      <c r="J200" s="219">
        <f>BK200</f>
        <v>0</v>
      </c>
      <c r="K200" s="215"/>
      <c r="L200" s="220"/>
      <c r="M200" s="221"/>
      <c r="N200" s="222"/>
      <c r="O200" s="222"/>
      <c r="P200" s="223">
        <f>SUM(P201:P202)</f>
        <v>0</v>
      </c>
      <c r="Q200" s="222"/>
      <c r="R200" s="223">
        <f>SUM(R201:R202)</f>
        <v>0</v>
      </c>
      <c r="S200" s="222"/>
      <c r="T200" s="224">
        <f>SUM(T201:T202)</f>
        <v>0</v>
      </c>
      <c r="U200" s="12"/>
      <c r="V200" s="12"/>
      <c r="W200" s="12"/>
      <c r="X200" s="12"/>
      <c r="Y200" s="12"/>
      <c r="Z200" s="12"/>
      <c r="AA200" s="12"/>
      <c r="AB200" s="12"/>
      <c r="AC200" s="12"/>
      <c r="AD200" s="12"/>
      <c r="AE200" s="12"/>
      <c r="AR200" s="225" t="s">
        <v>89</v>
      </c>
      <c r="AT200" s="226" t="s">
        <v>81</v>
      </c>
      <c r="AU200" s="226" t="s">
        <v>82</v>
      </c>
      <c r="AY200" s="225" t="s">
        <v>158</v>
      </c>
      <c r="BK200" s="227">
        <f>SUM(BK201:BK202)</f>
        <v>0</v>
      </c>
    </row>
    <row r="201" spans="1:65" s="2" customFormat="1" ht="24.15" customHeight="1">
      <c r="A201" s="40"/>
      <c r="B201" s="41"/>
      <c r="C201" s="230" t="s">
        <v>514</v>
      </c>
      <c r="D201" s="230" t="s">
        <v>160</v>
      </c>
      <c r="E201" s="231" t="s">
        <v>515</v>
      </c>
      <c r="F201" s="232" t="s">
        <v>516</v>
      </c>
      <c r="G201" s="233" t="s">
        <v>517</v>
      </c>
      <c r="H201" s="234">
        <v>1</v>
      </c>
      <c r="I201" s="235"/>
      <c r="J201" s="236">
        <f>ROUND(I201*H201,2)</f>
        <v>0</v>
      </c>
      <c r="K201" s="232" t="s">
        <v>357</v>
      </c>
      <c r="L201" s="46"/>
      <c r="M201" s="237" t="s">
        <v>1</v>
      </c>
      <c r="N201" s="238" t="s">
        <v>47</v>
      </c>
      <c r="O201" s="93"/>
      <c r="P201" s="239">
        <f>O201*H201</f>
        <v>0</v>
      </c>
      <c r="Q201" s="239">
        <v>0</v>
      </c>
      <c r="R201" s="239">
        <f>Q201*H201</f>
        <v>0</v>
      </c>
      <c r="S201" s="239">
        <v>0</v>
      </c>
      <c r="T201" s="240">
        <f>S201*H201</f>
        <v>0</v>
      </c>
      <c r="U201" s="40"/>
      <c r="V201" s="40"/>
      <c r="W201" s="40"/>
      <c r="X201" s="40"/>
      <c r="Y201" s="40"/>
      <c r="Z201" s="40"/>
      <c r="AA201" s="40"/>
      <c r="AB201" s="40"/>
      <c r="AC201" s="40"/>
      <c r="AD201" s="40"/>
      <c r="AE201" s="40"/>
      <c r="AR201" s="241" t="s">
        <v>165</v>
      </c>
      <c r="AT201" s="241" t="s">
        <v>160</v>
      </c>
      <c r="AU201" s="241" t="s">
        <v>89</v>
      </c>
      <c r="AY201" s="18" t="s">
        <v>158</v>
      </c>
      <c r="BE201" s="242">
        <f>IF(N201="základní",J201,0)</f>
        <v>0</v>
      </c>
      <c r="BF201" s="242">
        <f>IF(N201="snížená",J201,0)</f>
        <v>0</v>
      </c>
      <c r="BG201" s="242">
        <f>IF(N201="zákl. přenesená",J201,0)</f>
        <v>0</v>
      </c>
      <c r="BH201" s="242">
        <f>IF(N201="sníž. přenesená",J201,0)</f>
        <v>0</v>
      </c>
      <c r="BI201" s="242">
        <f>IF(N201="nulová",J201,0)</f>
        <v>0</v>
      </c>
      <c r="BJ201" s="18" t="s">
        <v>89</v>
      </c>
      <c r="BK201" s="242">
        <f>ROUND(I201*H201,2)</f>
        <v>0</v>
      </c>
      <c r="BL201" s="18" t="s">
        <v>165</v>
      </c>
      <c r="BM201" s="241" t="s">
        <v>518</v>
      </c>
    </row>
    <row r="202" spans="1:65" s="2" customFormat="1" ht="24.15" customHeight="1">
      <c r="A202" s="40"/>
      <c r="B202" s="41"/>
      <c r="C202" s="230" t="s">
        <v>428</v>
      </c>
      <c r="D202" s="230" t="s">
        <v>160</v>
      </c>
      <c r="E202" s="231" t="s">
        <v>519</v>
      </c>
      <c r="F202" s="232" t="s">
        <v>520</v>
      </c>
      <c r="G202" s="233" t="s">
        <v>517</v>
      </c>
      <c r="H202" s="234">
        <v>1</v>
      </c>
      <c r="I202" s="235"/>
      <c r="J202" s="236">
        <f>ROUND(I202*H202,2)</f>
        <v>0</v>
      </c>
      <c r="K202" s="232" t="s">
        <v>413</v>
      </c>
      <c r="L202" s="46"/>
      <c r="M202" s="301" t="s">
        <v>1</v>
      </c>
      <c r="N202" s="302" t="s">
        <v>47</v>
      </c>
      <c r="O202" s="303"/>
      <c r="P202" s="304">
        <f>O202*H202</f>
        <v>0</v>
      </c>
      <c r="Q202" s="304">
        <v>0</v>
      </c>
      <c r="R202" s="304">
        <f>Q202*H202</f>
        <v>0</v>
      </c>
      <c r="S202" s="304">
        <v>0</v>
      </c>
      <c r="T202" s="305">
        <f>S202*H202</f>
        <v>0</v>
      </c>
      <c r="U202" s="40"/>
      <c r="V202" s="40"/>
      <c r="W202" s="40"/>
      <c r="X202" s="40"/>
      <c r="Y202" s="40"/>
      <c r="Z202" s="40"/>
      <c r="AA202" s="40"/>
      <c r="AB202" s="40"/>
      <c r="AC202" s="40"/>
      <c r="AD202" s="40"/>
      <c r="AE202" s="40"/>
      <c r="AR202" s="241" t="s">
        <v>165</v>
      </c>
      <c r="AT202" s="241" t="s">
        <v>160</v>
      </c>
      <c r="AU202" s="241" t="s">
        <v>89</v>
      </c>
      <c r="AY202" s="18" t="s">
        <v>158</v>
      </c>
      <c r="BE202" s="242">
        <f>IF(N202="základní",J202,0)</f>
        <v>0</v>
      </c>
      <c r="BF202" s="242">
        <f>IF(N202="snížená",J202,0)</f>
        <v>0</v>
      </c>
      <c r="BG202" s="242">
        <f>IF(N202="zákl. přenesená",J202,0)</f>
        <v>0</v>
      </c>
      <c r="BH202" s="242">
        <f>IF(N202="sníž. přenesená",J202,0)</f>
        <v>0</v>
      </c>
      <c r="BI202" s="242">
        <f>IF(N202="nulová",J202,0)</f>
        <v>0</v>
      </c>
      <c r="BJ202" s="18" t="s">
        <v>89</v>
      </c>
      <c r="BK202" s="242">
        <f>ROUND(I202*H202,2)</f>
        <v>0</v>
      </c>
      <c r="BL202" s="18" t="s">
        <v>165</v>
      </c>
      <c r="BM202" s="241" t="s">
        <v>521</v>
      </c>
    </row>
    <row r="203" spans="1:31" s="2" customFormat="1" ht="6.95" customHeight="1">
      <c r="A203" s="40"/>
      <c r="B203" s="68"/>
      <c r="C203" s="69"/>
      <c r="D203" s="69"/>
      <c r="E203" s="69"/>
      <c r="F203" s="69"/>
      <c r="G203" s="69"/>
      <c r="H203" s="69"/>
      <c r="I203" s="69"/>
      <c r="J203" s="69"/>
      <c r="K203" s="69"/>
      <c r="L203" s="46"/>
      <c r="M203" s="40"/>
      <c r="O203" s="40"/>
      <c r="P203" s="40"/>
      <c r="Q203" s="40"/>
      <c r="R203" s="40"/>
      <c r="S203" s="40"/>
      <c r="T203" s="40"/>
      <c r="U203" s="40"/>
      <c r="V203" s="40"/>
      <c r="W203" s="40"/>
      <c r="X203" s="40"/>
      <c r="Y203" s="40"/>
      <c r="Z203" s="40"/>
      <c r="AA203" s="40"/>
      <c r="AB203" s="40"/>
      <c r="AC203" s="40"/>
      <c r="AD203" s="40"/>
      <c r="AE203" s="40"/>
    </row>
  </sheetData>
  <sheetProtection password="E785" sheet="1" objects="1" scenarios="1" formatColumns="0" formatRows="0" autoFilter="0"/>
  <autoFilter ref="C124:K202"/>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114</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ht="12">
      <c r="B8" s="21"/>
      <c r="D8" s="153" t="s">
        <v>127</v>
      </c>
      <c r="L8" s="21"/>
    </row>
    <row r="9" spans="2:12" s="1" customFormat="1" ht="16.5" customHeight="1">
      <c r="B9" s="21"/>
      <c r="E9" s="154" t="s">
        <v>522</v>
      </c>
      <c r="F9" s="1"/>
      <c r="G9" s="1"/>
      <c r="H9" s="1"/>
      <c r="L9" s="21"/>
    </row>
    <row r="10" spans="2:12" s="1" customFormat="1" ht="12" customHeight="1">
      <c r="B10" s="21"/>
      <c r="D10" s="153" t="s">
        <v>129</v>
      </c>
      <c r="L10" s="21"/>
    </row>
    <row r="11" spans="1:31" s="2" customFormat="1" ht="16.5" customHeight="1">
      <c r="A11" s="40"/>
      <c r="B11" s="46"/>
      <c r="C11" s="40"/>
      <c r="D11" s="40"/>
      <c r="E11" s="155" t="s">
        <v>523</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6" t="s">
        <v>524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7" t="str">
        <f>'Rekapitulace stavby'!AN8</f>
        <v>3. 5. 2021</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 xml:space="preserve">Vysoká škola báňská -Technická univerzita Ostrava </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40</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8"/>
      <c r="B31" s="159"/>
      <c r="C31" s="158"/>
      <c r="D31" s="158"/>
      <c r="E31" s="160" t="s">
        <v>1</v>
      </c>
      <c r="F31" s="160"/>
      <c r="G31" s="160"/>
      <c r="H31" s="160"/>
      <c r="I31" s="158"/>
      <c r="J31" s="158"/>
      <c r="K31" s="158"/>
      <c r="L31" s="161"/>
      <c r="S31" s="158"/>
      <c r="T31" s="158"/>
      <c r="U31" s="158"/>
      <c r="V31" s="158"/>
      <c r="W31" s="158"/>
      <c r="X31" s="158"/>
      <c r="Y31" s="158"/>
      <c r="Z31" s="158"/>
      <c r="AA31" s="158"/>
      <c r="AB31" s="158"/>
      <c r="AC31" s="158"/>
      <c r="AD31" s="158"/>
      <c r="AE31" s="158"/>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25.4" customHeight="1">
      <c r="A34" s="40"/>
      <c r="B34" s="46"/>
      <c r="C34" s="40"/>
      <c r="D34" s="163" t="s">
        <v>42</v>
      </c>
      <c r="E34" s="40"/>
      <c r="F34" s="40"/>
      <c r="G34" s="40"/>
      <c r="H34" s="40"/>
      <c r="I34" s="40"/>
      <c r="J34" s="164">
        <f>ROUND(J128,2)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2"/>
      <c r="E35" s="162"/>
      <c r="F35" s="162"/>
      <c r="G35" s="162"/>
      <c r="H35" s="162"/>
      <c r="I35" s="162"/>
      <c r="J35" s="162"/>
      <c r="K35" s="162"/>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5" t="s">
        <v>44</v>
      </c>
      <c r="G36" s="40"/>
      <c r="H36" s="40"/>
      <c r="I36" s="165" t="s">
        <v>43</v>
      </c>
      <c r="J36" s="165"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55" t="s">
        <v>46</v>
      </c>
      <c r="E37" s="153" t="s">
        <v>47</v>
      </c>
      <c r="F37" s="166">
        <f>ROUND((SUM(BE128:BE187)),2)</f>
        <v>0</v>
      </c>
      <c r="G37" s="40"/>
      <c r="H37" s="40"/>
      <c r="I37" s="167">
        <v>0.21</v>
      </c>
      <c r="J37" s="166">
        <f>ROUND(((SUM(BE128:BE187))*I37),2)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48</v>
      </c>
      <c r="F38" s="166">
        <f>ROUND((SUM(BF128:BF187)),2)</f>
        <v>0</v>
      </c>
      <c r="G38" s="40"/>
      <c r="H38" s="40"/>
      <c r="I38" s="167">
        <v>0.15</v>
      </c>
      <c r="J38" s="166">
        <f>ROUND(((SUM(BF128:BF187))*I38),2)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49</v>
      </c>
      <c r="F39" s="166">
        <f>ROUND((SUM(BG128:BG187)),2)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50</v>
      </c>
      <c r="F40" s="166">
        <f>ROUND((SUM(BH128:BH187)),2)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51</v>
      </c>
      <c r="F41" s="166">
        <f>ROUND((SUM(BI128:BI187)),2)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2:12" s="1" customFormat="1" ht="16.5" customHeight="1">
      <c r="B87" s="22"/>
      <c r="C87" s="23"/>
      <c r="D87" s="23"/>
      <c r="E87" s="186" t="s">
        <v>522</v>
      </c>
      <c r="F87" s="23"/>
      <c r="G87" s="23"/>
      <c r="H87" s="23"/>
      <c r="I87" s="23"/>
      <c r="J87" s="23"/>
      <c r="K87" s="23"/>
      <c r="L87" s="21"/>
    </row>
    <row r="88" spans="2:12" s="1" customFormat="1" ht="12" customHeight="1">
      <c r="B88" s="22"/>
      <c r="C88" s="33" t="s">
        <v>129</v>
      </c>
      <c r="D88" s="23"/>
      <c r="E88" s="23"/>
      <c r="F88" s="23"/>
      <c r="G88" s="23"/>
      <c r="H88" s="23"/>
      <c r="I88" s="23"/>
      <c r="J88" s="23"/>
      <c r="K88" s="23"/>
      <c r="L88" s="21"/>
    </row>
    <row r="89" spans="1:31" s="2" customFormat="1" ht="16.5" customHeight="1">
      <c r="A89" s="40"/>
      <c r="B89" s="41"/>
      <c r="C89" s="42"/>
      <c r="D89" s="42"/>
      <c r="E89" s="187" t="s">
        <v>523</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SO 03.1.0 - Akumulační nádrže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3. 5. 2021</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 xml:space="preserve">Vysoká škola báňská -Technická univerzita Ostrava </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8" t="s">
        <v>134</v>
      </c>
      <c r="D98" s="189"/>
      <c r="E98" s="189"/>
      <c r="F98" s="189"/>
      <c r="G98" s="189"/>
      <c r="H98" s="189"/>
      <c r="I98" s="189"/>
      <c r="J98" s="190" t="s">
        <v>135</v>
      </c>
      <c r="K98" s="189"/>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1" t="s">
        <v>136</v>
      </c>
      <c r="D100" s="42"/>
      <c r="E100" s="42"/>
      <c r="F100" s="42"/>
      <c r="G100" s="42"/>
      <c r="H100" s="42"/>
      <c r="I100" s="42"/>
      <c r="J100" s="112">
        <f>J128</f>
        <v>0</v>
      </c>
      <c r="K100" s="42"/>
      <c r="L100" s="65"/>
      <c r="S100" s="40"/>
      <c r="T100" s="40"/>
      <c r="U100" s="40"/>
      <c r="V100" s="40"/>
      <c r="W100" s="40"/>
      <c r="X100" s="40"/>
      <c r="Y100" s="40"/>
      <c r="Z100" s="40"/>
      <c r="AA100" s="40"/>
      <c r="AB100" s="40"/>
      <c r="AC100" s="40"/>
      <c r="AD100" s="40"/>
      <c r="AE100" s="40"/>
      <c r="AU100" s="18" t="s">
        <v>137</v>
      </c>
    </row>
    <row r="101" spans="1:31" s="9" customFormat="1" ht="24.95" customHeight="1">
      <c r="A101" s="9"/>
      <c r="B101" s="192"/>
      <c r="C101" s="193"/>
      <c r="D101" s="194" t="s">
        <v>350</v>
      </c>
      <c r="E101" s="195"/>
      <c r="F101" s="195"/>
      <c r="G101" s="195"/>
      <c r="H101" s="195"/>
      <c r="I101" s="195"/>
      <c r="J101" s="196">
        <f>J129</f>
        <v>0</v>
      </c>
      <c r="K101" s="193"/>
      <c r="L101" s="197"/>
      <c r="S101" s="9"/>
      <c r="T101" s="9"/>
      <c r="U101" s="9"/>
      <c r="V101" s="9"/>
      <c r="W101" s="9"/>
      <c r="X101" s="9"/>
      <c r="Y101" s="9"/>
      <c r="Z101" s="9"/>
      <c r="AA101" s="9"/>
      <c r="AB101" s="9"/>
      <c r="AC101" s="9"/>
      <c r="AD101" s="9"/>
      <c r="AE101" s="9"/>
    </row>
    <row r="102" spans="1:31" s="9" customFormat="1" ht="24.95" customHeight="1">
      <c r="A102" s="9"/>
      <c r="B102" s="192"/>
      <c r="C102" s="193"/>
      <c r="D102" s="194" t="s">
        <v>525</v>
      </c>
      <c r="E102" s="195"/>
      <c r="F102" s="195"/>
      <c r="G102" s="195"/>
      <c r="H102" s="195"/>
      <c r="I102" s="195"/>
      <c r="J102" s="196">
        <f>J140</f>
        <v>0</v>
      </c>
      <c r="K102" s="193"/>
      <c r="L102" s="197"/>
      <c r="S102" s="9"/>
      <c r="T102" s="9"/>
      <c r="U102" s="9"/>
      <c r="V102" s="9"/>
      <c r="W102" s="9"/>
      <c r="X102" s="9"/>
      <c r="Y102" s="9"/>
      <c r="Z102" s="9"/>
      <c r="AA102" s="9"/>
      <c r="AB102" s="9"/>
      <c r="AC102" s="9"/>
      <c r="AD102" s="9"/>
      <c r="AE102" s="9"/>
    </row>
    <row r="103" spans="1:31" s="9" customFormat="1" ht="24.95" customHeight="1">
      <c r="A103" s="9"/>
      <c r="B103" s="192"/>
      <c r="C103" s="193"/>
      <c r="D103" s="194" t="s">
        <v>526</v>
      </c>
      <c r="E103" s="195"/>
      <c r="F103" s="195"/>
      <c r="G103" s="195"/>
      <c r="H103" s="195"/>
      <c r="I103" s="195"/>
      <c r="J103" s="196">
        <f>J149</f>
        <v>0</v>
      </c>
      <c r="K103" s="193"/>
      <c r="L103" s="197"/>
      <c r="S103" s="9"/>
      <c r="T103" s="9"/>
      <c r="U103" s="9"/>
      <c r="V103" s="9"/>
      <c r="W103" s="9"/>
      <c r="X103" s="9"/>
      <c r="Y103" s="9"/>
      <c r="Z103" s="9"/>
      <c r="AA103" s="9"/>
      <c r="AB103" s="9"/>
      <c r="AC103" s="9"/>
      <c r="AD103" s="9"/>
      <c r="AE103" s="9"/>
    </row>
    <row r="104" spans="1:31" s="9" customFormat="1" ht="24.95" customHeight="1">
      <c r="A104" s="9"/>
      <c r="B104" s="192"/>
      <c r="C104" s="193"/>
      <c r="D104" s="194" t="s">
        <v>353</v>
      </c>
      <c r="E104" s="195"/>
      <c r="F104" s="195"/>
      <c r="G104" s="195"/>
      <c r="H104" s="195"/>
      <c r="I104" s="195"/>
      <c r="J104" s="196">
        <f>J185</f>
        <v>0</v>
      </c>
      <c r="K104" s="193"/>
      <c r="L104" s="197"/>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143</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Centrum Energetických a Environmentálních Technologií – Explorer (CEETe)</v>
      </c>
      <c r="F114" s="33"/>
      <c r="G114" s="33"/>
      <c r="H114" s="33"/>
      <c r="I114" s="42"/>
      <c r="J114" s="42"/>
      <c r="K114" s="42"/>
      <c r="L114" s="65"/>
      <c r="S114" s="40"/>
      <c r="T114" s="40"/>
      <c r="U114" s="40"/>
      <c r="V114" s="40"/>
      <c r="W114" s="40"/>
      <c r="X114" s="40"/>
      <c r="Y114" s="40"/>
      <c r="Z114" s="40"/>
      <c r="AA114" s="40"/>
      <c r="AB114" s="40"/>
      <c r="AC114" s="40"/>
      <c r="AD114" s="40"/>
      <c r="AE114" s="40"/>
    </row>
    <row r="115" spans="2:12" s="1" customFormat="1" ht="12" customHeight="1">
      <c r="B115" s="22"/>
      <c r="C115" s="33" t="s">
        <v>127</v>
      </c>
      <c r="D115" s="23"/>
      <c r="E115" s="23"/>
      <c r="F115" s="23"/>
      <c r="G115" s="23"/>
      <c r="H115" s="23"/>
      <c r="I115" s="23"/>
      <c r="J115" s="23"/>
      <c r="K115" s="23"/>
      <c r="L115" s="21"/>
    </row>
    <row r="116" spans="2:12" s="1" customFormat="1" ht="16.5" customHeight="1">
      <c r="B116" s="22"/>
      <c r="C116" s="23"/>
      <c r="D116" s="23"/>
      <c r="E116" s="186" t="s">
        <v>522</v>
      </c>
      <c r="F116" s="23"/>
      <c r="G116" s="23"/>
      <c r="H116" s="23"/>
      <c r="I116" s="23"/>
      <c r="J116" s="23"/>
      <c r="K116" s="23"/>
      <c r="L116" s="21"/>
    </row>
    <row r="117" spans="2:12" s="1" customFormat="1" ht="12" customHeight="1">
      <c r="B117" s="22"/>
      <c r="C117" s="33" t="s">
        <v>129</v>
      </c>
      <c r="D117" s="23"/>
      <c r="E117" s="23"/>
      <c r="F117" s="23"/>
      <c r="G117" s="23"/>
      <c r="H117" s="23"/>
      <c r="I117" s="23"/>
      <c r="J117" s="23"/>
      <c r="K117" s="23"/>
      <c r="L117" s="21"/>
    </row>
    <row r="118" spans="1:31" s="2" customFormat="1" ht="16.5" customHeight="1">
      <c r="A118" s="40"/>
      <c r="B118" s="41"/>
      <c r="C118" s="42"/>
      <c r="D118" s="42"/>
      <c r="E118" s="187" t="s">
        <v>523</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131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E13</f>
        <v>SO 03.1.0 - Akumulační nádrže</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F16</f>
        <v xml:space="preserve"> </v>
      </c>
      <c r="G122" s="42"/>
      <c r="H122" s="42"/>
      <c r="I122" s="33" t="s">
        <v>24</v>
      </c>
      <c r="J122" s="81" t="str">
        <f>IF(J16="","",J16)</f>
        <v>3. 5. 2021</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E19</f>
        <v xml:space="preserve">Vysoká škola báňská -Technická univerzita Ostrava </v>
      </c>
      <c r="G124" s="42"/>
      <c r="H124" s="42"/>
      <c r="I124" s="33" t="s">
        <v>36</v>
      </c>
      <c r="J124" s="38" t="str">
        <f>E25</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IF(E22="","",E22)</f>
        <v>Vyplň údaj</v>
      </c>
      <c r="G125" s="42"/>
      <c r="H125" s="42"/>
      <c r="I125" s="33" t="s">
        <v>39</v>
      </c>
      <c r="J125" s="38" t="str">
        <f>E28</f>
        <v xml:space="preserve"> </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1" customFormat="1" ht="29.25" customHeight="1">
      <c r="A127" s="203"/>
      <c r="B127" s="204"/>
      <c r="C127" s="205" t="s">
        <v>144</v>
      </c>
      <c r="D127" s="206" t="s">
        <v>67</v>
      </c>
      <c r="E127" s="206" t="s">
        <v>63</v>
      </c>
      <c r="F127" s="206" t="s">
        <v>64</v>
      </c>
      <c r="G127" s="206" t="s">
        <v>145</v>
      </c>
      <c r="H127" s="206" t="s">
        <v>146</v>
      </c>
      <c r="I127" s="206" t="s">
        <v>147</v>
      </c>
      <c r="J127" s="206" t="s">
        <v>135</v>
      </c>
      <c r="K127" s="207" t="s">
        <v>148</v>
      </c>
      <c r="L127" s="208"/>
      <c r="M127" s="102" t="s">
        <v>1</v>
      </c>
      <c r="N127" s="103" t="s">
        <v>46</v>
      </c>
      <c r="O127" s="103" t="s">
        <v>149</v>
      </c>
      <c r="P127" s="103" t="s">
        <v>150</v>
      </c>
      <c r="Q127" s="103" t="s">
        <v>151</v>
      </c>
      <c r="R127" s="103" t="s">
        <v>152</v>
      </c>
      <c r="S127" s="103" t="s">
        <v>153</v>
      </c>
      <c r="T127" s="104" t="s">
        <v>154</v>
      </c>
      <c r="U127" s="203"/>
      <c r="V127" s="203"/>
      <c r="W127" s="203"/>
      <c r="X127" s="203"/>
      <c r="Y127" s="203"/>
      <c r="Z127" s="203"/>
      <c r="AA127" s="203"/>
      <c r="AB127" s="203"/>
      <c r="AC127" s="203"/>
      <c r="AD127" s="203"/>
      <c r="AE127" s="203"/>
    </row>
    <row r="128" spans="1:63" s="2" customFormat="1" ht="22.8" customHeight="1">
      <c r="A128" s="40"/>
      <c r="B128" s="41"/>
      <c r="C128" s="109" t="s">
        <v>155</v>
      </c>
      <c r="D128" s="42"/>
      <c r="E128" s="42"/>
      <c r="F128" s="42"/>
      <c r="G128" s="42"/>
      <c r="H128" s="42"/>
      <c r="I128" s="42"/>
      <c r="J128" s="209">
        <f>BK128</f>
        <v>0</v>
      </c>
      <c r="K128" s="42"/>
      <c r="L128" s="46"/>
      <c r="M128" s="105"/>
      <c r="N128" s="210"/>
      <c r="O128" s="106"/>
      <c r="P128" s="211">
        <f>P129+P140+P149+P185</f>
        <v>0</v>
      </c>
      <c r="Q128" s="106"/>
      <c r="R128" s="211">
        <f>R129+R140+R149+R185</f>
        <v>0</v>
      </c>
      <c r="S128" s="106"/>
      <c r="T128" s="212">
        <f>T129+T140+T149+T185</f>
        <v>0</v>
      </c>
      <c r="U128" s="40"/>
      <c r="V128" s="40"/>
      <c r="W128" s="40"/>
      <c r="X128" s="40"/>
      <c r="Y128" s="40"/>
      <c r="Z128" s="40"/>
      <c r="AA128" s="40"/>
      <c r="AB128" s="40"/>
      <c r="AC128" s="40"/>
      <c r="AD128" s="40"/>
      <c r="AE128" s="40"/>
      <c r="AT128" s="18" t="s">
        <v>81</v>
      </c>
      <c r="AU128" s="18" t="s">
        <v>137</v>
      </c>
      <c r="BK128" s="213">
        <f>BK129+BK140+BK149+BK185</f>
        <v>0</v>
      </c>
    </row>
    <row r="129" spans="1:63" s="12" customFormat="1" ht="25.9" customHeight="1">
      <c r="A129" s="12"/>
      <c r="B129" s="214"/>
      <c r="C129" s="215"/>
      <c r="D129" s="216" t="s">
        <v>81</v>
      </c>
      <c r="E129" s="217" t="s">
        <v>89</v>
      </c>
      <c r="F129" s="217" t="s">
        <v>159</v>
      </c>
      <c r="G129" s="215"/>
      <c r="H129" s="215"/>
      <c r="I129" s="218"/>
      <c r="J129" s="219">
        <f>BK129</f>
        <v>0</v>
      </c>
      <c r="K129" s="215"/>
      <c r="L129" s="220"/>
      <c r="M129" s="221"/>
      <c r="N129" s="222"/>
      <c r="O129" s="222"/>
      <c r="P129" s="223">
        <f>SUM(P130:P139)</f>
        <v>0</v>
      </c>
      <c r="Q129" s="222"/>
      <c r="R129" s="223">
        <f>SUM(R130:R139)</f>
        <v>0</v>
      </c>
      <c r="S129" s="222"/>
      <c r="T129" s="224">
        <f>SUM(T130:T139)</f>
        <v>0</v>
      </c>
      <c r="U129" s="12"/>
      <c r="V129" s="12"/>
      <c r="W129" s="12"/>
      <c r="X129" s="12"/>
      <c r="Y129" s="12"/>
      <c r="Z129" s="12"/>
      <c r="AA129" s="12"/>
      <c r="AB129" s="12"/>
      <c r="AC129" s="12"/>
      <c r="AD129" s="12"/>
      <c r="AE129" s="12"/>
      <c r="AR129" s="225" t="s">
        <v>89</v>
      </c>
      <c r="AT129" s="226" t="s">
        <v>81</v>
      </c>
      <c r="AU129" s="226" t="s">
        <v>82</v>
      </c>
      <c r="AY129" s="225" t="s">
        <v>158</v>
      </c>
      <c r="BK129" s="227">
        <f>SUM(BK130:BK139)</f>
        <v>0</v>
      </c>
    </row>
    <row r="130" spans="1:65" s="2" customFormat="1" ht="16.5" customHeight="1">
      <c r="A130" s="40"/>
      <c r="B130" s="41"/>
      <c r="C130" s="230" t="s">
        <v>89</v>
      </c>
      <c r="D130" s="230" t="s">
        <v>160</v>
      </c>
      <c r="E130" s="231" t="s">
        <v>380</v>
      </c>
      <c r="F130" s="232" t="s">
        <v>381</v>
      </c>
      <c r="G130" s="233" t="s">
        <v>205</v>
      </c>
      <c r="H130" s="234">
        <v>102.803</v>
      </c>
      <c r="I130" s="235"/>
      <c r="J130" s="236">
        <f>ROUND(I130*H130,2)</f>
        <v>0</v>
      </c>
      <c r="K130" s="232" t="s">
        <v>357</v>
      </c>
      <c r="L130" s="46"/>
      <c r="M130" s="237" t="s">
        <v>1</v>
      </c>
      <c r="N130" s="238" t="s">
        <v>47</v>
      </c>
      <c r="O130" s="93"/>
      <c r="P130" s="239">
        <f>O130*H130</f>
        <v>0</v>
      </c>
      <c r="Q130" s="239">
        <v>0</v>
      </c>
      <c r="R130" s="239">
        <f>Q130*H130</f>
        <v>0</v>
      </c>
      <c r="S130" s="239">
        <v>0</v>
      </c>
      <c r="T130" s="240">
        <f>S130*H130</f>
        <v>0</v>
      </c>
      <c r="U130" s="40"/>
      <c r="V130" s="40"/>
      <c r="W130" s="40"/>
      <c r="X130" s="40"/>
      <c r="Y130" s="40"/>
      <c r="Z130" s="40"/>
      <c r="AA130" s="40"/>
      <c r="AB130" s="40"/>
      <c r="AC130" s="40"/>
      <c r="AD130" s="40"/>
      <c r="AE130" s="40"/>
      <c r="AR130" s="241" t="s">
        <v>165</v>
      </c>
      <c r="AT130" s="241" t="s">
        <v>160</v>
      </c>
      <c r="AU130" s="241" t="s">
        <v>89</v>
      </c>
      <c r="AY130" s="18" t="s">
        <v>158</v>
      </c>
      <c r="BE130" s="242">
        <f>IF(N130="základní",J130,0)</f>
        <v>0</v>
      </c>
      <c r="BF130" s="242">
        <f>IF(N130="snížená",J130,0)</f>
        <v>0</v>
      </c>
      <c r="BG130" s="242">
        <f>IF(N130="zákl. přenesená",J130,0)</f>
        <v>0</v>
      </c>
      <c r="BH130" s="242">
        <f>IF(N130="sníž. přenesená",J130,0)</f>
        <v>0</v>
      </c>
      <c r="BI130" s="242">
        <f>IF(N130="nulová",J130,0)</f>
        <v>0</v>
      </c>
      <c r="BJ130" s="18" t="s">
        <v>89</v>
      </c>
      <c r="BK130" s="242">
        <f>ROUND(I130*H130,2)</f>
        <v>0</v>
      </c>
      <c r="BL130" s="18" t="s">
        <v>165</v>
      </c>
      <c r="BM130" s="241" t="s">
        <v>91</v>
      </c>
    </row>
    <row r="131" spans="1:47" s="2" customFormat="1" ht="12">
      <c r="A131" s="40"/>
      <c r="B131" s="41"/>
      <c r="C131" s="42"/>
      <c r="D131" s="243" t="s">
        <v>192</v>
      </c>
      <c r="E131" s="42"/>
      <c r="F131" s="244" t="s">
        <v>527</v>
      </c>
      <c r="G131" s="42"/>
      <c r="H131" s="42"/>
      <c r="I131" s="245"/>
      <c r="J131" s="42"/>
      <c r="K131" s="42"/>
      <c r="L131" s="46"/>
      <c r="M131" s="246"/>
      <c r="N131" s="247"/>
      <c r="O131" s="93"/>
      <c r="P131" s="93"/>
      <c r="Q131" s="93"/>
      <c r="R131" s="93"/>
      <c r="S131" s="93"/>
      <c r="T131" s="94"/>
      <c r="U131" s="40"/>
      <c r="V131" s="40"/>
      <c r="W131" s="40"/>
      <c r="X131" s="40"/>
      <c r="Y131" s="40"/>
      <c r="Z131" s="40"/>
      <c r="AA131" s="40"/>
      <c r="AB131" s="40"/>
      <c r="AC131" s="40"/>
      <c r="AD131" s="40"/>
      <c r="AE131" s="40"/>
      <c r="AT131" s="18" t="s">
        <v>192</v>
      </c>
      <c r="AU131" s="18" t="s">
        <v>89</v>
      </c>
    </row>
    <row r="132" spans="1:65" s="2" customFormat="1" ht="24.15" customHeight="1">
      <c r="A132" s="40"/>
      <c r="B132" s="41"/>
      <c r="C132" s="230" t="s">
        <v>91</v>
      </c>
      <c r="D132" s="230" t="s">
        <v>160</v>
      </c>
      <c r="E132" s="231" t="s">
        <v>383</v>
      </c>
      <c r="F132" s="232" t="s">
        <v>384</v>
      </c>
      <c r="G132" s="233" t="s">
        <v>205</v>
      </c>
      <c r="H132" s="234">
        <v>1028.03</v>
      </c>
      <c r="I132" s="235"/>
      <c r="J132" s="236">
        <f>ROUND(I132*H132,2)</f>
        <v>0</v>
      </c>
      <c r="K132" s="232" t="s">
        <v>357</v>
      </c>
      <c r="L132" s="46"/>
      <c r="M132" s="237" t="s">
        <v>1</v>
      </c>
      <c r="N132" s="238" t="s">
        <v>47</v>
      </c>
      <c r="O132" s="93"/>
      <c r="P132" s="239">
        <f>O132*H132</f>
        <v>0</v>
      </c>
      <c r="Q132" s="239">
        <v>0</v>
      </c>
      <c r="R132" s="239">
        <f>Q132*H132</f>
        <v>0</v>
      </c>
      <c r="S132" s="239">
        <v>0</v>
      </c>
      <c r="T132" s="240">
        <f>S132*H132</f>
        <v>0</v>
      </c>
      <c r="U132" s="40"/>
      <c r="V132" s="40"/>
      <c r="W132" s="40"/>
      <c r="X132" s="40"/>
      <c r="Y132" s="40"/>
      <c r="Z132" s="40"/>
      <c r="AA132" s="40"/>
      <c r="AB132" s="40"/>
      <c r="AC132" s="40"/>
      <c r="AD132" s="40"/>
      <c r="AE132" s="40"/>
      <c r="AR132" s="241" t="s">
        <v>165</v>
      </c>
      <c r="AT132" s="241" t="s">
        <v>160</v>
      </c>
      <c r="AU132" s="241" t="s">
        <v>89</v>
      </c>
      <c r="AY132" s="18" t="s">
        <v>158</v>
      </c>
      <c r="BE132" s="242">
        <f>IF(N132="základní",J132,0)</f>
        <v>0</v>
      </c>
      <c r="BF132" s="242">
        <f>IF(N132="snížená",J132,0)</f>
        <v>0</v>
      </c>
      <c r="BG132" s="242">
        <f>IF(N132="zákl. přenesená",J132,0)</f>
        <v>0</v>
      </c>
      <c r="BH132" s="242">
        <f>IF(N132="sníž. přenesená",J132,0)</f>
        <v>0</v>
      </c>
      <c r="BI132" s="242">
        <f>IF(N132="nulová",J132,0)</f>
        <v>0</v>
      </c>
      <c r="BJ132" s="18" t="s">
        <v>89</v>
      </c>
      <c r="BK132" s="242">
        <f>ROUND(I132*H132,2)</f>
        <v>0</v>
      </c>
      <c r="BL132" s="18" t="s">
        <v>165</v>
      </c>
      <c r="BM132" s="241" t="s">
        <v>165</v>
      </c>
    </row>
    <row r="133" spans="1:47" s="2" customFormat="1" ht="12">
      <c r="A133" s="40"/>
      <c r="B133" s="41"/>
      <c r="C133" s="42"/>
      <c r="D133" s="243" t="s">
        <v>192</v>
      </c>
      <c r="E133" s="42"/>
      <c r="F133" s="244" t="s">
        <v>528</v>
      </c>
      <c r="G133" s="42"/>
      <c r="H133" s="42"/>
      <c r="I133" s="245"/>
      <c r="J133" s="42"/>
      <c r="K133" s="42"/>
      <c r="L133" s="46"/>
      <c r="M133" s="246"/>
      <c r="N133" s="247"/>
      <c r="O133" s="93"/>
      <c r="P133" s="93"/>
      <c r="Q133" s="93"/>
      <c r="R133" s="93"/>
      <c r="S133" s="93"/>
      <c r="T133" s="94"/>
      <c r="U133" s="40"/>
      <c r="V133" s="40"/>
      <c r="W133" s="40"/>
      <c r="X133" s="40"/>
      <c r="Y133" s="40"/>
      <c r="Z133" s="40"/>
      <c r="AA133" s="40"/>
      <c r="AB133" s="40"/>
      <c r="AC133" s="40"/>
      <c r="AD133" s="40"/>
      <c r="AE133" s="40"/>
      <c r="AT133" s="18" t="s">
        <v>192</v>
      </c>
      <c r="AU133" s="18" t="s">
        <v>89</v>
      </c>
    </row>
    <row r="134" spans="1:65" s="2" customFormat="1" ht="21.75" customHeight="1">
      <c r="A134" s="40"/>
      <c r="B134" s="41"/>
      <c r="C134" s="230" t="s">
        <v>99</v>
      </c>
      <c r="D134" s="230" t="s">
        <v>160</v>
      </c>
      <c r="E134" s="231" t="s">
        <v>386</v>
      </c>
      <c r="F134" s="232" t="s">
        <v>387</v>
      </c>
      <c r="G134" s="233" t="s">
        <v>205</v>
      </c>
      <c r="H134" s="234">
        <v>102.803</v>
      </c>
      <c r="I134" s="235"/>
      <c r="J134" s="236">
        <f>ROUND(I134*H134,2)</f>
        <v>0</v>
      </c>
      <c r="K134" s="232" t="s">
        <v>357</v>
      </c>
      <c r="L134" s="46"/>
      <c r="M134" s="237" t="s">
        <v>1</v>
      </c>
      <c r="N134" s="238" t="s">
        <v>47</v>
      </c>
      <c r="O134" s="93"/>
      <c r="P134" s="239">
        <f>O134*H134</f>
        <v>0</v>
      </c>
      <c r="Q134" s="239">
        <v>0</v>
      </c>
      <c r="R134" s="239">
        <f>Q134*H134</f>
        <v>0</v>
      </c>
      <c r="S134" s="239">
        <v>0</v>
      </c>
      <c r="T134" s="240">
        <f>S134*H134</f>
        <v>0</v>
      </c>
      <c r="U134" s="40"/>
      <c r="V134" s="40"/>
      <c r="W134" s="40"/>
      <c r="X134" s="40"/>
      <c r="Y134" s="40"/>
      <c r="Z134" s="40"/>
      <c r="AA134" s="40"/>
      <c r="AB134" s="40"/>
      <c r="AC134" s="40"/>
      <c r="AD134" s="40"/>
      <c r="AE134" s="40"/>
      <c r="AR134" s="241" t="s">
        <v>165</v>
      </c>
      <c r="AT134" s="241" t="s">
        <v>160</v>
      </c>
      <c r="AU134" s="241" t="s">
        <v>89</v>
      </c>
      <c r="AY134" s="18" t="s">
        <v>158</v>
      </c>
      <c r="BE134" s="242">
        <f>IF(N134="základní",J134,0)</f>
        <v>0</v>
      </c>
      <c r="BF134" s="242">
        <f>IF(N134="snížená",J134,0)</f>
        <v>0</v>
      </c>
      <c r="BG134" s="242">
        <f>IF(N134="zákl. přenesená",J134,0)</f>
        <v>0</v>
      </c>
      <c r="BH134" s="242">
        <f>IF(N134="sníž. přenesená",J134,0)</f>
        <v>0</v>
      </c>
      <c r="BI134" s="242">
        <f>IF(N134="nulová",J134,0)</f>
        <v>0</v>
      </c>
      <c r="BJ134" s="18" t="s">
        <v>89</v>
      </c>
      <c r="BK134" s="242">
        <f>ROUND(I134*H134,2)</f>
        <v>0</v>
      </c>
      <c r="BL134" s="18" t="s">
        <v>165</v>
      </c>
      <c r="BM134" s="241" t="s">
        <v>181</v>
      </c>
    </row>
    <row r="135" spans="1:47" s="2" customFormat="1" ht="12">
      <c r="A135" s="40"/>
      <c r="B135" s="41"/>
      <c r="C135" s="42"/>
      <c r="D135" s="243" t="s">
        <v>192</v>
      </c>
      <c r="E135" s="42"/>
      <c r="F135" s="244" t="s">
        <v>529</v>
      </c>
      <c r="G135" s="42"/>
      <c r="H135" s="42"/>
      <c r="I135" s="245"/>
      <c r="J135" s="42"/>
      <c r="K135" s="42"/>
      <c r="L135" s="46"/>
      <c r="M135" s="246"/>
      <c r="N135" s="247"/>
      <c r="O135" s="93"/>
      <c r="P135" s="93"/>
      <c r="Q135" s="93"/>
      <c r="R135" s="93"/>
      <c r="S135" s="93"/>
      <c r="T135" s="94"/>
      <c r="U135" s="40"/>
      <c r="V135" s="40"/>
      <c r="W135" s="40"/>
      <c r="X135" s="40"/>
      <c r="Y135" s="40"/>
      <c r="Z135" s="40"/>
      <c r="AA135" s="40"/>
      <c r="AB135" s="40"/>
      <c r="AC135" s="40"/>
      <c r="AD135" s="40"/>
      <c r="AE135" s="40"/>
      <c r="AT135" s="18" t="s">
        <v>192</v>
      </c>
      <c r="AU135" s="18" t="s">
        <v>89</v>
      </c>
    </row>
    <row r="136" spans="1:65" s="2" customFormat="1" ht="16.5" customHeight="1">
      <c r="A136" s="40"/>
      <c r="B136" s="41"/>
      <c r="C136" s="230" t="s">
        <v>165</v>
      </c>
      <c r="D136" s="230" t="s">
        <v>160</v>
      </c>
      <c r="E136" s="231" t="s">
        <v>392</v>
      </c>
      <c r="F136" s="232" t="s">
        <v>393</v>
      </c>
      <c r="G136" s="233" t="s">
        <v>205</v>
      </c>
      <c r="H136" s="234">
        <v>102.803</v>
      </c>
      <c r="I136" s="235"/>
      <c r="J136" s="236">
        <f>ROUND(I136*H136,2)</f>
        <v>0</v>
      </c>
      <c r="K136" s="232" t="s">
        <v>357</v>
      </c>
      <c r="L136" s="46"/>
      <c r="M136" s="237" t="s">
        <v>1</v>
      </c>
      <c r="N136" s="238" t="s">
        <v>47</v>
      </c>
      <c r="O136" s="93"/>
      <c r="P136" s="239">
        <f>O136*H136</f>
        <v>0</v>
      </c>
      <c r="Q136" s="239">
        <v>0</v>
      </c>
      <c r="R136" s="239">
        <f>Q136*H136</f>
        <v>0</v>
      </c>
      <c r="S136" s="239">
        <v>0</v>
      </c>
      <c r="T136" s="240">
        <f>S136*H136</f>
        <v>0</v>
      </c>
      <c r="U136" s="40"/>
      <c r="V136" s="40"/>
      <c r="W136" s="40"/>
      <c r="X136" s="40"/>
      <c r="Y136" s="40"/>
      <c r="Z136" s="40"/>
      <c r="AA136" s="40"/>
      <c r="AB136" s="40"/>
      <c r="AC136" s="40"/>
      <c r="AD136" s="40"/>
      <c r="AE136" s="40"/>
      <c r="AR136" s="241" t="s">
        <v>165</v>
      </c>
      <c r="AT136" s="241" t="s">
        <v>160</v>
      </c>
      <c r="AU136" s="241" t="s">
        <v>89</v>
      </c>
      <c r="AY136" s="18" t="s">
        <v>158</v>
      </c>
      <c r="BE136" s="242">
        <f>IF(N136="základní",J136,0)</f>
        <v>0</v>
      </c>
      <c r="BF136" s="242">
        <f>IF(N136="snížená",J136,0)</f>
        <v>0</v>
      </c>
      <c r="BG136" s="242">
        <f>IF(N136="zákl. přenesená",J136,0)</f>
        <v>0</v>
      </c>
      <c r="BH136" s="242">
        <f>IF(N136="sníž. přenesená",J136,0)</f>
        <v>0</v>
      </c>
      <c r="BI136" s="242">
        <f>IF(N136="nulová",J136,0)</f>
        <v>0</v>
      </c>
      <c r="BJ136" s="18" t="s">
        <v>89</v>
      </c>
      <c r="BK136" s="242">
        <f>ROUND(I136*H136,2)</f>
        <v>0</v>
      </c>
      <c r="BL136" s="18" t="s">
        <v>165</v>
      </c>
      <c r="BM136" s="241" t="s">
        <v>197</v>
      </c>
    </row>
    <row r="137" spans="1:47" s="2" customFormat="1" ht="12">
      <c r="A137" s="40"/>
      <c r="B137" s="41"/>
      <c r="C137" s="42"/>
      <c r="D137" s="243" t="s">
        <v>192</v>
      </c>
      <c r="E137" s="42"/>
      <c r="F137" s="244" t="s">
        <v>530</v>
      </c>
      <c r="G137" s="42"/>
      <c r="H137" s="42"/>
      <c r="I137" s="245"/>
      <c r="J137" s="42"/>
      <c r="K137" s="42"/>
      <c r="L137" s="46"/>
      <c r="M137" s="246"/>
      <c r="N137" s="247"/>
      <c r="O137" s="93"/>
      <c r="P137" s="93"/>
      <c r="Q137" s="93"/>
      <c r="R137" s="93"/>
      <c r="S137" s="93"/>
      <c r="T137" s="94"/>
      <c r="U137" s="40"/>
      <c r="V137" s="40"/>
      <c r="W137" s="40"/>
      <c r="X137" s="40"/>
      <c r="Y137" s="40"/>
      <c r="Z137" s="40"/>
      <c r="AA137" s="40"/>
      <c r="AB137" s="40"/>
      <c r="AC137" s="40"/>
      <c r="AD137" s="40"/>
      <c r="AE137" s="40"/>
      <c r="AT137" s="18" t="s">
        <v>192</v>
      </c>
      <c r="AU137" s="18" t="s">
        <v>89</v>
      </c>
    </row>
    <row r="138" spans="1:65" s="2" customFormat="1" ht="24.15" customHeight="1">
      <c r="A138" s="40"/>
      <c r="B138" s="41"/>
      <c r="C138" s="230" t="s">
        <v>177</v>
      </c>
      <c r="D138" s="230" t="s">
        <v>160</v>
      </c>
      <c r="E138" s="231" t="s">
        <v>531</v>
      </c>
      <c r="F138" s="232" t="s">
        <v>532</v>
      </c>
      <c r="G138" s="233" t="s">
        <v>163</v>
      </c>
      <c r="H138" s="234">
        <v>26.88</v>
      </c>
      <c r="I138" s="235"/>
      <c r="J138" s="236">
        <f>ROUND(I138*H138,2)</f>
        <v>0</v>
      </c>
      <c r="K138" s="232" t="s">
        <v>357</v>
      </c>
      <c r="L138" s="46"/>
      <c r="M138" s="237" t="s">
        <v>1</v>
      </c>
      <c r="N138" s="238" t="s">
        <v>47</v>
      </c>
      <c r="O138" s="93"/>
      <c r="P138" s="239">
        <f>O138*H138</f>
        <v>0</v>
      </c>
      <c r="Q138" s="239">
        <v>0</v>
      </c>
      <c r="R138" s="239">
        <f>Q138*H138</f>
        <v>0</v>
      </c>
      <c r="S138" s="239">
        <v>0</v>
      </c>
      <c r="T138" s="240">
        <f>S138*H138</f>
        <v>0</v>
      </c>
      <c r="U138" s="40"/>
      <c r="V138" s="40"/>
      <c r="W138" s="40"/>
      <c r="X138" s="40"/>
      <c r="Y138" s="40"/>
      <c r="Z138" s="40"/>
      <c r="AA138" s="40"/>
      <c r="AB138" s="40"/>
      <c r="AC138" s="40"/>
      <c r="AD138" s="40"/>
      <c r="AE138" s="40"/>
      <c r="AR138" s="241" t="s">
        <v>165</v>
      </c>
      <c r="AT138" s="241" t="s">
        <v>160</v>
      </c>
      <c r="AU138" s="241" t="s">
        <v>89</v>
      </c>
      <c r="AY138" s="18" t="s">
        <v>158</v>
      </c>
      <c r="BE138" s="242">
        <f>IF(N138="základní",J138,0)</f>
        <v>0</v>
      </c>
      <c r="BF138" s="242">
        <f>IF(N138="snížená",J138,0)</f>
        <v>0</v>
      </c>
      <c r="BG138" s="242">
        <f>IF(N138="zákl. přenesená",J138,0)</f>
        <v>0</v>
      </c>
      <c r="BH138" s="242">
        <f>IF(N138="sníž. přenesená",J138,0)</f>
        <v>0</v>
      </c>
      <c r="BI138" s="242">
        <f>IF(N138="nulová",J138,0)</f>
        <v>0</v>
      </c>
      <c r="BJ138" s="18" t="s">
        <v>89</v>
      </c>
      <c r="BK138" s="242">
        <f>ROUND(I138*H138,2)</f>
        <v>0</v>
      </c>
      <c r="BL138" s="18" t="s">
        <v>165</v>
      </c>
      <c r="BM138" s="241" t="s">
        <v>212</v>
      </c>
    </row>
    <row r="139" spans="1:47" s="2" customFormat="1" ht="12">
      <c r="A139" s="40"/>
      <c r="B139" s="41"/>
      <c r="C139" s="42"/>
      <c r="D139" s="243" t="s">
        <v>192</v>
      </c>
      <c r="E139" s="42"/>
      <c r="F139" s="244" t="s">
        <v>533</v>
      </c>
      <c r="G139" s="42"/>
      <c r="H139" s="42"/>
      <c r="I139" s="245"/>
      <c r="J139" s="42"/>
      <c r="K139" s="42"/>
      <c r="L139" s="46"/>
      <c r="M139" s="246"/>
      <c r="N139" s="247"/>
      <c r="O139" s="93"/>
      <c r="P139" s="93"/>
      <c r="Q139" s="93"/>
      <c r="R139" s="93"/>
      <c r="S139" s="93"/>
      <c r="T139" s="94"/>
      <c r="U139" s="40"/>
      <c r="V139" s="40"/>
      <c r="W139" s="40"/>
      <c r="X139" s="40"/>
      <c r="Y139" s="40"/>
      <c r="Z139" s="40"/>
      <c r="AA139" s="40"/>
      <c r="AB139" s="40"/>
      <c r="AC139" s="40"/>
      <c r="AD139" s="40"/>
      <c r="AE139" s="40"/>
      <c r="AT139" s="18" t="s">
        <v>192</v>
      </c>
      <c r="AU139" s="18" t="s">
        <v>89</v>
      </c>
    </row>
    <row r="140" spans="1:63" s="12" customFormat="1" ht="25.9" customHeight="1">
      <c r="A140" s="12"/>
      <c r="B140" s="214"/>
      <c r="C140" s="215"/>
      <c r="D140" s="216" t="s">
        <v>81</v>
      </c>
      <c r="E140" s="217" t="s">
        <v>91</v>
      </c>
      <c r="F140" s="217" t="s">
        <v>534</v>
      </c>
      <c r="G140" s="215"/>
      <c r="H140" s="215"/>
      <c r="I140" s="218"/>
      <c r="J140" s="219">
        <f>BK140</f>
        <v>0</v>
      </c>
      <c r="K140" s="215"/>
      <c r="L140" s="220"/>
      <c r="M140" s="221"/>
      <c r="N140" s="222"/>
      <c r="O140" s="222"/>
      <c r="P140" s="223">
        <f>SUM(P141:P148)</f>
        <v>0</v>
      </c>
      <c r="Q140" s="222"/>
      <c r="R140" s="223">
        <f>SUM(R141:R148)</f>
        <v>0</v>
      </c>
      <c r="S140" s="222"/>
      <c r="T140" s="224">
        <f>SUM(T141:T148)</f>
        <v>0</v>
      </c>
      <c r="U140" s="12"/>
      <c r="V140" s="12"/>
      <c r="W140" s="12"/>
      <c r="X140" s="12"/>
      <c r="Y140" s="12"/>
      <c r="Z140" s="12"/>
      <c r="AA140" s="12"/>
      <c r="AB140" s="12"/>
      <c r="AC140" s="12"/>
      <c r="AD140" s="12"/>
      <c r="AE140" s="12"/>
      <c r="AR140" s="225" t="s">
        <v>89</v>
      </c>
      <c r="AT140" s="226" t="s">
        <v>81</v>
      </c>
      <c r="AU140" s="226" t="s">
        <v>82</v>
      </c>
      <c r="AY140" s="225" t="s">
        <v>158</v>
      </c>
      <c r="BK140" s="227">
        <f>SUM(BK141:BK148)</f>
        <v>0</v>
      </c>
    </row>
    <row r="141" spans="1:65" s="2" customFormat="1" ht="16.5" customHeight="1">
      <c r="A141" s="40"/>
      <c r="B141" s="41"/>
      <c r="C141" s="230" t="s">
        <v>181</v>
      </c>
      <c r="D141" s="230" t="s">
        <v>160</v>
      </c>
      <c r="E141" s="231" t="s">
        <v>535</v>
      </c>
      <c r="F141" s="232" t="s">
        <v>536</v>
      </c>
      <c r="G141" s="233" t="s">
        <v>205</v>
      </c>
      <c r="H141" s="234">
        <v>5.67</v>
      </c>
      <c r="I141" s="235"/>
      <c r="J141" s="236">
        <f>ROUND(I141*H141,2)</f>
        <v>0</v>
      </c>
      <c r="K141" s="232" t="s">
        <v>357</v>
      </c>
      <c r="L141" s="46"/>
      <c r="M141" s="237" t="s">
        <v>1</v>
      </c>
      <c r="N141" s="238" t="s">
        <v>47</v>
      </c>
      <c r="O141" s="93"/>
      <c r="P141" s="239">
        <f>O141*H141</f>
        <v>0</v>
      </c>
      <c r="Q141" s="239">
        <v>0</v>
      </c>
      <c r="R141" s="239">
        <f>Q141*H141</f>
        <v>0</v>
      </c>
      <c r="S141" s="239">
        <v>0</v>
      </c>
      <c r="T141" s="240">
        <f>S141*H141</f>
        <v>0</v>
      </c>
      <c r="U141" s="40"/>
      <c r="V141" s="40"/>
      <c r="W141" s="40"/>
      <c r="X141" s="40"/>
      <c r="Y141" s="40"/>
      <c r="Z141" s="40"/>
      <c r="AA141" s="40"/>
      <c r="AB141" s="40"/>
      <c r="AC141" s="40"/>
      <c r="AD141" s="40"/>
      <c r="AE141" s="40"/>
      <c r="AR141" s="241" t="s">
        <v>165</v>
      </c>
      <c r="AT141" s="241" t="s">
        <v>160</v>
      </c>
      <c r="AU141" s="241" t="s">
        <v>89</v>
      </c>
      <c r="AY141" s="18" t="s">
        <v>158</v>
      </c>
      <c r="BE141" s="242">
        <f>IF(N141="základní",J141,0)</f>
        <v>0</v>
      </c>
      <c r="BF141" s="242">
        <f>IF(N141="snížená",J141,0)</f>
        <v>0</v>
      </c>
      <c r="BG141" s="242">
        <f>IF(N141="zákl. přenesená",J141,0)</f>
        <v>0</v>
      </c>
      <c r="BH141" s="242">
        <f>IF(N141="sníž. přenesená",J141,0)</f>
        <v>0</v>
      </c>
      <c r="BI141" s="242">
        <f>IF(N141="nulová",J141,0)</f>
        <v>0</v>
      </c>
      <c r="BJ141" s="18" t="s">
        <v>89</v>
      </c>
      <c r="BK141" s="242">
        <f>ROUND(I141*H141,2)</f>
        <v>0</v>
      </c>
      <c r="BL141" s="18" t="s">
        <v>165</v>
      </c>
      <c r="BM141" s="241" t="s">
        <v>222</v>
      </c>
    </row>
    <row r="142" spans="1:47" s="2" customFormat="1" ht="12">
      <c r="A142" s="40"/>
      <c r="B142" s="41"/>
      <c r="C142" s="42"/>
      <c r="D142" s="243" t="s">
        <v>192</v>
      </c>
      <c r="E142" s="42"/>
      <c r="F142" s="244" t="s">
        <v>537</v>
      </c>
      <c r="G142" s="42"/>
      <c r="H142" s="42"/>
      <c r="I142" s="245"/>
      <c r="J142" s="42"/>
      <c r="K142" s="42"/>
      <c r="L142" s="46"/>
      <c r="M142" s="246"/>
      <c r="N142" s="247"/>
      <c r="O142" s="93"/>
      <c r="P142" s="93"/>
      <c r="Q142" s="93"/>
      <c r="R142" s="93"/>
      <c r="S142" s="93"/>
      <c r="T142" s="94"/>
      <c r="U142" s="40"/>
      <c r="V142" s="40"/>
      <c r="W142" s="40"/>
      <c r="X142" s="40"/>
      <c r="Y142" s="40"/>
      <c r="Z142" s="40"/>
      <c r="AA142" s="40"/>
      <c r="AB142" s="40"/>
      <c r="AC142" s="40"/>
      <c r="AD142" s="40"/>
      <c r="AE142" s="40"/>
      <c r="AT142" s="18" t="s">
        <v>192</v>
      </c>
      <c r="AU142" s="18" t="s">
        <v>89</v>
      </c>
    </row>
    <row r="143" spans="1:65" s="2" customFormat="1" ht="16.5" customHeight="1">
      <c r="A143" s="40"/>
      <c r="B143" s="41"/>
      <c r="C143" s="230" t="s">
        <v>187</v>
      </c>
      <c r="D143" s="230" t="s">
        <v>160</v>
      </c>
      <c r="E143" s="231" t="s">
        <v>538</v>
      </c>
      <c r="F143" s="232" t="s">
        <v>539</v>
      </c>
      <c r="G143" s="233" t="s">
        <v>205</v>
      </c>
      <c r="H143" s="234">
        <v>3.8</v>
      </c>
      <c r="I143" s="235"/>
      <c r="J143" s="236">
        <f>ROUND(I143*H143,2)</f>
        <v>0</v>
      </c>
      <c r="K143" s="232" t="s">
        <v>357</v>
      </c>
      <c r="L143" s="46"/>
      <c r="M143" s="237" t="s">
        <v>1</v>
      </c>
      <c r="N143" s="238" t="s">
        <v>47</v>
      </c>
      <c r="O143" s="93"/>
      <c r="P143" s="239">
        <f>O143*H143</f>
        <v>0</v>
      </c>
      <c r="Q143" s="239">
        <v>0</v>
      </c>
      <c r="R143" s="239">
        <f>Q143*H143</f>
        <v>0</v>
      </c>
      <c r="S143" s="239">
        <v>0</v>
      </c>
      <c r="T143" s="240">
        <f>S143*H143</f>
        <v>0</v>
      </c>
      <c r="U143" s="40"/>
      <c r="V143" s="40"/>
      <c r="W143" s="40"/>
      <c r="X143" s="40"/>
      <c r="Y143" s="40"/>
      <c r="Z143" s="40"/>
      <c r="AA143" s="40"/>
      <c r="AB143" s="40"/>
      <c r="AC143" s="40"/>
      <c r="AD143" s="40"/>
      <c r="AE143" s="40"/>
      <c r="AR143" s="241" t="s">
        <v>165</v>
      </c>
      <c r="AT143" s="241" t="s">
        <v>160</v>
      </c>
      <c r="AU143" s="241" t="s">
        <v>89</v>
      </c>
      <c r="AY143" s="18" t="s">
        <v>158</v>
      </c>
      <c r="BE143" s="242">
        <f>IF(N143="základní",J143,0)</f>
        <v>0</v>
      </c>
      <c r="BF143" s="242">
        <f>IF(N143="snížená",J143,0)</f>
        <v>0</v>
      </c>
      <c r="BG143" s="242">
        <f>IF(N143="zákl. přenesená",J143,0)</f>
        <v>0</v>
      </c>
      <c r="BH143" s="242">
        <f>IF(N143="sníž. přenesená",J143,0)</f>
        <v>0</v>
      </c>
      <c r="BI143" s="242">
        <f>IF(N143="nulová",J143,0)</f>
        <v>0</v>
      </c>
      <c r="BJ143" s="18" t="s">
        <v>89</v>
      </c>
      <c r="BK143" s="242">
        <f>ROUND(I143*H143,2)</f>
        <v>0</v>
      </c>
      <c r="BL143" s="18" t="s">
        <v>165</v>
      </c>
      <c r="BM143" s="241" t="s">
        <v>231</v>
      </c>
    </row>
    <row r="144" spans="1:47" s="2" customFormat="1" ht="12">
      <c r="A144" s="40"/>
      <c r="B144" s="41"/>
      <c r="C144" s="42"/>
      <c r="D144" s="243" t="s">
        <v>192</v>
      </c>
      <c r="E144" s="42"/>
      <c r="F144" s="244" t="s">
        <v>540</v>
      </c>
      <c r="G144" s="42"/>
      <c r="H144" s="42"/>
      <c r="I144" s="245"/>
      <c r="J144" s="42"/>
      <c r="K144" s="42"/>
      <c r="L144" s="46"/>
      <c r="M144" s="246"/>
      <c r="N144" s="247"/>
      <c r="O144" s="93"/>
      <c r="P144" s="93"/>
      <c r="Q144" s="93"/>
      <c r="R144" s="93"/>
      <c r="S144" s="93"/>
      <c r="T144" s="94"/>
      <c r="U144" s="40"/>
      <c r="V144" s="40"/>
      <c r="W144" s="40"/>
      <c r="X144" s="40"/>
      <c r="Y144" s="40"/>
      <c r="Z144" s="40"/>
      <c r="AA144" s="40"/>
      <c r="AB144" s="40"/>
      <c r="AC144" s="40"/>
      <c r="AD144" s="40"/>
      <c r="AE144" s="40"/>
      <c r="AT144" s="18" t="s">
        <v>192</v>
      </c>
      <c r="AU144" s="18" t="s">
        <v>89</v>
      </c>
    </row>
    <row r="145" spans="1:65" s="2" customFormat="1" ht="16.5" customHeight="1">
      <c r="A145" s="40"/>
      <c r="B145" s="41"/>
      <c r="C145" s="230" t="s">
        <v>197</v>
      </c>
      <c r="D145" s="230" t="s">
        <v>160</v>
      </c>
      <c r="E145" s="231" t="s">
        <v>541</v>
      </c>
      <c r="F145" s="232" t="s">
        <v>542</v>
      </c>
      <c r="G145" s="233" t="s">
        <v>163</v>
      </c>
      <c r="H145" s="234">
        <v>9.2</v>
      </c>
      <c r="I145" s="235"/>
      <c r="J145" s="236">
        <f>ROUND(I145*H145,2)</f>
        <v>0</v>
      </c>
      <c r="K145" s="232" t="s">
        <v>357</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165</v>
      </c>
      <c r="AT145" s="241" t="s">
        <v>160</v>
      </c>
      <c r="AU145" s="241" t="s">
        <v>89</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165</v>
      </c>
      <c r="BM145" s="241" t="s">
        <v>239</v>
      </c>
    </row>
    <row r="146" spans="1:47" s="2" customFormat="1" ht="12">
      <c r="A146" s="40"/>
      <c r="B146" s="41"/>
      <c r="C146" s="42"/>
      <c r="D146" s="243" t="s">
        <v>192</v>
      </c>
      <c r="E146" s="42"/>
      <c r="F146" s="244" t="s">
        <v>543</v>
      </c>
      <c r="G146" s="42"/>
      <c r="H146" s="42"/>
      <c r="I146" s="245"/>
      <c r="J146" s="42"/>
      <c r="K146" s="42"/>
      <c r="L146" s="46"/>
      <c r="M146" s="246"/>
      <c r="N146" s="247"/>
      <c r="O146" s="93"/>
      <c r="P146" s="93"/>
      <c r="Q146" s="93"/>
      <c r="R146" s="93"/>
      <c r="S146" s="93"/>
      <c r="T146" s="94"/>
      <c r="U146" s="40"/>
      <c r="V146" s="40"/>
      <c r="W146" s="40"/>
      <c r="X146" s="40"/>
      <c r="Y146" s="40"/>
      <c r="Z146" s="40"/>
      <c r="AA146" s="40"/>
      <c r="AB146" s="40"/>
      <c r="AC146" s="40"/>
      <c r="AD146" s="40"/>
      <c r="AE146" s="40"/>
      <c r="AT146" s="18" t="s">
        <v>192</v>
      </c>
      <c r="AU146" s="18" t="s">
        <v>89</v>
      </c>
    </row>
    <row r="147" spans="1:65" s="2" customFormat="1" ht="16.5" customHeight="1">
      <c r="A147" s="40"/>
      <c r="B147" s="41"/>
      <c r="C147" s="230" t="s">
        <v>202</v>
      </c>
      <c r="D147" s="230" t="s">
        <v>160</v>
      </c>
      <c r="E147" s="231" t="s">
        <v>544</v>
      </c>
      <c r="F147" s="232" t="s">
        <v>545</v>
      </c>
      <c r="G147" s="233" t="s">
        <v>163</v>
      </c>
      <c r="H147" s="234">
        <v>9.2</v>
      </c>
      <c r="I147" s="235"/>
      <c r="J147" s="236">
        <f>ROUND(I147*H147,2)</f>
        <v>0</v>
      </c>
      <c r="K147" s="232" t="s">
        <v>357</v>
      </c>
      <c r="L147" s="46"/>
      <c r="M147" s="237" t="s">
        <v>1</v>
      </c>
      <c r="N147" s="238" t="s">
        <v>47</v>
      </c>
      <c r="O147" s="93"/>
      <c r="P147" s="239">
        <f>O147*H147</f>
        <v>0</v>
      </c>
      <c r="Q147" s="239">
        <v>0</v>
      </c>
      <c r="R147" s="239">
        <f>Q147*H147</f>
        <v>0</v>
      </c>
      <c r="S147" s="239">
        <v>0</v>
      </c>
      <c r="T147" s="240">
        <f>S147*H147</f>
        <v>0</v>
      </c>
      <c r="U147" s="40"/>
      <c r="V147" s="40"/>
      <c r="W147" s="40"/>
      <c r="X147" s="40"/>
      <c r="Y147" s="40"/>
      <c r="Z147" s="40"/>
      <c r="AA147" s="40"/>
      <c r="AB147" s="40"/>
      <c r="AC147" s="40"/>
      <c r="AD147" s="40"/>
      <c r="AE147" s="40"/>
      <c r="AR147" s="241" t="s">
        <v>165</v>
      </c>
      <c r="AT147" s="241" t="s">
        <v>160</v>
      </c>
      <c r="AU147" s="241" t="s">
        <v>89</v>
      </c>
      <c r="AY147" s="18" t="s">
        <v>158</v>
      </c>
      <c r="BE147" s="242">
        <f>IF(N147="základní",J147,0)</f>
        <v>0</v>
      </c>
      <c r="BF147" s="242">
        <f>IF(N147="snížená",J147,0)</f>
        <v>0</v>
      </c>
      <c r="BG147" s="242">
        <f>IF(N147="zákl. přenesená",J147,0)</f>
        <v>0</v>
      </c>
      <c r="BH147" s="242">
        <f>IF(N147="sníž. přenesená",J147,0)</f>
        <v>0</v>
      </c>
      <c r="BI147" s="242">
        <f>IF(N147="nulová",J147,0)</f>
        <v>0</v>
      </c>
      <c r="BJ147" s="18" t="s">
        <v>89</v>
      </c>
      <c r="BK147" s="242">
        <f>ROUND(I147*H147,2)</f>
        <v>0</v>
      </c>
      <c r="BL147" s="18" t="s">
        <v>165</v>
      </c>
      <c r="BM147" s="241" t="s">
        <v>248</v>
      </c>
    </row>
    <row r="148" spans="1:47" s="2" customFormat="1" ht="12">
      <c r="A148" s="40"/>
      <c r="B148" s="41"/>
      <c r="C148" s="42"/>
      <c r="D148" s="243" t="s">
        <v>192</v>
      </c>
      <c r="E148" s="42"/>
      <c r="F148" s="244" t="s">
        <v>546</v>
      </c>
      <c r="G148" s="42"/>
      <c r="H148" s="42"/>
      <c r="I148" s="245"/>
      <c r="J148" s="42"/>
      <c r="K148" s="42"/>
      <c r="L148" s="46"/>
      <c r="M148" s="246"/>
      <c r="N148" s="247"/>
      <c r="O148" s="93"/>
      <c r="P148" s="93"/>
      <c r="Q148" s="93"/>
      <c r="R148" s="93"/>
      <c r="S148" s="93"/>
      <c r="T148" s="94"/>
      <c r="U148" s="40"/>
      <c r="V148" s="40"/>
      <c r="W148" s="40"/>
      <c r="X148" s="40"/>
      <c r="Y148" s="40"/>
      <c r="Z148" s="40"/>
      <c r="AA148" s="40"/>
      <c r="AB148" s="40"/>
      <c r="AC148" s="40"/>
      <c r="AD148" s="40"/>
      <c r="AE148" s="40"/>
      <c r="AT148" s="18" t="s">
        <v>192</v>
      </c>
      <c r="AU148" s="18" t="s">
        <v>89</v>
      </c>
    </row>
    <row r="149" spans="1:63" s="12" customFormat="1" ht="25.9" customHeight="1">
      <c r="A149" s="12"/>
      <c r="B149" s="214"/>
      <c r="C149" s="215"/>
      <c r="D149" s="216" t="s">
        <v>81</v>
      </c>
      <c r="E149" s="217" t="s">
        <v>414</v>
      </c>
      <c r="F149" s="217" t="s">
        <v>547</v>
      </c>
      <c r="G149" s="215"/>
      <c r="H149" s="215"/>
      <c r="I149" s="218"/>
      <c r="J149" s="219">
        <f>BK149</f>
        <v>0</v>
      </c>
      <c r="K149" s="215"/>
      <c r="L149" s="220"/>
      <c r="M149" s="221"/>
      <c r="N149" s="222"/>
      <c r="O149" s="222"/>
      <c r="P149" s="223">
        <f>SUM(P150:P184)</f>
        <v>0</v>
      </c>
      <c r="Q149" s="222"/>
      <c r="R149" s="223">
        <f>SUM(R150:R184)</f>
        <v>0</v>
      </c>
      <c r="S149" s="222"/>
      <c r="T149" s="224">
        <f>SUM(T150:T184)</f>
        <v>0</v>
      </c>
      <c r="U149" s="12"/>
      <c r="V149" s="12"/>
      <c r="W149" s="12"/>
      <c r="X149" s="12"/>
      <c r="Y149" s="12"/>
      <c r="Z149" s="12"/>
      <c r="AA149" s="12"/>
      <c r="AB149" s="12"/>
      <c r="AC149" s="12"/>
      <c r="AD149" s="12"/>
      <c r="AE149" s="12"/>
      <c r="AR149" s="225" t="s">
        <v>89</v>
      </c>
      <c r="AT149" s="226" t="s">
        <v>81</v>
      </c>
      <c r="AU149" s="226" t="s">
        <v>82</v>
      </c>
      <c r="AY149" s="225" t="s">
        <v>158</v>
      </c>
      <c r="BK149" s="227">
        <f>SUM(BK150:BK184)</f>
        <v>0</v>
      </c>
    </row>
    <row r="150" spans="1:65" s="2" customFormat="1" ht="24.15" customHeight="1">
      <c r="A150" s="40"/>
      <c r="B150" s="41"/>
      <c r="C150" s="230" t="s">
        <v>212</v>
      </c>
      <c r="D150" s="230" t="s">
        <v>160</v>
      </c>
      <c r="E150" s="231" t="s">
        <v>548</v>
      </c>
      <c r="F150" s="232" t="s">
        <v>549</v>
      </c>
      <c r="G150" s="233" t="s">
        <v>205</v>
      </c>
      <c r="H150" s="234">
        <v>23.034</v>
      </c>
      <c r="I150" s="235"/>
      <c r="J150" s="236">
        <f>ROUND(I150*H150,2)</f>
        <v>0</v>
      </c>
      <c r="K150" s="232" t="s">
        <v>357</v>
      </c>
      <c r="L150" s="46"/>
      <c r="M150" s="237" t="s">
        <v>1</v>
      </c>
      <c r="N150" s="238" t="s">
        <v>47</v>
      </c>
      <c r="O150" s="93"/>
      <c r="P150" s="239">
        <f>O150*H150</f>
        <v>0</v>
      </c>
      <c r="Q150" s="239">
        <v>0</v>
      </c>
      <c r="R150" s="239">
        <f>Q150*H150</f>
        <v>0</v>
      </c>
      <c r="S150" s="239">
        <v>0</v>
      </c>
      <c r="T150" s="240">
        <f>S150*H150</f>
        <v>0</v>
      </c>
      <c r="U150" s="40"/>
      <c r="V150" s="40"/>
      <c r="W150" s="40"/>
      <c r="X150" s="40"/>
      <c r="Y150" s="40"/>
      <c r="Z150" s="40"/>
      <c r="AA150" s="40"/>
      <c r="AB150" s="40"/>
      <c r="AC150" s="40"/>
      <c r="AD150" s="40"/>
      <c r="AE150" s="40"/>
      <c r="AR150" s="241" t="s">
        <v>165</v>
      </c>
      <c r="AT150" s="241" t="s">
        <v>160</v>
      </c>
      <c r="AU150" s="241" t="s">
        <v>89</v>
      </c>
      <c r="AY150" s="18" t="s">
        <v>158</v>
      </c>
      <c r="BE150" s="242">
        <f>IF(N150="základní",J150,0)</f>
        <v>0</v>
      </c>
      <c r="BF150" s="242">
        <f>IF(N150="snížená",J150,0)</f>
        <v>0</v>
      </c>
      <c r="BG150" s="242">
        <f>IF(N150="zákl. přenesená",J150,0)</f>
        <v>0</v>
      </c>
      <c r="BH150" s="242">
        <f>IF(N150="sníž. přenesená",J150,0)</f>
        <v>0</v>
      </c>
      <c r="BI150" s="242">
        <f>IF(N150="nulová",J150,0)</f>
        <v>0</v>
      </c>
      <c r="BJ150" s="18" t="s">
        <v>89</v>
      </c>
      <c r="BK150" s="242">
        <f>ROUND(I150*H150,2)</f>
        <v>0</v>
      </c>
      <c r="BL150" s="18" t="s">
        <v>165</v>
      </c>
      <c r="BM150" s="241" t="s">
        <v>258</v>
      </c>
    </row>
    <row r="151" spans="1:47" s="2" customFormat="1" ht="12">
      <c r="A151" s="40"/>
      <c r="B151" s="41"/>
      <c r="C151" s="42"/>
      <c r="D151" s="243" t="s">
        <v>192</v>
      </c>
      <c r="E151" s="42"/>
      <c r="F151" s="244" t="s">
        <v>550</v>
      </c>
      <c r="G151" s="42"/>
      <c r="H151" s="42"/>
      <c r="I151" s="245"/>
      <c r="J151" s="42"/>
      <c r="K151" s="42"/>
      <c r="L151" s="46"/>
      <c r="M151" s="246"/>
      <c r="N151" s="247"/>
      <c r="O151" s="93"/>
      <c r="P151" s="93"/>
      <c r="Q151" s="93"/>
      <c r="R151" s="93"/>
      <c r="S151" s="93"/>
      <c r="T151" s="94"/>
      <c r="U151" s="40"/>
      <c r="V151" s="40"/>
      <c r="W151" s="40"/>
      <c r="X151" s="40"/>
      <c r="Y151" s="40"/>
      <c r="Z151" s="40"/>
      <c r="AA151" s="40"/>
      <c r="AB151" s="40"/>
      <c r="AC151" s="40"/>
      <c r="AD151" s="40"/>
      <c r="AE151" s="40"/>
      <c r="AT151" s="18" t="s">
        <v>192</v>
      </c>
      <c r="AU151" s="18" t="s">
        <v>89</v>
      </c>
    </row>
    <row r="152" spans="1:65" s="2" customFormat="1" ht="24.15" customHeight="1">
      <c r="A152" s="40"/>
      <c r="B152" s="41"/>
      <c r="C152" s="230" t="s">
        <v>217</v>
      </c>
      <c r="D152" s="230" t="s">
        <v>160</v>
      </c>
      <c r="E152" s="231" t="s">
        <v>551</v>
      </c>
      <c r="F152" s="232" t="s">
        <v>552</v>
      </c>
      <c r="G152" s="233" t="s">
        <v>163</v>
      </c>
      <c r="H152" s="234">
        <v>118.532</v>
      </c>
      <c r="I152" s="235"/>
      <c r="J152" s="236">
        <f>ROUND(I152*H152,2)</f>
        <v>0</v>
      </c>
      <c r="K152" s="232" t="s">
        <v>357</v>
      </c>
      <c r="L152" s="46"/>
      <c r="M152" s="237" t="s">
        <v>1</v>
      </c>
      <c r="N152" s="238" t="s">
        <v>47</v>
      </c>
      <c r="O152" s="93"/>
      <c r="P152" s="239">
        <f>O152*H152</f>
        <v>0</v>
      </c>
      <c r="Q152" s="239">
        <v>0</v>
      </c>
      <c r="R152" s="239">
        <f>Q152*H152</f>
        <v>0</v>
      </c>
      <c r="S152" s="239">
        <v>0</v>
      </c>
      <c r="T152" s="240">
        <f>S152*H152</f>
        <v>0</v>
      </c>
      <c r="U152" s="40"/>
      <c r="V152" s="40"/>
      <c r="W152" s="40"/>
      <c r="X152" s="40"/>
      <c r="Y152" s="40"/>
      <c r="Z152" s="40"/>
      <c r="AA152" s="40"/>
      <c r="AB152" s="40"/>
      <c r="AC152" s="40"/>
      <c r="AD152" s="40"/>
      <c r="AE152" s="40"/>
      <c r="AR152" s="241" t="s">
        <v>165</v>
      </c>
      <c r="AT152" s="241" t="s">
        <v>160</v>
      </c>
      <c r="AU152" s="241" t="s">
        <v>89</v>
      </c>
      <c r="AY152" s="18" t="s">
        <v>158</v>
      </c>
      <c r="BE152" s="242">
        <f>IF(N152="základní",J152,0)</f>
        <v>0</v>
      </c>
      <c r="BF152" s="242">
        <f>IF(N152="snížená",J152,0)</f>
        <v>0</v>
      </c>
      <c r="BG152" s="242">
        <f>IF(N152="zákl. přenesená",J152,0)</f>
        <v>0</v>
      </c>
      <c r="BH152" s="242">
        <f>IF(N152="sníž. přenesená",J152,0)</f>
        <v>0</v>
      </c>
      <c r="BI152" s="242">
        <f>IF(N152="nulová",J152,0)</f>
        <v>0</v>
      </c>
      <c r="BJ152" s="18" t="s">
        <v>89</v>
      </c>
      <c r="BK152" s="242">
        <f>ROUND(I152*H152,2)</f>
        <v>0</v>
      </c>
      <c r="BL152" s="18" t="s">
        <v>165</v>
      </c>
      <c r="BM152" s="241" t="s">
        <v>268</v>
      </c>
    </row>
    <row r="153" spans="1:47" s="2" customFormat="1" ht="12">
      <c r="A153" s="40"/>
      <c r="B153" s="41"/>
      <c r="C153" s="42"/>
      <c r="D153" s="243" t="s">
        <v>192</v>
      </c>
      <c r="E153" s="42"/>
      <c r="F153" s="244" t="s">
        <v>553</v>
      </c>
      <c r="G153" s="42"/>
      <c r="H153" s="42"/>
      <c r="I153" s="245"/>
      <c r="J153" s="42"/>
      <c r="K153" s="42"/>
      <c r="L153" s="46"/>
      <c r="M153" s="246"/>
      <c r="N153" s="247"/>
      <c r="O153" s="93"/>
      <c r="P153" s="93"/>
      <c r="Q153" s="93"/>
      <c r="R153" s="93"/>
      <c r="S153" s="93"/>
      <c r="T153" s="94"/>
      <c r="U153" s="40"/>
      <c r="V153" s="40"/>
      <c r="W153" s="40"/>
      <c r="X153" s="40"/>
      <c r="Y153" s="40"/>
      <c r="Z153" s="40"/>
      <c r="AA153" s="40"/>
      <c r="AB153" s="40"/>
      <c r="AC153" s="40"/>
      <c r="AD153" s="40"/>
      <c r="AE153" s="40"/>
      <c r="AT153" s="18" t="s">
        <v>192</v>
      </c>
      <c r="AU153" s="18" t="s">
        <v>89</v>
      </c>
    </row>
    <row r="154" spans="1:65" s="2" customFormat="1" ht="24.15" customHeight="1">
      <c r="A154" s="40"/>
      <c r="B154" s="41"/>
      <c r="C154" s="230" t="s">
        <v>222</v>
      </c>
      <c r="D154" s="230" t="s">
        <v>160</v>
      </c>
      <c r="E154" s="231" t="s">
        <v>554</v>
      </c>
      <c r="F154" s="232" t="s">
        <v>555</v>
      </c>
      <c r="G154" s="233" t="s">
        <v>163</v>
      </c>
      <c r="H154" s="234">
        <v>118.532</v>
      </c>
      <c r="I154" s="235"/>
      <c r="J154" s="236">
        <f>ROUND(I154*H154,2)</f>
        <v>0</v>
      </c>
      <c r="K154" s="232" t="s">
        <v>357</v>
      </c>
      <c r="L154" s="46"/>
      <c r="M154" s="237" t="s">
        <v>1</v>
      </c>
      <c r="N154" s="238" t="s">
        <v>47</v>
      </c>
      <c r="O154" s="93"/>
      <c r="P154" s="239">
        <f>O154*H154</f>
        <v>0</v>
      </c>
      <c r="Q154" s="239">
        <v>0</v>
      </c>
      <c r="R154" s="239">
        <f>Q154*H154</f>
        <v>0</v>
      </c>
      <c r="S154" s="239">
        <v>0</v>
      </c>
      <c r="T154" s="240">
        <f>S154*H154</f>
        <v>0</v>
      </c>
      <c r="U154" s="40"/>
      <c r="V154" s="40"/>
      <c r="W154" s="40"/>
      <c r="X154" s="40"/>
      <c r="Y154" s="40"/>
      <c r="Z154" s="40"/>
      <c r="AA154" s="40"/>
      <c r="AB154" s="40"/>
      <c r="AC154" s="40"/>
      <c r="AD154" s="40"/>
      <c r="AE154" s="40"/>
      <c r="AR154" s="241" t="s">
        <v>165</v>
      </c>
      <c r="AT154" s="241" t="s">
        <v>160</v>
      </c>
      <c r="AU154" s="241" t="s">
        <v>89</v>
      </c>
      <c r="AY154" s="18" t="s">
        <v>158</v>
      </c>
      <c r="BE154" s="242">
        <f>IF(N154="základní",J154,0)</f>
        <v>0</v>
      </c>
      <c r="BF154" s="242">
        <f>IF(N154="snížená",J154,0)</f>
        <v>0</v>
      </c>
      <c r="BG154" s="242">
        <f>IF(N154="zákl. přenesená",J154,0)</f>
        <v>0</v>
      </c>
      <c r="BH154" s="242">
        <f>IF(N154="sníž. přenesená",J154,0)</f>
        <v>0</v>
      </c>
      <c r="BI154" s="242">
        <f>IF(N154="nulová",J154,0)</f>
        <v>0</v>
      </c>
      <c r="BJ154" s="18" t="s">
        <v>89</v>
      </c>
      <c r="BK154" s="242">
        <f>ROUND(I154*H154,2)</f>
        <v>0</v>
      </c>
      <c r="BL154" s="18" t="s">
        <v>165</v>
      </c>
      <c r="BM154" s="241" t="s">
        <v>280</v>
      </c>
    </row>
    <row r="155" spans="1:47" s="2" customFormat="1" ht="12">
      <c r="A155" s="40"/>
      <c r="B155" s="41"/>
      <c r="C155" s="42"/>
      <c r="D155" s="243" t="s">
        <v>192</v>
      </c>
      <c r="E155" s="42"/>
      <c r="F155" s="244" t="s">
        <v>556</v>
      </c>
      <c r="G155" s="42"/>
      <c r="H155" s="42"/>
      <c r="I155" s="245"/>
      <c r="J155" s="42"/>
      <c r="K155" s="42"/>
      <c r="L155" s="46"/>
      <c r="M155" s="246"/>
      <c r="N155" s="247"/>
      <c r="O155" s="93"/>
      <c r="P155" s="93"/>
      <c r="Q155" s="93"/>
      <c r="R155" s="93"/>
      <c r="S155" s="93"/>
      <c r="T155" s="94"/>
      <c r="U155" s="40"/>
      <c r="V155" s="40"/>
      <c r="W155" s="40"/>
      <c r="X155" s="40"/>
      <c r="Y155" s="40"/>
      <c r="Z155" s="40"/>
      <c r="AA155" s="40"/>
      <c r="AB155" s="40"/>
      <c r="AC155" s="40"/>
      <c r="AD155" s="40"/>
      <c r="AE155" s="40"/>
      <c r="AT155" s="18" t="s">
        <v>192</v>
      </c>
      <c r="AU155" s="18" t="s">
        <v>89</v>
      </c>
    </row>
    <row r="156" spans="1:65" s="2" customFormat="1" ht="16.5" customHeight="1">
      <c r="A156" s="40"/>
      <c r="B156" s="41"/>
      <c r="C156" s="230" t="s">
        <v>226</v>
      </c>
      <c r="D156" s="230" t="s">
        <v>160</v>
      </c>
      <c r="E156" s="231" t="s">
        <v>557</v>
      </c>
      <c r="F156" s="232" t="s">
        <v>558</v>
      </c>
      <c r="G156" s="233" t="s">
        <v>236</v>
      </c>
      <c r="H156" s="234">
        <v>3.454</v>
      </c>
      <c r="I156" s="235"/>
      <c r="J156" s="236">
        <f>ROUND(I156*H156,2)</f>
        <v>0</v>
      </c>
      <c r="K156" s="232" t="s">
        <v>357</v>
      </c>
      <c r="L156" s="46"/>
      <c r="M156" s="237" t="s">
        <v>1</v>
      </c>
      <c r="N156" s="238" t="s">
        <v>47</v>
      </c>
      <c r="O156" s="93"/>
      <c r="P156" s="239">
        <f>O156*H156</f>
        <v>0</v>
      </c>
      <c r="Q156" s="239">
        <v>0</v>
      </c>
      <c r="R156" s="239">
        <f>Q156*H156</f>
        <v>0</v>
      </c>
      <c r="S156" s="239">
        <v>0</v>
      </c>
      <c r="T156" s="240">
        <f>S156*H156</f>
        <v>0</v>
      </c>
      <c r="U156" s="40"/>
      <c r="V156" s="40"/>
      <c r="W156" s="40"/>
      <c r="X156" s="40"/>
      <c r="Y156" s="40"/>
      <c r="Z156" s="40"/>
      <c r="AA156" s="40"/>
      <c r="AB156" s="40"/>
      <c r="AC156" s="40"/>
      <c r="AD156" s="40"/>
      <c r="AE156" s="40"/>
      <c r="AR156" s="241" t="s">
        <v>165</v>
      </c>
      <c r="AT156" s="241" t="s">
        <v>160</v>
      </c>
      <c r="AU156" s="241" t="s">
        <v>89</v>
      </c>
      <c r="AY156" s="18" t="s">
        <v>158</v>
      </c>
      <c r="BE156" s="242">
        <f>IF(N156="základní",J156,0)</f>
        <v>0</v>
      </c>
      <c r="BF156" s="242">
        <f>IF(N156="snížená",J156,0)</f>
        <v>0</v>
      </c>
      <c r="BG156" s="242">
        <f>IF(N156="zákl. přenesená",J156,0)</f>
        <v>0</v>
      </c>
      <c r="BH156" s="242">
        <f>IF(N156="sníž. přenesená",J156,0)</f>
        <v>0</v>
      </c>
      <c r="BI156" s="242">
        <f>IF(N156="nulová",J156,0)</f>
        <v>0</v>
      </c>
      <c r="BJ156" s="18" t="s">
        <v>89</v>
      </c>
      <c r="BK156" s="242">
        <f>ROUND(I156*H156,2)</f>
        <v>0</v>
      </c>
      <c r="BL156" s="18" t="s">
        <v>165</v>
      </c>
      <c r="BM156" s="241" t="s">
        <v>340</v>
      </c>
    </row>
    <row r="157" spans="1:47" s="2" customFormat="1" ht="12">
      <c r="A157" s="40"/>
      <c r="B157" s="41"/>
      <c r="C157" s="42"/>
      <c r="D157" s="243" t="s">
        <v>192</v>
      </c>
      <c r="E157" s="42"/>
      <c r="F157" s="244" t="s">
        <v>559</v>
      </c>
      <c r="G157" s="42"/>
      <c r="H157" s="42"/>
      <c r="I157" s="245"/>
      <c r="J157" s="42"/>
      <c r="K157" s="42"/>
      <c r="L157" s="46"/>
      <c r="M157" s="246"/>
      <c r="N157" s="247"/>
      <c r="O157" s="93"/>
      <c r="P157" s="93"/>
      <c r="Q157" s="93"/>
      <c r="R157" s="93"/>
      <c r="S157" s="93"/>
      <c r="T157" s="94"/>
      <c r="U157" s="40"/>
      <c r="V157" s="40"/>
      <c r="W157" s="40"/>
      <c r="X157" s="40"/>
      <c r="Y157" s="40"/>
      <c r="Z157" s="40"/>
      <c r="AA157" s="40"/>
      <c r="AB157" s="40"/>
      <c r="AC157" s="40"/>
      <c r="AD157" s="40"/>
      <c r="AE157" s="40"/>
      <c r="AT157" s="18" t="s">
        <v>192</v>
      </c>
      <c r="AU157" s="18" t="s">
        <v>89</v>
      </c>
    </row>
    <row r="158" spans="1:65" s="2" customFormat="1" ht="16.5" customHeight="1">
      <c r="A158" s="40"/>
      <c r="B158" s="41"/>
      <c r="C158" s="230" t="s">
        <v>231</v>
      </c>
      <c r="D158" s="230" t="s">
        <v>160</v>
      </c>
      <c r="E158" s="231" t="s">
        <v>560</v>
      </c>
      <c r="F158" s="232" t="s">
        <v>561</v>
      </c>
      <c r="G158" s="233" t="s">
        <v>163</v>
      </c>
      <c r="H158" s="234">
        <v>11.75</v>
      </c>
      <c r="I158" s="235"/>
      <c r="J158" s="236">
        <f>ROUND(I158*H158,2)</f>
        <v>0</v>
      </c>
      <c r="K158" s="232" t="s">
        <v>357</v>
      </c>
      <c r="L158" s="46"/>
      <c r="M158" s="237" t="s">
        <v>1</v>
      </c>
      <c r="N158" s="238" t="s">
        <v>47</v>
      </c>
      <c r="O158" s="93"/>
      <c r="P158" s="239">
        <f>O158*H158</f>
        <v>0</v>
      </c>
      <c r="Q158" s="239">
        <v>0</v>
      </c>
      <c r="R158" s="239">
        <f>Q158*H158</f>
        <v>0</v>
      </c>
      <c r="S158" s="239">
        <v>0</v>
      </c>
      <c r="T158" s="240">
        <f>S158*H158</f>
        <v>0</v>
      </c>
      <c r="U158" s="40"/>
      <c r="V158" s="40"/>
      <c r="W158" s="40"/>
      <c r="X158" s="40"/>
      <c r="Y158" s="40"/>
      <c r="Z158" s="40"/>
      <c r="AA158" s="40"/>
      <c r="AB158" s="40"/>
      <c r="AC158" s="40"/>
      <c r="AD158" s="40"/>
      <c r="AE158" s="40"/>
      <c r="AR158" s="241" t="s">
        <v>165</v>
      </c>
      <c r="AT158" s="241" t="s">
        <v>160</v>
      </c>
      <c r="AU158" s="241" t="s">
        <v>89</v>
      </c>
      <c r="AY158" s="18" t="s">
        <v>158</v>
      </c>
      <c r="BE158" s="242">
        <f>IF(N158="základní",J158,0)</f>
        <v>0</v>
      </c>
      <c r="BF158" s="242">
        <f>IF(N158="snížená",J158,0)</f>
        <v>0</v>
      </c>
      <c r="BG158" s="242">
        <f>IF(N158="zákl. přenesená",J158,0)</f>
        <v>0</v>
      </c>
      <c r="BH158" s="242">
        <f>IF(N158="sníž. přenesená",J158,0)</f>
        <v>0</v>
      </c>
      <c r="BI158" s="242">
        <f>IF(N158="nulová",J158,0)</f>
        <v>0</v>
      </c>
      <c r="BJ158" s="18" t="s">
        <v>89</v>
      </c>
      <c r="BK158" s="242">
        <f>ROUND(I158*H158,2)</f>
        <v>0</v>
      </c>
      <c r="BL158" s="18" t="s">
        <v>165</v>
      </c>
      <c r="BM158" s="241" t="s">
        <v>343</v>
      </c>
    </row>
    <row r="159" spans="1:47" s="2" customFormat="1" ht="12">
      <c r="A159" s="40"/>
      <c r="B159" s="41"/>
      <c r="C159" s="42"/>
      <c r="D159" s="243" t="s">
        <v>192</v>
      </c>
      <c r="E159" s="42"/>
      <c r="F159" s="244" t="s">
        <v>562</v>
      </c>
      <c r="G159" s="42"/>
      <c r="H159" s="42"/>
      <c r="I159" s="245"/>
      <c r="J159" s="42"/>
      <c r="K159" s="42"/>
      <c r="L159" s="46"/>
      <c r="M159" s="246"/>
      <c r="N159" s="247"/>
      <c r="O159" s="93"/>
      <c r="P159" s="93"/>
      <c r="Q159" s="93"/>
      <c r="R159" s="93"/>
      <c r="S159" s="93"/>
      <c r="T159" s="94"/>
      <c r="U159" s="40"/>
      <c r="V159" s="40"/>
      <c r="W159" s="40"/>
      <c r="X159" s="40"/>
      <c r="Y159" s="40"/>
      <c r="Z159" s="40"/>
      <c r="AA159" s="40"/>
      <c r="AB159" s="40"/>
      <c r="AC159" s="40"/>
      <c r="AD159" s="40"/>
      <c r="AE159" s="40"/>
      <c r="AT159" s="18" t="s">
        <v>192</v>
      </c>
      <c r="AU159" s="18" t="s">
        <v>89</v>
      </c>
    </row>
    <row r="160" spans="1:65" s="2" customFormat="1" ht="16.5" customHeight="1">
      <c r="A160" s="40"/>
      <c r="B160" s="41"/>
      <c r="C160" s="230" t="s">
        <v>8</v>
      </c>
      <c r="D160" s="230" t="s">
        <v>160</v>
      </c>
      <c r="E160" s="231" t="s">
        <v>563</v>
      </c>
      <c r="F160" s="232" t="s">
        <v>564</v>
      </c>
      <c r="G160" s="233" t="s">
        <v>163</v>
      </c>
      <c r="H160" s="234">
        <v>11.75</v>
      </c>
      <c r="I160" s="235"/>
      <c r="J160" s="236">
        <f>ROUND(I160*H160,2)</f>
        <v>0</v>
      </c>
      <c r="K160" s="232" t="s">
        <v>357</v>
      </c>
      <c r="L160" s="46"/>
      <c r="M160" s="237" t="s">
        <v>1</v>
      </c>
      <c r="N160" s="238" t="s">
        <v>47</v>
      </c>
      <c r="O160" s="93"/>
      <c r="P160" s="239">
        <f>O160*H160</f>
        <v>0</v>
      </c>
      <c r="Q160" s="239">
        <v>0</v>
      </c>
      <c r="R160" s="239">
        <f>Q160*H160</f>
        <v>0</v>
      </c>
      <c r="S160" s="239">
        <v>0</v>
      </c>
      <c r="T160" s="240">
        <f>S160*H160</f>
        <v>0</v>
      </c>
      <c r="U160" s="40"/>
      <c r="V160" s="40"/>
      <c r="W160" s="40"/>
      <c r="X160" s="40"/>
      <c r="Y160" s="40"/>
      <c r="Z160" s="40"/>
      <c r="AA160" s="40"/>
      <c r="AB160" s="40"/>
      <c r="AC160" s="40"/>
      <c r="AD160" s="40"/>
      <c r="AE160" s="40"/>
      <c r="AR160" s="241" t="s">
        <v>165</v>
      </c>
      <c r="AT160" s="241" t="s">
        <v>160</v>
      </c>
      <c r="AU160" s="241" t="s">
        <v>89</v>
      </c>
      <c r="AY160" s="18" t="s">
        <v>158</v>
      </c>
      <c r="BE160" s="242">
        <f>IF(N160="základní",J160,0)</f>
        <v>0</v>
      </c>
      <c r="BF160" s="242">
        <f>IF(N160="snížená",J160,0)</f>
        <v>0</v>
      </c>
      <c r="BG160" s="242">
        <f>IF(N160="zákl. přenesená",J160,0)</f>
        <v>0</v>
      </c>
      <c r="BH160" s="242">
        <f>IF(N160="sníž. přenesená",J160,0)</f>
        <v>0</v>
      </c>
      <c r="BI160" s="242">
        <f>IF(N160="nulová",J160,0)</f>
        <v>0</v>
      </c>
      <c r="BJ160" s="18" t="s">
        <v>89</v>
      </c>
      <c r="BK160" s="242">
        <f>ROUND(I160*H160,2)</f>
        <v>0</v>
      </c>
      <c r="BL160" s="18" t="s">
        <v>165</v>
      </c>
      <c r="BM160" s="241" t="s">
        <v>348</v>
      </c>
    </row>
    <row r="161" spans="1:47" s="2" customFormat="1" ht="12">
      <c r="A161" s="40"/>
      <c r="B161" s="41"/>
      <c r="C161" s="42"/>
      <c r="D161" s="243" t="s">
        <v>192</v>
      </c>
      <c r="E161" s="42"/>
      <c r="F161" s="244" t="s">
        <v>565</v>
      </c>
      <c r="G161" s="42"/>
      <c r="H161" s="42"/>
      <c r="I161" s="245"/>
      <c r="J161" s="42"/>
      <c r="K161" s="42"/>
      <c r="L161" s="46"/>
      <c r="M161" s="246"/>
      <c r="N161" s="247"/>
      <c r="O161" s="93"/>
      <c r="P161" s="93"/>
      <c r="Q161" s="93"/>
      <c r="R161" s="93"/>
      <c r="S161" s="93"/>
      <c r="T161" s="94"/>
      <c r="U161" s="40"/>
      <c r="V161" s="40"/>
      <c r="W161" s="40"/>
      <c r="X161" s="40"/>
      <c r="Y161" s="40"/>
      <c r="Z161" s="40"/>
      <c r="AA161" s="40"/>
      <c r="AB161" s="40"/>
      <c r="AC161" s="40"/>
      <c r="AD161" s="40"/>
      <c r="AE161" s="40"/>
      <c r="AT161" s="18" t="s">
        <v>192</v>
      </c>
      <c r="AU161" s="18" t="s">
        <v>89</v>
      </c>
    </row>
    <row r="162" spans="1:65" s="2" customFormat="1" ht="16.5" customHeight="1">
      <c r="A162" s="40"/>
      <c r="B162" s="41"/>
      <c r="C162" s="230" t="s">
        <v>239</v>
      </c>
      <c r="D162" s="230" t="s">
        <v>160</v>
      </c>
      <c r="E162" s="231" t="s">
        <v>566</v>
      </c>
      <c r="F162" s="232" t="s">
        <v>567</v>
      </c>
      <c r="G162" s="233" t="s">
        <v>169</v>
      </c>
      <c r="H162" s="234">
        <v>4</v>
      </c>
      <c r="I162" s="235"/>
      <c r="J162" s="236">
        <f>ROUND(I162*H162,2)</f>
        <v>0</v>
      </c>
      <c r="K162" s="232" t="s">
        <v>357</v>
      </c>
      <c r="L162" s="46"/>
      <c r="M162" s="237" t="s">
        <v>1</v>
      </c>
      <c r="N162" s="238" t="s">
        <v>47</v>
      </c>
      <c r="O162" s="93"/>
      <c r="P162" s="239">
        <f>O162*H162</f>
        <v>0</v>
      </c>
      <c r="Q162" s="239">
        <v>0</v>
      </c>
      <c r="R162" s="239">
        <f>Q162*H162</f>
        <v>0</v>
      </c>
      <c r="S162" s="239">
        <v>0</v>
      </c>
      <c r="T162" s="240">
        <f>S162*H162</f>
        <v>0</v>
      </c>
      <c r="U162" s="40"/>
      <c r="V162" s="40"/>
      <c r="W162" s="40"/>
      <c r="X162" s="40"/>
      <c r="Y162" s="40"/>
      <c r="Z162" s="40"/>
      <c r="AA162" s="40"/>
      <c r="AB162" s="40"/>
      <c r="AC162" s="40"/>
      <c r="AD162" s="40"/>
      <c r="AE162" s="40"/>
      <c r="AR162" s="241" t="s">
        <v>165</v>
      </c>
      <c r="AT162" s="241" t="s">
        <v>160</v>
      </c>
      <c r="AU162" s="241" t="s">
        <v>89</v>
      </c>
      <c r="AY162" s="18" t="s">
        <v>158</v>
      </c>
      <c r="BE162" s="242">
        <f>IF(N162="základní",J162,0)</f>
        <v>0</v>
      </c>
      <c r="BF162" s="242">
        <f>IF(N162="snížená",J162,0)</f>
        <v>0</v>
      </c>
      <c r="BG162" s="242">
        <f>IF(N162="zákl. přenesená",J162,0)</f>
        <v>0</v>
      </c>
      <c r="BH162" s="242">
        <f>IF(N162="sníž. přenesená",J162,0)</f>
        <v>0</v>
      </c>
      <c r="BI162" s="242">
        <f>IF(N162="nulová",J162,0)</f>
        <v>0</v>
      </c>
      <c r="BJ162" s="18" t="s">
        <v>89</v>
      </c>
      <c r="BK162" s="242">
        <f>ROUND(I162*H162,2)</f>
        <v>0</v>
      </c>
      <c r="BL162" s="18" t="s">
        <v>165</v>
      </c>
      <c r="BM162" s="241" t="s">
        <v>403</v>
      </c>
    </row>
    <row r="163" spans="1:47" s="2" customFormat="1" ht="12">
      <c r="A163" s="40"/>
      <c r="B163" s="41"/>
      <c r="C163" s="42"/>
      <c r="D163" s="243" t="s">
        <v>192</v>
      </c>
      <c r="E163" s="42"/>
      <c r="F163" s="244" t="s">
        <v>568</v>
      </c>
      <c r="G163" s="42"/>
      <c r="H163" s="42"/>
      <c r="I163" s="245"/>
      <c r="J163" s="42"/>
      <c r="K163" s="42"/>
      <c r="L163" s="46"/>
      <c r="M163" s="246"/>
      <c r="N163" s="247"/>
      <c r="O163" s="93"/>
      <c r="P163" s="93"/>
      <c r="Q163" s="93"/>
      <c r="R163" s="93"/>
      <c r="S163" s="93"/>
      <c r="T163" s="94"/>
      <c r="U163" s="40"/>
      <c r="V163" s="40"/>
      <c r="W163" s="40"/>
      <c r="X163" s="40"/>
      <c r="Y163" s="40"/>
      <c r="Z163" s="40"/>
      <c r="AA163" s="40"/>
      <c r="AB163" s="40"/>
      <c r="AC163" s="40"/>
      <c r="AD163" s="40"/>
      <c r="AE163" s="40"/>
      <c r="AT163" s="18" t="s">
        <v>192</v>
      </c>
      <c r="AU163" s="18" t="s">
        <v>89</v>
      </c>
    </row>
    <row r="164" spans="1:65" s="2" customFormat="1" ht="21.75" customHeight="1">
      <c r="A164" s="40"/>
      <c r="B164" s="41"/>
      <c r="C164" s="230" t="s">
        <v>243</v>
      </c>
      <c r="D164" s="230" t="s">
        <v>160</v>
      </c>
      <c r="E164" s="231" t="s">
        <v>569</v>
      </c>
      <c r="F164" s="232" t="s">
        <v>570</v>
      </c>
      <c r="G164" s="233" t="s">
        <v>163</v>
      </c>
      <c r="H164" s="234">
        <v>11.75</v>
      </c>
      <c r="I164" s="235"/>
      <c r="J164" s="236">
        <f>ROUND(I164*H164,2)</f>
        <v>0</v>
      </c>
      <c r="K164" s="232" t="s">
        <v>357</v>
      </c>
      <c r="L164" s="46"/>
      <c r="M164" s="237" t="s">
        <v>1</v>
      </c>
      <c r="N164" s="238" t="s">
        <v>47</v>
      </c>
      <c r="O164" s="93"/>
      <c r="P164" s="239">
        <f>O164*H164</f>
        <v>0</v>
      </c>
      <c r="Q164" s="239">
        <v>0</v>
      </c>
      <c r="R164" s="239">
        <f>Q164*H164</f>
        <v>0</v>
      </c>
      <c r="S164" s="239">
        <v>0</v>
      </c>
      <c r="T164" s="240">
        <f>S164*H164</f>
        <v>0</v>
      </c>
      <c r="U164" s="40"/>
      <c r="V164" s="40"/>
      <c r="W164" s="40"/>
      <c r="X164" s="40"/>
      <c r="Y164" s="40"/>
      <c r="Z164" s="40"/>
      <c r="AA164" s="40"/>
      <c r="AB164" s="40"/>
      <c r="AC164" s="40"/>
      <c r="AD164" s="40"/>
      <c r="AE164" s="40"/>
      <c r="AR164" s="241" t="s">
        <v>165</v>
      </c>
      <c r="AT164" s="241" t="s">
        <v>160</v>
      </c>
      <c r="AU164" s="241" t="s">
        <v>89</v>
      </c>
      <c r="AY164" s="18" t="s">
        <v>158</v>
      </c>
      <c r="BE164" s="242">
        <f>IF(N164="základní",J164,0)</f>
        <v>0</v>
      </c>
      <c r="BF164" s="242">
        <f>IF(N164="snížená",J164,0)</f>
        <v>0</v>
      </c>
      <c r="BG164" s="242">
        <f>IF(N164="zákl. přenesená",J164,0)</f>
        <v>0</v>
      </c>
      <c r="BH164" s="242">
        <f>IF(N164="sníž. přenesená",J164,0)</f>
        <v>0</v>
      </c>
      <c r="BI164" s="242">
        <f>IF(N164="nulová",J164,0)</f>
        <v>0</v>
      </c>
      <c r="BJ164" s="18" t="s">
        <v>89</v>
      </c>
      <c r="BK164" s="242">
        <f>ROUND(I164*H164,2)</f>
        <v>0</v>
      </c>
      <c r="BL164" s="18" t="s">
        <v>165</v>
      </c>
      <c r="BM164" s="241" t="s">
        <v>407</v>
      </c>
    </row>
    <row r="165" spans="1:47" s="2" customFormat="1" ht="12">
      <c r="A165" s="40"/>
      <c r="B165" s="41"/>
      <c r="C165" s="42"/>
      <c r="D165" s="243" t="s">
        <v>192</v>
      </c>
      <c r="E165" s="42"/>
      <c r="F165" s="244" t="s">
        <v>571</v>
      </c>
      <c r="G165" s="42"/>
      <c r="H165" s="42"/>
      <c r="I165" s="245"/>
      <c r="J165" s="42"/>
      <c r="K165" s="42"/>
      <c r="L165" s="46"/>
      <c r="M165" s="246"/>
      <c r="N165" s="247"/>
      <c r="O165" s="93"/>
      <c r="P165" s="93"/>
      <c r="Q165" s="93"/>
      <c r="R165" s="93"/>
      <c r="S165" s="93"/>
      <c r="T165" s="94"/>
      <c r="U165" s="40"/>
      <c r="V165" s="40"/>
      <c r="W165" s="40"/>
      <c r="X165" s="40"/>
      <c r="Y165" s="40"/>
      <c r="Z165" s="40"/>
      <c r="AA165" s="40"/>
      <c r="AB165" s="40"/>
      <c r="AC165" s="40"/>
      <c r="AD165" s="40"/>
      <c r="AE165" s="40"/>
      <c r="AT165" s="18" t="s">
        <v>192</v>
      </c>
      <c r="AU165" s="18" t="s">
        <v>89</v>
      </c>
    </row>
    <row r="166" spans="1:65" s="2" customFormat="1" ht="21.75" customHeight="1">
      <c r="A166" s="40"/>
      <c r="B166" s="41"/>
      <c r="C166" s="230" t="s">
        <v>248</v>
      </c>
      <c r="D166" s="230" t="s">
        <v>160</v>
      </c>
      <c r="E166" s="231" t="s">
        <v>572</v>
      </c>
      <c r="F166" s="232" t="s">
        <v>573</v>
      </c>
      <c r="G166" s="233" t="s">
        <v>169</v>
      </c>
      <c r="H166" s="234">
        <v>2</v>
      </c>
      <c r="I166" s="235"/>
      <c r="J166" s="236">
        <f>ROUND(I166*H166,2)</f>
        <v>0</v>
      </c>
      <c r="K166" s="232" t="s">
        <v>357</v>
      </c>
      <c r="L166" s="46"/>
      <c r="M166" s="237" t="s">
        <v>1</v>
      </c>
      <c r="N166" s="238" t="s">
        <v>47</v>
      </c>
      <c r="O166" s="93"/>
      <c r="P166" s="239">
        <f>O166*H166</f>
        <v>0</v>
      </c>
      <c r="Q166" s="239">
        <v>0</v>
      </c>
      <c r="R166" s="239">
        <f>Q166*H166</f>
        <v>0</v>
      </c>
      <c r="S166" s="239">
        <v>0</v>
      </c>
      <c r="T166" s="240">
        <f>S166*H166</f>
        <v>0</v>
      </c>
      <c r="U166" s="40"/>
      <c r="V166" s="40"/>
      <c r="W166" s="40"/>
      <c r="X166" s="40"/>
      <c r="Y166" s="40"/>
      <c r="Z166" s="40"/>
      <c r="AA166" s="40"/>
      <c r="AB166" s="40"/>
      <c r="AC166" s="40"/>
      <c r="AD166" s="40"/>
      <c r="AE166" s="40"/>
      <c r="AR166" s="241" t="s">
        <v>165</v>
      </c>
      <c r="AT166" s="241" t="s">
        <v>160</v>
      </c>
      <c r="AU166" s="241" t="s">
        <v>89</v>
      </c>
      <c r="AY166" s="18" t="s">
        <v>158</v>
      </c>
      <c r="BE166" s="242">
        <f>IF(N166="základní",J166,0)</f>
        <v>0</v>
      </c>
      <c r="BF166" s="242">
        <f>IF(N166="snížená",J166,0)</f>
        <v>0</v>
      </c>
      <c r="BG166" s="242">
        <f>IF(N166="zákl. přenesená",J166,0)</f>
        <v>0</v>
      </c>
      <c r="BH166" s="242">
        <f>IF(N166="sníž. přenesená",J166,0)</f>
        <v>0</v>
      </c>
      <c r="BI166" s="242">
        <f>IF(N166="nulová",J166,0)</f>
        <v>0</v>
      </c>
      <c r="BJ166" s="18" t="s">
        <v>89</v>
      </c>
      <c r="BK166" s="242">
        <f>ROUND(I166*H166,2)</f>
        <v>0</v>
      </c>
      <c r="BL166" s="18" t="s">
        <v>165</v>
      </c>
      <c r="BM166" s="241" t="s">
        <v>410</v>
      </c>
    </row>
    <row r="167" spans="1:65" s="2" customFormat="1" ht="16.5" customHeight="1">
      <c r="A167" s="40"/>
      <c r="B167" s="41"/>
      <c r="C167" s="230" t="s">
        <v>253</v>
      </c>
      <c r="D167" s="230" t="s">
        <v>160</v>
      </c>
      <c r="E167" s="231" t="s">
        <v>574</v>
      </c>
      <c r="F167" s="232" t="s">
        <v>575</v>
      </c>
      <c r="G167" s="233" t="s">
        <v>163</v>
      </c>
      <c r="H167" s="234">
        <v>76</v>
      </c>
      <c r="I167" s="235"/>
      <c r="J167" s="236">
        <f>ROUND(I167*H167,2)</f>
        <v>0</v>
      </c>
      <c r="K167" s="232" t="s">
        <v>357</v>
      </c>
      <c r="L167" s="46"/>
      <c r="M167" s="237" t="s">
        <v>1</v>
      </c>
      <c r="N167" s="238" t="s">
        <v>47</v>
      </c>
      <c r="O167" s="93"/>
      <c r="P167" s="239">
        <f>O167*H167</f>
        <v>0</v>
      </c>
      <c r="Q167" s="239">
        <v>0</v>
      </c>
      <c r="R167" s="239">
        <f>Q167*H167</f>
        <v>0</v>
      </c>
      <c r="S167" s="239">
        <v>0</v>
      </c>
      <c r="T167" s="240">
        <f>S167*H167</f>
        <v>0</v>
      </c>
      <c r="U167" s="40"/>
      <c r="V167" s="40"/>
      <c r="W167" s="40"/>
      <c r="X167" s="40"/>
      <c r="Y167" s="40"/>
      <c r="Z167" s="40"/>
      <c r="AA167" s="40"/>
      <c r="AB167" s="40"/>
      <c r="AC167" s="40"/>
      <c r="AD167" s="40"/>
      <c r="AE167" s="40"/>
      <c r="AR167" s="241" t="s">
        <v>165</v>
      </c>
      <c r="AT167" s="241" t="s">
        <v>160</v>
      </c>
      <c r="AU167" s="241" t="s">
        <v>89</v>
      </c>
      <c r="AY167" s="18" t="s">
        <v>158</v>
      </c>
      <c r="BE167" s="242">
        <f>IF(N167="základní",J167,0)</f>
        <v>0</v>
      </c>
      <c r="BF167" s="242">
        <f>IF(N167="snížená",J167,0)</f>
        <v>0</v>
      </c>
      <c r="BG167" s="242">
        <f>IF(N167="zákl. přenesená",J167,0)</f>
        <v>0</v>
      </c>
      <c r="BH167" s="242">
        <f>IF(N167="sníž. přenesená",J167,0)</f>
        <v>0</v>
      </c>
      <c r="BI167" s="242">
        <f>IF(N167="nulová",J167,0)</f>
        <v>0</v>
      </c>
      <c r="BJ167" s="18" t="s">
        <v>89</v>
      </c>
      <c r="BK167" s="242">
        <f>ROUND(I167*H167,2)</f>
        <v>0</v>
      </c>
      <c r="BL167" s="18" t="s">
        <v>165</v>
      </c>
      <c r="BM167" s="241" t="s">
        <v>414</v>
      </c>
    </row>
    <row r="168" spans="1:47" s="2" customFormat="1" ht="12">
      <c r="A168" s="40"/>
      <c r="B168" s="41"/>
      <c r="C168" s="42"/>
      <c r="D168" s="243" t="s">
        <v>192</v>
      </c>
      <c r="E168" s="42"/>
      <c r="F168" s="244" t="s">
        <v>576</v>
      </c>
      <c r="G168" s="42"/>
      <c r="H168" s="42"/>
      <c r="I168" s="245"/>
      <c r="J168" s="42"/>
      <c r="K168" s="42"/>
      <c r="L168" s="46"/>
      <c r="M168" s="246"/>
      <c r="N168" s="247"/>
      <c r="O168" s="93"/>
      <c r="P168" s="93"/>
      <c r="Q168" s="93"/>
      <c r="R168" s="93"/>
      <c r="S168" s="93"/>
      <c r="T168" s="94"/>
      <c r="U168" s="40"/>
      <c r="V168" s="40"/>
      <c r="W168" s="40"/>
      <c r="X168" s="40"/>
      <c r="Y168" s="40"/>
      <c r="Z168" s="40"/>
      <c r="AA168" s="40"/>
      <c r="AB168" s="40"/>
      <c r="AC168" s="40"/>
      <c r="AD168" s="40"/>
      <c r="AE168" s="40"/>
      <c r="AT168" s="18" t="s">
        <v>192</v>
      </c>
      <c r="AU168" s="18" t="s">
        <v>89</v>
      </c>
    </row>
    <row r="169" spans="1:65" s="2" customFormat="1" ht="21.75" customHeight="1">
      <c r="A169" s="40"/>
      <c r="B169" s="41"/>
      <c r="C169" s="230" t="s">
        <v>258</v>
      </c>
      <c r="D169" s="230" t="s">
        <v>160</v>
      </c>
      <c r="E169" s="231" t="s">
        <v>577</v>
      </c>
      <c r="F169" s="232" t="s">
        <v>578</v>
      </c>
      <c r="G169" s="233" t="s">
        <v>163</v>
      </c>
      <c r="H169" s="234">
        <v>76</v>
      </c>
      <c r="I169" s="235"/>
      <c r="J169" s="236">
        <f>ROUND(I169*H169,2)</f>
        <v>0</v>
      </c>
      <c r="K169" s="232" t="s">
        <v>357</v>
      </c>
      <c r="L169" s="46"/>
      <c r="M169" s="237" t="s">
        <v>1</v>
      </c>
      <c r="N169" s="238" t="s">
        <v>47</v>
      </c>
      <c r="O169" s="93"/>
      <c r="P169" s="239">
        <f>O169*H169</f>
        <v>0</v>
      </c>
      <c r="Q169" s="239">
        <v>0</v>
      </c>
      <c r="R169" s="239">
        <f>Q169*H169</f>
        <v>0</v>
      </c>
      <c r="S169" s="239">
        <v>0</v>
      </c>
      <c r="T169" s="240">
        <f>S169*H169</f>
        <v>0</v>
      </c>
      <c r="U169" s="40"/>
      <c r="V169" s="40"/>
      <c r="W169" s="40"/>
      <c r="X169" s="40"/>
      <c r="Y169" s="40"/>
      <c r="Z169" s="40"/>
      <c r="AA169" s="40"/>
      <c r="AB169" s="40"/>
      <c r="AC169" s="40"/>
      <c r="AD169" s="40"/>
      <c r="AE169" s="40"/>
      <c r="AR169" s="241" t="s">
        <v>165</v>
      </c>
      <c r="AT169" s="241" t="s">
        <v>160</v>
      </c>
      <c r="AU169" s="241" t="s">
        <v>89</v>
      </c>
      <c r="AY169" s="18" t="s">
        <v>158</v>
      </c>
      <c r="BE169" s="242">
        <f>IF(N169="základní",J169,0)</f>
        <v>0</v>
      </c>
      <c r="BF169" s="242">
        <f>IF(N169="snížená",J169,0)</f>
        <v>0</v>
      </c>
      <c r="BG169" s="242">
        <f>IF(N169="zákl. přenesená",J169,0)</f>
        <v>0</v>
      </c>
      <c r="BH169" s="242">
        <f>IF(N169="sníž. přenesená",J169,0)</f>
        <v>0</v>
      </c>
      <c r="BI169" s="242">
        <f>IF(N169="nulová",J169,0)</f>
        <v>0</v>
      </c>
      <c r="BJ169" s="18" t="s">
        <v>89</v>
      </c>
      <c r="BK169" s="242">
        <f>ROUND(I169*H169,2)</f>
        <v>0</v>
      </c>
      <c r="BL169" s="18" t="s">
        <v>165</v>
      </c>
      <c r="BM169" s="241" t="s">
        <v>417</v>
      </c>
    </row>
    <row r="170" spans="1:47" s="2" customFormat="1" ht="12">
      <c r="A170" s="40"/>
      <c r="B170" s="41"/>
      <c r="C170" s="42"/>
      <c r="D170" s="243" t="s">
        <v>192</v>
      </c>
      <c r="E170" s="42"/>
      <c r="F170" s="244" t="s">
        <v>576</v>
      </c>
      <c r="G170" s="42"/>
      <c r="H170" s="42"/>
      <c r="I170" s="245"/>
      <c r="J170" s="42"/>
      <c r="K170" s="42"/>
      <c r="L170" s="46"/>
      <c r="M170" s="246"/>
      <c r="N170" s="247"/>
      <c r="O170" s="93"/>
      <c r="P170" s="93"/>
      <c r="Q170" s="93"/>
      <c r="R170" s="93"/>
      <c r="S170" s="93"/>
      <c r="T170" s="94"/>
      <c r="U170" s="40"/>
      <c r="V170" s="40"/>
      <c r="W170" s="40"/>
      <c r="X170" s="40"/>
      <c r="Y170" s="40"/>
      <c r="Z170" s="40"/>
      <c r="AA170" s="40"/>
      <c r="AB170" s="40"/>
      <c r="AC170" s="40"/>
      <c r="AD170" s="40"/>
      <c r="AE170" s="40"/>
      <c r="AT170" s="18" t="s">
        <v>192</v>
      </c>
      <c r="AU170" s="18" t="s">
        <v>89</v>
      </c>
    </row>
    <row r="171" spans="1:65" s="2" customFormat="1" ht="24.15" customHeight="1">
      <c r="A171" s="40"/>
      <c r="B171" s="41"/>
      <c r="C171" s="230" t="s">
        <v>7</v>
      </c>
      <c r="D171" s="230" t="s">
        <v>160</v>
      </c>
      <c r="E171" s="231" t="s">
        <v>579</v>
      </c>
      <c r="F171" s="232" t="s">
        <v>580</v>
      </c>
      <c r="G171" s="233" t="s">
        <v>310</v>
      </c>
      <c r="H171" s="234">
        <v>3</v>
      </c>
      <c r="I171" s="235"/>
      <c r="J171" s="236">
        <f>ROUND(I171*H171,2)</f>
        <v>0</v>
      </c>
      <c r="K171" s="232" t="s">
        <v>413</v>
      </c>
      <c r="L171" s="46"/>
      <c r="M171" s="237" t="s">
        <v>1</v>
      </c>
      <c r="N171" s="238" t="s">
        <v>47</v>
      </c>
      <c r="O171" s="93"/>
      <c r="P171" s="239">
        <f>O171*H171</f>
        <v>0</v>
      </c>
      <c r="Q171" s="239">
        <v>0</v>
      </c>
      <c r="R171" s="239">
        <f>Q171*H171</f>
        <v>0</v>
      </c>
      <c r="S171" s="239">
        <v>0</v>
      </c>
      <c r="T171" s="240">
        <f>S171*H171</f>
        <v>0</v>
      </c>
      <c r="U171" s="40"/>
      <c r="V171" s="40"/>
      <c r="W171" s="40"/>
      <c r="X171" s="40"/>
      <c r="Y171" s="40"/>
      <c r="Z171" s="40"/>
      <c r="AA171" s="40"/>
      <c r="AB171" s="40"/>
      <c r="AC171" s="40"/>
      <c r="AD171" s="40"/>
      <c r="AE171" s="40"/>
      <c r="AR171" s="241" t="s">
        <v>165</v>
      </c>
      <c r="AT171" s="241" t="s">
        <v>160</v>
      </c>
      <c r="AU171" s="241" t="s">
        <v>89</v>
      </c>
      <c r="AY171" s="18" t="s">
        <v>158</v>
      </c>
      <c r="BE171" s="242">
        <f>IF(N171="základní",J171,0)</f>
        <v>0</v>
      </c>
      <c r="BF171" s="242">
        <f>IF(N171="snížená",J171,0)</f>
        <v>0</v>
      </c>
      <c r="BG171" s="242">
        <f>IF(N171="zákl. přenesená",J171,0)</f>
        <v>0</v>
      </c>
      <c r="BH171" s="242">
        <f>IF(N171="sníž. přenesená",J171,0)</f>
        <v>0</v>
      </c>
      <c r="BI171" s="242">
        <f>IF(N171="nulová",J171,0)</f>
        <v>0</v>
      </c>
      <c r="BJ171" s="18" t="s">
        <v>89</v>
      </c>
      <c r="BK171" s="242">
        <f>ROUND(I171*H171,2)</f>
        <v>0</v>
      </c>
      <c r="BL171" s="18" t="s">
        <v>165</v>
      </c>
      <c r="BM171" s="241" t="s">
        <v>421</v>
      </c>
    </row>
    <row r="172" spans="1:65" s="2" customFormat="1" ht="24.15" customHeight="1">
      <c r="A172" s="40"/>
      <c r="B172" s="41"/>
      <c r="C172" s="230" t="s">
        <v>268</v>
      </c>
      <c r="D172" s="230" t="s">
        <v>160</v>
      </c>
      <c r="E172" s="231" t="s">
        <v>581</v>
      </c>
      <c r="F172" s="232" t="s">
        <v>582</v>
      </c>
      <c r="G172" s="233" t="s">
        <v>310</v>
      </c>
      <c r="H172" s="234">
        <v>2</v>
      </c>
      <c r="I172" s="235"/>
      <c r="J172" s="236">
        <f>ROUND(I172*H172,2)</f>
        <v>0</v>
      </c>
      <c r="K172" s="232" t="s">
        <v>413</v>
      </c>
      <c r="L172" s="46"/>
      <c r="M172" s="237" t="s">
        <v>1</v>
      </c>
      <c r="N172" s="238" t="s">
        <v>47</v>
      </c>
      <c r="O172" s="93"/>
      <c r="P172" s="239">
        <f>O172*H172</f>
        <v>0</v>
      </c>
      <c r="Q172" s="239">
        <v>0</v>
      </c>
      <c r="R172" s="239">
        <f>Q172*H172</f>
        <v>0</v>
      </c>
      <c r="S172" s="239">
        <v>0</v>
      </c>
      <c r="T172" s="240">
        <f>S172*H172</f>
        <v>0</v>
      </c>
      <c r="U172" s="40"/>
      <c r="V172" s="40"/>
      <c r="W172" s="40"/>
      <c r="X172" s="40"/>
      <c r="Y172" s="40"/>
      <c r="Z172" s="40"/>
      <c r="AA172" s="40"/>
      <c r="AB172" s="40"/>
      <c r="AC172" s="40"/>
      <c r="AD172" s="40"/>
      <c r="AE172" s="40"/>
      <c r="AR172" s="241" t="s">
        <v>165</v>
      </c>
      <c r="AT172" s="241" t="s">
        <v>160</v>
      </c>
      <c r="AU172" s="241" t="s">
        <v>89</v>
      </c>
      <c r="AY172" s="18" t="s">
        <v>158</v>
      </c>
      <c r="BE172" s="242">
        <f>IF(N172="základní",J172,0)</f>
        <v>0</v>
      </c>
      <c r="BF172" s="242">
        <f>IF(N172="snížená",J172,0)</f>
        <v>0</v>
      </c>
      <c r="BG172" s="242">
        <f>IF(N172="zákl. přenesená",J172,0)</f>
        <v>0</v>
      </c>
      <c r="BH172" s="242">
        <f>IF(N172="sníž. přenesená",J172,0)</f>
        <v>0</v>
      </c>
      <c r="BI172" s="242">
        <f>IF(N172="nulová",J172,0)</f>
        <v>0</v>
      </c>
      <c r="BJ172" s="18" t="s">
        <v>89</v>
      </c>
      <c r="BK172" s="242">
        <f>ROUND(I172*H172,2)</f>
        <v>0</v>
      </c>
      <c r="BL172" s="18" t="s">
        <v>165</v>
      </c>
      <c r="BM172" s="241" t="s">
        <v>425</v>
      </c>
    </row>
    <row r="173" spans="1:65" s="2" customFormat="1" ht="21.75" customHeight="1">
      <c r="A173" s="40"/>
      <c r="B173" s="41"/>
      <c r="C173" s="230" t="s">
        <v>275</v>
      </c>
      <c r="D173" s="230" t="s">
        <v>160</v>
      </c>
      <c r="E173" s="231" t="s">
        <v>583</v>
      </c>
      <c r="F173" s="232" t="s">
        <v>584</v>
      </c>
      <c r="G173" s="233" t="s">
        <v>271</v>
      </c>
      <c r="H173" s="234">
        <v>13.1</v>
      </c>
      <c r="I173" s="235"/>
      <c r="J173" s="236">
        <f>ROUND(I173*H173,2)</f>
        <v>0</v>
      </c>
      <c r="K173" s="232" t="s">
        <v>413</v>
      </c>
      <c r="L173" s="46"/>
      <c r="M173" s="237" t="s">
        <v>1</v>
      </c>
      <c r="N173" s="238" t="s">
        <v>47</v>
      </c>
      <c r="O173" s="93"/>
      <c r="P173" s="239">
        <f>O173*H173</f>
        <v>0</v>
      </c>
      <c r="Q173" s="239">
        <v>0</v>
      </c>
      <c r="R173" s="239">
        <f>Q173*H173</f>
        <v>0</v>
      </c>
      <c r="S173" s="239">
        <v>0</v>
      </c>
      <c r="T173" s="240">
        <f>S173*H173</f>
        <v>0</v>
      </c>
      <c r="U173" s="40"/>
      <c r="V173" s="40"/>
      <c r="W173" s="40"/>
      <c r="X173" s="40"/>
      <c r="Y173" s="40"/>
      <c r="Z173" s="40"/>
      <c r="AA173" s="40"/>
      <c r="AB173" s="40"/>
      <c r="AC173" s="40"/>
      <c r="AD173" s="40"/>
      <c r="AE173" s="40"/>
      <c r="AR173" s="241" t="s">
        <v>165</v>
      </c>
      <c r="AT173" s="241" t="s">
        <v>160</v>
      </c>
      <c r="AU173" s="241" t="s">
        <v>89</v>
      </c>
      <c r="AY173" s="18" t="s">
        <v>158</v>
      </c>
      <c r="BE173" s="242">
        <f>IF(N173="základní",J173,0)</f>
        <v>0</v>
      </c>
      <c r="BF173" s="242">
        <f>IF(N173="snížená",J173,0)</f>
        <v>0</v>
      </c>
      <c r="BG173" s="242">
        <f>IF(N173="zákl. přenesená",J173,0)</f>
        <v>0</v>
      </c>
      <c r="BH173" s="242">
        <f>IF(N173="sníž. přenesená",J173,0)</f>
        <v>0</v>
      </c>
      <c r="BI173" s="242">
        <f>IF(N173="nulová",J173,0)</f>
        <v>0</v>
      </c>
      <c r="BJ173" s="18" t="s">
        <v>89</v>
      </c>
      <c r="BK173" s="242">
        <f>ROUND(I173*H173,2)</f>
        <v>0</v>
      </c>
      <c r="BL173" s="18" t="s">
        <v>165</v>
      </c>
      <c r="BM173" s="241" t="s">
        <v>428</v>
      </c>
    </row>
    <row r="174" spans="1:47" s="2" customFormat="1" ht="12">
      <c r="A174" s="40"/>
      <c r="B174" s="41"/>
      <c r="C174" s="42"/>
      <c r="D174" s="243" t="s">
        <v>192</v>
      </c>
      <c r="E174" s="42"/>
      <c r="F174" s="244" t="s">
        <v>585</v>
      </c>
      <c r="G174" s="42"/>
      <c r="H174" s="42"/>
      <c r="I174" s="245"/>
      <c r="J174" s="42"/>
      <c r="K174" s="42"/>
      <c r="L174" s="46"/>
      <c r="M174" s="246"/>
      <c r="N174" s="247"/>
      <c r="O174" s="93"/>
      <c r="P174" s="93"/>
      <c r="Q174" s="93"/>
      <c r="R174" s="93"/>
      <c r="S174" s="93"/>
      <c r="T174" s="94"/>
      <c r="U174" s="40"/>
      <c r="V174" s="40"/>
      <c r="W174" s="40"/>
      <c r="X174" s="40"/>
      <c r="Y174" s="40"/>
      <c r="Z174" s="40"/>
      <c r="AA174" s="40"/>
      <c r="AB174" s="40"/>
      <c r="AC174" s="40"/>
      <c r="AD174" s="40"/>
      <c r="AE174" s="40"/>
      <c r="AT174" s="18" t="s">
        <v>192</v>
      </c>
      <c r="AU174" s="18" t="s">
        <v>89</v>
      </c>
    </row>
    <row r="175" spans="1:65" s="2" customFormat="1" ht="16.5" customHeight="1">
      <c r="A175" s="40"/>
      <c r="B175" s="41"/>
      <c r="C175" s="230" t="s">
        <v>280</v>
      </c>
      <c r="D175" s="230" t="s">
        <v>160</v>
      </c>
      <c r="E175" s="231" t="s">
        <v>586</v>
      </c>
      <c r="F175" s="232" t="s">
        <v>587</v>
      </c>
      <c r="G175" s="233" t="s">
        <v>169</v>
      </c>
      <c r="H175" s="234">
        <v>1</v>
      </c>
      <c r="I175" s="235"/>
      <c r="J175" s="236">
        <f>ROUND(I175*H175,2)</f>
        <v>0</v>
      </c>
      <c r="K175" s="232" t="s">
        <v>413</v>
      </c>
      <c r="L175" s="46"/>
      <c r="M175" s="237" t="s">
        <v>1</v>
      </c>
      <c r="N175" s="238" t="s">
        <v>47</v>
      </c>
      <c r="O175" s="93"/>
      <c r="P175" s="239">
        <f>O175*H175</f>
        <v>0</v>
      </c>
      <c r="Q175" s="239">
        <v>0</v>
      </c>
      <c r="R175" s="239">
        <f>Q175*H175</f>
        <v>0</v>
      </c>
      <c r="S175" s="239">
        <v>0</v>
      </c>
      <c r="T175" s="240">
        <f>S175*H175</f>
        <v>0</v>
      </c>
      <c r="U175" s="40"/>
      <c r="V175" s="40"/>
      <c r="W175" s="40"/>
      <c r="X175" s="40"/>
      <c r="Y175" s="40"/>
      <c r="Z175" s="40"/>
      <c r="AA175" s="40"/>
      <c r="AB175" s="40"/>
      <c r="AC175" s="40"/>
      <c r="AD175" s="40"/>
      <c r="AE175" s="40"/>
      <c r="AR175" s="241" t="s">
        <v>165</v>
      </c>
      <c r="AT175" s="241" t="s">
        <v>160</v>
      </c>
      <c r="AU175" s="241" t="s">
        <v>89</v>
      </c>
      <c r="AY175" s="18" t="s">
        <v>158</v>
      </c>
      <c r="BE175" s="242">
        <f>IF(N175="základní",J175,0)</f>
        <v>0</v>
      </c>
      <c r="BF175" s="242">
        <f>IF(N175="snížená",J175,0)</f>
        <v>0</v>
      </c>
      <c r="BG175" s="242">
        <f>IF(N175="zákl. přenesená",J175,0)</f>
        <v>0</v>
      </c>
      <c r="BH175" s="242">
        <f>IF(N175="sníž. přenesená",J175,0)</f>
        <v>0</v>
      </c>
      <c r="BI175" s="242">
        <f>IF(N175="nulová",J175,0)</f>
        <v>0</v>
      </c>
      <c r="BJ175" s="18" t="s">
        <v>89</v>
      </c>
      <c r="BK175" s="242">
        <f>ROUND(I175*H175,2)</f>
        <v>0</v>
      </c>
      <c r="BL175" s="18" t="s">
        <v>165</v>
      </c>
      <c r="BM175" s="241" t="s">
        <v>431</v>
      </c>
    </row>
    <row r="176" spans="1:65" s="2" customFormat="1" ht="16.5" customHeight="1">
      <c r="A176" s="40"/>
      <c r="B176" s="41"/>
      <c r="C176" s="230" t="s">
        <v>287</v>
      </c>
      <c r="D176" s="230" t="s">
        <v>160</v>
      </c>
      <c r="E176" s="231" t="s">
        <v>588</v>
      </c>
      <c r="F176" s="232" t="s">
        <v>589</v>
      </c>
      <c r="G176" s="233" t="s">
        <v>163</v>
      </c>
      <c r="H176" s="234">
        <v>76</v>
      </c>
      <c r="I176" s="235"/>
      <c r="J176" s="236">
        <f>ROUND(I176*H176,2)</f>
        <v>0</v>
      </c>
      <c r="K176" s="232" t="s">
        <v>413</v>
      </c>
      <c r="L176" s="46"/>
      <c r="M176" s="237" t="s">
        <v>1</v>
      </c>
      <c r="N176" s="238" t="s">
        <v>47</v>
      </c>
      <c r="O176" s="93"/>
      <c r="P176" s="239">
        <f>O176*H176</f>
        <v>0</v>
      </c>
      <c r="Q176" s="239">
        <v>0</v>
      </c>
      <c r="R176" s="239">
        <f>Q176*H176</f>
        <v>0</v>
      </c>
      <c r="S176" s="239">
        <v>0</v>
      </c>
      <c r="T176" s="240">
        <f>S176*H176</f>
        <v>0</v>
      </c>
      <c r="U176" s="40"/>
      <c r="V176" s="40"/>
      <c r="W176" s="40"/>
      <c r="X176" s="40"/>
      <c r="Y176" s="40"/>
      <c r="Z176" s="40"/>
      <c r="AA176" s="40"/>
      <c r="AB176" s="40"/>
      <c r="AC176" s="40"/>
      <c r="AD176" s="40"/>
      <c r="AE176" s="40"/>
      <c r="AR176" s="241" t="s">
        <v>165</v>
      </c>
      <c r="AT176" s="241" t="s">
        <v>160</v>
      </c>
      <c r="AU176" s="241" t="s">
        <v>89</v>
      </c>
      <c r="AY176" s="18" t="s">
        <v>158</v>
      </c>
      <c r="BE176" s="242">
        <f>IF(N176="základní",J176,0)</f>
        <v>0</v>
      </c>
      <c r="BF176" s="242">
        <f>IF(N176="snížená",J176,0)</f>
        <v>0</v>
      </c>
      <c r="BG176" s="242">
        <f>IF(N176="zákl. přenesená",J176,0)</f>
        <v>0</v>
      </c>
      <c r="BH176" s="242">
        <f>IF(N176="sníž. přenesená",J176,0)</f>
        <v>0</v>
      </c>
      <c r="BI176" s="242">
        <f>IF(N176="nulová",J176,0)</f>
        <v>0</v>
      </c>
      <c r="BJ176" s="18" t="s">
        <v>89</v>
      </c>
      <c r="BK176" s="242">
        <f>ROUND(I176*H176,2)</f>
        <v>0</v>
      </c>
      <c r="BL176" s="18" t="s">
        <v>165</v>
      </c>
      <c r="BM176" s="241" t="s">
        <v>435</v>
      </c>
    </row>
    <row r="177" spans="1:47" s="2" customFormat="1" ht="12">
      <c r="A177" s="40"/>
      <c r="B177" s="41"/>
      <c r="C177" s="42"/>
      <c r="D177" s="243" t="s">
        <v>192</v>
      </c>
      <c r="E177" s="42"/>
      <c r="F177" s="244" t="s">
        <v>576</v>
      </c>
      <c r="G177" s="42"/>
      <c r="H177" s="42"/>
      <c r="I177" s="245"/>
      <c r="J177" s="42"/>
      <c r="K177" s="42"/>
      <c r="L177" s="46"/>
      <c r="M177" s="246"/>
      <c r="N177" s="247"/>
      <c r="O177" s="93"/>
      <c r="P177" s="93"/>
      <c r="Q177" s="93"/>
      <c r="R177" s="93"/>
      <c r="S177" s="93"/>
      <c r="T177" s="94"/>
      <c r="U177" s="40"/>
      <c r="V177" s="40"/>
      <c r="W177" s="40"/>
      <c r="X177" s="40"/>
      <c r="Y177" s="40"/>
      <c r="Z177" s="40"/>
      <c r="AA177" s="40"/>
      <c r="AB177" s="40"/>
      <c r="AC177" s="40"/>
      <c r="AD177" s="40"/>
      <c r="AE177" s="40"/>
      <c r="AT177" s="18" t="s">
        <v>192</v>
      </c>
      <c r="AU177" s="18" t="s">
        <v>89</v>
      </c>
    </row>
    <row r="178" spans="1:65" s="2" customFormat="1" ht="16.5" customHeight="1">
      <c r="A178" s="40"/>
      <c r="B178" s="41"/>
      <c r="C178" s="230" t="s">
        <v>340</v>
      </c>
      <c r="D178" s="230" t="s">
        <v>160</v>
      </c>
      <c r="E178" s="231" t="s">
        <v>590</v>
      </c>
      <c r="F178" s="232" t="s">
        <v>591</v>
      </c>
      <c r="G178" s="233" t="s">
        <v>169</v>
      </c>
      <c r="H178" s="234">
        <v>2</v>
      </c>
      <c r="I178" s="235"/>
      <c r="J178" s="236">
        <f>ROUND(I178*H178,2)</f>
        <v>0</v>
      </c>
      <c r="K178" s="232" t="s">
        <v>357</v>
      </c>
      <c r="L178" s="46"/>
      <c r="M178" s="237" t="s">
        <v>1</v>
      </c>
      <c r="N178" s="238" t="s">
        <v>47</v>
      </c>
      <c r="O178" s="93"/>
      <c r="P178" s="239">
        <f>O178*H178</f>
        <v>0</v>
      </c>
      <c r="Q178" s="239">
        <v>0</v>
      </c>
      <c r="R178" s="239">
        <f>Q178*H178</f>
        <v>0</v>
      </c>
      <c r="S178" s="239">
        <v>0</v>
      </c>
      <c r="T178" s="240">
        <f>S178*H178</f>
        <v>0</v>
      </c>
      <c r="U178" s="40"/>
      <c r="V178" s="40"/>
      <c r="W178" s="40"/>
      <c r="X178" s="40"/>
      <c r="Y178" s="40"/>
      <c r="Z178" s="40"/>
      <c r="AA178" s="40"/>
      <c r="AB178" s="40"/>
      <c r="AC178" s="40"/>
      <c r="AD178" s="40"/>
      <c r="AE178" s="40"/>
      <c r="AR178" s="241" t="s">
        <v>165</v>
      </c>
      <c r="AT178" s="241" t="s">
        <v>160</v>
      </c>
      <c r="AU178" s="241" t="s">
        <v>89</v>
      </c>
      <c r="AY178" s="18" t="s">
        <v>158</v>
      </c>
      <c r="BE178" s="242">
        <f>IF(N178="základní",J178,0)</f>
        <v>0</v>
      </c>
      <c r="BF178" s="242">
        <f>IF(N178="snížená",J178,0)</f>
        <v>0</v>
      </c>
      <c r="BG178" s="242">
        <f>IF(N178="zákl. přenesená",J178,0)</f>
        <v>0</v>
      </c>
      <c r="BH178" s="242">
        <f>IF(N178="sníž. přenesená",J178,0)</f>
        <v>0</v>
      </c>
      <c r="BI178" s="242">
        <f>IF(N178="nulová",J178,0)</f>
        <v>0</v>
      </c>
      <c r="BJ178" s="18" t="s">
        <v>89</v>
      </c>
      <c r="BK178" s="242">
        <f>ROUND(I178*H178,2)</f>
        <v>0</v>
      </c>
      <c r="BL178" s="18" t="s">
        <v>165</v>
      </c>
      <c r="BM178" s="241" t="s">
        <v>438</v>
      </c>
    </row>
    <row r="179" spans="1:65" s="2" customFormat="1" ht="16.5" customHeight="1">
      <c r="A179" s="40"/>
      <c r="B179" s="41"/>
      <c r="C179" s="230" t="s">
        <v>440</v>
      </c>
      <c r="D179" s="230" t="s">
        <v>160</v>
      </c>
      <c r="E179" s="231" t="s">
        <v>592</v>
      </c>
      <c r="F179" s="232" t="s">
        <v>593</v>
      </c>
      <c r="G179" s="233" t="s">
        <v>169</v>
      </c>
      <c r="H179" s="234">
        <v>6</v>
      </c>
      <c r="I179" s="235"/>
      <c r="J179" s="236">
        <f>ROUND(I179*H179,2)</f>
        <v>0</v>
      </c>
      <c r="K179" s="232" t="s">
        <v>357</v>
      </c>
      <c r="L179" s="46"/>
      <c r="M179" s="237" t="s">
        <v>1</v>
      </c>
      <c r="N179" s="238" t="s">
        <v>47</v>
      </c>
      <c r="O179" s="93"/>
      <c r="P179" s="239">
        <f>O179*H179</f>
        <v>0</v>
      </c>
      <c r="Q179" s="239">
        <v>0</v>
      </c>
      <c r="R179" s="239">
        <f>Q179*H179</f>
        <v>0</v>
      </c>
      <c r="S179" s="239">
        <v>0</v>
      </c>
      <c r="T179" s="240">
        <f>S179*H179</f>
        <v>0</v>
      </c>
      <c r="U179" s="40"/>
      <c r="V179" s="40"/>
      <c r="W179" s="40"/>
      <c r="X179" s="40"/>
      <c r="Y179" s="40"/>
      <c r="Z179" s="40"/>
      <c r="AA179" s="40"/>
      <c r="AB179" s="40"/>
      <c r="AC179" s="40"/>
      <c r="AD179" s="40"/>
      <c r="AE179" s="40"/>
      <c r="AR179" s="241" t="s">
        <v>165</v>
      </c>
      <c r="AT179" s="241" t="s">
        <v>160</v>
      </c>
      <c r="AU179" s="241" t="s">
        <v>89</v>
      </c>
      <c r="AY179" s="18" t="s">
        <v>158</v>
      </c>
      <c r="BE179" s="242">
        <f>IF(N179="základní",J179,0)</f>
        <v>0</v>
      </c>
      <c r="BF179" s="242">
        <f>IF(N179="snížená",J179,0)</f>
        <v>0</v>
      </c>
      <c r="BG179" s="242">
        <f>IF(N179="zákl. přenesená",J179,0)</f>
        <v>0</v>
      </c>
      <c r="BH179" s="242">
        <f>IF(N179="sníž. přenesená",J179,0)</f>
        <v>0</v>
      </c>
      <c r="BI179" s="242">
        <f>IF(N179="nulová",J179,0)</f>
        <v>0</v>
      </c>
      <c r="BJ179" s="18" t="s">
        <v>89</v>
      </c>
      <c r="BK179" s="242">
        <f>ROUND(I179*H179,2)</f>
        <v>0</v>
      </c>
      <c r="BL179" s="18" t="s">
        <v>165</v>
      </c>
      <c r="BM179" s="241" t="s">
        <v>443</v>
      </c>
    </row>
    <row r="180" spans="1:65" s="2" customFormat="1" ht="24.15" customHeight="1">
      <c r="A180" s="40"/>
      <c r="B180" s="41"/>
      <c r="C180" s="230" t="s">
        <v>343</v>
      </c>
      <c r="D180" s="230" t="s">
        <v>160</v>
      </c>
      <c r="E180" s="231" t="s">
        <v>594</v>
      </c>
      <c r="F180" s="232" t="s">
        <v>595</v>
      </c>
      <c r="G180" s="233" t="s">
        <v>163</v>
      </c>
      <c r="H180" s="234">
        <v>87.4</v>
      </c>
      <c r="I180" s="235"/>
      <c r="J180" s="236">
        <f>ROUND(I180*H180,2)</f>
        <v>0</v>
      </c>
      <c r="K180" s="232" t="s">
        <v>357</v>
      </c>
      <c r="L180" s="46"/>
      <c r="M180" s="237" t="s">
        <v>1</v>
      </c>
      <c r="N180" s="238" t="s">
        <v>47</v>
      </c>
      <c r="O180" s="93"/>
      <c r="P180" s="239">
        <f>O180*H180</f>
        <v>0</v>
      </c>
      <c r="Q180" s="239">
        <v>0</v>
      </c>
      <c r="R180" s="239">
        <f>Q180*H180</f>
        <v>0</v>
      </c>
      <c r="S180" s="239">
        <v>0</v>
      </c>
      <c r="T180" s="240">
        <f>S180*H180</f>
        <v>0</v>
      </c>
      <c r="U180" s="40"/>
      <c r="V180" s="40"/>
      <c r="W180" s="40"/>
      <c r="X180" s="40"/>
      <c r="Y180" s="40"/>
      <c r="Z180" s="40"/>
      <c r="AA180" s="40"/>
      <c r="AB180" s="40"/>
      <c r="AC180" s="40"/>
      <c r="AD180" s="40"/>
      <c r="AE180" s="40"/>
      <c r="AR180" s="241" t="s">
        <v>165</v>
      </c>
      <c r="AT180" s="241" t="s">
        <v>160</v>
      </c>
      <c r="AU180" s="241" t="s">
        <v>89</v>
      </c>
      <c r="AY180" s="18" t="s">
        <v>158</v>
      </c>
      <c r="BE180" s="242">
        <f>IF(N180="základní",J180,0)</f>
        <v>0</v>
      </c>
      <c r="BF180" s="242">
        <f>IF(N180="snížená",J180,0)</f>
        <v>0</v>
      </c>
      <c r="BG180" s="242">
        <f>IF(N180="zákl. přenesená",J180,0)</f>
        <v>0</v>
      </c>
      <c r="BH180" s="242">
        <f>IF(N180="sníž. přenesená",J180,0)</f>
        <v>0</v>
      </c>
      <c r="BI180" s="242">
        <f>IF(N180="nulová",J180,0)</f>
        <v>0</v>
      </c>
      <c r="BJ180" s="18" t="s">
        <v>89</v>
      </c>
      <c r="BK180" s="242">
        <f>ROUND(I180*H180,2)</f>
        <v>0</v>
      </c>
      <c r="BL180" s="18" t="s">
        <v>165</v>
      </c>
      <c r="BM180" s="241" t="s">
        <v>447</v>
      </c>
    </row>
    <row r="181" spans="1:47" s="2" customFormat="1" ht="12">
      <c r="A181" s="40"/>
      <c r="B181" s="41"/>
      <c r="C181" s="42"/>
      <c r="D181" s="243" t="s">
        <v>192</v>
      </c>
      <c r="E181" s="42"/>
      <c r="F181" s="244" t="s">
        <v>596</v>
      </c>
      <c r="G181" s="42"/>
      <c r="H181" s="42"/>
      <c r="I181" s="245"/>
      <c r="J181" s="42"/>
      <c r="K181" s="42"/>
      <c r="L181" s="46"/>
      <c r="M181" s="246"/>
      <c r="N181" s="247"/>
      <c r="O181" s="93"/>
      <c r="P181" s="93"/>
      <c r="Q181" s="93"/>
      <c r="R181" s="93"/>
      <c r="S181" s="93"/>
      <c r="T181" s="94"/>
      <c r="U181" s="40"/>
      <c r="V181" s="40"/>
      <c r="W181" s="40"/>
      <c r="X181" s="40"/>
      <c r="Y181" s="40"/>
      <c r="Z181" s="40"/>
      <c r="AA181" s="40"/>
      <c r="AB181" s="40"/>
      <c r="AC181" s="40"/>
      <c r="AD181" s="40"/>
      <c r="AE181" s="40"/>
      <c r="AT181" s="18" t="s">
        <v>192</v>
      </c>
      <c r="AU181" s="18" t="s">
        <v>89</v>
      </c>
    </row>
    <row r="182" spans="1:65" s="2" customFormat="1" ht="24.15" customHeight="1">
      <c r="A182" s="40"/>
      <c r="B182" s="41"/>
      <c r="C182" s="230" t="s">
        <v>448</v>
      </c>
      <c r="D182" s="230" t="s">
        <v>160</v>
      </c>
      <c r="E182" s="231" t="s">
        <v>597</v>
      </c>
      <c r="F182" s="232" t="s">
        <v>598</v>
      </c>
      <c r="G182" s="233" t="s">
        <v>163</v>
      </c>
      <c r="H182" s="234">
        <v>87.4</v>
      </c>
      <c r="I182" s="235"/>
      <c r="J182" s="236">
        <f>ROUND(I182*H182,2)</f>
        <v>0</v>
      </c>
      <c r="K182" s="232" t="s">
        <v>357</v>
      </c>
      <c r="L182" s="46"/>
      <c r="M182" s="237" t="s">
        <v>1</v>
      </c>
      <c r="N182" s="238" t="s">
        <v>47</v>
      </c>
      <c r="O182" s="93"/>
      <c r="P182" s="239">
        <f>O182*H182</f>
        <v>0</v>
      </c>
      <c r="Q182" s="239">
        <v>0</v>
      </c>
      <c r="R182" s="239">
        <f>Q182*H182</f>
        <v>0</v>
      </c>
      <c r="S182" s="239">
        <v>0</v>
      </c>
      <c r="T182" s="240">
        <f>S182*H182</f>
        <v>0</v>
      </c>
      <c r="U182" s="40"/>
      <c r="V182" s="40"/>
      <c r="W182" s="40"/>
      <c r="X182" s="40"/>
      <c r="Y182" s="40"/>
      <c r="Z182" s="40"/>
      <c r="AA182" s="40"/>
      <c r="AB182" s="40"/>
      <c r="AC182" s="40"/>
      <c r="AD182" s="40"/>
      <c r="AE182" s="40"/>
      <c r="AR182" s="241" t="s">
        <v>165</v>
      </c>
      <c r="AT182" s="241" t="s">
        <v>160</v>
      </c>
      <c r="AU182" s="241" t="s">
        <v>89</v>
      </c>
      <c r="AY182" s="18" t="s">
        <v>158</v>
      </c>
      <c r="BE182" s="242">
        <f>IF(N182="základní",J182,0)</f>
        <v>0</v>
      </c>
      <c r="BF182" s="242">
        <f>IF(N182="snížená",J182,0)</f>
        <v>0</v>
      </c>
      <c r="BG182" s="242">
        <f>IF(N182="zákl. přenesená",J182,0)</f>
        <v>0</v>
      </c>
      <c r="BH182" s="242">
        <f>IF(N182="sníž. přenesená",J182,0)</f>
        <v>0</v>
      </c>
      <c r="BI182" s="242">
        <f>IF(N182="nulová",J182,0)</f>
        <v>0</v>
      </c>
      <c r="BJ182" s="18" t="s">
        <v>89</v>
      </c>
      <c r="BK182" s="242">
        <f>ROUND(I182*H182,2)</f>
        <v>0</v>
      </c>
      <c r="BL182" s="18" t="s">
        <v>165</v>
      </c>
      <c r="BM182" s="241" t="s">
        <v>451</v>
      </c>
    </row>
    <row r="183" spans="1:47" s="2" customFormat="1" ht="12">
      <c r="A183" s="40"/>
      <c r="B183" s="41"/>
      <c r="C183" s="42"/>
      <c r="D183" s="243" t="s">
        <v>192</v>
      </c>
      <c r="E183" s="42"/>
      <c r="F183" s="244" t="s">
        <v>596</v>
      </c>
      <c r="G183" s="42"/>
      <c r="H183" s="42"/>
      <c r="I183" s="245"/>
      <c r="J183" s="42"/>
      <c r="K183" s="42"/>
      <c r="L183" s="46"/>
      <c r="M183" s="246"/>
      <c r="N183" s="247"/>
      <c r="O183" s="93"/>
      <c r="P183" s="93"/>
      <c r="Q183" s="93"/>
      <c r="R183" s="93"/>
      <c r="S183" s="93"/>
      <c r="T183" s="94"/>
      <c r="U183" s="40"/>
      <c r="V183" s="40"/>
      <c r="W183" s="40"/>
      <c r="X183" s="40"/>
      <c r="Y183" s="40"/>
      <c r="Z183" s="40"/>
      <c r="AA183" s="40"/>
      <c r="AB183" s="40"/>
      <c r="AC183" s="40"/>
      <c r="AD183" s="40"/>
      <c r="AE183" s="40"/>
      <c r="AT183" s="18" t="s">
        <v>192</v>
      </c>
      <c r="AU183" s="18" t="s">
        <v>89</v>
      </c>
    </row>
    <row r="184" spans="1:65" s="2" customFormat="1" ht="16.5" customHeight="1">
      <c r="A184" s="40"/>
      <c r="B184" s="41"/>
      <c r="C184" s="230" t="s">
        <v>348</v>
      </c>
      <c r="D184" s="230" t="s">
        <v>160</v>
      </c>
      <c r="E184" s="231" t="s">
        <v>599</v>
      </c>
      <c r="F184" s="232" t="s">
        <v>600</v>
      </c>
      <c r="G184" s="233" t="s">
        <v>169</v>
      </c>
      <c r="H184" s="234">
        <v>4</v>
      </c>
      <c r="I184" s="235"/>
      <c r="J184" s="236">
        <f>ROUND(I184*H184,2)</f>
        <v>0</v>
      </c>
      <c r="K184" s="232" t="s">
        <v>413</v>
      </c>
      <c r="L184" s="46"/>
      <c r="M184" s="237" t="s">
        <v>1</v>
      </c>
      <c r="N184" s="238" t="s">
        <v>47</v>
      </c>
      <c r="O184" s="93"/>
      <c r="P184" s="239">
        <f>O184*H184</f>
        <v>0</v>
      </c>
      <c r="Q184" s="239">
        <v>0</v>
      </c>
      <c r="R184" s="239">
        <f>Q184*H184</f>
        <v>0</v>
      </c>
      <c r="S184" s="239">
        <v>0</v>
      </c>
      <c r="T184" s="240">
        <f>S184*H184</f>
        <v>0</v>
      </c>
      <c r="U184" s="40"/>
      <c r="V184" s="40"/>
      <c r="W184" s="40"/>
      <c r="X184" s="40"/>
      <c r="Y184" s="40"/>
      <c r="Z184" s="40"/>
      <c r="AA184" s="40"/>
      <c r="AB184" s="40"/>
      <c r="AC184" s="40"/>
      <c r="AD184" s="40"/>
      <c r="AE184" s="40"/>
      <c r="AR184" s="241" t="s">
        <v>165</v>
      </c>
      <c r="AT184" s="241" t="s">
        <v>160</v>
      </c>
      <c r="AU184" s="241" t="s">
        <v>89</v>
      </c>
      <c r="AY184" s="18" t="s">
        <v>158</v>
      </c>
      <c r="BE184" s="242">
        <f>IF(N184="základní",J184,0)</f>
        <v>0</v>
      </c>
      <c r="BF184" s="242">
        <f>IF(N184="snížená",J184,0)</f>
        <v>0</v>
      </c>
      <c r="BG184" s="242">
        <f>IF(N184="zákl. přenesená",J184,0)</f>
        <v>0</v>
      </c>
      <c r="BH184" s="242">
        <f>IF(N184="sníž. přenesená",J184,0)</f>
        <v>0</v>
      </c>
      <c r="BI184" s="242">
        <f>IF(N184="nulová",J184,0)</f>
        <v>0</v>
      </c>
      <c r="BJ184" s="18" t="s">
        <v>89</v>
      </c>
      <c r="BK184" s="242">
        <f>ROUND(I184*H184,2)</f>
        <v>0</v>
      </c>
      <c r="BL184" s="18" t="s">
        <v>165</v>
      </c>
      <c r="BM184" s="241" t="s">
        <v>455</v>
      </c>
    </row>
    <row r="185" spans="1:63" s="12" customFormat="1" ht="25.9" customHeight="1">
      <c r="A185" s="12"/>
      <c r="B185" s="214"/>
      <c r="C185" s="215"/>
      <c r="D185" s="216" t="s">
        <v>81</v>
      </c>
      <c r="E185" s="217" t="s">
        <v>506</v>
      </c>
      <c r="F185" s="217" t="s">
        <v>507</v>
      </c>
      <c r="G185" s="215"/>
      <c r="H185" s="215"/>
      <c r="I185" s="218"/>
      <c r="J185" s="219">
        <f>BK185</f>
        <v>0</v>
      </c>
      <c r="K185" s="215"/>
      <c r="L185" s="220"/>
      <c r="M185" s="221"/>
      <c r="N185" s="222"/>
      <c r="O185" s="222"/>
      <c r="P185" s="223">
        <f>SUM(P186:P187)</f>
        <v>0</v>
      </c>
      <c r="Q185" s="222"/>
      <c r="R185" s="223">
        <f>SUM(R186:R187)</f>
        <v>0</v>
      </c>
      <c r="S185" s="222"/>
      <c r="T185" s="224">
        <f>SUM(T186:T187)</f>
        <v>0</v>
      </c>
      <c r="U185" s="12"/>
      <c r="V185" s="12"/>
      <c r="W185" s="12"/>
      <c r="X185" s="12"/>
      <c r="Y185" s="12"/>
      <c r="Z185" s="12"/>
      <c r="AA185" s="12"/>
      <c r="AB185" s="12"/>
      <c r="AC185" s="12"/>
      <c r="AD185" s="12"/>
      <c r="AE185" s="12"/>
      <c r="AR185" s="225" t="s">
        <v>89</v>
      </c>
      <c r="AT185" s="226" t="s">
        <v>81</v>
      </c>
      <c r="AU185" s="226" t="s">
        <v>82</v>
      </c>
      <c r="AY185" s="225" t="s">
        <v>158</v>
      </c>
      <c r="BK185" s="227">
        <f>SUM(BK186:BK187)</f>
        <v>0</v>
      </c>
    </row>
    <row r="186" spans="1:65" s="2" customFormat="1" ht="37.8" customHeight="1">
      <c r="A186" s="40"/>
      <c r="B186" s="41"/>
      <c r="C186" s="230" t="s">
        <v>457</v>
      </c>
      <c r="D186" s="230" t="s">
        <v>160</v>
      </c>
      <c r="E186" s="231" t="s">
        <v>601</v>
      </c>
      <c r="F186" s="232" t="s">
        <v>602</v>
      </c>
      <c r="G186" s="233" t="s">
        <v>236</v>
      </c>
      <c r="H186" s="234">
        <v>94.307</v>
      </c>
      <c r="I186" s="235"/>
      <c r="J186" s="236">
        <f>ROUND(I186*H186,2)</f>
        <v>0</v>
      </c>
      <c r="K186" s="232" t="s">
        <v>357</v>
      </c>
      <c r="L186" s="46"/>
      <c r="M186" s="237" t="s">
        <v>1</v>
      </c>
      <c r="N186" s="238" t="s">
        <v>47</v>
      </c>
      <c r="O186" s="93"/>
      <c r="P186" s="239">
        <f>O186*H186</f>
        <v>0</v>
      </c>
      <c r="Q186" s="239">
        <v>0</v>
      </c>
      <c r="R186" s="239">
        <f>Q186*H186</f>
        <v>0</v>
      </c>
      <c r="S186" s="239">
        <v>0</v>
      </c>
      <c r="T186" s="240">
        <f>S186*H186</f>
        <v>0</v>
      </c>
      <c r="U186" s="40"/>
      <c r="V186" s="40"/>
      <c r="W186" s="40"/>
      <c r="X186" s="40"/>
      <c r="Y186" s="40"/>
      <c r="Z186" s="40"/>
      <c r="AA186" s="40"/>
      <c r="AB186" s="40"/>
      <c r="AC186" s="40"/>
      <c r="AD186" s="40"/>
      <c r="AE186" s="40"/>
      <c r="AR186" s="241" t="s">
        <v>165</v>
      </c>
      <c r="AT186" s="241" t="s">
        <v>160</v>
      </c>
      <c r="AU186" s="241" t="s">
        <v>89</v>
      </c>
      <c r="AY186" s="18" t="s">
        <v>158</v>
      </c>
      <c r="BE186" s="242">
        <f>IF(N186="základní",J186,0)</f>
        <v>0</v>
      </c>
      <c r="BF186" s="242">
        <f>IF(N186="snížená",J186,0)</f>
        <v>0</v>
      </c>
      <c r="BG186" s="242">
        <f>IF(N186="zákl. přenesená",J186,0)</f>
        <v>0</v>
      </c>
      <c r="BH186" s="242">
        <f>IF(N186="sníž. přenesená",J186,0)</f>
        <v>0</v>
      </c>
      <c r="BI186" s="242">
        <f>IF(N186="nulová",J186,0)</f>
        <v>0</v>
      </c>
      <c r="BJ186" s="18" t="s">
        <v>89</v>
      </c>
      <c r="BK186" s="242">
        <f>ROUND(I186*H186,2)</f>
        <v>0</v>
      </c>
      <c r="BL186" s="18" t="s">
        <v>165</v>
      </c>
      <c r="BM186" s="241" t="s">
        <v>460</v>
      </c>
    </row>
    <row r="187" spans="1:47" s="2" customFormat="1" ht="12">
      <c r="A187" s="40"/>
      <c r="B187" s="41"/>
      <c r="C187" s="42"/>
      <c r="D187" s="243" t="s">
        <v>192</v>
      </c>
      <c r="E187" s="42"/>
      <c r="F187" s="244" t="s">
        <v>603</v>
      </c>
      <c r="G187" s="42"/>
      <c r="H187" s="42"/>
      <c r="I187" s="245"/>
      <c r="J187" s="42"/>
      <c r="K187" s="42"/>
      <c r="L187" s="46"/>
      <c r="M187" s="306"/>
      <c r="N187" s="307"/>
      <c r="O187" s="303"/>
      <c r="P187" s="303"/>
      <c r="Q187" s="303"/>
      <c r="R187" s="303"/>
      <c r="S187" s="303"/>
      <c r="T187" s="308"/>
      <c r="U187" s="40"/>
      <c r="V187" s="40"/>
      <c r="W187" s="40"/>
      <c r="X187" s="40"/>
      <c r="Y187" s="40"/>
      <c r="Z187" s="40"/>
      <c r="AA187" s="40"/>
      <c r="AB187" s="40"/>
      <c r="AC187" s="40"/>
      <c r="AD187" s="40"/>
      <c r="AE187" s="40"/>
      <c r="AT187" s="18" t="s">
        <v>192</v>
      </c>
      <c r="AU187" s="18" t="s">
        <v>89</v>
      </c>
    </row>
    <row r="188" spans="1:31" s="2" customFormat="1" ht="6.95" customHeight="1">
      <c r="A188" s="40"/>
      <c r="B188" s="68"/>
      <c r="C188" s="69"/>
      <c r="D188" s="69"/>
      <c r="E188" s="69"/>
      <c r="F188" s="69"/>
      <c r="G188" s="69"/>
      <c r="H188" s="69"/>
      <c r="I188" s="69"/>
      <c r="J188" s="69"/>
      <c r="K188" s="69"/>
      <c r="L188" s="46"/>
      <c r="M188" s="40"/>
      <c r="O188" s="40"/>
      <c r="P188" s="40"/>
      <c r="Q188" s="40"/>
      <c r="R188" s="40"/>
      <c r="S188" s="40"/>
      <c r="T188" s="40"/>
      <c r="U188" s="40"/>
      <c r="V188" s="40"/>
      <c r="W188" s="40"/>
      <c r="X188" s="40"/>
      <c r="Y188" s="40"/>
      <c r="Z188" s="40"/>
      <c r="AA188" s="40"/>
      <c r="AB188" s="40"/>
      <c r="AC188" s="40"/>
      <c r="AD188" s="40"/>
      <c r="AE188" s="40"/>
    </row>
  </sheetData>
  <sheetProtection password="E785" sheet="1" objects="1" scenarios="1" formatColumns="0" formatRows="0" autoFilter="0"/>
  <autoFilter ref="C127:K187"/>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ht="12">
      <c r="B8" s="21"/>
      <c r="D8" s="153" t="s">
        <v>127</v>
      </c>
      <c r="L8" s="21"/>
    </row>
    <row r="9" spans="2:12" s="1" customFormat="1" ht="16.5" customHeight="1">
      <c r="B9" s="21"/>
      <c r="E9" s="154" t="s">
        <v>522</v>
      </c>
      <c r="F9" s="1"/>
      <c r="G9" s="1"/>
      <c r="H9" s="1"/>
      <c r="L9" s="21"/>
    </row>
    <row r="10" spans="2:12" s="1" customFormat="1" ht="12" customHeight="1">
      <c r="B10" s="21"/>
      <c r="D10" s="153" t="s">
        <v>129</v>
      </c>
      <c r="L10" s="21"/>
    </row>
    <row r="11" spans="1:31" s="2" customFormat="1" ht="16.5" customHeight="1">
      <c r="A11" s="40"/>
      <c r="B11" s="46"/>
      <c r="C11" s="40"/>
      <c r="D11" s="40"/>
      <c r="E11" s="155" t="s">
        <v>604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6" t="s">
        <v>605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7" t="str">
        <f>'Rekapitulace stavby'!AN8</f>
        <v>3. 5. 2021</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 xml:space="preserve">Vysoká škola báňská -Technická univerzita Ostrava </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40</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8"/>
      <c r="B31" s="159"/>
      <c r="C31" s="158"/>
      <c r="D31" s="158"/>
      <c r="E31" s="160" t="s">
        <v>1</v>
      </c>
      <c r="F31" s="160"/>
      <c r="G31" s="160"/>
      <c r="H31" s="160"/>
      <c r="I31" s="158"/>
      <c r="J31" s="158"/>
      <c r="K31" s="158"/>
      <c r="L31" s="161"/>
      <c r="S31" s="158"/>
      <c r="T31" s="158"/>
      <c r="U31" s="158"/>
      <c r="V31" s="158"/>
      <c r="W31" s="158"/>
      <c r="X31" s="158"/>
      <c r="Y31" s="158"/>
      <c r="Z31" s="158"/>
      <c r="AA31" s="158"/>
      <c r="AB31" s="158"/>
      <c r="AC31" s="158"/>
      <c r="AD31" s="158"/>
      <c r="AE31" s="158"/>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25.4" customHeight="1">
      <c r="A34" s="40"/>
      <c r="B34" s="46"/>
      <c r="C34" s="40"/>
      <c r="D34" s="163" t="s">
        <v>42</v>
      </c>
      <c r="E34" s="40"/>
      <c r="F34" s="40"/>
      <c r="G34" s="40"/>
      <c r="H34" s="40"/>
      <c r="I34" s="40"/>
      <c r="J34" s="164">
        <f>ROUND(J129,2)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2"/>
      <c r="E35" s="162"/>
      <c r="F35" s="162"/>
      <c r="G35" s="162"/>
      <c r="H35" s="162"/>
      <c r="I35" s="162"/>
      <c r="J35" s="162"/>
      <c r="K35" s="162"/>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5" t="s">
        <v>44</v>
      </c>
      <c r="G36" s="40"/>
      <c r="H36" s="40"/>
      <c r="I36" s="165" t="s">
        <v>43</v>
      </c>
      <c r="J36" s="165"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55" t="s">
        <v>46</v>
      </c>
      <c r="E37" s="153" t="s">
        <v>47</v>
      </c>
      <c r="F37" s="166">
        <f>ROUND((SUM(BE129:BE211)),2)</f>
        <v>0</v>
      </c>
      <c r="G37" s="40"/>
      <c r="H37" s="40"/>
      <c r="I37" s="167">
        <v>0.21</v>
      </c>
      <c r="J37" s="166">
        <f>ROUND(((SUM(BE129:BE211))*I37),2)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48</v>
      </c>
      <c r="F38" s="166">
        <f>ROUND((SUM(BF129:BF211)),2)</f>
        <v>0</v>
      </c>
      <c r="G38" s="40"/>
      <c r="H38" s="40"/>
      <c r="I38" s="167">
        <v>0.15</v>
      </c>
      <c r="J38" s="166">
        <f>ROUND(((SUM(BF129:BF211))*I38),2)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49</v>
      </c>
      <c r="F39" s="166">
        <f>ROUND((SUM(BG129:BG211)),2)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50</v>
      </c>
      <c r="F40" s="166">
        <f>ROUND((SUM(BH129:BH211)),2)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51</v>
      </c>
      <c r="F41" s="166">
        <f>ROUND((SUM(BI129:BI211)),2)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2:12" s="1" customFormat="1" ht="16.5" customHeight="1">
      <c r="B87" s="22"/>
      <c r="C87" s="23"/>
      <c r="D87" s="23"/>
      <c r="E87" s="186" t="s">
        <v>522</v>
      </c>
      <c r="F87" s="23"/>
      <c r="G87" s="23"/>
      <c r="H87" s="23"/>
      <c r="I87" s="23"/>
      <c r="J87" s="23"/>
      <c r="K87" s="23"/>
      <c r="L87" s="21"/>
    </row>
    <row r="88" spans="2:12" s="1" customFormat="1" ht="12" customHeight="1">
      <c r="B88" s="22"/>
      <c r="C88" s="33" t="s">
        <v>129</v>
      </c>
      <c r="D88" s="23"/>
      <c r="E88" s="23"/>
      <c r="F88" s="23"/>
      <c r="G88" s="23"/>
      <c r="H88" s="23"/>
      <c r="I88" s="23"/>
      <c r="J88" s="23"/>
      <c r="K88" s="23"/>
      <c r="L88" s="21"/>
    </row>
    <row r="89" spans="1:31" s="2" customFormat="1" ht="16.5" customHeight="1">
      <c r="A89" s="40"/>
      <c r="B89" s="41"/>
      <c r="C89" s="42"/>
      <c r="D89" s="42"/>
      <c r="E89" s="187" t="s">
        <v>604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SO 03.2.1 - Úprava retence vsakování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3. 5. 2021</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 xml:space="preserve">Vysoká škola báňská -Technická univerzita Ostrava </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8" t="s">
        <v>134</v>
      </c>
      <c r="D98" s="189"/>
      <c r="E98" s="189"/>
      <c r="F98" s="189"/>
      <c r="G98" s="189"/>
      <c r="H98" s="189"/>
      <c r="I98" s="189"/>
      <c r="J98" s="190" t="s">
        <v>135</v>
      </c>
      <c r="K98" s="189"/>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1" t="s">
        <v>136</v>
      </c>
      <c r="D100" s="42"/>
      <c r="E100" s="42"/>
      <c r="F100" s="42"/>
      <c r="G100" s="42"/>
      <c r="H100" s="42"/>
      <c r="I100" s="42"/>
      <c r="J100" s="112">
        <f>J129</f>
        <v>0</v>
      </c>
      <c r="K100" s="42"/>
      <c r="L100" s="65"/>
      <c r="S100" s="40"/>
      <c r="T100" s="40"/>
      <c r="U100" s="40"/>
      <c r="V100" s="40"/>
      <c r="W100" s="40"/>
      <c r="X100" s="40"/>
      <c r="Y100" s="40"/>
      <c r="Z100" s="40"/>
      <c r="AA100" s="40"/>
      <c r="AB100" s="40"/>
      <c r="AC100" s="40"/>
      <c r="AD100" s="40"/>
      <c r="AE100" s="40"/>
      <c r="AU100" s="18" t="s">
        <v>137</v>
      </c>
    </row>
    <row r="101" spans="1:31" s="9" customFormat="1" ht="24.95" customHeight="1">
      <c r="A101" s="9"/>
      <c r="B101" s="192"/>
      <c r="C101" s="193"/>
      <c r="D101" s="194" t="s">
        <v>350</v>
      </c>
      <c r="E101" s="195"/>
      <c r="F101" s="195"/>
      <c r="G101" s="195"/>
      <c r="H101" s="195"/>
      <c r="I101" s="195"/>
      <c r="J101" s="196">
        <f>J130</f>
        <v>0</v>
      </c>
      <c r="K101" s="193"/>
      <c r="L101" s="197"/>
      <c r="S101" s="9"/>
      <c r="T101" s="9"/>
      <c r="U101" s="9"/>
      <c r="V101" s="9"/>
      <c r="W101" s="9"/>
      <c r="X101" s="9"/>
      <c r="Y101" s="9"/>
      <c r="Z101" s="9"/>
      <c r="AA101" s="9"/>
      <c r="AB101" s="9"/>
      <c r="AC101" s="9"/>
      <c r="AD101" s="9"/>
      <c r="AE101" s="9"/>
    </row>
    <row r="102" spans="1:31" s="9" customFormat="1" ht="24.95" customHeight="1">
      <c r="A102" s="9"/>
      <c r="B102" s="192"/>
      <c r="C102" s="193"/>
      <c r="D102" s="194" t="s">
        <v>525</v>
      </c>
      <c r="E102" s="195"/>
      <c r="F102" s="195"/>
      <c r="G102" s="195"/>
      <c r="H102" s="195"/>
      <c r="I102" s="195"/>
      <c r="J102" s="196">
        <f>J164</f>
        <v>0</v>
      </c>
      <c r="K102" s="193"/>
      <c r="L102" s="197"/>
      <c r="S102" s="9"/>
      <c r="T102" s="9"/>
      <c r="U102" s="9"/>
      <c r="V102" s="9"/>
      <c r="W102" s="9"/>
      <c r="X102" s="9"/>
      <c r="Y102" s="9"/>
      <c r="Z102" s="9"/>
      <c r="AA102" s="9"/>
      <c r="AB102" s="9"/>
      <c r="AC102" s="9"/>
      <c r="AD102" s="9"/>
      <c r="AE102" s="9"/>
    </row>
    <row r="103" spans="1:31" s="9" customFormat="1" ht="24.95" customHeight="1">
      <c r="A103" s="9"/>
      <c r="B103" s="192"/>
      <c r="C103" s="193"/>
      <c r="D103" s="194" t="s">
        <v>351</v>
      </c>
      <c r="E103" s="195"/>
      <c r="F103" s="195"/>
      <c r="G103" s="195"/>
      <c r="H103" s="195"/>
      <c r="I103" s="195"/>
      <c r="J103" s="196">
        <f>J174</f>
        <v>0</v>
      </c>
      <c r="K103" s="193"/>
      <c r="L103" s="197"/>
      <c r="S103" s="9"/>
      <c r="T103" s="9"/>
      <c r="U103" s="9"/>
      <c r="V103" s="9"/>
      <c r="W103" s="9"/>
      <c r="X103" s="9"/>
      <c r="Y103" s="9"/>
      <c r="Z103" s="9"/>
      <c r="AA103" s="9"/>
      <c r="AB103" s="9"/>
      <c r="AC103" s="9"/>
      <c r="AD103" s="9"/>
      <c r="AE103" s="9"/>
    </row>
    <row r="104" spans="1:31" s="9" customFormat="1" ht="24.95" customHeight="1">
      <c r="A104" s="9"/>
      <c r="B104" s="192"/>
      <c r="C104" s="193"/>
      <c r="D104" s="194" t="s">
        <v>353</v>
      </c>
      <c r="E104" s="195"/>
      <c r="F104" s="195"/>
      <c r="G104" s="195"/>
      <c r="H104" s="195"/>
      <c r="I104" s="195"/>
      <c r="J104" s="196">
        <f>J206</f>
        <v>0</v>
      </c>
      <c r="K104" s="193"/>
      <c r="L104" s="197"/>
      <c r="S104" s="9"/>
      <c r="T104" s="9"/>
      <c r="U104" s="9"/>
      <c r="V104" s="9"/>
      <c r="W104" s="9"/>
      <c r="X104" s="9"/>
      <c r="Y104" s="9"/>
      <c r="Z104" s="9"/>
      <c r="AA104" s="9"/>
      <c r="AB104" s="9"/>
      <c r="AC104" s="9"/>
      <c r="AD104" s="9"/>
      <c r="AE104" s="9"/>
    </row>
    <row r="105" spans="1:31" s="9" customFormat="1" ht="24.95" customHeight="1">
      <c r="A105" s="9"/>
      <c r="B105" s="192"/>
      <c r="C105" s="193"/>
      <c r="D105" s="194" t="s">
        <v>354</v>
      </c>
      <c r="E105" s="195"/>
      <c r="F105" s="195"/>
      <c r="G105" s="195"/>
      <c r="H105" s="195"/>
      <c r="I105" s="195"/>
      <c r="J105" s="196">
        <f>J209</f>
        <v>0</v>
      </c>
      <c r="K105" s="193"/>
      <c r="L105" s="197"/>
      <c r="S105" s="9"/>
      <c r="T105" s="9"/>
      <c r="U105" s="9"/>
      <c r="V105" s="9"/>
      <c r="W105" s="9"/>
      <c r="X105" s="9"/>
      <c r="Y105" s="9"/>
      <c r="Z105" s="9"/>
      <c r="AA105" s="9"/>
      <c r="AB105" s="9"/>
      <c r="AC105" s="9"/>
      <c r="AD105" s="9"/>
      <c r="AE105" s="9"/>
    </row>
    <row r="106" spans="1:31" s="2" customFormat="1" ht="21.8"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143</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86" t="str">
        <f>E7</f>
        <v>Centrum Energetických a Environmentálních Technologií – Explorer (CEETe)</v>
      </c>
      <c r="F115" s="33"/>
      <c r="G115" s="33"/>
      <c r="H115" s="33"/>
      <c r="I115" s="42"/>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127</v>
      </c>
      <c r="D116" s="23"/>
      <c r="E116" s="23"/>
      <c r="F116" s="23"/>
      <c r="G116" s="23"/>
      <c r="H116" s="23"/>
      <c r="I116" s="23"/>
      <c r="J116" s="23"/>
      <c r="K116" s="23"/>
      <c r="L116" s="21"/>
    </row>
    <row r="117" spans="2:12" s="1" customFormat="1" ht="16.5" customHeight="1">
      <c r="B117" s="22"/>
      <c r="C117" s="23"/>
      <c r="D117" s="23"/>
      <c r="E117" s="186" t="s">
        <v>522</v>
      </c>
      <c r="F117" s="23"/>
      <c r="G117" s="23"/>
      <c r="H117" s="23"/>
      <c r="I117" s="23"/>
      <c r="J117" s="23"/>
      <c r="K117" s="23"/>
      <c r="L117" s="21"/>
    </row>
    <row r="118" spans="2:12" s="1" customFormat="1" ht="12" customHeight="1">
      <c r="B118" s="22"/>
      <c r="C118" s="33" t="s">
        <v>129</v>
      </c>
      <c r="D118" s="23"/>
      <c r="E118" s="23"/>
      <c r="F118" s="23"/>
      <c r="G118" s="23"/>
      <c r="H118" s="23"/>
      <c r="I118" s="23"/>
      <c r="J118" s="23"/>
      <c r="K118" s="23"/>
      <c r="L118" s="21"/>
    </row>
    <row r="119" spans="1:31" s="2" customFormat="1" ht="16.5" customHeight="1">
      <c r="A119" s="40"/>
      <c r="B119" s="41"/>
      <c r="C119" s="42"/>
      <c r="D119" s="42"/>
      <c r="E119" s="187" t="s">
        <v>604</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131</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E13</f>
        <v>SO 03.2.1 - Úprava retence vsakování</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F16</f>
        <v xml:space="preserve"> </v>
      </c>
      <c r="G123" s="42"/>
      <c r="H123" s="42"/>
      <c r="I123" s="33" t="s">
        <v>24</v>
      </c>
      <c r="J123" s="81" t="str">
        <f>IF(J16="","",J16)</f>
        <v>3. 5. 2021</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E19</f>
        <v xml:space="preserve">Vysoká škola báňská -Technická univerzita Ostrava </v>
      </c>
      <c r="G125" s="42"/>
      <c r="H125" s="42"/>
      <c r="I125" s="33" t="s">
        <v>36</v>
      </c>
      <c r="J125" s="38" t="str">
        <f>E25</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IF(E22="","",E22)</f>
        <v>Vyplň údaj</v>
      </c>
      <c r="G126" s="42"/>
      <c r="H126" s="42"/>
      <c r="I126" s="33" t="s">
        <v>39</v>
      </c>
      <c r="J126" s="38" t="str">
        <f>E28</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1" customFormat="1" ht="29.25" customHeight="1">
      <c r="A128" s="203"/>
      <c r="B128" s="204"/>
      <c r="C128" s="205" t="s">
        <v>144</v>
      </c>
      <c r="D128" s="206" t="s">
        <v>67</v>
      </c>
      <c r="E128" s="206" t="s">
        <v>63</v>
      </c>
      <c r="F128" s="206" t="s">
        <v>64</v>
      </c>
      <c r="G128" s="206" t="s">
        <v>145</v>
      </c>
      <c r="H128" s="206" t="s">
        <v>146</v>
      </c>
      <c r="I128" s="206" t="s">
        <v>147</v>
      </c>
      <c r="J128" s="206" t="s">
        <v>135</v>
      </c>
      <c r="K128" s="207" t="s">
        <v>148</v>
      </c>
      <c r="L128" s="208"/>
      <c r="M128" s="102" t="s">
        <v>1</v>
      </c>
      <c r="N128" s="103" t="s">
        <v>46</v>
      </c>
      <c r="O128" s="103" t="s">
        <v>149</v>
      </c>
      <c r="P128" s="103" t="s">
        <v>150</v>
      </c>
      <c r="Q128" s="103" t="s">
        <v>151</v>
      </c>
      <c r="R128" s="103" t="s">
        <v>152</v>
      </c>
      <c r="S128" s="103" t="s">
        <v>153</v>
      </c>
      <c r="T128" s="104" t="s">
        <v>154</v>
      </c>
      <c r="U128" s="203"/>
      <c r="V128" s="203"/>
      <c r="W128" s="203"/>
      <c r="X128" s="203"/>
      <c r="Y128" s="203"/>
      <c r="Z128" s="203"/>
      <c r="AA128" s="203"/>
      <c r="AB128" s="203"/>
      <c r="AC128" s="203"/>
      <c r="AD128" s="203"/>
      <c r="AE128" s="203"/>
    </row>
    <row r="129" spans="1:63" s="2" customFormat="1" ht="22.8" customHeight="1">
      <c r="A129" s="40"/>
      <c r="B129" s="41"/>
      <c r="C129" s="109" t="s">
        <v>155</v>
      </c>
      <c r="D129" s="42"/>
      <c r="E129" s="42"/>
      <c r="F129" s="42"/>
      <c r="G129" s="42"/>
      <c r="H129" s="42"/>
      <c r="I129" s="42"/>
      <c r="J129" s="209">
        <f>BK129</f>
        <v>0</v>
      </c>
      <c r="K129" s="42"/>
      <c r="L129" s="46"/>
      <c r="M129" s="105"/>
      <c r="N129" s="210"/>
      <c r="O129" s="106"/>
      <c r="P129" s="211">
        <f>P130+P164+P174+P206+P209</f>
        <v>0</v>
      </c>
      <c r="Q129" s="106"/>
      <c r="R129" s="211">
        <f>R130+R164+R174+R206+R209</f>
        <v>0</v>
      </c>
      <c r="S129" s="106"/>
      <c r="T129" s="212">
        <f>T130+T164+T174+T206+T209</f>
        <v>0</v>
      </c>
      <c r="U129" s="40"/>
      <c r="V129" s="40"/>
      <c r="W129" s="40"/>
      <c r="X129" s="40"/>
      <c r="Y129" s="40"/>
      <c r="Z129" s="40"/>
      <c r="AA129" s="40"/>
      <c r="AB129" s="40"/>
      <c r="AC129" s="40"/>
      <c r="AD129" s="40"/>
      <c r="AE129" s="40"/>
      <c r="AT129" s="18" t="s">
        <v>81</v>
      </c>
      <c r="AU129" s="18" t="s">
        <v>137</v>
      </c>
      <c r="BK129" s="213">
        <f>BK130+BK164+BK174+BK206+BK209</f>
        <v>0</v>
      </c>
    </row>
    <row r="130" spans="1:63" s="12" customFormat="1" ht="25.9" customHeight="1">
      <c r="A130" s="12"/>
      <c r="B130" s="214"/>
      <c r="C130" s="215"/>
      <c r="D130" s="216" t="s">
        <v>81</v>
      </c>
      <c r="E130" s="217" t="s">
        <v>89</v>
      </c>
      <c r="F130" s="217" t="s">
        <v>159</v>
      </c>
      <c r="G130" s="215"/>
      <c r="H130" s="215"/>
      <c r="I130" s="218"/>
      <c r="J130" s="219">
        <f>BK130</f>
        <v>0</v>
      </c>
      <c r="K130" s="215"/>
      <c r="L130" s="220"/>
      <c r="M130" s="221"/>
      <c r="N130" s="222"/>
      <c r="O130" s="222"/>
      <c r="P130" s="223">
        <f>SUM(P131:P163)</f>
        <v>0</v>
      </c>
      <c r="Q130" s="222"/>
      <c r="R130" s="223">
        <f>SUM(R131:R163)</f>
        <v>0</v>
      </c>
      <c r="S130" s="222"/>
      <c r="T130" s="224">
        <f>SUM(T131:T163)</f>
        <v>0</v>
      </c>
      <c r="U130" s="12"/>
      <c r="V130" s="12"/>
      <c r="W130" s="12"/>
      <c r="X130" s="12"/>
      <c r="Y130" s="12"/>
      <c r="Z130" s="12"/>
      <c r="AA130" s="12"/>
      <c r="AB130" s="12"/>
      <c r="AC130" s="12"/>
      <c r="AD130" s="12"/>
      <c r="AE130" s="12"/>
      <c r="AR130" s="225" t="s">
        <v>89</v>
      </c>
      <c r="AT130" s="226" t="s">
        <v>81</v>
      </c>
      <c r="AU130" s="226" t="s">
        <v>82</v>
      </c>
      <c r="AY130" s="225" t="s">
        <v>158</v>
      </c>
      <c r="BK130" s="227">
        <f>SUM(BK131:BK163)</f>
        <v>0</v>
      </c>
    </row>
    <row r="131" spans="1:65" s="2" customFormat="1" ht="16.5" customHeight="1">
      <c r="A131" s="40"/>
      <c r="B131" s="41"/>
      <c r="C131" s="230" t="s">
        <v>89</v>
      </c>
      <c r="D131" s="230" t="s">
        <v>160</v>
      </c>
      <c r="E131" s="231" t="s">
        <v>362</v>
      </c>
      <c r="F131" s="232" t="s">
        <v>363</v>
      </c>
      <c r="G131" s="233" t="s">
        <v>205</v>
      </c>
      <c r="H131" s="234">
        <v>18</v>
      </c>
      <c r="I131" s="235"/>
      <c r="J131" s="236">
        <f>ROUND(I131*H131,2)</f>
        <v>0</v>
      </c>
      <c r="K131" s="232" t="s">
        <v>357</v>
      </c>
      <c r="L131" s="46"/>
      <c r="M131" s="237" t="s">
        <v>1</v>
      </c>
      <c r="N131" s="238" t="s">
        <v>47</v>
      </c>
      <c r="O131" s="93"/>
      <c r="P131" s="239">
        <f>O131*H131</f>
        <v>0</v>
      </c>
      <c r="Q131" s="239">
        <v>0</v>
      </c>
      <c r="R131" s="239">
        <f>Q131*H131</f>
        <v>0</v>
      </c>
      <c r="S131" s="239">
        <v>0</v>
      </c>
      <c r="T131" s="240">
        <f>S131*H131</f>
        <v>0</v>
      </c>
      <c r="U131" s="40"/>
      <c r="V131" s="40"/>
      <c r="W131" s="40"/>
      <c r="X131" s="40"/>
      <c r="Y131" s="40"/>
      <c r="Z131" s="40"/>
      <c r="AA131" s="40"/>
      <c r="AB131" s="40"/>
      <c r="AC131" s="40"/>
      <c r="AD131" s="40"/>
      <c r="AE131" s="40"/>
      <c r="AR131" s="241" t="s">
        <v>165</v>
      </c>
      <c r="AT131" s="241" t="s">
        <v>160</v>
      </c>
      <c r="AU131" s="241" t="s">
        <v>89</v>
      </c>
      <c r="AY131" s="18" t="s">
        <v>158</v>
      </c>
      <c r="BE131" s="242">
        <f>IF(N131="základní",J131,0)</f>
        <v>0</v>
      </c>
      <c r="BF131" s="242">
        <f>IF(N131="snížená",J131,0)</f>
        <v>0</v>
      </c>
      <c r="BG131" s="242">
        <f>IF(N131="zákl. přenesená",J131,0)</f>
        <v>0</v>
      </c>
      <c r="BH131" s="242">
        <f>IF(N131="sníž. přenesená",J131,0)</f>
        <v>0</v>
      </c>
      <c r="BI131" s="242">
        <f>IF(N131="nulová",J131,0)</f>
        <v>0</v>
      </c>
      <c r="BJ131" s="18" t="s">
        <v>89</v>
      </c>
      <c r="BK131" s="242">
        <f>ROUND(I131*H131,2)</f>
        <v>0</v>
      </c>
      <c r="BL131" s="18" t="s">
        <v>165</v>
      </c>
      <c r="BM131" s="241" t="s">
        <v>91</v>
      </c>
    </row>
    <row r="132" spans="1:47" s="2" customFormat="1" ht="12">
      <c r="A132" s="40"/>
      <c r="B132" s="41"/>
      <c r="C132" s="42"/>
      <c r="D132" s="243" t="s">
        <v>192</v>
      </c>
      <c r="E132" s="42"/>
      <c r="F132" s="244" t="s">
        <v>606</v>
      </c>
      <c r="G132" s="42"/>
      <c r="H132" s="42"/>
      <c r="I132" s="245"/>
      <c r="J132" s="42"/>
      <c r="K132" s="42"/>
      <c r="L132" s="46"/>
      <c r="M132" s="246"/>
      <c r="N132" s="247"/>
      <c r="O132" s="93"/>
      <c r="P132" s="93"/>
      <c r="Q132" s="93"/>
      <c r="R132" s="93"/>
      <c r="S132" s="93"/>
      <c r="T132" s="94"/>
      <c r="U132" s="40"/>
      <c r="V132" s="40"/>
      <c r="W132" s="40"/>
      <c r="X132" s="40"/>
      <c r="Y132" s="40"/>
      <c r="Z132" s="40"/>
      <c r="AA132" s="40"/>
      <c r="AB132" s="40"/>
      <c r="AC132" s="40"/>
      <c r="AD132" s="40"/>
      <c r="AE132" s="40"/>
      <c r="AT132" s="18" t="s">
        <v>192</v>
      </c>
      <c r="AU132" s="18" t="s">
        <v>89</v>
      </c>
    </row>
    <row r="133" spans="1:65" s="2" customFormat="1" ht="16.5" customHeight="1">
      <c r="A133" s="40"/>
      <c r="B133" s="41"/>
      <c r="C133" s="230" t="s">
        <v>91</v>
      </c>
      <c r="D133" s="230" t="s">
        <v>160</v>
      </c>
      <c r="E133" s="231" t="s">
        <v>607</v>
      </c>
      <c r="F133" s="232" t="s">
        <v>608</v>
      </c>
      <c r="G133" s="233" t="s">
        <v>205</v>
      </c>
      <c r="H133" s="234">
        <v>36</v>
      </c>
      <c r="I133" s="235"/>
      <c r="J133" s="236">
        <f>ROUND(I133*H133,2)</f>
        <v>0</v>
      </c>
      <c r="K133" s="232" t="s">
        <v>357</v>
      </c>
      <c r="L133" s="46"/>
      <c r="M133" s="237" t="s">
        <v>1</v>
      </c>
      <c r="N133" s="238" t="s">
        <v>47</v>
      </c>
      <c r="O133" s="93"/>
      <c r="P133" s="239">
        <f>O133*H133</f>
        <v>0</v>
      </c>
      <c r="Q133" s="239">
        <v>0</v>
      </c>
      <c r="R133" s="239">
        <f>Q133*H133</f>
        <v>0</v>
      </c>
      <c r="S133" s="239">
        <v>0</v>
      </c>
      <c r="T133" s="240">
        <f>S133*H133</f>
        <v>0</v>
      </c>
      <c r="U133" s="40"/>
      <c r="V133" s="40"/>
      <c r="W133" s="40"/>
      <c r="X133" s="40"/>
      <c r="Y133" s="40"/>
      <c r="Z133" s="40"/>
      <c r="AA133" s="40"/>
      <c r="AB133" s="40"/>
      <c r="AC133" s="40"/>
      <c r="AD133" s="40"/>
      <c r="AE133" s="40"/>
      <c r="AR133" s="241" t="s">
        <v>165</v>
      </c>
      <c r="AT133" s="241" t="s">
        <v>160</v>
      </c>
      <c r="AU133" s="241" t="s">
        <v>89</v>
      </c>
      <c r="AY133" s="18" t="s">
        <v>158</v>
      </c>
      <c r="BE133" s="242">
        <f>IF(N133="základní",J133,0)</f>
        <v>0</v>
      </c>
      <c r="BF133" s="242">
        <f>IF(N133="snížená",J133,0)</f>
        <v>0</v>
      </c>
      <c r="BG133" s="242">
        <f>IF(N133="zákl. přenesená",J133,0)</f>
        <v>0</v>
      </c>
      <c r="BH133" s="242">
        <f>IF(N133="sníž. přenesená",J133,0)</f>
        <v>0</v>
      </c>
      <c r="BI133" s="242">
        <f>IF(N133="nulová",J133,0)</f>
        <v>0</v>
      </c>
      <c r="BJ133" s="18" t="s">
        <v>89</v>
      </c>
      <c r="BK133" s="242">
        <f>ROUND(I133*H133,2)</f>
        <v>0</v>
      </c>
      <c r="BL133" s="18" t="s">
        <v>165</v>
      </c>
      <c r="BM133" s="241" t="s">
        <v>165</v>
      </c>
    </row>
    <row r="134" spans="1:47" s="2" customFormat="1" ht="12">
      <c r="A134" s="40"/>
      <c r="B134" s="41"/>
      <c r="C134" s="42"/>
      <c r="D134" s="243" t="s">
        <v>192</v>
      </c>
      <c r="E134" s="42"/>
      <c r="F134" s="244" t="s">
        <v>609</v>
      </c>
      <c r="G134" s="42"/>
      <c r="H134" s="42"/>
      <c r="I134" s="245"/>
      <c r="J134" s="42"/>
      <c r="K134" s="42"/>
      <c r="L134" s="46"/>
      <c r="M134" s="246"/>
      <c r="N134" s="247"/>
      <c r="O134" s="93"/>
      <c r="P134" s="93"/>
      <c r="Q134" s="93"/>
      <c r="R134" s="93"/>
      <c r="S134" s="93"/>
      <c r="T134" s="94"/>
      <c r="U134" s="40"/>
      <c r="V134" s="40"/>
      <c r="W134" s="40"/>
      <c r="X134" s="40"/>
      <c r="Y134" s="40"/>
      <c r="Z134" s="40"/>
      <c r="AA134" s="40"/>
      <c r="AB134" s="40"/>
      <c r="AC134" s="40"/>
      <c r="AD134" s="40"/>
      <c r="AE134" s="40"/>
      <c r="AT134" s="18" t="s">
        <v>192</v>
      </c>
      <c r="AU134" s="18" t="s">
        <v>89</v>
      </c>
    </row>
    <row r="135" spans="1:65" s="2" customFormat="1" ht="16.5" customHeight="1">
      <c r="A135" s="40"/>
      <c r="B135" s="41"/>
      <c r="C135" s="230" t="s">
        <v>99</v>
      </c>
      <c r="D135" s="230" t="s">
        <v>160</v>
      </c>
      <c r="E135" s="231" t="s">
        <v>368</v>
      </c>
      <c r="F135" s="232" t="s">
        <v>369</v>
      </c>
      <c r="G135" s="233" t="s">
        <v>205</v>
      </c>
      <c r="H135" s="234">
        <v>18</v>
      </c>
      <c r="I135" s="235"/>
      <c r="J135" s="236">
        <f>ROUND(I135*H135,2)</f>
        <v>0</v>
      </c>
      <c r="K135" s="232" t="s">
        <v>357</v>
      </c>
      <c r="L135" s="46"/>
      <c r="M135" s="237" t="s">
        <v>1</v>
      </c>
      <c r="N135" s="238" t="s">
        <v>47</v>
      </c>
      <c r="O135" s="93"/>
      <c r="P135" s="239">
        <f>O135*H135</f>
        <v>0</v>
      </c>
      <c r="Q135" s="239">
        <v>0</v>
      </c>
      <c r="R135" s="239">
        <f>Q135*H135</f>
        <v>0</v>
      </c>
      <c r="S135" s="239">
        <v>0</v>
      </c>
      <c r="T135" s="240">
        <f>S135*H135</f>
        <v>0</v>
      </c>
      <c r="U135" s="40"/>
      <c r="V135" s="40"/>
      <c r="W135" s="40"/>
      <c r="X135" s="40"/>
      <c r="Y135" s="40"/>
      <c r="Z135" s="40"/>
      <c r="AA135" s="40"/>
      <c r="AB135" s="40"/>
      <c r="AC135" s="40"/>
      <c r="AD135" s="40"/>
      <c r="AE135" s="40"/>
      <c r="AR135" s="241" t="s">
        <v>165</v>
      </c>
      <c r="AT135" s="241" t="s">
        <v>160</v>
      </c>
      <c r="AU135" s="241" t="s">
        <v>89</v>
      </c>
      <c r="AY135" s="18" t="s">
        <v>158</v>
      </c>
      <c r="BE135" s="242">
        <f>IF(N135="základní",J135,0)</f>
        <v>0</v>
      </c>
      <c r="BF135" s="242">
        <f>IF(N135="snížená",J135,0)</f>
        <v>0</v>
      </c>
      <c r="BG135" s="242">
        <f>IF(N135="zákl. přenesená",J135,0)</f>
        <v>0</v>
      </c>
      <c r="BH135" s="242">
        <f>IF(N135="sníž. přenesená",J135,0)</f>
        <v>0</v>
      </c>
      <c r="BI135" s="242">
        <f>IF(N135="nulová",J135,0)</f>
        <v>0</v>
      </c>
      <c r="BJ135" s="18" t="s">
        <v>89</v>
      </c>
      <c r="BK135" s="242">
        <f>ROUND(I135*H135,2)</f>
        <v>0</v>
      </c>
      <c r="BL135" s="18" t="s">
        <v>165</v>
      </c>
      <c r="BM135" s="241" t="s">
        <v>181</v>
      </c>
    </row>
    <row r="136" spans="1:47" s="2" customFormat="1" ht="12">
      <c r="A136" s="40"/>
      <c r="B136" s="41"/>
      <c r="C136" s="42"/>
      <c r="D136" s="243" t="s">
        <v>192</v>
      </c>
      <c r="E136" s="42"/>
      <c r="F136" s="244" t="s">
        <v>610</v>
      </c>
      <c r="G136" s="42"/>
      <c r="H136" s="42"/>
      <c r="I136" s="245"/>
      <c r="J136" s="42"/>
      <c r="K136" s="42"/>
      <c r="L136" s="46"/>
      <c r="M136" s="246"/>
      <c r="N136" s="247"/>
      <c r="O136" s="93"/>
      <c r="P136" s="93"/>
      <c r="Q136" s="93"/>
      <c r="R136" s="93"/>
      <c r="S136" s="93"/>
      <c r="T136" s="94"/>
      <c r="U136" s="40"/>
      <c r="V136" s="40"/>
      <c r="W136" s="40"/>
      <c r="X136" s="40"/>
      <c r="Y136" s="40"/>
      <c r="Z136" s="40"/>
      <c r="AA136" s="40"/>
      <c r="AB136" s="40"/>
      <c r="AC136" s="40"/>
      <c r="AD136" s="40"/>
      <c r="AE136" s="40"/>
      <c r="AT136" s="18" t="s">
        <v>192</v>
      </c>
      <c r="AU136" s="18" t="s">
        <v>89</v>
      </c>
    </row>
    <row r="137" spans="1:65" s="2" customFormat="1" ht="16.5" customHeight="1">
      <c r="A137" s="40"/>
      <c r="B137" s="41"/>
      <c r="C137" s="230" t="s">
        <v>165</v>
      </c>
      <c r="D137" s="230" t="s">
        <v>160</v>
      </c>
      <c r="E137" s="231" t="s">
        <v>371</v>
      </c>
      <c r="F137" s="232" t="s">
        <v>372</v>
      </c>
      <c r="G137" s="233" t="s">
        <v>163</v>
      </c>
      <c r="H137" s="234">
        <v>64.8</v>
      </c>
      <c r="I137" s="235"/>
      <c r="J137" s="236">
        <f>ROUND(I137*H137,2)</f>
        <v>0</v>
      </c>
      <c r="K137" s="232" t="s">
        <v>357</v>
      </c>
      <c r="L137" s="46"/>
      <c r="M137" s="237" t="s">
        <v>1</v>
      </c>
      <c r="N137" s="238" t="s">
        <v>47</v>
      </c>
      <c r="O137" s="93"/>
      <c r="P137" s="239">
        <f>O137*H137</f>
        <v>0</v>
      </c>
      <c r="Q137" s="239">
        <v>0</v>
      </c>
      <c r="R137" s="239">
        <f>Q137*H137</f>
        <v>0</v>
      </c>
      <c r="S137" s="239">
        <v>0</v>
      </c>
      <c r="T137" s="240">
        <f>S137*H137</f>
        <v>0</v>
      </c>
      <c r="U137" s="40"/>
      <c r="V137" s="40"/>
      <c r="W137" s="40"/>
      <c r="X137" s="40"/>
      <c r="Y137" s="40"/>
      <c r="Z137" s="40"/>
      <c r="AA137" s="40"/>
      <c r="AB137" s="40"/>
      <c r="AC137" s="40"/>
      <c r="AD137" s="40"/>
      <c r="AE137" s="40"/>
      <c r="AR137" s="241" t="s">
        <v>165</v>
      </c>
      <c r="AT137" s="241" t="s">
        <v>160</v>
      </c>
      <c r="AU137" s="241" t="s">
        <v>89</v>
      </c>
      <c r="AY137" s="18" t="s">
        <v>158</v>
      </c>
      <c r="BE137" s="242">
        <f>IF(N137="základní",J137,0)</f>
        <v>0</v>
      </c>
      <c r="BF137" s="242">
        <f>IF(N137="snížená",J137,0)</f>
        <v>0</v>
      </c>
      <c r="BG137" s="242">
        <f>IF(N137="zákl. přenesená",J137,0)</f>
        <v>0</v>
      </c>
      <c r="BH137" s="242">
        <f>IF(N137="sníž. přenesená",J137,0)</f>
        <v>0</v>
      </c>
      <c r="BI137" s="242">
        <f>IF(N137="nulová",J137,0)</f>
        <v>0</v>
      </c>
      <c r="BJ137" s="18" t="s">
        <v>89</v>
      </c>
      <c r="BK137" s="242">
        <f>ROUND(I137*H137,2)</f>
        <v>0</v>
      </c>
      <c r="BL137" s="18" t="s">
        <v>165</v>
      </c>
      <c r="BM137" s="241" t="s">
        <v>197</v>
      </c>
    </row>
    <row r="138" spans="1:47" s="2" customFormat="1" ht="12">
      <c r="A138" s="40"/>
      <c r="B138" s="41"/>
      <c r="C138" s="42"/>
      <c r="D138" s="243" t="s">
        <v>192</v>
      </c>
      <c r="E138" s="42"/>
      <c r="F138" s="244" t="s">
        <v>611</v>
      </c>
      <c r="G138" s="42"/>
      <c r="H138" s="42"/>
      <c r="I138" s="245"/>
      <c r="J138" s="42"/>
      <c r="K138" s="42"/>
      <c r="L138" s="46"/>
      <c r="M138" s="246"/>
      <c r="N138" s="247"/>
      <c r="O138" s="93"/>
      <c r="P138" s="93"/>
      <c r="Q138" s="93"/>
      <c r="R138" s="93"/>
      <c r="S138" s="93"/>
      <c r="T138" s="94"/>
      <c r="U138" s="40"/>
      <c r="V138" s="40"/>
      <c r="W138" s="40"/>
      <c r="X138" s="40"/>
      <c r="Y138" s="40"/>
      <c r="Z138" s="40"/>
      <c r="AA138" s="40"/>
      <c r="AB138" s="40"/>
      <c r="AC138" s="40"/>
      <c r="AD138" s="40"/>
      <c r="AE138" s="40"/>
      <c r="AT138" s="18" t="s">
        <v>192</v>
      </c>
      <c r="AU138" s="18" t="s">
        <v>89</v>
      </c>
    </row>
    <row r="139" spans="1:65" s="2" customFormat="1" ht="16.5" customHeight="1">
      <c r="A139" s="40"/>
      <c r="B139" s="41"/>
      <c r="C139" s="230" t="s">
        <v>177</v>
      </c>
      <c r="D139" s="230" t="s">
        <v>160</v>
      </c>
      <c r="E139" s="231" t="s">
        <v>374</v>
      </c>
      <c r="F139" s="232" t="s">
        <v>375</v>
      </c>
      <c r="G139" s="233" t="s">
        <v>163</v>
      </c>
      <c r="H139" s="234">
        <v>64.8</v>
      </c>
      <c r="I139" s="235"/>
      <c r="J139" s="236">
        <f>ROUND(I139*H139,2)</f>
        <v>0</v>
      </c>
      <c r="K139" s="232" t="s">
        <v>357</v>
      </c>
      <c r="L139" s="46"/>
      <c r="M139" s="237" t="s">
        <v>1</v>
      </c>
      <c r="N139" s="238" t="s">
        <v>47</v>
      </c>
      <c r="O139" s="93"/>
      <c r="P139" s="239">
        <f>O139*H139</f>
        <v>0</v>
      </c>
      <c r="Q139" s="239">
        <v>0</v>
      </c>
      <c r="R139" s="239">
        <f>Q139*H139</f>
        <v>0</v>
      </c>
      <c r="S139" s="239">
        <v>0</v>
      </c>
      <c r="T139" s="240">
        <f>S139*H139</f>
        <v>0</v>
      </c>
      <c r="U139" s="40"/>
      <c r="V139" s="40"/>
      <c r="W139" s="40"/>
      <c r="X139" s="40"/>
      <c r="Y139" s="40"/>
      <c r="Z139" s="40"/>
      <c r="AA139" s="40"/>
      <c r="AB139" s="40"/>
      <c r="AC139" s="40"/>
      <c r="AD139" s="40"/>
      <c r="AE139" s="40"/>
      <c r="AR139" s="241" t="s">
        <v>165</v>
      </c>
      <c r="AT139" s="241" t="s">
        <v>160</v>
      </c>
      <c r="AU139" s="241" t="s">
        <v>89</v>
      </c>
      <c r="AY139" s="18" t="s">
        <v>158</v>
      </c>
      <c r="BE139" s="242">
        <f>IF(N139="základní",J139,0)</f>
        <v>0</v>
      </c>
      <c r="BF139" s="242">
        <f>IF(N139="snížená",J139,0)</f>
        <v>0</v>
      </c>
      <c r="BG139" s="242">
        <f>IF(N139="zákl. přenesená",J139,0)</f>
        <v>0</v>
      </c>
      <c r="BH139" s="242">
        <f>IF(N139="sníž. přenesená",J139,0)</f>
        <v>0</v>
      </c>
      <c r="BI139" s="242">
        <f>IF(N139="nulová",J139,0)</f>
        <v>0</v>
      </c>
      <c r="BJ139" s="18" t="s">
        <v>89</v>
      </c>
      <c r="BK139" s="242">
        <f>ROUND(I139*H139,2)</f>
        <v>0</v>
      </c>
      <c r="BL139" s="18" t="s">
        <v>165</v>
      </c>
      <c r="BM139" s="241" t="s">
        <v>212</v>
      </c>
    </row>
    <row r="140" spans="1:47" s="2" customFormat="1" ht="12">
      <c r="A140" s="40"/>
      <c r="B140" s="41"/>
      <c r="C140" s="42"/>
      <c r="D140" s="243" t="s">
        <v>192</v>
      </c>
      <c r="E140" s="42"/>
      <c r="F140" s="244" t="s">
        <v>612</v>
      </c>
      <c r="G140" s="42"/>
      <c r="H140" s="42"/>
      <c r="I140" s="245"/>
      <c r="J140" s="42"/>
      <c r="K140" s="42"/>
      <c r="L140" s="46"/>
      <c r="M140" s="246"/>
      <c r="N140" s="247"/>
      <c r="O140" s="93"/>
      <c r="P140" s="93"/>
      <c r="Q140" s="93"/>
      <c r="R140" s="93"/>
      <c r="S140" s="93"/>
      <c r="T140" s="94"/>
      <c r="U140" s="40"/>
      <c r="V140" s="40"/>
      <c r="W140" s="40"/>
      <c r="X140" s="40"/>
      <c r="Y140" s="40"/>
      <c r="Z140" s="40"/>
      <c r="AA140" s="40"/>
      <c r="AB140" s="40"/>
      <c r="AC140" s="40"/>
      <c r="AD140" s="40"/>
      <c r="AE140" s="40"/>
      <c r="AT140" s="18" t="s">
        <v>192</v>
      </c>
      <c r="AU140" s="18" t="s">
        <v>89</v>
      </c>
    </row>
    <row r="141" spans="1:65" s="2" customFormat="1" ht="16.5" customHeight="1">
      <c r="A141" s="40"/>
      <c r="B141" s="41"/>
      <c r="C141" s="230" t="s">
        <v>181</v>
      </c>
      <c r="D141" s="230" t="s">
        <v>160</v>
      </c>
      <c r="E141" s="231" t="s">
        <v>377</v>
      </c>
      <c r="F141" s="232" t="s">
        <v>378</v>
      </c>
      <c r="G141" s="233" t="s">
        <v>205</v>
      </c>
      <c r="H141" s="234">
        <v>36</v>
      </c>
      <c r="I141" s="235"/>
      <c r="J141" s="236">
        <f>ROUND(I141*H141,2)</f>
        <v>0</v>
      </c>
      <c r="K141" s="232" t="s">
        <v>357</v>
      </c>
      <c r="L141" s="46"/>
      <c r="M141" s="237" t="s">
        <v>1</v>
      </c>
      <c r="N141" s="238" t="s">
        <v>47</v>
      </c>
      <c r="O141" s="93"/>
      <c r="P141" s="239">
        <f>O141*H141</f>
        <v>0</v>
      </c>
      <c r="Q141" s="239">
        <v>0</v>
      </c>
      <c r="R141" s="239">
        <f>Q141*H141</f>
        <v>0</v>
      </c>
      <c r="S141" s="239">
        <v>0</v>
      </c>
      <c r="T141" s="240">
        <f>S141*H141</f>
        <v>0</v>
      </c>
      <c r="U141" s="40"/>
      <c r="V141" s="40"/>
      <c r="W141" s="40"/>
      <c r="X141" s="40"/>
      <c r="Y141" s="40"/>
      <c r="Z141" s="40"/>
      <c r="AA141" s="40"/>
      <c r="AB141" s="40"/>
      <c r="AC141" s="40"/>
      <c r="AD141" s="40"/>
      <c r="AE141" s="40"/>
      <c r="AR141" s="241" t="s">
        <v>165</v>
      </c>
      <c r="AT141" s="241" t="s">
        <v>160</v>
      </c>
      <c r="AU141" s="241" t="s">
        <v>89</v>
      </c>
      <c r="AY141" s="18" t="s">
        <v>158</v>
      </c>
      <c r="BE141" s="242">
        <f>IF(N141="základní",J141,0)</f>
        <v>0</v>
      </c>
      <c r="BF141" s="242">
        <f>IF(N141="snížená",J141,0)</f>
        <v>0</v>
      </c>
      <c r="BG141" s="242">
        <f>IF(N141="zákl. přenesená",J141,0)</f>
        <v>0</v>
      </c>
      <c r="BH141" s="242">
        <f>IF(N141="sníž. přenesená",J141,0)</f>
        <v>0</v>
      </c>
      <c r="BI141" s="242">
        <f>IF(N141="nulová",J141,0)</f>
        <v>0</v>
      </c>
      <c r="BJ141" s="18" t="s">
        <v>89</v>
      </c>
      <c r="BK141" s="242">
        <f>ROUND(I141*H141,2)</f>
        <v>0</v>
      </c>
      <c r="BL141" s="18" t="s">
        <v>165</v>
      </c>
      <c r="BM141" s="241" t="s">
        <v>222</v>
      </c>
    </row>
    <row r="142" spans="1:47" s="2" customFormat="1" ht="12">
      <c r="A142" s="40"/>
      <c r="B142" s="41"/>
      <c r="C142" s="42"/>
      <c r="D142" s="243" t="s">
        <v>192</v>
      </c>
      <c r="E142" s="42"/>
      <c r="F142" s="244" t="s">
        <v>613</v>
      </c>
      <c r="G142" s="42"/>
      <c r="H142" s="42"/>
      <c r="I142" s="245"/>
      <c r="J142" s="42"/>
      <c r="K142" s="42"/>
      <c r="L142" s="46"/>
      <c r="M142" s="246"/>
      <c r="N142" s="247"/>
      <c r="O142" s="93"/>
      <c r="P142" s="93"/>
      <c r="Q142" s="93"/>
      <c r="R142" s="93"/>
      <c r="S142" s="93"/>
      <c r="T142" s="94"/>
      <c r="U142" s="40"/>
      <c r="V142" s="40"/>
      <c r="W142" s="40"/>
      <c r="X142" s="40"/>
      <c r="Y142" s="40"/>
      <c r="Z142" s="40"/>
      <c r="AA142" s="40"/>
      <c r="AB142" s="40"/>
      <c r="AC142" s="40"/>
      <c r="AD142" s="40"/>
      <c r="AE142" s="40"/>
      <c r="AT142" s="18" t="s">
        <v>192</v>
      </c>
      <c r="AU142" s="18" t="s">
        <v>89</v>
      </c>
    </row>
    <row r="143" spans="1:65" s="2" customFormat="1" ht="16.5" customHeight="1">
      <c r="A143" s="40"/>
      <c r="B143" s="41"/>
      <c r="C143" s="230" t="s">
        <v>187</v>
      </c>
      <c r="D143" s="230" t="s">
        <v>160</v>
      </c>
      <c r="E143" s="231" t="s">
        <v>380</v>
      </c>
      <c r="F143" s="232" t="s">
        <v>381</v>
      </c>
      <c r="G143" s="233" t="s">
        <v>205</v>
      </c>
      <c r="H143" s="234">
        <v>510.08</v>
      </c>
      <c r="I143" s="235"/>
      <c r="J143" s="236">
        <f>ROUND(I143*H143,2)</f>
        <v>0</v>
      </c>
      <c r="K143" s="232" t="s">
        <v>357</v>
      </c>
      <c r="L143" s="46"/>
      <c r="M143" s="237" t="s">
        <v>1</v>
      </c>
      <c r="N143" s="238" t="s">
        <v>47</v>
      </c>
      <c r="O143" s="93"/>
      <c r="P143" s="239">
        <f>O143*H143</f>
        <v>0</v>
      </c>
      <c r="Q143" s="239">
        <v>0</v>
      </c>
      <c r="R143" s="239">
        <f>Q143*H143</f>
        <v>0</v>
      </c>
      <c r="S143" s="239">
        <v>0</v>
      </c>
      <c r="T143" s="240">
        <f>S143*H143</f>
        <v>0</v>
      </c>
      <c r="U143" s="40"/>
      <c r="V143" s="40"/>
      <c r="W143" s="40"/>
      <c r="X143" s="40"/>
      <c r="Y143" s="40"/>
      <c r="Z143" s="40"/>
      <c r="AA143" s="40"/>
      <c r="AB143" s="40"/>
      <c r="AC143" s="40"/>
      <c r="AD143" s="40"/>
      <c r="AE143" s="40"/>
      <c r="AR143" s="241" t="s">
        <v>165</v>
      </c>
      <c r="AT143" s="241" t="s">
        <v>160</v>
      </c>
      <c r="AU143" s="241" t="s">
        <v>89</v>
      </c>
      <c r="AY143" s="18" t="s">
        <v>158</v>
      </c>
      <c r="BE143" s="242">
        <f>IF(N143="základní",J143,0)</f>
        <v>0</v>
      </c>
      <c r="BF143" s="242">
        <f>IF(N143="snížená",J143,0)</f>
        <v>0</v>
      </c>
      <c r="BG143" s="242">
        <f>IF(N143="zákl. přenesená",J143,0)</f>
        <v>0</v>
      </c>
      <c r="BH143" s="242">
        <f>IF(N143="sníž. přenesená",J143,0)</f>
        <v>0</v>
      </c>
      <c r="BI143" s="242">
        <f>IF(N143="nulová",J143,0)</f>
        <v>0</v>
      </c>
      <c r="BJ143" s="18" t="s">
        <v>89</v>
      </c>
      <c r="BK143" s="242">
        <f>ROUND(I143*H143,2)</f>
        <v>0</v>
      </c>
      <c r="BL143" s="18" t="s">
        <v>165</v>
      </c>
      <c r="BM143" s="241" t="s">
        <v>231</v>
      </c>
    </row>
    <row r="144" spans="1:47" s="2" customFormat="1" ht="12">
      <c r="A144" s="40"/>
      <c r="B144" s="41"/>
      <c r="C144" s="42"/>
      <c r="D144" s="243" t="s">
        <v>192</v>
      </c>
      <c r="E144" s="42"/>
      <c r="F144" s="244" t="s">
        <v>614</v>
      </c>
      <c r="G144" s="42"/>
      <c r="H144" s="42"/>
      <c r="I144" s="245"/>
      <c r="J144" s="42"/>
      <c r="K144" s="42"/>
      <c r="L144" s="46"/>
      <c r="M144" s="246"/>
      <c r="N144" s="247"/>
      <c r="O144" s="93"/>
      <c r="P144" s="93"/>
      <c r="Q144" s="93"/>
      <c r="R144" s="93"/>
      <c r="S144" s="93"/>
      <c r="T144" s="94"/>
      <c r="U144" s="40"/>
      <c r="V144" s="40"/>
      <c r="W144" s="40"/>
      <c r="X144" s="40"/>
      <c r="Y144" s="40"/>
      <c r="Z144" s="40"/>
      <c r="AA144" s="40"/>
      <c r="AB144" s="40"/>
      <c r="AC144" s="40"/>
      <c r="AD144" s="40"/>
      <c r="AE144" s="40"/>
      <c r="AT144" s="18" t="s">
        <v>192</v>
      </c>
      <c r="AU144" s="18" t="s">
        <v>89</v>
      </c>
    </row>
    <row r="145" spans="1:65" s="2" customFormat="1" ht="24.15" customHeight="1">
      <c r="A145" s="40"/>
      <c r="B145" s="41"/>
      <c r="C145" s="230" t="s">
        <v>197</v>
      </c>
      <c r="D145" s="230" t="s">
        <v>160</v>
      </c>
      <c r="E145" s="231" t="s">
        <v>383</v>
      </c>
      <c r="F145" s="232" t="s">
        <v>384</v>
      </c>
      <c r="G145" s="233" t="s">
        <v>205</v>
      </c>
      <c r="H145" s="234">
        <v>5100.8</v>
      </c>
      <c r="I145" s="235"/>
      <c r="J145" s="236">
        <f>ROUND(I145*H145,2)</f>
        <v>0</v>
      </c>
      <c r="K145" s="232" t="s">
        <v>357</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165</v>
      </c>
      <c r="AT145" s="241" t="s">
        <v>160</v>
      </c>
      <c r="AU145" s="241" t="s">
        <v>89</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165</v>
      </c>
      <c r="BM145" s="241" t="s">
        <v>239</v>
      </c>
    </row>
    <row r="146" spans="1:47" s="2" customFormat="1" ht="12">
      <c r="A146" s="40"/>
      <c r="B146" s="41"/>
      <c r="C146" s="42"/>
      <c r="D146" s="243" t="s">
        <v>192</v>
      </c>
      <c r="E146" s="42"/>
      <c r="F146" s="244" t="s">
        <v>615</v>
      </c>
      <c r="G146" s="42"/>
      <c r="H146" s="42"/>
      <c r="I146" s="245"/>
      <c r="J146" s="42"/>
      <c r="K146" s="42"/>
      <c r="L146" s="46"/>
      <c r="M146" s="246"/>
      <c r="N146" s="247"/>
      <c r="O146" s="93"/>
      <c r="P146" s="93"/>
      <c r="Q146" s="93"/>
      <c r="R146" s="93"/>
      <c r="S146" s="93"/>
      <c r="T146" s="94"/>
      <c r="U146" s="40"/>
      <c r="V146" s="40"/>
      <c r="W146" s="40"/>
      <c r="X146" s="40"/>
      <c r="Y146" s="40"/>
      <c r="Z146" s="40"/>
      <c r="AA146" s="40"/>
      <c r="AB146" s="40"/>
      <c r="AC146" s="40"/>
      <c r="AD146" s="40"/>
      <c r="AE146" s="40"/>
      <c r="AT146" s="18" t="s">
        <v>192</v>
      </c>
      <c r="AU146" s="18" t="s">
        <v>89</v>
      </c>
    </row>
    <row r="147" spans="1:65" s="2" customFormat="1" ht="21.75" customHeight="1">
      <c r="A147" s="40"/>
      <c r="B147" s="41"/>
      <c r="C147" s="230" t="s">
        <v>202</v>
      </c>
      <c r="D147" s="230" t="s">
        <v>160</v>
      </c>
      <c r="E147" s="231" t="s">
        <v>386</v>
      </c>
      <c r="F147" s="232" t="s">
        <v>387</v>
      </c>
      <c r="G147" s="233" t="s">
        <v>205</v>
      </c>
      <c r="H147" s="234">
        <v>510.08</v>
      </c>
      <c r="I147" s="235"/>
      <c r="J147" s="236">
        <f>ROUND(I147*H147,2)</f>
        <v>0</v>
      </c>
      <c r="K147" s="232" t="s">
        <v>357</v>
      </c>
      <c r="L147" s="46"/>
      <c r="M147" s="237" t="s">
        <v>1</v>
      </c>
      <c r="N147" s="238" t="s">
        <v>47</v>
      </c>
      <c r="O147" s="93"/>
      <c r="P147" s="239">
        <f>O147*H147</f>
        <v>0</v>
      </c>
      <c r="Q147" s="239">
        <v>0</v>
      </c>
      <c r="R147" s="239">
        <f>Q147*H147</f>
        <v>0</v>
      </c>
      <c r="S147" s="239">
        <v>0</v>
      </c>
      <c r="T147" s="240">
        <f>S147*H147</f>
        <v>0</v>
      </c>
      <c r="U147" s="40"/>
      <c r="V147" s="40"/>
      <c r="W147" s="40"/>
      <c r="X147" s="40"/>
      <c r="Y147" s="40"/>
      <c r="Z147" s="40"/>
      <c r="AA147" s="40"/>
      <c r="AB147" s="40"/>
      <c r="AC147" s="40"/>
      <c r="AD147" s="40"/>
      <c r="AE147" s="40"/>
      <c r="AR147" s="241" t="s">
        <v>165</v>
      </c>
      <c r="AT147" s="241" t="s">
        <v>160</v>
      </c>
      <c r="AU147" s="241" t="s">
        <v>89</v>
      </c>
      <c r="AY147" s="18" t="s">
        <v>158</v>
      </c>
      <c r="BE147" s="242">
        <f>IF(N147="základní",J147,0)</f>
        <v>0</v>
      </c>
      <c r="BF147" s="242">
        <f>IF(N147="snížená",J147,0)</f>
        <v>0</v>
      </c>
      <c r="BG147" s="242">
        <f>IF(N147="zákl. přenesená",J147,0)</f>
        <v>0</v>
      </c>
      <c r="BH147" s="242">
        <f>IF(N147="sníž. přenesená",J147,0)</f>
        <v>0</v>
      </c>
      <c r="BI147" s="242">
        <f>IF(N147="nulová",J147,0)</f>
        <v>0</v>
      </c>
      <c r="BJ147" s="18" t="s">
        <v>89</v>
      </c>
      <c r="BK147" s="242">
        <f>ROUND(I147*H147,2)</f>
        <v>0</v>
      </c>
      <c r="BL147" s="18" t="s">
        <v>165</v>
      </c>
      <c r="BM147" s="241" t="s">
        <v>248</v>
      </c>
    </row>
    <row r="148" spans="1:47" s="2" customFormat="1" ht="12">
      <c r="A148" s="40"/>
      <c r="B148" s="41"/>
      <c r="C148" s="42"/>
      <c r="D148" s="243" t="s">
        <v>192</v>
      </c>
      <c r="E148" s="42"/>
      <c r="F148" s="244" t="s">
        <v>616</v>
      </c>
      <c r="G148" s="42"/>
      <c r="H148" s="42"/>
      <c r="I148" s="245"/>
      <c r="J148" s="42"/>
      <c r="K148" s="42"/>
      <c r="L148" s="46"/>
      <c r="M148" s="246"/>
      <c r="N148" s="247"/>
      <c r="O148" s="93"/>
      <c r="P148" s="93"/>
      <c r="Q148" s="93"/>
      <c r="R148" s="93"/>
      <c r="S148" s="93"/>
      <c r="T148" s="94"/>
      <c r="U148" s="40"/>
      <c r="V148" s="40"/>
      <c r="W148" s="40"/>
      <c r="X148" s="40"/>
      <c r="Y148" s="40"/>
      <c r="Z148" s="40"/>
      <c r="AA148" s="40"/>
      <c r="AB148" s="40"/>
      <c r="AC148" s="40"/>
      <c r="AD148" s="40"/>
      <c r="AE148" s="40"/>
      <c r="AT148" s="18" t="s">
        <v>192</v>
      </c>
      <c r="AU148" s="18" t="s">
        <v>89</v>
      </c>
    </row>
    <row r="149" spans="1:65" s="2" customFormat="1" ht="21.75" customHeight="1">
      <c r="A149" s="40"/>
      <c r="B149" s="41"/>
      <c r="C149" s="230" t="s">
        <v>212</v>
      </c>
      <c r="D149" s="230" t="s">
        <v>160</v>
      </c>
      <c r="E149" s="231" t="s">
        <v>389</v>
      </c>
      <c r="F149" s="232" t="s">
        <v>390</v>
      </c>
      <c r="G149" s="233" t="s">
        <v>205</v>
      </c>
      <c r="H149" s="234">
        <v>10.08</v>
      </c>
      <c r="I149" s="235"/>
      <c r="J149" s="236">
        <f>ROUND(I149*H149,2)</f>
        <v>0</v>
      </c>
      <c r="K149" s="232" t="s">
        <v>357</v>
      </c>
      <c r="L149" s="46"/>
      <c r="M149" s="237" t="s">
        <v>1</v>
      </c>
      <c r="N149" s="238" t="s">
        <v>47</v>
      </c>
      <c r="O149" s="93"/>
      <c r="P149" s="239">
        <f>O149*H149</f>
        <v>0</v>
      </c>
      <c r="Q149" s="239">
        <v>0</v>
      </c>
      <c r="R149" s="239">
        <f>Q149*H149</f>
        <v>0</v>
      </c>
      <c r="S149" s="239">
        <v>0</v>
      </c>
      <c r="T149" s="240">
        <f>S149*H149</f>
        <v>0</v>
      </c>
      <c r="U149" s="40"/>
      <c r="V149" s="40"/>
      <c r="W149" s="40"/>
      <c r="X149" s="40"/>
      <c r="Y149" s="40"/>
      <c r="Z149" s="40"/>
      <c r="AA149" s="40"/>
      <c r="AB149" s="40"/>
      <c r="AC149" s="40"/>
      <c r="AD149" s="40"/>
      <c r="AE149" s="40"/>
      <c r="AR149" s="241" t="s">
        <v>165</v>
      </c>
      <c r="AT149" s="241" t="s">
        <v>160</v>
      </c>
      <c r="AU149" s="241" t="s">
        <v>89</v>
      </c>
      <c r="AY149" s="18" t="s">
        <v>158</v>
      </c>
      <c r="BE149" s="242">
        <f>IF(N149="základní",J149,0)</f>
        <v>0</v>
      </c>
      <c r="BF149" s="242">
        <f>IF(N149="snížená",J149,0)</f>
        <v>0</v>
      </c>
      <c r="BG149" s="242">
        <f>IF(N149="zákl. přenesená",J149,0)</f>
        <v>0</v>
      </c>
      <c r="BH149" s="242">
        <f>IF(N149="sníž. přenesená",J149,0)</f>
        <v>0</v>
      </c>
      <c r="BI149" s="242">
        <f>IF(N149="nulová",J149,0)</f>
        <v>0</v>
      </c>
      <c r="BJ149" s="18" t="s">
        <v>89</v>
      </c>
      <c r="BK149" s="242">
        <f>ROUND(I149*H149,2)</f>
        <v>0</v>
      </c>
      <c r="BL149" s="18" t="s">
        <v>165</v>
      </c>
      <c r="BM149" s="241" t="s">
        <v>258</v>
      </c>
    </row>
    <row r="150" spans="1:47" s="2" customFormat="1" ht="12">
      <c r="A150" s="40"/>
      <c r="B150" s="41"/>
      <c r="C150" s="42"/>
      <c r="D150" s="243" t="s">
        <v>192</v>
      </c>
      <c r="E150" s="42"/>
      <c r="F150" s="244" t="s">
        <v>617</v>
      </c>
      <c r="G150" s="42"/>
      <c r="H150" s="42"/>
      <c r="I150" s="245"/>
      <c r="J150" s="42"/>
      <c r="K150" s="42"/>
      <c r="L150" s="46"/>
      <c r="M150" s="246"/>
      <c r="N150" s="247"/>
      <c r="O150" s="93"/>
      <c r="P150" s="93"/>
      <c r="Q150" s="93"/>
      <c r="R150" s="93"/>
      <c r="S150" s="93"/>
      <c r="T150" s="94"/>
      <c r="U150" s="40"/>
      <c r="V150" s="40"/>
      <c r="W150" s="40"/>
      <c r="X150" s="40"/>
      <c r="Y150" s="40"/>
      <c r="Z150" s="40"/>
      <c r="AA150" s="40"/>
      <c r="AB150" s="40"/>
      <c r="AC150" s="40"/>
      <c r="AD150" s="40"/>
      <c r="AE150" s="40"/>
      <c r="AT150" s="18" t="s">
        <v>192</v>
      </c>
      <c r="AU150" s="18" t="s">
        <v>89</v>
      </c>
    </row>
    <row r="151" spans="1:65" s="2" customFormat="1" ht="16.5" customHeight="1">
      <c r="A151" s="40"/>
      <c r="B151" s="41"/>
      <c r="C151" s="230" t="s">
        <v>217</v>
      </c>
      <c r="D151" s="230" t="s">
        <v>160</v>
      </c>
      <c r="E151" s="231" t="s">
        <v>392</v>
      </c>
      <c r="F151" s="232" t="s">
        <v>393</v>
      </c>
      <c r="G151" s="233" t="s">
        <v>205</v>
      </c>
      <c r="H151" s="234">
        <v>525.92</v>
      </c>
      <c r="I151" s="235"/>
      <c r="J151" s="236">
        <f>ROUND(I151*H151,2)</f>
        <v>0</v>
      </c>
      <c r="K151" s="232" t="s">
        <v>357</v>
      </c>
      <c r="L151" s="46"/>
      <c r="M151" s="237" t="s">
        <v>1</v>
      </c>
      <c r="N151" s="238" t="s">
        <v>47</v>
      </c>
      <c r="O151" s="93"/>
      <c r="P151" s="239">
        <f>O151*H151</f>
        <v>0</v>
      </c>
      <c r="Q151" s="239">
        <v>0</v>
      </c>
      <c r="R151" s="239">
        <f>Q151*H151</f>
        <v>0</v>
      </c>
      <c r="S151" s="239">
        <v>0</v>
      </c>
      <c r="T151" s="240">
        <f>S151*H151</f>
        <v>0</v>
      </c>
      <c r="U151" s="40"/>
      <c r="V151" s="40"/>
      <c r="W151" s="40"/>
      <c r="X151" s="40"/>
      <c r="Y151" s="40"/>
      <c r="Z151" s="40"/>
      <c r="AA151" s="40"/>
      <c r="AB151" s="40"/>
      <c r="AC151" s="40"/>
      <c r="AD151" s="40"/>
      <c r="AE151" s="40"/>
      <c r="AR151" s="241" t="s">
        <v>165</v>
      </c>
      <c r="AT151" s="241" t="s">
        <v>160</v>
      </c>
      <c r="AU151" s="241" t="s">
        <v>89</v>
      </c>
      <c r="AY151" s="18" t="s">
        <v>158</v>
      </c>
      <c r="BE151" s="242">
        <f>IF(N151="základní",J151,0)</f>
        <v>0</v>
      </c>
      <c r="BF151" s="242">
        <f>IF(N151="snížená",J151,0)</f>
        <v>0</v>
      </c>
      <c r="BG151" s="242">
        <f>IF(N151="zákl. přenesená",J151,0)</f>
        <v>0</v>
      </c>
      <c r="BH151" s="242">
        <f>IF(N151="sníž. přenesená",J151,0)</f>
        <v>0</v>
      </c>
      <c r="BI151" s="242">
        <f>IF(N151="nulová",J151,0)</f>
        <v>0</v>
      </c>
      <c r="BJ151" s="18" t="s">
        <v>89</v>
      </c>
      <c r="BK151" s="242">
        <f>ROUND(I151*H151,2)</f>
        <v>0</v>
      </c>
      <c r="BL151" s="18" t="s">
        <v>165</v>
      </c>
      <c r="BM151" s="241" t="s">
        <v>268</v>
      </c>
    </row>
    <row r="152" spans="1:47" s="2" customFormat="1" ht="12">
      <c r="A152" s="40"/>
      <c r="B152" s="41"/>
      <c r="C152" s="42"/>
      <c r="D152" s="243" t="s">
        <v>192</v>
      </c>
      <c r="E152" s="42"/>
      <c r="F152" s="244" t="s">
        <v>618</v>
      </c>
      <c r="G152" s="42"/>
      <c r="H152" s="42"/>
      <c r="I152" s="245"/>
      <c r="J152" s="42"/>
      <c r="K152" s="42"/>
      <c r="L152" s="46"/>
      <c r="M152" s="246"/>
      <c r="N152" s="247"/>
      <c r="O152" s="93"/>
      <c r="P152" s="93"/>
      <c r="Q152" s="93"/>
      <c r="R152" s="93"/>
      <c r="S152" s="93"/>
      <c r="T152" s="94"/>
      <c r="U152" s="40"/>
      <c r="V152" s="40"/>
      <c r="W152" s="40"/>
      <c r="X152" s="40"/>
      <c r="Y152" s="40"/>
      <c r="Z152" s="40"/>
      <c r="AA152" s="40"/>
      <c r="AB152" s="40"/>
      <c r="AC152" s="40"/>
      <c r="AD152" s="40"/>
      <c r="AE152" s="40"/>
      <c r="AT152" s="18" t="s">
        <v>192</v>
      </c>
      <c r="AU152" s="18" t="s">
        <v>89</v>
      </c>
    </row>
    <row r="153" spans="1:65" s="2" customFormat="1" ht="16.5" customHeight="1">
      <c r="A153" s="40"/>
      <c r="B153" s="41"/>
      <c r="C153" s="230" t="s">
        <v>222</v>
      </c>
      <c r="D153" s="230" t="s">
        <v>160</v>
      </c>
      <c r="E153" s="231" t="s">
        <v>395</v>
      </c>
      <c r="F153" s="232" t="s">
        <v>396</v>
      </c>
      <c r="G153" s="233" t="s">
        <v>205</v>
      </c>
      <c r="H153" s="234">
        <v>8.28</v>
      </c>
      <c r="I153" s="235"/>
      <c r="J153" s="236">
        <f>ROUND(I153*H153,2)</f>
        <v>0</v>
      </c>
      <c r="K153" s="232" t="s">
        <v>357</v>
      </c>
      <c r="L153" s="46"/>
      <c r="M153" s="237" t="s">
        <v>1</v>
      </c>
      <c r="N153" s="238" t="s">
        <v>47</v>
      </c>
      <c r="O153" s="93"/>
      <c r="P153" s="239">
        <f>O153*H153</f>
        <v>0</v>
      </c>
      <c r="Q153" s="239">
        <v>0</v>
      </c>
      <c r="R153" s="239">
        <f>Q153*H153</f>
        <v>0</v>
      </c>
      <c r="S153" s="239">
        <v>0</v>
      </c>
      <c r="T153" s="240">
        <f>S153*H153</f>
        <v>0</v>
      </c>
      <c r="U153" s="40"/>
      <c r="V153" s="40"/>
      <c r="W153" s="40"/>
      <c r="X153" s="40"/>
      <c r="Y153" s="40"/>
      <c r="Z153" s="40"/>
      <c r="AA153" s="40"/>
      <c r="AB153" s="40"/>
      <c r="AC153" s="40"/>
      <c r="AD153" s="40"/>
      <c r="AE153" s="40"/>
      <c r="AR153" s="241" t="s">
        <v>165</v>
      </c>
      <c r="AT153" s="241" t="s">
        <v>160</v>
      </c>
      <c r="AU153" s="241" t="s">
        <v>89</v>
      </c>
      <c r="AY153" s="18" t="s">
        <v>158</v>
      </c>
      <c r="BE153" s="242">
        <f>IF(N153="základní",J153,0)</f>
        <v>0</v>
      </c>
      <c r="BF153" s="242">
        <f>IF(N153="snížená",J153,0)</f>
        <v>0</v>
      </c>
      <c r="BG153" s="242">
        <f>IF(N153="zákl. přenesená",J153,0)</f>
        <v>0</v>
      </c>
      <c r="BH153" s="242">
        <f>IF(N153="sníž. přenesená",J153,0)</f>
        <v>0</v>
      </c>
      <c r="BI153" s="242">
        <f>IF(N153="nulová",J153,0)</f>
        <v>0</v>
      </c>
      <c r="BJ153" s="18" t="s">
        <v>89</v>
      </c>
      <c r="BK153" s="242">
        <f>ROUND(I153*H153,2)</f>
        <v>0</v>
      </c>
      <c r="BL153" s="18" t="s">
        <v>165</v>
      </c>
      <c r="BM153" s="241" t="s">
        <v>280</v>
      </c>
    </row>
    <row r="154" spans="1:47" s="2" customFormat="1" ht="12">
      <c r="A154" s="40"/>
      <c r="B154" s="41"/>
      <c r="C154" s="42"/>
      <c r="D154" s="243" t="s">
        <v>192</v>
      </c>
      <c r="E154" s="42"/>
      <c r="F154" s="244" t="s">
        <v>619</v>
      </c>
      <c r="G154" s="42"/>
      <c r="H154" s="42"/>
      <c r="I154" s="245"/>
      <c r="J154" s="42"/>
      <c r="K154" s="42"/>
      <c r="L154" s="46"/>
      <c r="M154" s="246"/>
      <c r="N154" s="247"/>
      <c r="O154" s="93"/>
      <c r="P154" s="93"/>
      <c r="Q154" s="93"/>
      <c r="R154" s="93"/>
      <c r="S154" s="93"/>
      <c r="T154" s="94"/>
      <c r="U154" s="40"/>
      <c r="V154" s="40"/>
      <c r="W154" s="40"/>
      <c r="X154" s="40"/>
      <c r="Y154" s="40"/>
      <c r="Z154" s="40"/>
      <c r="AA154" s="40"/>
      <c r="AB154" s="40"/>
      <c r="AC154" s="40"/>
      <c r="AD154" s="40"/>
      <c r="AE154" s="40"/>
      <c r="AT154" s="18" t="s">
        <v>192</v>
      </c>
      <c r="AU154" s="18" t="s">
        <v>89</v>
      </c>
    </row>
    <row r="155" spans="1:65" s="2" customFormat="1" ht="16.5" customHeight="1">
      <c r="A155" s="40"/>
      <c r="B155" s="41"/>
      <c r="C155" s="230" t="s">
        <v>226</v>
      </c>
      <c r="D155" s="230" t="s">
        <v>160</v>
      </c>
      <c r="E155" s="231" t="s">
        <v>398</v>
      </c>
      <c r="F155" s="232" t="s">
        <v>399</v>
      </c>
      <c r="G155" s="233" t="s">
        <v>205</v>
      </c>
      <c r="H155" s="234">
        <v>10.08</v>
      </c>
      <c r="I155" s="235"/>
      <c r="J155" s="236">
        <f>ROUND(I155*H155,2)</f>
        <v>0</v>
      </c>
      <c r="K155" s="232" t="s">
        <v>357</v>
      </c>
      <c r="L155" s="46"/>
      <c r="M155" s="237" t="s">
        <v>1</v>
      </c>
      <c r="N155" s="238" t="s">
        <v>47</v>
      </c>
      <c r="O155" s="93"/>
      <c r="P155" s="239">
        <f>O155*H155</f>
        <v>0</v>
      </c>
      <c r="Q155" s="239">
        <v>0</v>
      </c>
      <c r="R155" s="239">
        <f>Q155*H155</f>
        <v>0</v>
      </c>
      <c r="S155" s="239">
        <v>0</v>
      </c>
      <c r="T155" s="240">
        <f>S155*H155</f>
        <v>0</v>
      </c>
      <c r="U155" s="40"/>
      <c r="V155" s="40"/>
      <c r="W155" s="40"/>
      <c r="X155" s="40"/>
      <c r="Y155" s="40"/>
      <c r="Z155" s="40"/>
      <c r="AA155" s="40"/>
      <c r="AB155" s="40"/>
      <c r="AC155" s="40"/>
      <c r="AD155" s="40"/>
      <c r="AE155" s="40"/>
      <c r="AR155" s="241" t="s">
        <v>165</v>
      </c>
      <c r="AT155" s="241" t="s">
        <v>160</v>
      </c>
      <c r="AU155" s="241" t="s">
        <v>89</v>
      </c>
      <c r="AY155" s="18" t="s">
        <v>158</v>
      </c>
      <c r="BE155" s="242">
        <f>IF(N155="základní",J155,0)</f>
        <v>0</v>
      </c>
      <c r="BF155" s="242">
        <f>IF(N155="snížená",J155,0)</f>
        <v>0</v>
      </c>
      <c r="BG155" s="242">
        <f>IF(N155="zákl. přenesená",J155,0)</f>
        <v>0</v>
      </c>
      <c r="BH155" s="242">
        <f>IF(N155="sníž. přenesená",J155,0)</f>
        <v>0</v>
      </c>
      <c r="BI155" s="242">
        <f>IF(N155="nulová",J155,0)</f>
        <v>0</v>
      </c>
      <c r="BJ155" s="18" t="s">
        <v>89</v>
      </c>
      <c r="BK155" s="242">
        <f>ROUND(I155*H155,2)</f>
        <v>0</v>
      </c>
      <c r="BL155" s="18" t="s">
        <v>165</v>
      </c>
      <c r="BM155" s="241" t="s">
        <v>340</v>
      </c>
    </row>
    <row r="156" spans="1:47" s="2" customFormat="1" ht="12">
      <c r="A156" s="40"/>
      <c r="B156" s="41"/>
      <c r="C156" s="42"/>
      <c r="D156" s="243" t="s">
        <v>192</v>
      </c>
      <c r="E156" s="42"/>
      <c r="F156" s="244" t="s">
        <v>617</v>
      </c>
      <c r="G156" s="42"/>
      <c r="H156" s="42"/>
      <c r="I156" s="245"/>
      <c r="J156" s="42"/>
      <c r="K156" s="42"/>
      <c r="L156" s="46"/>
      <c r="M156" s="246"/>
      <c r="N156" s="247"/>
      <c r="O156" s="93"/>
      <c r="P156" s="93"/>
      <c r="Q156" s="93"/>
      <c r="R156" s="93"/>
      <c r="S156" s="93"/>
      <c r="T156" s="94"/>
      <c r="U156" s="40"/>
      <c r="V156" s="40"/>
      <c r="W156" s="40"/>
      <c r="X156" s="40"/>
      <c r="Y156" s="40"/>
      <c r="Z156" s="40"/>
      <c r="AA156" s="40"/>
      <c r="AB156" s="40"/>
      <c r="AC156" s="40"/>
      <c r="AD156" s="40"/>
      <c r="AE156" s="40"/>
      <c r="AT156" s="18" t="s">
        <v>192</v>
      </c>
      <c r="AU156" s="18" t="s">
        <v>89</v>
      </c>
    </row>
    <row r="157" spans="1:65" s="2" customFormat="1" ht="16.5" customHeight="1">
      <c r="A157" s="40"/>
      <c r="B157" s="41"/>
      <c r="C157" s="230" t="s">
        <v>231</v>
      </c>
      <c r="D157" s="230" t="s">
        <v>160</v>
      </c>
      <c r="E157" s="231" t="s">
        <v>401</v>
      </c>
      <c r="F157" s="232" t="s">
        <v>402</v>
      </c>
      <c r="G157" s="233" t="s">
        <v>205</v>
      </c>
      <c r="H157" s="234">
        <v>1.8</v>
      </c>
      <c r="I157" s="235"/>
      <c r="J157" s="236">
        <f>ROUND(I157*H157,2)</f>
        <v>0</v>
      </c>
      <c r="K157" s="232" t="s">
        <v>357</v>
      </c>
      <c r="L157" s="46"/>
      <c r="M157" s="237" t="s">
        <v>1</v>
      </c>
      <c r="N157" s="238" t="s">
        <v>47</v>
      </c>
      <c r="O157" s="93"/>
      <c r="P157" s="239">
        <f>O157*H157</f>
        <v>0</v>
      </c>
      <c r="Q157" s="239">
        <v>0</v>
      </c>
      <c r="R157" s="239">
        <f>Q157*H157</f>
        <v>0</v>
      </c>
      <c r="S157" s="239">
        <v>0</v>
      </c>
      <c r="T157" s="240">
        <f>S157*H157</f>
        <v>0</v>
      </c>
      <c r="U157" s="40"/>
      <c r="V157" s="40"/>
      <c r="W157" s="40"/>
      <c r="X157" s="40"/>
      <c r="Y157" s="40"/>
      <c r="Z157" s="40"/>
      <c r="AA157" s="40"/>
      <c r="AB157" s="40"/>
      <c r="AC157" s="40"/>
      <c r="AD157" s="40"/>
      <c r="AE157" s="40"/>
      <c r="AR157" s="241" t="s">
        <v>165</v>
      </c>
      <c r="AT157" s="241" t="s">
        <v>160</v>
      </c>
      <c r="AU157" s="241" t="s">
        <v>89</v>
      </c>
      <c r="AY157" s="18" t="s">
        <v>158</v>
      </c>
      <c r="BE157" s="242">
        <f>IF(N157="základní",J157,0)</f>
        <v>0</v>
      </c>
      <c r="BF157" s="242">
        <f>IF(N157="snížená",J157,0)</f>
        <v>0</v>
      </c>
      <c r="BG157" s="242">
        <f>IF(N157="zákl. přenesená",J157,0)</f>
        <v>0</v>
      </c>
      <c r="BH157" s="242">
        <f>IF(N157="sníž. přenesená",J157,0)</f>
        <v>0</v>
      </c>
      <c r="BI157" s="242">
        <f>IF(N157="nulová",J157,0)</f>
        <v>0</v>
      </c>
      <c r="BJ157" s="18" t="s">
        <v>89</v>
      </c>
      <c r="BK157" s="242">
        <f>ROUND(I157*H157,2)</f>
        <v>0</v>
      </c>
      <c r="BL157" s="18" t="s">
        <v>165</v>
      </c>
      <c r="BM157" s="241" t="s">
        <v>343</v>
      </c>
    </row>
    <row r="158" spans="1:47" s="2" customFormat="1" ht="12">
      <c r="A158" s="40"/>
      <c r="B158" s="41"/>
      <c r="C158" s="42"/>
      <c r="D158" s="243" t="s">
        <v>192</v>
      </c>
      <c r="E158" s="42"/>
      <c r="F158" s="244" t="s">
        <v>620</v>
      </c>
      <c r="G158" s="42"/>
      <c r="H158" s="42"/>
      <c r="I158" s="245"/>
      <c r="J158" s="42"/>
      <c r="K158" s="42"/>
      <c r="L158" s="46"/>
      <c r="M158" s="246"/>
      <c r="N158" s="247"/>
      <c r="O158" s="93"/>
      <c r="P158" s="93"/>
      <c r="Q158" s="93"/>
      <c r="R158" s="93"/>
      <c r="S158" s="93"/>
      <c r="T158" s="94"/>
      <c r="U158" s="40"/>
      <c r="V158" s="40"/>
      <c r="W158" s="40"/>
      <c r="X158" s="40"/>
      <c r="Y158" s="40"/>
      <c r="Z158" s="40"/>
      <c r="AA158" s="40"/>
      <c r="AB158" s="40"/>
      <c r="AC158" s="40"/>
      <c r="AD158" s="40"/>
      <c r="AE158" s="40"/>
      <c r="AT158" s="18" t="s">
        <v>192</v>
      </c>
      <c r="AU158" s="18" t="s">
        <v>89</v>
      </c>
    </row>
    <row r="159" spans="1:65" s="2" customFormat="1" ht="16.5" customHeight="1">
      <c r="A159" s="40"/>
      <c r="B159" s="41"/>
      <c r="C159" s="230" t="s">
        <v>8</v>
      </c>
      <c r="D159" s="230" t="s">
        <v>160</v>
      </c>
      <c r="E159" s="231" t="s">
        <v>415</v>
      </c>
      <c r="F159" s="232" t="s">
        <v>416</v>
      </c>
      <c r="G159" s="233" t="s">
        <v>205</v>
      </c>
      <c r="H159" s="234">
        <v>8.28</v>
      </c>
      <c r="I159" s="235"/>
      <c r="J159" s="236">
        <f>ROUND(I159*H159,2)</f>
        <v>0</v>
      </c>
      <c r="K159" s="232" t="s">
        <v>413</v>
      </c>
      <c r="L159" s="46"/>
      <c r="M159" s="237" t="s">
        <v>1</v>
      </c>
      <c r="N159" s="238" t="s">
        <v>47</v>
      </c>
      <c r="O159" s="93"/>
      <c r="P159" s="239">
        <f>O159*H159</f>
        <v>0</v>
      </c>
      <c r="Q159" s="239">
        <v>0</v>
      </c>
      <c r="R159" s="239">
        <f>Q159*H159</f>
        <v>0</v>
      </c>
      <c r="S159" s="239">
        <v>0</v>
      </c>
      <c r="T159" s="240">
        <f>S159*H159</f>
        <v>0</v>
      </c>
      <c r="U159" s="40"/>
      <c r="V159" s="40"/>
      <c r="W159" s="40"/>
      <c r="X159" s="40"/>
      <c r="Y159" s="40"/>
      <c r="Z159" s="40"/>
      <c r="AA159" s="40"/>
      <c r="AB159" s="40"/>
      <c r="AC159" s="40"/>
      <c r="AD159" s="40"/>
      <c r="AE159" s="40"/>
      <c r="AR159" s="241" t="s">
        <v>165</v>
      </c>
      <c r="AT159" s="241" t="s">
        <v>160</v>
      </c>
      <c r="AU159" s="241" t="s">
        <v>89</v>
      </c>
      <c r="AY159" s="18" t="s">
        <v>158</v>
      </c>
      <c r="BE159" s="242">
        <f>IF(N159="základní",J159,0)</f>
        <v>0</v>
      </c>
      <c r="BF159" s="242">
        <f>IF(N159="snížená",J159,0)</f>
        <v>0</v>
      </c>
      <c r="BG159" s="242">
        <f>IF(N159="zákl. přenesená",J159,0)</f>
        <v>0</v>
      </c>
      <c r="BH159" s="242">
        <f>IF(N159="sníž. přenesená",J159,0)</f>
        <v>0</v>
      </c>
      <c r="BI159" s="242">
        <f>IF(N159="nulová",J159,0)</f>
        <v>0</v>
      </c>
      <c r="BJ159" s="18" t="s">
        <v>89</v>
      </c>
      <c r="BK159" s="242">
        <f>ROUND(I159*H159,2)</f>
        <v>0</v>
      </c>
      <c r="BL159" s="18" t="s">
        <v>165</v>
      </c>
      <c r="BM159" s="241" t="s">
        <v>348</v>
      </c>
    </row>
    <row r="160" spans="1:47" s="2" customFormat="1" ht="12">
      <c r="A160" s="40"/>
      <c r="B160" s="41"/>
      <c r="C160" s="42"/>
      <c r="D160" s="243" t="s">
        <v>192</v>
      </c>
      <c r="E160" s="42"/>
      <c r="F160" s="244" t="s">
        <v>621</v>
      </c>
      <c r="G160" s="42"/>
      <c r="H160" s="42"/>
      <c r="I160" s="245"/>
      <c r="J160" s="42"/>
      <c r="K160" s="42"/>
      <c r="L160" s="46"/>
      <c r="M160" s="246"/>
      <c r="N160" s="247"/>
      <c r="O160" s="93"/>
      <c r="P160" s="93"/>
      <c r="Q160" s="93"/>
      <c r="R160" s="93"/>
      <c r="S160" s="93"/>
      <c r="T160" s="94"/>
      <c r="U160" s="40"/>
      <c r="V160" s="40"/>
      <c r="W160" s="40"/>
      <c r="X160" s="40"/>
      <c r="Y160" s="40"/>
      <c r="Z160" s="40"/>
      <c r="AA160" s="40"/>
      <c r="AB160" s="40"/>
      <c r="AC160" s="40"/>
      <c r="AD160" s="40"/>
      <c r="AE160" s="40"/>
      <c r="AT160" s="18" t="s">
        <v>192</v>
      </c>
      <c r="AU160" s="18" t="s">
        <v>89</v>
      </c>
    </row>
    <row r="161" spans="1:65" s="2" customFormat="1" ht="16.5" customHeight="1">
      <c r="A161" s="40"/>
      <c r="B161" s="41"/>
      <c r="C161" s="230" t="s">
        <v>239</v>
      </c>
      <c r="D161" s="230" t="s">
        <v>160</v>
      </c>
      <c r="E161" s="231" t="s">
        <v>411</v>
      </c>
      <c r="F161" s="232" t="s">
        <v>622</v>
      </c>
      <c r="G161" s="233" t="s">
        <v>310</v>
      </c>
      <c r="H161" s="234">
        <v>1</v>
      </c>
      <c r="I161" s="235"/>
      <c r="J161" s="236">
        <f>ROUND(I161*H161,2)</f>
        <v>0</v>
      </c>
      <c r="K161" s="232" t="s">
        <v>413</v>
      </c>
      <c r="L161" s="46"/>
      <c r="M161" s="237" t="s">
        <v>1</v>
      </c>
      <c r="N161" s="238" t="s">
        <v>47</v>
      </c>
      <c r="O161" s="93"/>
      <c r="P161" s="239">
        <f>O161*H161</f>
        <v>0</v>
      </c>
      <c r="Q161" s="239">
        <v>0</v>
      </c>
      <c r="R161" s="239">
        <f>Q161*H161</f>
        <v>0</v>
      </c>
      <c r="S161" s="239">
        <v>0</v>
      </c>
      <c r="T161" s="240">
        <f>S161*H161</f>
        <v>0</v>
      </c>
      <c r="U161" s="40"/>
      <c r="V161" s="40"/>
      <c r="W161" s="40"/>
      <c r="X161" s="40"/>
      <c r="Y161" s="40"/>
      <c r="Z161" s="40"/>
      <c r="AA161" s="40"/>
      <c r="AB161" s="40"/>
      <c r="AC161" s="40"/>
      <c r="AD161" s="40"/>
      <c r="AE161" s="40"/>
      <c r="AR161" s="241" t="s">
        <v>165</v>
      </c>
      <c r="AT161" s="241" t="s">
        <v>160</v>
      </c>
      <c r="AU161" s="241" t="s">
        <v>89</v>
      </c>
      <c r="AY161" s="18" t="s">
        <v>158</v>
      </c>
      <c r="BE161" s="242">
        <f>IF(N161="základní",J161,0)</f>
        <v>0</v>
      </c>
      <c r="BF161" s="242">
        <f>IF(N161="snížená",J161,0)</f>
        <v>0</v>
      </c>
      <c r="BG161" s="242">
        <f>IF(N161="zákl. přenesená",J161,0)</f>
        <v>0</v>
      </c>
      <c r="BH161" s="242">
        <f>IF(N161="sníž. přenesená",J161,0)</f>
        <v>0</v>
      </c>
      <c r="BI161" s="242">
        <f>IF(N161="nulová",J161,0)</f>
        <v>0</v>
      </c>
      <c r="BJ161" s="18" t="s">
        <v>89</v>
      </c>
      <c r="BK161" s="242">
        <f>ROUND(I161*H161,2)</f>
        <v>0</v>
      </c>
      <c r="BL161" s="18" t="s">
        <v>165</v>
      </c>
      <c r="BM161" s="241" t="s">
        <v>403</v>
      </c>
    </row>
    <row r="162" spans="1:65" s="2" customFormat="1" ht="16.5" customHeight="1">
      <c r="A162" s="40"/>
      <c r="B162" s="41"/>
      <c r="C162" s="230" t="s">
        <v>243</v>
      </c>
      <c r="D162" s="230" t="s">
        <v>160</v>
      </c>
      <c r="E162" s="231" t="s">
        <v>623</v>
      </c>
      <c r="F162" s="232" t="s">
        <v>624</v>
      </c>
      <c r="G162" s="233" t="s">
        <v>236</v>
      </c>
      <c r="H162" s="234">
        <v>125.28</v>
      </c>
      <c r="I162" s="235"/>
      <c r="J162" s="236">
        <f>ROUND(I162*H162,2)</f>
        <v>0</v>
      </c>
      <c r="K162" s="232" t="s">
        <v>357</v>
      </c>
      <c r="L162" s="46"/>
      <c r="M162" s="237" t="s">
        <v>1</v>
      </c>
      <c r="N162" s="238" t="s">
        <v>47</v>
      </c>
      <c r="O162" s="93"/>
      <c r="P162" s="239">
        <f>O162*H162</f>
        <v>0</v>
      </c>
      <c r="Q162" s="239">
        <v>0</v>
      </c>
      <c r="R162" s="239">
        <f>Q162*H162</f>
        <v>0</v>
      </c>
      <c r="S162" s="239">
        <v>0</v>
      </c>
      <c r="T162" s="240">
        <f>S162*H162</f>
        <v>0</v>
      </c>
      <c r="U162" s="40"/>
      <c r="V162" s="40"/>
      <c r="W162" s="40"/>
      <c r="X162" s="40"/>
      <c r="Y162" s="40"/>
      <c r="Z162" s="40"/>
      <c r="AA162" s="40"/>
      <c r="AB162" s="40"/>
      <c r="AC162" s="40"/>
      <c r="AD162" s="40"/>
      <c r="AE162" s="40"/>
      <c r="AR162" s="241" t="s">
        <v>165</v>
      </c>
      <c r="AT162" s="241" t="s">
        <v>160</v>
      </c>
      <c r="AU162" s="241" t="s">
        <v>89</v>
      </c>
      <c r="AY162" s="18" t="s">
        <v>158</v>
      </c>
      <c r="BE162" s="242">
        <f>IF(N162="základní",J162,0)</f>
        <v>0</v>
      </c>
      <c r="BF162" s="242">
        <f>IF(N162="snížená",J162,0)</f>
        <v>0</v>
      </c>
      <c r="BG162" s="242">
        <f>IF(N162="zákl. přenesená",J162,0)</f>
        <v>0</v>
      </c>
      <c r="BH162" s="242">
        <f>IF(N162="sníž. přenesená",J162,0)</f>
        <v>0</v>
      </c>
      <c r="BI162" s="242">
        <f>IF(N162="nulová",J162,0)</f>
        <v>0</v>
      </c>
      <c r="BJ162" s="18" t="s">
        <v>89</v>
      </c>
      <c r="BK162" s="242">
        <f>ROUND(I162*H162,2)</f>
        <v>0</v>
      </c>
      <c r="BL162" s="18" t="s">
        <v>165</v>
      </c>
      <c r="BM162" s="241" t="s">
        <v>407</v>
      </c>
    </row>
    <row r="163" spans="1:47" s="2" customFormat="1" ht="12">
      <c r="A163" s="40"/>
      <c r="B163" s="41"/>
      <c r="C163" s="42"/>
      <c r="D163" s="243" t="s">
        <v>192</v>
      </c>
      <c r="E163" s="42"/>
      <c r="F163" s="244" t="s">
        <v>625</v>
      </c>
      <c r="G163" s="42"/>
      <c r="H163" s="42"/>
      <c r="I163" s="245"/>
      <c r="J163" s="42"/>
      <c r="K163" s="42"/>
      <c r="L163" s="46"/>
      <c r="M163" s="246"/>
      <c r="N163" s="247"/>
      <c r="O163" s="93"/>
      <c r="P163" s="93"/>
      <c r="Q163" s="93"/>
      <c r="R163" s="93"/>
      <c r="S163" s="93"/>
      <c r="T163" s="94"/>
      <c r="U163" s="40"/>
      <c r="V163" s="40"/>
      <c r="W163" s="40"/>
      <c r="X163" s="40"/>
      <c r="Y163" s="40"/>
      <c r="Z163" s="40"/>
      <c r="AA163" s="40"/>
      <c r="AB163" s="40"/>
      <c r="AC163" s="40"/>
      <c r="AD163" s="40"/>
      <c r="AE163" s="40"/>
      <c r="AT163" s="18" t="s">
        <v>192</v>
      </c>
      <c r="AU163" s="18" t="s">
        <v>89</v>
      </c>
    </row>
    <row r="164" spans="1:63" s="12" customFormat="1" ht="25.9" customHeight="1">
      <c r="A164" s="12"/>
      <c r="B164" s="214"/>
      <c r="C164" s="215"/>
      <c r="D164" s="216" t="s">
        <v>81</v>
      </c>
      <c r="E164" s="217" t="s">
        <v>91</v>
      </c>
      <c r="F164" s="217" t="s">
        <v>534</v>
      </c>
      <c r="G164" s="215"/>
      <c r="H164" s="215"/>
      <c r="I164" s="218"/>
      <c r="J164" s="219">
        <f>BK164</f>
        <v>0</v>
      </c>
      <c r="K164" s="215"/>
      <c r="L164" s="220"/>
      <c r="M164" s="221"/>
      <c r="N164" s="222"/>
      <c r="O164" s="222"/>
      <c r="P164" s="223">
        <f>SUM(P165:P173)</f>
        <v>0</v>
      </c>
      <c r="Q164" s="222"/>
      <c r="R164" s="223">
        <f>SUM(R165:R173)</f>
        <v>0</v>
      </c>
      <c r="S164" s="222"/>
      <c r="T164" s="224">
        <f>SUM(T165:T173)</f>
        <v>0</v>
      </c>
      <c r="U164" s="12"/>
      <c r="V164" s="12"/>
      <c r="W164" s="12"/>
      <c r="X164" s="12"/>
      <c r="Y164" s="12"/>
      <c r="Z164" s="12"/>
      <c r="AA164" s="12"/>
      <c r="AB164" s="12"/>
      <c r="AC164" s="12"/>
      <c r="AD164" s="12"/>
      <c r="AE164" s="12"/>
      <c r="AR164" s="225" t="s">
        <v>89</v>
      </c>
      <c r="AT164" s="226" t="s">
        <v>81</v>
      </c>
      <c r="AU164" s="226" t="s">
        <v>82</v>
      </c>
      <c r="AY164" s="225" t="s">
        <v>158</v>
      </c>
      <c r="BK164" s="227">
        <f>SUM(BK165:BK173)</f>
        <v>0</v>
      </c>
    </row>
    <row r="165" spans="1:65" s="2" customFormat="1" ht="16.5" customHeight="1">
      <c r="A165" s="40"/>
      <c r="B165" s="41"/>
      <c r="C165" s="230" t="s">
        <v>248</v>
      </c>
      <c r="D165" s="230" t="s">
        <v>160</v>
      </c>
      <c r="E165" s="231" t="s">
        <v>626</v>
      </c>
      <c r="F165" s="232" t="s">
        <v>627</v>
      </c>
      <c r="G165" s="233" t="s">
        <v>169</v>
      </c>
      <c r="H165" s="234">
        <v>360</v>
      </c>
      <c r="I165" s="235"/>
      <c r="J165" s="236">
        <f>ROUND(I165*H165,2)</f>
        <v>0</v>
      </c>
      <c r="K165" s="232" t="s">
        <v>357</v>
      </c>
      <c r="L165" s="46"/>
      <c r="M165" s="237" t="s">
        <v>1</v>
      </c>
      <c r="N165" s="238" t="s">
        <v>47</v>
      </c>
      <c r="O165" s="93"/>
      <c r="P165" s="239">
        <f>O165*H165</f>
        <v>0</v>
      </c>
      <c r="Q165" s="239">
        <v>0</v>
      </c>
      <c r="R165" s="239">
        <f>Q165*H165</f>
        <v>0</v>
      </c>
      <c r="S165" s="239">
        <v>0</v>
      </c>
      <c r="T165" s="240">
        <f>S165*H165</f>
        <v>0</v>
      </c>
      <c r="U165" s="40"/>
      <c r="V165" s="40"/>
      <c r="W165" s="40"/>
      <c r="X165" s="40"/>
      <c r="Y165" s="40"/>
      <c r="Z165" s="40"/>
      <c r="AA165" s="40"/>
      <c r="AB165" s="40"/>
      <c r="AC165" s="40"/>
      <c r="AD165" s="40"/>
      <c r="AE165" s="40"/>
      <c r="AR165" s="241" t="s">
        <v>165</v>
      </c>
      <c r="AT165" s="241" t="s">
        <v>160</v>
      </c>
      <c r="AU165" s="241" t="s">
        <v>89</v>
      </c>
      <c r="AY165" s="18" t="s">
        <v>158</v>
      </c>
      <c r="BE165" s="242">
        <f>IF(N165="základní",J165,0)</f>
        <v>0</v>
      </c>
      <c r="BF165" s="242">
        <f>IF(N165="snížená",J165,0)</f>
        <v>0</v>
      </c>
      <c r="BG165" s="242">
        <f>IF(N165="zákl. přenesená",J165,0)</f>
        <v>0</v>
      </c>
      <c r="BH165" s="242">
        <f>IF(N165="sníž. přenesená",J165,0)</f>
        <v>0</v>
      </c>
      <c r="BI165" s="242">
        <f>IF(N165="nulová",J165,0)</f>
        <v>0</v>
      </c>
      <c r="BJ165" s="18" t="s">
        <v>89</v>
      </c>
      <c r="BK165" s="242">
        <f>ROUND(I165*H165,2)</f>
        <v>0</v>
      </c>
      <c r="BL165" s="18" t="s">
        <v>165</v>
      </c>
      <c r="BM165" s="241" t="s">
        <v>410</v>
      </c>
    </row>
    <row r="166" spans="1:65" s="2" customFormat="1" ht="16.5" customHeight="1">
      <c r="A166" s="40"/>
      <c r="B166" s="41"/>
      <c r="C166" s="230" t="s">
        <v>253</v>
      </c>
      <c r="D166" s="230" t="s">
        <v>160</v>
      </c>
      <c r="E166" s="231" t="s">
        <v>628</v>
      </c>
      <c r="F166" s="232" t="s">
        <v>629</v>
      </c>
      <c r="G166" s="233" t="s">
        <v>163</v>
      </c>
      <c r="H166" s="234">
        <v>500</v>
      </c>
      <c r="I166" s="235"/>
      <c r="J166" s="236">
        <f>ROUND(I166*H166,2)</f>
        <v>0</v>
      </c>
      <c r="K166" s="232" t="s">
        <v>357</v>
      </c>
      <c r="L166" s="46"/>
      <c r="M166" s="237" t="s">
        <v>1</v>
      </c>
      <c r="N166" s="238" t="s">
        <v>47</v>
      </c>
      <c r="O166" s="93"/>
      <c r="P166" s="239">
        <f>O166*H166</f>
        <v>0</v>
      </c>
      <c r="Q166" s="239">
        <v>0</v>
      </c>
      <c r="R166" s="239">
        <f>Q166*H166</f>
        <v>0</v>
      </c>
      <c r="S166" s="239">
        <v>0</v>
      </c>
      <c r="T166" s="240">
        <f>S166*H166</f>
        <v>0</v>
      </c>
      <c r="U166" s="40"/>
      <c r="V166" s="40"/>
      <c r="W166" s="40"/>
      <c r="X166" s="40"/>
      <c r="Y166" s="40"/>
      <c r="Z166" s="40"/>
      <c r="AA166" s="40"/>
      <c r="AB166" s="40"/>
      <c r="AC166" s="40"/>
      <c r="AD166" s="40"/>
      <c r="AE166" s="40"/>
      <c r="AR166" s="241" t="s">
        <v>165</v>
      </c>
      <c r="AT166" s="241" t="s">
        <v>160</v>
      </c>
      <c r="AU166" s="241" t="s">
        <v>89</v>
      </c>
      <c r="AY166" s="18" t="s">
        <v>158</v>
      </c>
      <c r="BE166" s="242">
        <f>IF(N166="základní",J166,0)</f>
        <v>0</v>
      </c>
      <c r="BF166" s="242">
        <f>IF(N166="snížená",J166,0)</f>
        <v>0</v>
      </c>
      <c r="BG166" s="242">
        <f>IF(N166="zákl. přenesená",J166,0)</f>
        <v>0</v>
      </c>
      <c r="BH166" s="242">
        <f>IF(N166="sníž. přenesená",J166,0)</f>
        <v>0</v>
      </c>
      <c r="BI166" s="242">
        <f>IF(N166="nulová",J166,0)</f>
        <v>0</v>
      </c>
      <c r="BJ166" s="18" t="s">
        <v>89</v>
      </c>
      <c r="BK166" s="242">
        <f>ROUND(I166*H166,2)</f>
        <v>0</v>
      </c>
      <c r="BL166" s="18" t="s">
        <v>165</v>
      </c>
      <c r="BM166" s="241" t="s">
        <v>414</v>
      </c>
    </row>
    <row r="167" spans="1:47" s="2" customFormat="1" ht="12">
      <c r="A167" s="40"/>
      <c r="B167" s="41"/>
      <c r="C167" s="42"/>
      <c r="D167" s="243" t="s">
        <v>192</v>
      </c>
      <c r="E167" s="42"/>
      <c r="F167" s="244" t="s">
        <v>630</v>
      </c>
      <c r="G167" s="42"/>
      <c r="H167" s="42"/>
      <c r="I167" s="245"/>
      <c r="J167" s="42"/>
      <c r="K167" s="42"/>
      <c r="L167" s="46"/>
      <c r="M167" s="246"/>
      <c r="N167" s="247"/>
      <c r="O167" s="93"/>
      <c r="P167" s="93"/>
      <c r="Q167" s="93"/>
      <c r="R167" s="93"/>
      <c r="S167" s="93"/>
      <c r="T167" s="94"/>
      <c r="U167" s="40"/>
      <c r="V167" s="40"/>
      <c r="W167" s="40"/>
      <c r="X167" s="40"/>
      <c r="Y167" s="40"/>
      <c r="Z167" s="40"/>
      <c r="AA167" s="40"/>
      <c r="AB167" s="40"/>
      <c r="AC167" s="40"/>
      <c r="AD167" s="40"/>
      <c r="AE167" s="40"/>
      <c r="AT167" s="18" t="s">
        <v>192</v>
      </c>
      <c r="AU167" s="18" t="s">
        <v>89</v>
      </c>
    </row>
    <row r="168" spans="1:65" s="2" customFormat="1" ht="16.5" customHeight="1">
      <c r="A168" s="40"/>
      <c r="B168" s="41"/>
      <c r="C168" s="230" t="s">
        <v>258</v>
      </c>
      <c r="D168" s="230" t="s">
        <v>160</v>
      </c>
      <c r="E168" s="231" t="s">
        <v>631</v>
      </c>
      <c r="F168" s="232" t="s">
        <v>632</v>
      </c>
      <c r="G168" s="233" t="s">
        <v>205</v>
      </c>
      <c r="H168" s="234">
        <v>13.2</v>
      </c>
      <c r="I168" s="235"/>
      <c r="J168" s="236">
        <f>ROUND(I168*H168,2)</f>
        <v>0</v>
      </c>
      <c r="K168" s="232" t="s">
        <v>357</v>
      </c>
      <c r="L168" s="46"/>
      <c r="M168" s="237" t="s">
        <v>1</v>
      </c>
      <c r="N168" s="238" t="s">
        <v>47</v>
      </c>
      <c r="O168" s="93"/>
      <c r="P168" s="239">
        <f>O168*H168</f>
        <v>0</v>
      </c>
      <c r="Q168" s="239">
        <v>0</v>
      </c>
      <c r="R168" s="239">
        <f>Q168*H168</f>
        <v>0</v>
      </c>
      <c r="S168" s="239">
        <v>0</v>
      </c>
      <c r="T168" s="240">
        <f>S168*H168</f>
        <v>0</v>
      </c>
      <c r="U168" s="40"/>
      <c r="V168" s="40"/>
      <c r="W168" s="40"/>
      <c r="X168" s="40"/>
      <c r="Y168" s="40"/>
      <c r="Z168" s="40"/>
      <c r="AA168" s="40"/>
      <c r="AB168" s="40"/>
      <c r="AC168" s="40"/>
      <c r="AD168" s="40"/>
      <c r="AE168" s="40"/>
      <c r="AR168" s="241" t="s">
        <v>165</v>
      </c>
      <c r="AT168" s="241" t="s">
        <v>160</v>
      </c>
      <c r="AU168" s="241" t="s">
        <v>89</v>
      </c>
      <c r="AY168" s="18" t="s">
        <v>158</v>
      </c>
      <c r="BE168" s="242">
        <f>IF(N168="základní",J168,0)</f>
        <v>0</v>
      </c>
      <c r="BF168" s="242">
        <f>IF(N168="snížená",J168,0)</f>
        <v>0</v>
      </c>
      <c r="BG168" s="242">
        <f>IF(N168="zákl. přenesená",J168,0)</f>
        <v>0</v>
      </c>
      <c r="BH168" s="242">
        <f>IF(N168="sníž. přenesená",J168,0)</f>
        <v>0</v>
      </c>
      <c r="BI168" s="242">
        <f>IF(N168="nulová",J168,0)</f>
        <v>0</v>
      </c>
      <c r="BJ168" s="18" t="s">
        <v>89</v>
      </c>
      <c r="BK168" s="242">
        <f>ROUND(I168*H168,2)</f>
        <v>0</v>
      </c>
      <c r="BL168" s="18" t="s">
        <v>165</v>
      </c>
      <c r="BM168" s="241" t="s">
        <v>417</v>
      </c>
    </row>
    <row r="169" spans="1:47" s="2" customFormat="1" ht="12">
      <c r="A169" s="40"/>
      <c r="B169" s="41"/>
      <c r="C169" s="42"/>
      <c r="D169" s="243" t="s">
        <v>192</v>
      </c>
      <c r="E169" s="42"/>
      <c r="F169" s="244" t="s">
        <v>633</v>
      </c>
      <c r="G169" s="42"/>
      <c r="H169" s="42"/>
      <c r="I169" s="245"/>
      <c r="J169" s="42"/>
      <c r="K169" s="42"/>
      <c r="L169" s="46"/>
      <c r="M169" s="246"/>
      <c r="N169" s="247"/>
      <c r="O169" s="93"/>
      <c r="P169" s="93"/>
      <c r="Q169" s="93"/>
      <c r="R169" s="93"/>
      <c r="S169" s="93"/>
      <c r="T169" s="94"/>
      <c r="U169" s="40"/>
      <c r="V169" s="40"/>
      <c r="W169" s="40"/>
      <c r="X169" s="40"/>
      <c r="Y169" s="40"/>
      <c r="Z169" s="40"/>
      <c r="AA169" s="40"/>
      <c r="AB169" s="40"/>
      <c r="AC169" s="40"/>
      <c r="AD169" s="40"/>
      <c r="AE169" s="40"/>
      <c r="AT169" s="18" t="s">
        <v>192</v>
      </c>
      <c r="AU169" s="18" t="s">
        <v>89</v>
      </c>
    </row>
    <row r="170" spans="1:65" s="2" customFormat="1" ht="24.15" customHeight="1">
      <c r="A170" s="40"/>
      <c r="B170" s="41"/>
      <c r="C170" s="230" t="s">
        <v>7</v>
      </c>
      <c r="D170" s="230" t="s">
        <v>160</v>
      </c>
      <c r="E170" s="231" t="s">
        <v>634</v>
      </c>
      <c r="F170" s="232" t="s">
        <v>635</v>
      </c>
      <c r="G170" s="233" t="s">
        <v>169</v>
      </c>
      <c r="H170" s="234">
        <v>7</v>
      </c>
      <c r="I170" s="235"/>
      <c r="J170" s="236">
        <f>ROUND(I170*H170,2)</f>
        <v>0</v>
      </c>
      <c r="K170" s="232" t="s">
        <v>413</v>
      </c>
      <c r="L170" s="46"/>
      <c r="M170" s="237" t="s">
        <v>1</v>
      </c>
      <c r="N170" s="238" t="s">
        <v>47</v>
      </c>
      <c r="O170" s="93"/>
      <c r="P170" s="239">
        <f>O170*H170</f>
        <v>0</v>
      </c>
      <c r="Q170" s="239">
        <v>0</v>
      </c>
      <c r="R170" s="239">
        <f>Q170*H170</f>
        <v>0</v>
      </c>
      <c r="S170" s="239">
        <v>0</v>
      </c>
      <c r="T170" s="240">
        <f>S170*H170</f>
        <v>0</v>
      </c>
      <c r="U170" s="40"/>
      <c r="V170" s="40"/>
      <c r="W170" s="40"/>
      <c r="X170" s="40"/>
      <c r="Y170" s="40"/>
      <c r="Z170" s="40"/>
      <c r="AA170" s="40"/>
      <c r="AB170" s="40"/>
      <c r="AC170" s="40"/>
      <c r="AD170" s="40"/>
      <c r="AE170" s="40"/>
      <c r="AR170" s="241" t="s">
        <v>165</v>
      </c>
      <c r="AT170" s="241" t="s">
        <v>160</v>
      </c>
      <c r="AU170" s="241" t="s">
        <v>89</v>
      </c>
      <c r="AY170" s="18" t="s">
        <v>158</v>
      </c>
      <c r="BE170" s="242">
        <f>IF(N170="základní",J170,0)</f>
        <v>0</v>
      </c>
      <c r="BF170" s="242">
        <f>IF(N170="snížená",J170,0)</f>
        <v>0</v>
      </c>
      <c r="BG170" s="242">
        <f>IF(N170="zákl. přenesená",J170,0)</f>
        <v>0</v>
      </c>
      <c r="BH170" s="242">
        <f>IF(N170="sníž. přenesená",J170,0)</f>
        <v>0</v>
      </c>
      <c r="BI170" s="242">
        <f>IF(N170="nulová",J170,0)</f>
        <v>0</v>
      </c>
      <c r="BJ170" s="18" t="s">
        <v>89</v>
      </c>
      <c r="BK170" s="242">
        <f>ROUND(I170*H170,2)</f>
        <v>0</v>
      </c>
      <c r="BL170" s="18" t="s">
        <v>165</v>
      </c>
      <c r="BM170" s="241" t="s">
        <v>421</v>
      </c>
    </row>
    <row r="171" spans="1:65" s="2" customFormat="1" ht="16.5" customHeight="1">
      <c r="A171" s="40"/>
      <c r="B171" s="41"/>
      <c r="C171" s="230" t="s">
        <v>268</v>
      </c>
      <c r="D171" s="230" t="s">
        <v>160</v>
      </c>
      <c r="E171" s="231" t="s">
        <v>636</v>
      </c>
      <c r="F171" s="232" t="s">
        <v>637</v>
      </c>
      <c r="G171" s="233" t="s">
        <v>169</v>
      </c>
      <c r="H171" s="234">
        <v>360</v>
      </c>
      <c r="I171" s="235"/>
      <c r="J171" s="236">
        <f>ROUND(I171*H171,2)</f>
        <v>0</v>
      </c>
      <c r="K171" s="232" t="s">
        <v>413</v>
      </c>
      <c r="L171" s="46"/>
      <c r="M171" s="237" t="s">
        <v>1</v>
      </c>
      <c r="N171" s="238" t="s">
        <v>47</v>
      </c>
      <c r="O171" s="93"/>
      <c r="P171" s="239">
        <f>O171*H171</f>
        <v>0</v>
      </c>
      <c r="Q171" s="239">
        <v>0</v>
      </c>
      <c r="R171" s="239">
        <f>Q171*H171</f>
        <v>0</v>
      </c>
      <c r="S171" s="239">
        <v>0</v>
      </c>
      <c r="T171" s="240">
        <f>S171*H171</f>
        <v>0</v>
      </c>
      <c r="U171" s="40"/>
      <c r="V171" s="40"/>
      <c r="W171" s="40"/>
      <c r="X171" s="40"/>
      <c r="Y171" s="40"/>
      <c r="Z171" s="40"/>
      <c r="AA171" s="40"/>
      <c r="AB171" s="40"/>
      <c r="AC171" s="40"/>
      <c r="AD171" s="40"/>
      <c r="AE171" s="40"/>
      <c r="AR171" s="241" t="s">
        <v>165</v>
      </c>
      <c r="AT171" s="241" t="s">
        <v>160</v>
      </c>
      <c r="AU171" s="241" t="s">
        <v>89</v>
      </c>
      <c r="AY171" s="18" t="s">
        <v>158</v>
      </c>
      <c r="BE171" s="242">
        <f>IF(N171="základní",J171,0)</f>
        <v>0</v>
      </c>
      <c r="BF171" s="242">
        <f>IF(N171="snížená",J171,0)</f>
        <v>0</v>
      </c>
      <c r="BG171" s="242">
        <f>IF(N171="zákl. přenesená",J171,0)</f>
        <v>0</v>
      </c>
      <c r="BH171" s="242">
        <f>IF(N171="sníž. přenesená",J171,0)</f>
        <v>0</v>
      </c>
      <c r="BI171" s="242">
        <f>IF(N171="nulová",J171,0)</f>
        <v>0</v>
      </c>
      <c r="BJ171" s="18" t="s">
        <v>89</v>
      </c>
      <c r="BK171" s="242">
        <f>ROUND(I171*H171,2)</f>
        <v>0</v>
      </c>
      <c r="BL171" s="18" t="s">
        <v>165</v>
      </c>
      <c r="BM171" s="241" t="s">
        <v>425</v>
      </c>
    </row>
    <row r="172" spans="1:65" s="2" customFormat="1" ht="24.15" customHeight="1">
      <c r="A172" s="40"/>
      <c r="B172" s="41"/>
      <c r="C172" s="230" t="s">
        <v>275</v>
      </c>
      <c r="D172" s="230" t="s">
        <v>160</v>
      </c>
      <c r="E172" s="231" t="s">
        <v>638</v>
      </c>
      <c r="F172" s="232" t="s">
        <v>639</v>
      </c>
      <c r="G172" s="233" t="s">
        <v>163</v>
      </c>
      <c r="H172" s="234">
        <v>575</v>
      </c>
      <c r="I172" s="235"/>
      <c r="J172" s="236">
        <f>ROUND(I172*H172,2)</f>
        <v>0</v>
      </c>
      <c r="K172" s="232" t="s">
        <v>357</v>
      </c>
      <c r="L172" s="46"/>
      <c r="M172" s="237" t="s">
        <v>1</v>
      </c>
      <c r="N172" s="238" t="s">
        <v>47</v>
      </c>
      <c r="O172" s="93"/>
      <c r="P172" s="239">
        <f>O172*H172</f>
        <v>0</v>
      </c>
      <c r="Q172" s="239">
        <v>0</v>
      </c>
      <c r="R172" s="239">
        <f>Q172*H172</f>
        <v>0</v>
      </c>
      <c r="S172" s="239">
        <v>0</v>
      </c>
      <c r="T172" s="240">
        <f>S172*H172</f>
        <v>0</v>
      </c>
      <c r="U172" s="40"/>
      <c r="V172" s="40"/>
      <c r="W172" s="40"/>
      <c r="X172" s="40"/>
      <c r="Y172" s="40"/>
      <c r="Z172" s="40"/>
      <c r="AA172" s="40"/>
      <c r="AB172" s="40"/>
      <c r="AC172" s="40"/>
      <c r="AD172" s="40"/>
      <c r="AE172" s="40"/>
      <c r="AR172" s="241" t="s">
        <v>165</v>
      </c>
      <c r="AT172" s="241" t="s">
        <v>160</v>
      </c>
      <c r="AU172" s="241" t="s">
        <v>89</v>
      </c>
      <c r="AY172" s="18" t="s">
        <v>158</v>
      </c>
      <c r="BE172" s="242">
        <f>IF(N172="základní",J172,0)</f>
        <v>0</v>
      </c>
      <c r="BF172" s="242">
        <f>IF(N172="snížená",J172,0)</f>
        <v>0</v>
      </c>
      <c r="BG172" s="242">
        <f>IF(N172="zákl. přenesená",J172,0)</f>
        <v>0</v>
      </c>
      <c r="BH172" s="242">
        <f>IF(N172="sníž. přenesená",J172,0)</f>
        <v>0</v>
      </c>
      <c r="BI172" s="242">
        <f>IF(N172="nulová",J172,0)</f>
        <v>0</v>
      </c>
      <c r="BJ172" s="18" t="s">
        <v>89</v>
      </c>
      <c r="BK172" s="242">
        <f>ROUND(I172*H172,2)</f>
        <v>0</v>
      </c>
      <c r="BL172" s="18" t="s">
        <v>165</v>
      </c>
      <c r="BM172" s="241" t="s">
        <v>428</v>
      </c>
    </row>
    <row r="173" spans="1:47" s="2" customFormat="1" ht="12">
      <c r="A173" s="40"/>
      <c r="B173" s="41"/>
      <c r="C173" s="42"/>
      <c r="D173" s="243" t="s">
        <v>192</v>
      </c>
      <c r="E173" s="42"/>
      <c r="F173" s="244" t="s">
        <v>640</v>
      </c>
      <c r="G173" s="42"/>
      <c r="H173" s="42"/>
      <c r="I173" s="245"/>
      <c r="J173" s="42"/>
      <c r="K173" s="42"/>
      <c r="L173" s="46"/>
      <c r="M173" s="246"/>
      <c r="N173" s="247"/>
      <c r="O173" s="93"/>
      <c r="P173" s="93"/>
      <c r="Q173" s="93"/>
      <c r="R173" s="93"/>
      <c r="S173" s="93"/>
      <c r="T173" s="94"/>
      <c r="U173" s="40"/>
      <c r="V173" s="40"/>
      <c r="W173" s="40"/>
      <c r="X173" s="40"/>
      <c r="Y173" s="40"/>
      <c r="Z173" s="40"/>
      <c r="AA173" s="40"/>
      <c r="AB173" s="40"/>
      <c r="AC173" s="40"/>
      <c r="AD173" s="40"/>
      <c r="AE173" s="40"/>
      <c r="AT173" s="18" t="s">
        <v>192</v>
      </c>
      <c r="AU173" s="18" t="s">
        <v>89</v>
      </c>
    </row>
    <row r="174" spans="1:63" s="12" customFormat="1" ht="25.9" customHeight="1">
      <c r="A174" s="12"/>
      <c r="B174" s="214"/>
      <c r="C174" s="215"/>
      <c r="D174" s="216" t="s">
        <v>81</v>
      </c>
      <c r="E174" s="217" t="s">
        <v>197</v>
      </c>
      <c r="F174" s="217" t="s">
        <v>274</v>
      </c>
      <c r="G174" s="215"/>
      <c r="H174" s="215"/>
      <c r="I174" s="218"/>
      <c r="J174" s="219">
        <f>BK174</f>
        <v>0</v>
      </c>
      <c r="K174" s="215"/>
      <c r="L174" s="220"/>
      <c r="M174" s="221"/>
      <c r="N174" s="222"/>
      <c r="O174" s="222"/>
      <c r="P174" s="223">
        <f>SUM(P175:P205)</f>
        <v>0</v>
      </c>
      <c r="Q174" s="222"/>
      <c r="R174" s="223">
        <f>SUM(R175:R205)</f>
        <v>0</v>
      </c>
      <c r="S174" s="222"/>
      <c r="T174" s="224">
        <f>SUM(T175:T205)</f>
        <v>0</v>
      </c>
      <c r="U174" s="12"/>
      <c r="V174" s="12"/>
      <c r="W174" s="12"/>
      <c r="X174" s="12"/>
      <c r="Y174" s="12"/>
      <c r="Z174" s="12"/>
      <c r="AA174" s="12"/>
      <c r="AB174" s="12"/>
      <c r="AC174" s="12"/>
      <c r="AD174" s="12"/>
      <c r="AE174" s="12"/>
      <c r="AR174" s="225" t="s">
        <v>89</v>
      </c>
      <c r="AT174" s="226" t="s">
        <v>81</v>
      </c>
      <c r="AU174" s="226" t="s">
        <v>82</v>
      </c>
      <c r="AY174" s="225" t="s">
        <v>158</v>
      </c>
      <c r="BK174" s="227">
        <f>SUM(BK175:BK205)</f>
        <v>0</v>
      </c>
    </row>
    <row r="175" spans="1:65" s="2" customFormat="1" ht="21.75" customHeight="1">
      <c r="A175" s="40"/>
      <c r="B175" s="41"/>
      <c r="C175" s="230" t="s">
        <v>280</v>
      </c>
      <c r="D175" s="230" t="s">
        <v>160</v>
      </c>
      <c r="E175" s="231" t="s">
        <v>641</v>
      </c>
      <c r="F175" s="232" t="s">
        <v>642</v>
      </c>
      <c r="G175" s="233" t="s">
        <v>271</v>
      </c>
      <c r="H175" s="234">
        <v>15</v>
      </c>
      <c r="I175" s="235"/>
      <c r="J175" s="236">
        <f>ROUND(I175*H175,2)</f>
        <v>0</v>
      </c>
      <c r="K175" s="232" t="s">
        <v>357</v>
      </c>
      <c r="L175" s="46"/>
      <c r="M175" s="237" t="s">
        <v>1</v>
      </c>
      <c r="N175" s="238" t="s">
        <v>47</v>
      </c>
      <c r="O175" s="93"/>
      <c r="P175" s="239">
        <f>O175*H175</f>
        <v>0</v>
      </c>
      <c r="Q175" s="239">
        <v>0</v>
      </c>
      <c r="R175" s="239">
        <f>Q175*H175</f>
        <v>0</v>
      </c>
      <c r="S175" s="239">
        <v>0</v>
      </c>
      <c r="T175" s="240">
        <f>S175*H175</f>
        <v>0</v>
      </c>
      <c r="U175" s="40"/>
      <c r="V175" s="40"/>
      <c r="W175" s="40"/>
      <c r="X175" s="40"/>
      <c r="Y175" s="40"/>
      <c r="Z175" s="40"/>
      <c r="AA175" s="40"/>
      <c r="AB175" s="40"/>
      <c r="AC175" s="40"/>
      <c r="AD175" s="40"/>
      <c r="AE175" s="40"/>
      <c r="AR175" s="241" t="s">
        <v>165</v>
      </c>
      <c r="AT175" s="241" t="s">
        <v>160</v>
      </c>
      <c r="AU175" s="241" t="s">
        <v>89</v>
      </c>
      <c r="AY175" s="18" t="s">
        <v>158</v>
      </c>
      <c r="BE175" s="242">
        <f>IF(N175="základní",J175,0)</f>
        <v>0</v>
      </c>
      <c r="BF175" s="242">
        <f>IF(N175="snížená",J175,0)</f>
        <v>0</v>
      </c>
      <c r="BG175" s="242">
        <f>IF(N175="zákl. přenesená",J175,0)</f>
        <v>0</v>
      </c>
      <c r="BH175" s="242">
        <f>IF(N175="sníž. přenesená",J175,0)</f>
        <v>0</v>
      </c>
      <c r="BI175" s="242">
        <f>IF(N175="nulová",J175,0)</f>
        <v>0</v>
      </c>
      <c r="BJ175" s="18" t="s">
        <v>89</v>
      </c>
      <c r="BK175" s="242">
        <f>ROUND(I175*H175,2)</f>
        <v>0</v>
      </c>
      <c r="BL175" s="18" t="s">
        <v>165</v>
      </c>
      <c r="BM175" s="241" t="s">
        <v>431</v>
      </c>
    </row>
    <row r="176" spans="1:47" s="2" customFormat="1" ht="12">
      <c r="A176" s="40"/>
      <c r="B176" s="41"/>
      <c r="C176" s="42"/>
      <c r="D176" s="243" t="s">
        <v>192</v>
      </c>
      <c r="E176" s="42"/>
      <c r="F176" s="244" t="s">
        <v>643</v>
      </c>
      <c r="G176" s="42"/>
      <c r="H176" s="42"/>
      <c r="I176" s="245"/>
      <c r="J176" s="42"/>
      <c r="K176" s="42"/>
      <c r="L176" s="46"/>
      <c r="M176" s="246"/>
      <c r="N176" s="247"/>
      <c r="O176" s="93"/>
      <c r="P176" s="93"/>
      <c r="Q176" s="93"/>
      <c r="R176" s="93"/>
      <c r="S176" s="93"/>
      <c r="T176" s="94"/>
      <c r="U176" s="40"/>
      <c r="V176" s="40"/>
      <c r="W176" s="40"/>
      <c r="X176" s="40"/>
      <c r="Y176" s="40"/>
      <c r="Z176" s="40"/>
      <c r="AA176" s="40"/>
      <c r="AB176" s="40"/>
      <c r="AC176" s="40"/>
      <c r="AD176" s="40"/>
      <c r="AE176" s="40"/>
      <c r="AT176" s="18" t="s">
        <v>192</v>
      </c>
      <c r="AU176" s="18" t="s">
        <v>89</v>
      </c>
    </row>
    <row r="177" spans="1:65" s="2" customFormat="1" ht="16.5" customHeight="1">
      <c r="A177" s="40"/>
      <c r="B177" s="41"/>
      <c r="C177" s="230" t="s">
        <v>287</v>
      </c>
      <c r="D177" s="230" t="s">
        <v>160</v>
      </c>
      <c r="E177" s="231" t="s">
        <v>644</v>
      </c>
      <c r="F177" s="232" t="s">
        <v>645</v>
      </c>
      <c r="G177" s="233" t="s">
        <v>169</v>
      </c>
      <c r="H177" s="234">
        <v>4</v>
      </c>
      <c r="I177" s="235"/>
      <c r="J177" s="236">
        <f>ROUND(I177*H177,2)</f>
        <v>0</v>
      </c>
      <c r="K177" s="232" t="s">
        <v>357</v>
      </c>
      <c r="L177" s="46"/>
      <c r="M177" s="237" t="s">
        <v>1</v>
      </c>
      <c r="N177" s="238" t="s">
        <v>47</v>
      </c>
      <c r="O177" s="93"/>
      <c r="P177" s="239">
        <f>O177*H177</f>
        <v>0</v>
      </c>
      <c r="Q177" s="239">
        <v>0</v>
      </c>
      <c r="R177" s="239">
        <f>Q177*H177</f>
        <v>0</v>
      </c>
      <c r="S177" s="239">
        <v>0</v>
      </c>
      <c r="T177" s="240">
        <f>S177*H177</f>
        <v>0</v>
      </c>
      <c r="U177" s="40"/>
      <c r="V177" s="40"/>
      <c r="W177" s="40"/>
      <c r="X177" s="40"/>
      <c r="Y177" s="40"/>
      <c r="Z177" s="40"/>
      <c r="AA177" s="40"/>
      <c r="AB177" s="40"/>
      <c r="AC177" s="40"/>
      <c r="AD177" s="40"/>
      <c r="AE177" s="40"/>
      <c r="AR177" s="241" t="s">
        <v>165</v>
      </c>
      <c r="AT177" s="241" t="s">
        <v>160</v>
      </c>
      <c r="AU177" s="241" t="s">
        <v>89</v>
      </c>
      <c r="AY177" s="18" t="s">
        <v>158</v>
      </c>
      <c r="BE177" s="242">
        <f>IF(N177="základní",J177,0)</f>
        <v>0</v>
      </c>
      <c r="BF177" s="242">
        <f>IF(N177="snížená",J177,0)</f>
        <v>0</v>
      </c>
      <c r="BG177" s="242">
        <f>IF(N177="zákl. přenesená",J177,0)</f>
        <v>0</v>
      </c>
      <c r="BH177" s="242">
        <f>IF(N177="sníž. přenesená",J177,0)</f>
        <v>0</v>
      </c>
      <c r="BI177" s="242">
        <f>IF(N177="nulová",J177,0)</f>
        <v>0</v>
      </c>
      <c r="BJ177" s="18" t="s">
        <v>89</v>
      </c>
      <c r="BK177" s="242">
        <f>ROUND(I177*H177,2)</f>
        <v>0</v>
      </c>
      <c r="BL177" s="18" t="s">
        <v>165</v>
      </c>
      <c r="BM177" s="241" t="s">
        <v>435</v>
      </c>
    </row>
    <row r="178" spans="1:65" s="2" customFormat="1" ht="16.5" customHeight="1">
      <c r="A178" s="40"/>
      <c r="B178" s="41"/>
      <c r="C178" s="230" t="s">
        <v>340</v>
      </c>
      <c r="D178" s="230" t="s">
        <v>160</v>
      </c>
      <c r="E178" s="231" t="s">
        <v>646</v>
      </c>
      <c r="F178" s="232" t="s">
        <v>647</v>
      </c>
      <c r="G178" s="233" t="s">
        <v>169</v>
      </c>
      <c r="H178" s="234">
        <v>3</v>
      </c>
      <c r="I178" s="235"/>
      <c r="J178" s="236">
        <f>ROUND(I178*H178,2)</f>
        <v>0</v>
      </c>
      <c r="K178" s="232" t="s">
        <v>357</v>
      </c>
      <c r="L178" s="46"/>
      <c r="M178" s="237" t="s">
        <v>1</v>
      </c>
      <c r="N178" s="238" t="s">
        <v>47</v>
      </c>
      <c r="O178" s="93"/>
      <c r="P178" s="239">
        <f>O178*H178</f>
        <v>0</v>
      </c>
      <c r="Q178" s="239">
        <v>0</v>
      </c>
      <c r="R178" s="239">
        <f>Q178*H178</f>
        <v>0</v>
      </c>
      <c r="S178" s="239">
        <v>0</v>
      </c>
      <c r="T178" s="240">
        <f>S178*H178</f>
        <v>0</v>
      </c>
      <c r="U178" s="40"/>
      <c r="V178" s="40"/>
      <c r="W178" s="40"/>
      <c r="X178" s="40"/>
      <c r="Y178" s="40"/>
      <c r="Z178" s="40"/>
      <c r="AA178" s="40"/>
      <c r="AB178" s="40"/>
      <c r="AC178" s="40"/>
      <c r="AD178" s="40"/>
      <c r="AE178" s="40"/>
      <c r="AR178" s="241" t="s">
        <v>165</v>
      </c>
      <c r="AT178" s="241" t="s">
        <v>160</v>
      </c>
      <c r="AU178" s="241" t="s">
        <v>89</v>
      </c>
      <c r="AY178" s="18" t="s">
        <v>158</v>
      </c>
      <c r="BE178" s="242">
        <f>IF(N178="základní",J178,0)</f>
        <v>0</v>
      </c>
      <c r="BF178" s="242">
        <f>IF(N178="snížená",J178,0)</f>
        <v>0</v>
      </c>
      <c r="BG178" s="242">
        <f>IF(N178="zákl. přenesená",J178,0)</f>
        <v>0</v>
      </c>
      <c r="BH178" s="242">
        <f>IF(N178="sníž. přenesená",J178,0)</f>
        <v>0</v>
      </c>
      <c r="BI178" s="242">
        <f>IF(N178="nulová",J178,0)</f>
        <v>0</v>
      </c>
      <c r="BJ178" s="18" t="s">
        <v>89</v>
      </c>
      <c r="BK178" s="242">
        <f>ROUND(I178*H178,2)</f>
        <v>0</v>
      </c>
      <c r="BL178" s="18" t="s">
        <v>165</v>
      </c>
      <c r="BM178" s="241" t="s">
        <v>438</v>
      </c>
    </row>
    <row r="179" spans="1:47" s="2" customFormat="1" ht="12">
      <c r="A179" s="40"/>
      <c r="B179" s="41"/>
      <c r="C179" s="42"/>
      <c r="D179" s="243" t="s">
        <v>192</v>
      </c>
      <c r="E179" s="42"/>
      <c r="F179" s="244" t="s">
        <v>648</v>
      </c>
      <c r="G179" s="42"/>
      <c r="H179" s="42"/>
      <c r="I179" s="245"/>
      <c r="J179" s="42"/>
      <c r="K179" s="42"/>
      <c r="L179" s="46"/>
      <c r="M179" s="246"/>
      <c r="N179" s="247"/>
      <c r="O179" s="93"/>
      <c r="P179" s="93"/>
      <c r="Q179" s="93"/>
      <c r="R179" s="93"/>
      <c r="S179" s="93"/>
      <c r="T179" s="94"/>
      <c r="U179" s="40"/>
      <c r="V179" s="40"/>
      <c r="W179" s="40"/>
      <c r="X179" s="40"/>
      <c r="Y179" s="40"/>
      <c r="Z179" s="40"/>
      <c r="AA179" s="40"/>
      <c r="AB179" s="40"/>
      <c r="AC179" s="40"/>
      <c r="AD179" s="40"/>
      <c r="AE179" s="40"/>
      <c r="AT179" s="18" t="s">
        <v>192</v>
      </c>
      <c r="AU179" s="18" t="s">
        <v>89</v>
      </c>
    </row>
    <row r="180" spans="1:65" s="2" customFormat="1" ht="16.5" customHeight="1">
      <c r="A180" s="40"/>
      <c r="B180" s="41"/>
      <c r="C180" s="230" t="s">
        <v>440</v>
      </c>
      <c r="D180" s="230" t="s">
        <v>160</v>
      </c>
      <c r="E180" s="231" t="s">
        <v>649</v>
      </c>
      <c r="F180" s="232" t="s">
        <v>650</v>
      </c>
      <c r="G180" s="233" t="s">
        <v>169</v>
      </c>
      <c r="H180" s="234">
        <v>2</v>
      </c>
      <c r="I180" s="235"/>
      <c r="J180" s="236">
        <f>ROUND(I180*H180,2)</f>
        <v>0</v>
      </c>
      <c r="K180" s="232" t="s">
        <v>357</v>
      </c>
      <c r="L180" s="46"/>
      <c r="M180" s="237" t="s">
        <v>1</v>
      </c>
      <c r="N180" s="238" t="s">
        <v>47</v>
      </c>
      <c r="O180" s="93"/>
      <c r="P180" s="239">
        <f>O180*H180</f>
        <v>0</v>
      </c>
      <c r="Q180" s="239">
        <v>0</v>
      </c>
      <c r="R180" s="239">
        <f>Q180*H180</f>
        <v>0</v>
      </c>
      <c r="S180" s="239">
        <v>0</v>
      </c>
      <c r="T180" s="240">
        <f>S180*H180</f>
        <v>0</v>
      </c>
      <c r="U180" s="40"/>
      <c r="V180" s="40"/>
      <c r="W180" s="40"/>
      <c r="X180" s="40"/>
      <c r="Y180" s="40"/>
      <c r="Z180" s="40"/>
      <c r="AA180" s="40"/>
      <c r="AB180" s="40"/>
      <c r="AC180" s="40"/>
      <c r="AD180" s="40"/>
      <c r="AE180" s="40"/>
      <c r="AR180" s="241" t="s">
        <v>165</v>
      </c>
      <c r="AT180" s="241" t="s">
        <v>160</v>
      </c>
      <c r="AU180" s="241" t="s">
        <v>89</v>
      </c>
      <c r="AY180" s="18" t="s">
        <v>158</v>
      </c>
      <c r="BE180" s="242">
        <f>IF(N180="základní",J180,0)</f>
        <v>0</v>
      </c>
      <c r="BF180" s="242">
        <f>IF(N180="snížená",J180,0)</f>
        <v>0</v>
      </c>
      <c r="BG180" s="242">
        <f>IF(N180="zákl. přenesená",J180,0)</f>
        <v>0</v>
      </c>
      <c r="BH180" s="242">
        <f>IF(N180="sníž. přenesená",J180,0)</f>
        <v>0</v>
      </c>
      <c r="BI180" s="242">
        <f>IF(N180="nulová",J180,0)</f>
        <v>0</v>
      </c>
      <c r="BJ180" s="18" t="s">
        <v>89</v>
      </c>
      <c r="BK180" s="242">
        <f>ROUND(I180*H180,2)</f>
        <v>0</v>
      </c>
      <c r="BL180" s="18" t="s">
        <v>165</v>
      </c>
      <c r="BM180" s="241" t="s">
        <v>443</v>
      </c>
    </row>
    <row r="181" spans="1:47" s="2" customFormat="1" ht="12">
      <c r="A181" s="40"/>
      <c r="B181" s="41"/>
      <c r="C181" s="42"/>
      <c r="D181" s="243" t="s">
        <v>192</v>
      </c>
      <c r="E181" s="42"/>
      <c r="F181" s="244" t="s">
        <v>651</v>
      </c>
      <c r="G181" s="42"/>
      <c r="H181" s="42"/>
      <c r="I181" s="245"/>
      <c r="J181" s="42"/>
      <c r="K181" s="42"/>
      <c r="L181" s="46"/>
      <c r="M181" s="246"/>
      <c r="N181" s="247"/>
      <c r="O181" s="93"/>
      <c r="P181" s="93"/>
      <c r="Q181" s="93"/>
      <c r="R181" s="93"/>
      <c r="S181" s="93"/>
      <c r="T181" s="94"/>
      <c r="U181" s="40"/>
      <c r="V181" s="40"/>
      <c r="W181" s="40"/>
      <c r="X181" s="40"/>
      <c r="Y181" s="40"/>
      <c r="Z181" s="40"/>
      <c r="AA181" s="40"/>
      <c r="AB181" s="40"/>
      <c r="AC181" s="40"/>
      <c r="AD181" s="40"/>
      <c r="AE181" s="40"/>
      <c r="AT181" s="18" t="s">
        <v>192</v>
      </c>
      <c r="AU181" s="18" t="s">
        <v>89</v>
      </c>
    </row>
    <row r="182" spans="1:65" s="2" customFormat="1" ht="16.5" customHeight="1">
      <c r="A182" s="40"/>
      <c r="B182" s="41"/>
      <c r="C182" s="230" t="s">
        <v>343</v>
      </c>
      <c r="D182" s="230" t="s">
        <v>160</v>
      </c>
      <c r="E182" s="231" t="s">
        <v>652</v>
      </c>
      <c r="F182" s="232" t="s">
        <v>653</v>
      </c>
      <c r="G182" s="233" t="s">
        <v>169</v>
      </c>
      <c r="H182" s="234">
        <v>1</v>
      </c>
      <c r="I182" s="235"/>
      <c r="J182" s="236">
        <f>ROUND(I182*H182,2)</f>
        <v>0</v>
      </c>
      <c r="K182" s="232" t="s">
        <v>357</v>
      </c>
      <c r="L182" s="46"/>
      <c r="M182" s="237" t="s">
        <v>1</v>
      </c>
      <c r="N182" s="238" t="s">
        <v>47</v>
      </c>
      <c r="O182" s="93"/>
      <c r="P182" s="239">
        <f>O182*H182</f>
        <v>0</v>
      </c>
      <c r="Q182" s="239">
        <v>0</v>
      </c>
      <c r="R182" s="239">
        <f>Q182*H182</f>
        <v>0</v>
      </c>
      <c r="S182" s="239">
        <v>0</v>
      </c>
      <c r="T182" s="240">
        <f>S182*H182</f>
        <v>0</v>
      </c>
      <c r="U182" s="40"/>
      <c r="V182" s="40"/>
      <c r="W182" s="40"/>
      <c r="X182" s="40"/>
      <c r="Y182" s="40"/>
      <c r="Z182" s="40"/>
      <c r="AA182" s="40"/>
      <c r="AB182" s="40"/>
      <c r="AC182" s="40"/>
      <c r="AD182" s="40"/>
      <c r="AE182" s="40"/>
      <c r="AR182" s="241" t="s">
        <v>165</v>
      </c>
      <c r="AT182" s="241" t="s">
        <v>160</v>
      </c>
      <c r="AU182" s="241" t="s">
        <v>89</v>
      </c>
      <c r="AY182" s="18" t="s">
        <v>158</v>
      </c>
      <c r="BE182" s="242">
        <f>IF(N182="základní",J182,0)</f>
        <v>0</v>
      </c>
      <c r="BF182" s="242">
        <f>IF(N182="snížená",J182,0)</f>
        <v>0</v>
      </c>
      <c r="BG182" s="242">
        <f>IF(N182="zákl. přenesená",J182,0)</f>
        <v>0</v>
      </c>
      <c r="BH182" s="242">
        <f>IF(N182="sníž. přenesená",J182,0)</f>
        <v>0</v>
      </c>
      <c r="BI182" s="242">
        <f>IF(N182="nulová",J182,0)</f>
        <v>0</v>
      </c>
      <c r="BJ182" s="18" t="s">
        <v>89</v>
      </c>
      <c r="BK182" s="242">
        <f>ROUND(I182*H182,2)</f>
        <v>0</v>
      </c>
      <c r="BL182" s="18" t="s">
        <v>165</v>
      </c>
      <c r="BM182" s="241" t="s">
        <v>447</v>
      </c>
    </row>
    <row r="183" spans="1:65" s="2" customFormat="1" ht="16.5" customHeight="1">
      <c r="A183" s="40"/>
      <c r="B183" s="41"/>
      <c r="C183" s="230" t="s">
        <v>448</v>
      </c>
      <c r="D183" s="230" t="s">
        <v>160</v>
      </c>
      <c r="E183" s="231" t="s">
        <v>654</v>
      </c>
      <c r="F183" s="232" t="s">
        <v>655</v>
      </c>
      <c r="G183" s="233" t="s">
        <v>169</v>
      </c>
      <c r="H183" s="234">
        <v>4</v>
      </c>
      <c r="I183" s="235"/>
      <c r="J183" s="236">
        <f>ROUND(I183*H183,2)</f>
        <v>0</v>
      </c>
      <c r="K183" s="232" t="s">
        <v>357</v>
      </c>
      <c r="L183" s="46"/>
      <c r="M183" s="237" t="s">
        <v>1</v>
      </c>
      <c r="N183" s="238" t="s">
        <v>47</v>
      </c>
      <c r="O183" s="93"/>
      <c r="P183" s="239">
        <f>O183*H183</f>
        <v>0</v>
      </c>
      <c r="Q183" s="239">
        <v>0</v>
      </c>
      <c r="R183" s="239">
        <f>Q183*H183</f>
        <v>0</v>
      </c>
      <c r="S183" s="239">
        <v>0</v>
      </c>
      <c r="T183" s="240">
        <f>S183*H183</f>
        <v>0</v>
      </c>
      <c r="U183" s="40"/>
      <c r="V183" s="40"/>
      <c r="W183" s="40"/>
      <c r="X183" s="40"/>
      <c r="Y183" s="40"/>
      <c r="Z183" s="40"/>
      <c r="AA183" s="40"/>
      <c r="AB183" s="40"/>
      <c r="AC183" s="40"/>
      <c r="AD183" s="40"/>
      <c r="AE183" s="40"/>
      <c r="AR183" s="241" t="s">
        <v>165</v>
      </c>
      <c r="AT183" s="241" t="s">
        <v>160</v>
      </c>
      <c r="AU183" s="241" t="s">
        <v>89</v>
      </c>
      <c r="AY183" s="18" t="s">
        <v>158</v>
      </c>
      <c r="BE183" s="242">
        <f>IF(N183="základní",J183,0)</f>
        <v>0</v>
      </c>
      <c r="BF183" s="242">
        <f>IF(N183="snížená",J183,0)</f>
        <v>0</v>
      </c>
      <c r="BG183" s="242">
        <f>IF(N183="zákl. přenesená",J183,0)</f>
        <v>0</v>
      </c>
      <c r="BH183" s="242">
        <f>IF(N183="sníž. přenesená",J183,0)</f>
        <v>0</v>
      </c>
      <c r="BI183" s="242">
        <f>IF(N183="nulová",J183,0)</f>
        <v>0</v>
      </c>
      <c r="BJ183" s="18" t="s">
        <v>89</v>
      </c>
      <c r="BK183" s="242">
        <f>ROUND(I183*H183,2)</f>
        <v>0</v>
      </c>
      <c r="BL183" s="18" t="s">
        <v>165</v>
      </c>
      <c r="BM183" s="241" t="s">
        <v>451</v>
      </c>
    </row>
    <row r="184" spans="1:65" s="2" customFormat="1" ht="16.5" customHeight="1">
      <c r="A184" s="40"/>
      <c r="B184" s="41"/>
      <c r="C184" s="230" t="s">
        <v>348</v>
      </c>
      <c r="D184" s="230" t="s">
        <v>160</v>
      </c>
      <c r="E184" s="231" t="s">
        <v>656</v>
      </c>
      <c r="F184" s="232" t="s">
        <v>657</v>
      </c>
      <c r="G184" s="233" t="s">
        <v>169</v>
      </c>
      <c r="H184" s="234">
        <v>2</v>
      </c>
      <c r="I184" s="235"/>
      <c r="J184" s="236">
        <f>ROUND(I184*H184,2)</f>
        <v>0</v>
      </c>
      <c r="K184" s="232" t="s">
        <v>357</v>
      </c>
      <c r="L184" s="46"/>
      <c r="M184" s="237" t="s">
        <v>1</v>
      </c>
      <c r="N184" s="238" t="s">
        <v>47</v>
      </c>
      <c r="O184" s="93"/>
      <c r="P184" s="239">
        <f>O184*H184</f>
        <v>0</v>
      </c>
      <c r="Q184" s="239">
        <v>0</v>
      </c>
      <c r="R184" s="239">
        <f>Q184*H184</f>
        <v>0</v>
      </c>
      <c r="S184" s="239">
        <v>0</v>
      </c>
      <c r="T184" s="240">
        <f>S184*H184</f>
        <v>0</v>
      </c>
      <c r="U184" s="40"/>
      <c r="V184" s="40"/>
      <c r="W184" s="40"/>
      <c r="X184" s="40"/>
      <c r="Y184" s="40"/>
      <c r="Z184" s="40"/>
      <c r="AA184" s="40"/>
      <c r="AB184" s="40"/>
      <c r="AC184" s="40"/>
      <c r="AD184" s="40"/>
      <c r="AE184" s="40"/>
      <c r="AR184" s="241" t="s">
        <v>165</v>
      </c>
      <c r="AT184" s="241" t="s">
        <v>160</v>
      </c>
      <c r="AU184" s="241" t="s">
        <v>89</v>
      </c>
      <c r="AY184" s="18" t="s">
        <v>158</v>
      </c>
      <c r="BE184" s="242">
        <f>IF(N184="základní",J184,0)</f>
        <v>0</v>
      </c>
      <c r="BF184" s="242">
        <f>IF(N184="snížená",J184,0)</f>
        <v>0</v>
      </c>
      <c r="BG184" s="242">
        <f>IF(N184="zákl. přenesená",J184,0)</f>
        <v>0</v>
      </c>
      <c r="BH184" s="242">
        <f>IF(N184="sníž. přenesená",J184,0)</f>
        <v>0</v>
      </c>
      <c r="BI184" s="242">
        <f>IF(N184="nulová",J184,0)</f>
        <v>0</v>
      </c>
      <c r="BJ184" s="18" t="s">
        <v>89</v>
      </c>
      <c r="BK184" s="242">
        <f>ROUND(I184*H184,2)</f>
        <v>0</v>
      </c>
      <c r="BL184" s="18" t="s">
        <v>165</v>
      </c>
      <c r="BM184" s="241" t="s">
        <v>455</v>
      </c>
    </row>
    <row r="185" spans="1:47" s="2" customFormat="1" ht="12">
      <c r="A185" s="40"/>
      <c r="B185" s="41"/>
      <c r="C185" s="42"/>
      <c r="D185" s="243" t="s">
        <v>192</v>
      </c>
      <c r="E185" s="42"/>
      <c r="F185" s="244" t="s">
        <v>658</v>
      </c>
      <c r="G185" s="42"/>
      <c r="H185" s="42"/>
      <c r="I185" s="245"/>
      <c r="J185" s="42"/>
      <c r="K185" s="42"/>
      <c r="L185" s="46"/>
      <c r="M185" s="246"/>
      <c r="N185" s="247"/>
      <c r="O185" s="93"/>
      <c r="P185" s="93"/>
      <c r="Q185" s="93"/>
      <c r="R185" s="93"/>
      <c r="S185" s="93"/>
      <c r="T185" s="94"/>
      <c r="U185" s="40"/>
      <c r="V185" s="40"/>
      <c r="W185" s="40"/>
      <c r="X185" s="40"/>
      <c r="Y185" s="40"/>
      <c r="Z185" s="40"/>
      <c r="AA185" s="40"/>
      <c r="AB185" s="40"/>
      <c r="AC185" s="40"/>
      <c r="AD185" s="40"/>
      <c r="AE185" s="40"/>
      <c r="AT185" s="18" t="s">
        <v>192</v>
      </c>
      <c r="AU185" s="18" t="s">
        <v>89</v>
      </c>
    </row>
    <row r="186" spans="1:65" s="2" customFormat="1" ht="16.5" customHeight="1">
      <c r="A186" s="40"/>
      <c r="B186" s="41"/>
      <c r="C186" s="230" t="s">
        <v>457</v>
      </c>
      <c r="D186" s="230" t="s">
        <v>160</v>
      </c>
      <c r="E186" s="231" t="s">
        <v>659</v>
      </c>
      <c r="F186" s="232" t="s">
        <v>660</v>
      </c>
      <c r="G186" s="233" t="s">
        <v>169</v>
      </c>
      <c r="H186" s="234">
        <v>4</v>
      </c>
      <c r="I186" s="235"/>
      <c r="J186" s="236">
        <f>ROUND(I186*H186,2)</f>
        <v>0</v>
      </c>
      <c r="K186" s="232" t="s">
        <v>413</v>
      </c>
      <c r="L186" s="46"/>
      <c r="M186" s="237" t="s">
        <v>1</v>
      </c>
      <c r="N186" s="238" t="s">
        <v>47</v>
      </c>
      <c r="O186" s="93"/>
      <c r="P186" s="239">
        <f>O186*H186</f>
        <v>0</v>
      </c>
      <c r="Q186" s="239">
        <v>0</v>
      </c>
      <c r="R186" s="239">
        <f>Q186*H186</f>
        <v>0</v>
      </c>
      <c r="S186" s="239">
        <v>0</v>
      </c>
      <c r="T186" s="240">
        <f>S186*H186</f>
        <v>0</v>
      </c>
      <c r="U186" s="40"/>
      <c r="V186" s="40"/>
      <c r="W186" s="40"/>
      <c r="X186" s="40"/>
      <c r="Y186" s="40"/>
      <c r="Z186" s="40"/>
      <c r="AA186" s="40"/>
      <c r="AB186" s="40"/>
      <c r="AC186" s="40"/>
      <c r="AD186" s="40"/>
      <c r="AE186" s="40"/>
      <c r="AR186" s="241" t="s">
        <v>165</v>
      </c>
      <c r="AT186" s="241" t="s">
        <v>160</v>
      </c>
      <c r="AU186" s="241" t="s">
        <v>89</v>
      </c>
      <c r="AY186" s="18" t="s">
        <v>158</v>
      </c>
      <c r="BE186" s="242">
        <f>IF(N186="základní",J186,0)</f>
        <v>0</v>
      </c>
      <c r="BF186" s="242">
        <f>IF(N186="snížená",J186,0)</f>
        <v>0</v>
      </c>
      <c r="BG186" s="242">
        <f>IF(N186="zákl. přenesená",J186,0)</f>
        <v>0</v>
      </c>
      <c r="BH186" s="242">
        <f>IF(N186="sníž. přenesená",J186,0)</f>
        <v>0</v>
      </c>
      <c r="BI186" s="242">
        <f>IF(N186="nulová",J186,0)</f>
        <v>0</v>
      </c>
      <c r="BJ186" s="18" t="s">
        <v>89</v>
      </c>
      <c r="BK186" s="242">
        <f>ROUND(I186*H186,2)</f>
        <v>0</v>
      </c>
      <c r="BL186" s="18" t="s">
        <v>165</v>
      </c>
      <c r="BM186" s="241" t="s">
        <v>460</v>
      </c>
    </row>
    <row r="187" spans="1:65" s="2" customFormat="1" ht="16.5" customHeight="1">
      <c r="A187" s="40"/>
      <c r="B187" s="41"/>
      <c r="C187" s="230" t="s">
        <v>403</v>
      </c>
      <c r="D187" s="230" t="s">
        <v>160</v>
      </c>
      <c r="E187" s="231" t="s">
        <v>661</v>
      </c>
      <c r="F187" s="232" t="s">
        <v>662</v>
      </c>
      <c r="G187" s="233" t="s">
        <v>169</v>
      </c>
      <c r="H187" s="234">
        <v>1</v>
      </c>
      <c r="I187" s="235"/>
      <c r="J187" s="236">
        <f>ROUND(I187*H187,2)</f>
        <v>0</v>
      </c>
      <c r="K187" s="232" t="s">
        <v>413</v>
      </c>
      <c r="L187" s="46"/>
      <c r="M187" s="237" t="s">
        <v>1</v>
      </c>
      <c r="N187" s="238" t="s">
        <v>47</v>
      </c>
      <c r="O187" s="93"/>
      <c r="P187" s="239">
        <f>O187*H187</f>
        <v>0</v>
      </c>
      <c r="Q187" s="239">
        <v>0</v>
      </c>
      <c r="R187" s="239">
        <f>Q187*H187</f>
        <v>0</v>
      </c>
      <c r="S187" s="239">
        <v>0</v>
      </c>
      <c r="T187" s="240">
        <f>S187*H187</f>
        <v>0</v>
      </c>
      <c r="U187" s="40"/>
      <c r="V187" s="40"/>
      <c r="W187" s="40"/>
      <c r="X187" s="40"/>
      <c r="Y187" s="40"/>
      <c r="Z187" s="40"/>
      <c r="AA187" s="40"/>
      <c r="AB187" s="40"/>
      <c r="AC187" s="40"/>
      <c r="AD187" s="40"/>
      <c r="AE187" s="40"/>
      <c r="AR187" s="241" t="s">
        <v>165</v>
      </c>
      <c r="AT187" s="241" t="s">
        <v>160</v>
      </c>
      <c r="AU187" s="241" t="s">
        <v>89</v>
      </c>
      <c r="AY187" s="18" t="s">
        <v>158</v>
      </c>
      <c r="BE187" s="242">
        <f>IF(N187="základní",J187,0)</f>
        <v>0</v>
      </c>
      <c r="BF187" s="242">
        <f>IF(N187="snížená",J187,0)</f>
        <v>0</v>
      </c>
      <c r="BG187" s="242">
        <f>IF(N187="zákl. přenesená",J187,0)</f>
        <v>0</v>
      </c>
      <c r="BH187" s="242">
        <f>IF(N187="sníž. přenesená",J187,0)</f>
        <v>0</v>
      </c>
      <c r="BI187" s="242">
        <f>IF(N187="nulová",J187,0)</f>
        <v>0</v>
      </c>
      <c r="BJ187" s="18" t="s">
        <v>89</v>
      </c>
      <c r="BK187" s="242">
        <f>ROUND(I187*H187,2)</f>
        <v>0</v>
      </c>
      <c r="BL187" s="18" t="s">
        <v>165</v>
      </c>
      <c r="BM187" s="241" t="s">
        <v>464</v>
      </c>
    </row>
    <row r="188" spans="1:65" s="2" customFormat="1" ht="16.5" customHeight="1">
      <c r="A188" s="40"/>
      <c r="B188" s="41"/>
      <c r="C188" s="230" t="s">
        <v>465</v>
      </c>
      <c r="D188" s="230" t="s">
        <v>160</v>
      </c>
      <c r="E188" s="231" t="s">
        <v>663</v>
      </c>
      <c r="F188" s="232" t="s">
        <v>664</v>
      </c>
      <c r="G188" s="233" t="s">
        <v>169</v>
      </c>
      <c r="H188" s="234">
        <v>1</v>
      </c>
      <c r="I188" s="235"/>
      <c r="J188" s="236">
        <f>ROUND(I188*H188,2)</f>
        <v>0</v>
      </c>
      <c r="K188" s="232" t="s">
        <v>413</v>
      </c>
      <c r="L188" s="46"/>
      <c r="M188" s="237" t="s">
        <v>1</v>
      </c>
      <c r="N188" s="238" t="s">
        <v>47</v>
      </c>
      <c r="O188" s="93"/>
      <c r="P188" s="239">
        <f>O188*H188</f>
        <v>0</v>
      </c>
      <c r="Q188" s="239">
        <v>0</v>
      </c>
      <c r="R188" s="239">
        <f>Q188*H188</f>
        <v>0</v>
      </c>
      <c r="S188" s="239">
        <v>0</v>
      </c>
      <c r="T188" s="240">
        <f>S188*H188</f>
        <v>0</v>
      </c>
      <c r="U188" s="40"/>
      <c r="V188" s="40"/>
      <c r="W188" s="40"/>
      <c r="X188" s="40"/>
      <c r="Y188" s="40"/>
      <c r="Z188" s="40"/>
      <c r="AA188" s="40"/>
      <c r="AB188" s="40"/>
      <c r="AC188" s="40"/>
      <c r="AD188" s="40"/>
      <c r="AE188" s="40"/>
      <c r="AR188" s="241" t="s">
        <v>165</v>
      </c>
      <c r="AT188" s="241" t="s">
        <v>160</v>
      </c>
      <c r="AU188" s="241" t="s">
        <v>89</v>
      </c>
      <c r="AY188" s="18" t="s">
        <v>158</v>
      </c>
      <c r="BE188" s="242">
        <f>IF(N188="základní",J188,0)</f>
        <v>0</v>
      </c>
      <c r="BF188" s="242">
        <f>IF(N188="snížená",J188,0)</f>
        <v>0</v>
      </c>
      <c r="BG188" s="242">
        <f>IF(N188="zákl. přenesená",J188,0)</f>
        <v>0</v>
      </c>
      <c r="BH188" s="242">
        <f>IF(N188="sníž. přenesená",J188,0)</f>
        <v>0</v>
      </c>
      <c r="BI188" s="242">
        <f>IF(N188="nulová",J188,0)</f>
        <v>0</v>
      </c>
      <c r="BJ188" s="18" t="s">
        <v>89</v>
      </c>
      <c r="BK188" s="242">
        <f>ROUND(I188*H188,2)</f>
        <v>0</v>
      </c>
      <c r="BL188" s="18" t="s">
        <v>165</v>
      </c>
      <c r="BM188" s="241" t="s">
        <v>468</v>
      </c>
    </row>
    <row r="189" spans="1:65" s="2" customFormat="1" ht="24.15" customHeight="1">
      <c r="A189" s="40"/>
      <c r="B189" s="41"/>
      <c r="C189" s="230" t="s">
        <v>407</v>
      </c>
      <c r="D189" s="230" t="s">
        <v>160</v>
      </c>
      <c r="E189" s="231" t="s">
        <v>665</v>
      </c>
      <c r="F189" s="232" t="s">
        <v>666</v>
      </c>
      <c r="G189" s="233" t="s">
        <v>667</v>
      </c>
      <c r="H189" s="234">
        <v>30</v>
      </c>
      <c r="I189" s="235"/>
      <c r="J189" s="236">
        <f>ROUND(I189*H189,2)</f>
        <v>0</v>
      </c>
      <c r="K189" s="232" t="s">
        <v>413</v>
      </c>
      <c r="L189" s="46"/>
      <c r="M189" s="237" t="s">
        <v>1</v>
      </c>
      <c r="N189" s="238" t="s">
        <v>47</v>
      </c>
      <c r="O189" s="93"/>
      <c r="P189" s="239">
        <f>O189*H189</f>
        <v>0</v>
      </c>
      <c r="Q189" s="239">
        <v>0</v>
      </c>
      <c r="R189" s="239">
        <f>Q189*H189</f>
        <v>0</v>
      </c>
      <c r="S189" s="239">
        <v>0</v>
      </c>
      <c r="T189" s="240">
        <f>S189*H189</f>
        <v>0</v>
      </c>
      <c r="U189" s="40"/>
      <c r="V189" s="40"/>
      <c r="W189" s="40"/>
      <c r="X189" s="40"/>
      <c r="Y189" s="40"/>
      <c r="Z189" s="40"/>
      <c r="AA189" s="40"/>
      <c r="AB189" s="40"/>
      <c r="AC189" s="40"/>
      <c r="AD189" s="40"/>
      <c r="AE189" s="40"/>
      <c r="AR189" s="241" t="s">
        <v>165</v>
      </c>
      <c r="AT189" s="241" t="s">
        <v>160</v>
      </c>
      <c r="AU189" s="241" t="s">
        <v>89</v>
      </c>
      <c r="AY189" s="18" t="s">
        <v>158</v>
      </c>
      <c r="BE189" s="242">
        <f>IF(N189="základní",J189,0)</f>
        <v>0</v>
      </c>
      <c r="BF189" s="242">
        <f>IF(N189="snížená",J189,0)</f>
        <v>0</v>
      </c>
      <c r="BG189" s="242">
        <f>IF(N189="zákl. přenesená",J189,0)</f>
        <v>0</v>
      </c>
      <c r="BH189" s="242">
        <f>IF(N189="sníž. přenesená",J189,0)</f>
        <v>0</v>
      </c>
      <c r="BI189" s="242">
        <f>IF(N189="nulová",J189,0)</f>
        <v>0</v>
      </c>
      <c r="BJ189" s="18" t="s">
        <v>89</v>
      </c>
      <c r="BK189" s="242">
        <f>ROUND(I189*H189,2)</f>
        <v>0</v>
      </c>
      <c r="BL189" s="18" t="s">
        <v>165</v>
      </c>
      <c r="BM189" s="241" t="s">
        <v>471</v>
      </c>
    </row>
    <row r="190" spans="1:47" s="2" customFormat="1" ht="12">
      <c r="A190" s="40"/>
      <c r="B190" s="41"/>
      <c r="C190" s="42"/>
      <c r="D190" s="243" t="s">
        <v>192</v>
      </c>
      <c r="E190" s="42"/>
      <c r="F190" s="244" t="s">
        <v>668</v>
      </c>
      <c r="G190" s="42"/>
      <c r="H190" s="42"/>
      <c r="I190" s="245"/>
      <c r="J190" s="42"/>
      <c r="K190" s="42"/>
      <c r="L190" s="46"/>
      <c r="M190" s="246"/>
      <c r="N190" s="247"/>
      <c r="O190" s="93"/>
      <c r="P190" s="93"/>
      <c r="Q190" s="93"/>
      <c r="R190" s="93"/>
      <c r="S190" s="93"/>
      <c r="T190" s="94"/>
      <c r="U190" s="40"/>
      <c r="V190" s="40"/>
      <c r="W190" s="40"/>
      <c r="X190" s="40"/>
      <c r="Y190" s="40"/>
      <c r="Z190" s="40"/>
      <c r="AA190" s="40"/>
      <c r="AB190" s="40"/>
      <c r="AC190" s="40"/>
      <c r="AD190" s="40"/>
      <c r="AE190" s="40"/>
      <c r="AT190" s="18" t="s">
        <v>192</v>
      </c>
      <c r="AU190" s="18" t="s">
        <v>89</v>
      </c>
    </row>
    <row r="191" spans="1:65" s="2" customFormat="1" ht="16.5" customHeight="1">
      <c r="A191" s="40"/>
      <c r="B191" s="41"/>
      <c r="C191" s="230" t="s">
        <v>472</v>
      </c>
      <c r="D191" s="230" t="s">
        <v>160</v>
      </c>
      <c r="E191" s="231" t="s">
        <v>669</v>
      </c>
      <c r="F191" s="232" t="s">
        <v>670</v>
      </c>
      <c r="G191" s="233" t="s">
        <v>271</v>
      </c>
      <c r="H191" s="234">
        <v>15</v>
      </c>
      <c r="I191" s="235"/>
      <c r="J191" s="236">
        <f>ROUND(I191*H191,2)</f>
        <v>0</v>
      </c>
      <c r="K191" s="232" t="s">
        <v>413</v>
      </c>
      <c r="L191" s="46"/>
      <c r="M191" s="237" t="s">
        <v>1</v>
      </c>
      <c r="N191" s="238" t="s">
        <v>47</v>
      </c>
      <c r="O191" s="93"/>
      <c r="P191" s="239">
        <f>O191*H191</f>
        <v>0</v>
      </c>
      <c r="Q191" s="239">
        <v>0</v>
      </c>
      <c r="R191" s="239">
        <f>Q191*H191</f>
        <v>0</v>
      </c>
      <c r="S191" s="239">
        <v>0</v>
      </c>
      <c r="T191" s="240">
        <f>S191*H191</f>
        <v>0</v>
      </c>
      <c r="U191" s="40"/>
      <c r="V191" s="40"/>
      <c r="W191" s="40"/>
      <c r="X191" s="40"/>
      <c r="Y191" s="40"/>
      <c r="Z191" s="40"/>
      <c r="AA191" s="40"/>
      <c r="AB191" s="40"/>
      <c r="AC191" s="40"/>
      <c r="AD191" s="40"/>
      <c r="AE191" s="40"/>
      <c r="AR191" s="241" t="s">
        <v>165</v>
      </c>
      <c r="AT191" s="241" t="s">
        <v>160</v>
      </c>
      <c r="AU191" s="241" t="s">
        <v>89</v>
      </c>
      <c r="AY191" s="18" t="s">
        <v>158</v>
      </c>
      <c r="BE191" s="242">
        <f>IF(N191="základní",J191,0)</f>
        <v>0</v>
      </c>
      <c r="BF191" s="242">
        <f>IF(N191="snížená",J191,0)</f>
        <v>0</v>
      </c>
      <c r="BG191" s="242">
        <f>IF(N191="zákl. přenesená",J191,0)</f>
        <v>0</v>
      </c>
      <c r="BH191" s="242">
        <f>IF(N191="sníž. přenesená",J191,0)</f>
        <v>0</v>
      </c>
      <c r="BI191" s="242">
        <f>IF(N191="nulová",J191,0)</f>
        <v>0</v>
      </c>
      <c r="BJ191" s="18" t="s">
        <v>89</v>
      </c>
      <c r="BK191" s="242">
        <f>ROUND(I191*H191,2)</f>
        <v>0</v>
      </c>
      <c r="BL191" s="18" t="s">
        <v>165</v>
      </c>
      <c r="BM191" s="241" t="s">
        <v>475</v>
      </c>
    </row>
    <row r="192" spans="1:65" s="2" customFormat="1" ht="16.5" customHeight="1">
      <c r="A192" s="40"/>
      <c r="B192" s="41"/>
      <c r="C192" s="230" t="s">
        <v>410</v>
      </c>
      <c r="D192" s="230" t="s">
        <v>160</v>
      </c>
      <c r="E192" s="231" t="s">
        <v>671</v>
      </c>
      <c r="F192" s="232" t="s">
        <v>672</v>
      </c>
      <c r="G192" s="233" t="s">
        <v>169</v>
      </c>
      <c r="H192" s="234">
        <v>3</v>
      </c>
      <c r="I192" s="235"/>
      <c r="J192" s="236">
        <f>ROUND(I192*H192,2)</f>
        <v>0</v>
      </c>
      <c r="K192" s="232" t="s">
        <v>357</v>
      </c>
      <c r="L192" s="46"/>
      <c r="M192" s="237" t="s">
        <v>1</v>
      </c>
      <c r="N192" s="238" t="s">
        <v>47</v>
      </c>
      <c r="O192" s="93"/>
      <c r="P192" s="239">
        <f>O192*H192</f>
        <v>0</v>
      </c>
      <c r="Q192" s="239">
        <v>0</v>
      </c>
      <c r="R192" s="239">
        <f>Q192*H192</f>
        <v>0</v>
      </c>
      <c r="S192" s="239">
        <v>0</v>
      </c>
      <c r="T192" s="240">
        <f>S192*H192</f>
        <v>0</v>
      </c>
      <c r="U192" s="40"/>
      <c r="V192" s="40"/>
      <c r="W192" s="40"/>
      <c r="X192" s="40"/>
      <c r="Y192" s="40"/>
      <c r="Z192" s="40"/>
      <c r="AA192" s="40"/>
      <c r="AB192" s="40"/>
      <c r="AC192" s="40"/>
      <c r="AD192" s="40"/>
      <c r="AE192" s="40"/>
      <c r="AR192" s="241" t="s">
        <v>165</v>
      </c>
      <c r="AT192" s="241" t="s">
        <v>160</v>
      </c>
      <c r="AU192" s="241" t="s">
        <v>89</v>
      </c>
      <c r="AY192" s="18" t="s">
        <v>158</v>
      </c>
      <c r="BE192" s="242">
        <f>IF(N192="základní",J192,0)</f>
        <v>0</v>
      </c>
      <c r="BF192" s="242">
        <f>IF(N192="snížená",J192,0)</f>
        <v>0</v>
      </c>
      <c r="BG192" s="242">
        <f>IF(N192="zákl. přenesená",J192,0)</f>
        <v>0</v>
      </c>
      <c r="BH192" s="242">
        <f>IF(N192="sníž. přenesená",J192,0)</f>
        <v>0</v>
      </c>
      <c r="BI192" s="242">
        <f>IF(N192="nulová",J192,0)</f>
        <v>0</v>
      </c>
      <c r="BJ192" s="18" t="s">
        <v>89</v>
      </c>
      <c r="BK192" s="242">
        <f>ROUND(I192*H192,2)</f>
        <v>0</v>
      </c>
      <c r="BL192" s="18" t="s">
        <v>165</v>
      </c>
      <c r="BM192" s="241" t="s">
        <v>478</v>
      </c>
    </row>
    <row r="193" spans="1:47" s="2" customFormat="1" ht="12">
      <c r="A193" s="40"/>
      <c r="B193" s="41"/>
      <c r="C193" s="42"/>
      <c r="D193" s="243" t="s">
        <v>192</v>
      </c>
      <c r="E193" s="42"/>
      <c r="F193" s="244" t="s">
        <v>648</v>
      </c>
      <c r="G193" s="42"/>
      <c r="H193" s="42"/>
      <c r="I193" s="245"/>
      <c r="J193" s="42"/>
      <c r="K193" s="42"/>
      <c r="L193" s="46"/>
      <c r="M193" s="246"/>
      <c r="N193" s="247"/>
      <c r="O193" s="93"/>
      <c r="P193" s="93"/>
      <c r="Q193" s="93"/>
      <c r="R193" s="93"/>
      <c r="S193" s="93"/>
      <c r="T193" s="94"/>
      <c r="U193" s="40"/>
      <c r="V193" s="40"/>
      <c r="W193" s="40"/>
      <c r="X193" s="40"/>
      <c r="Y193" s="40"/>
      <c r="Z193" s="40"/>
      <c r="AA193" s="40"/>
      <c r="AB193" s="40"/>
      <c r="AC193" s="40"/>
      <c r="AD193" s="40"/>
      <c r="AE193" s="40"/>
      <c r="AT193" s="18" t="s">
        <v>192</v>
      </c>
      <c r="AU193" s="18" t="s">
        <v>89</v>
      </c>
    </row>
    <row r="194" spans="1:65" s="2" customFormat="1" ht="16.5" customHeight="1">
      <c r="A194" s="40"/>
      <c r="B194" s="41"/>
      <c r="C194" s="230" t="s">
        <v>479</v>
      </c>
      <c r="D194" s="230" t="s">
        <v>160</v>
      </c>
      <c r="E194" s="231" t="s">
        <v>673</v>
      </c>
      <c r="F194" s="232" t="s">
        <v>674</v>
      </c>
      <c r="G194" s="233" t="s">
        <v>169</v>
      </c>
      <c r="H194" s="234">
        <v>4</v>
      </c>
      <c r="I194" s="235"/>
      <c r="J194" s="236">
        <f>ROUND(I194*H194,2)</f>
        <v>0</v>
      </c>
      <c r="K194" s="232" t="s">
        <v>357</v>
      </c>
      <c r="L194" s="46"/>
      <c r="M194" s="237" t="s">
        <v>1</v>
      </c>
      <c r="N194" s="238" t="s">
        <v>47</v>
      </c>
      <c r="O194" s="93"/>
      <c r="P194" s="239">
        <f>O194*H194</f>
        <v>0</v>
      </c>
      <c r="Q194" s="239">
        <v>0</v>
      </c>
      <c r="R194" s="239">
        <f>Q194*H194</f>
        <v>0</v>
      </c>
      <c r="S194" s="239">
        <v>0</v>
      </c>
      <c r="T194" s="240">
        <f>S194*H194</f>
        <v>0</v>
      </c>
      <c r="U194" s="40"/>
      <c r="V194" s="40"/>
      <c r="W194" s="40"/>
      <c r="X194" s="40"/>
      <c r="Y194" s="40"/>
      <c r="Z194" s="40"/>
      <c r="AA194" s="40"/>
      <c r="AB194" s="40"/>
      <c r="AC194" s="40"/>
      <c r="AD194" s="40"/>
      <c r="AE194" s="40"/>
      <c r="AR194" s="241" t="s">
        <v>165</v>
      </c>
      <c r="AT194" s="241" t="s">
        <v>160</v>
      </c>
      <c r="AU194" s="241" t="s">
        <v>89</v>
      </c>
      <c r="AY194" s="18" t="s">
        <v>158</v>
      </c>
      <c r="BE194" s="242">
        <f>IF(N194="základní",J194,0)</f>
        <v>0</v>
      </c>
      <c r="BF194" s="242">
        <f>IF(N194="snížená",J194,0)</f>
        <v>0</v>
      </c>
      <c r="BG194" s="242">
        <f>IF(N194="zákl. přenesená",J194,0)</f>
        <v>0</v>
      </c>
      <c r="BH194" s="242">
        <f>IF(N194="sníž. přenesená",J194,0)</f>
        <v>0</v>
      </c>
      <c r="BI194" s="242">
        <f>IF(N194="nulová",J194,0)</f>
        <v>0</v>
      </c>
      <c r="BJ194" s="18" t="s">
        <v>89</v>
      </c>
      <c r="BK194" s="242">
        <f>ROUND(I194*H194,2)</f>
        <v>0</v>
      </c>
      <c r="BL194" s="18" t="s">
        <v>165</v>
      </c>
      <c r="BM194" s="241" t="s">
        <v>482</v>
      </c>
    </row>
    <row r="195" spans="1:65" s="2" customFormat="1" ht="24.15" customHeight="1">
      <c r="A195" s="40"/>
      <c r="B195" s="41"/>
      <c r="C195" s="230" t="s">
        <v>414</v>
      </c>
      <c r="D195" s="230" t="s">
        <v>160</v>
      </c>
      <c r="E195" s="231" t="s">
        <v>675</v>
      </c>
      <c r="F195" s="232" t="s">
        <v>676</v>
      </c>
      <c r="G195" s="233" t="s">
        <v>169</v>
      </c>
      <c r="H195" s="234">
        <v>4</v>
      </c>
      <c r="I195" s="235"/>
      <c r="J195" s="236">
        <f>ROUND(I195*H195,2)</f>
        <v>0</v>
      </c>
      <c r="K195" s="232" t="s">
        <v>357</v>
      </c>
      <c r="L195" s="46"/>
      <c r="M195" s="237" t="s">
        <v>1</v>
      </c>
      <c r="N195" s="238" t="s">
        <v>47</v>
      </c>
      <c r="O195" s="93"/>
      <c r="P195" s="239">
        <f>O195*H195</f>
        <v>0</v>
      </c>
      <c r="Q195" s="239">
        <v>0</v>
      </c>
      <c r="R195" s="239">
        <f>Q195*H195</f>
        <v>0</v>
      </c>
      <c r="S195" s="239">
        <v>0</v>
      </c>
      <c r="T195" s="240">
        <f>S195*H195</f>
        <v>0</v>
      </c>
      <c r="U195" s="40"/>
      <c r="V195" s="40"/>
      <c r="W195" s="40"/>
      <c r="X195" s="40"/>
      <c r="Y195" s="40"/>
      <c r="Z195" s="40"/>
      <c r="AA195" s="40"/>
      <c r="AB195" s="40"/>
      <c r="AC195" s="40"/>
      <c r="AD195" s="40"/>
      <c r="AE195" s="40"/>
      <c r="AR195" s="241" t="s">
        <v>165</v>
      </c>
      <c r="AT195" s="241" t="s">
        <v>160</v>
      </c>
      <c r="AU195" s="241" t="s">
        <v>89</v>
      </c>
      <c r="AY195" s="18" t="s">
        <v>158</v>
      </c>
      <c r="BE195" s="242">
        <f>IF(N195="základní",J195,0)</f>
        <v>0</v>
      </c>
      <c r="BF195" s="242">
        <f>IF(N195="snížená",J195,0)</f>
        <v>0</v>
      </c>
      <c r="BG195" s="242">
        <f>IF(N195="zákl. přenesená",J195,0)</f>
        <v>0</v>
      </c>
      <c r="BH195" s="242">
        <f>IF(N195="sníž. přenesená",J195,0)</f>
        <v>0</v>
      </c>
      <c r="BI195" s="242">
        <f>IF(N195="nulová",J195,0)</f>
        <v>0</v>
      </c>
      <c r="BJ195" s="18" t="s">
        <v>89</v>
      </c>
      <c r="BK195" s="242">
        <f>ROUND(I195*H195,2)</f>
        <v>0</v>
      </c>
      <c r="BL195" s="18" t="s">
        <v>165</v>
      </c>
      <c r="BM195" s="241" t="s">
        <v>485</v>
      </c>
    </row>
    <row r="196" spans="1:65" s="2" customFormat="1" ht="16.5" customHeight="1">
      <c r="A196" s="40"/>
      <c r="B196" s="41"/>
      <c r="C196" s="230" t="s">
        <v>486</v>
      </c>
      <c r="D196" s="230" t="s">
        <v>160</v>
      </c>
      <c r="E196" s="231" t="s">
        <v>677</v>
      </c>
      <c r="F196" s="232" t="s">
        <v>678</v>
      </c>
      <c r="G196" s="233" t="s">
        <v>169</v>
      </c>
      <c r="H196" s="234">
        <v>4</v>
      </c>
      <c r="I196" s="235"/>
      <c r="J196" s="236">
        <f>ROUND(I196*H196,2)</f>
        <v>0</v>
      </c>
      <c r="K196" s="232" t="s">
        <v>357</v>
      </c>
      <c r="L196" s="46"/>
      <c r="M196" s="237" t="s">
        <v>1</v>
      </c>
      <c r="N196" s="238" t="s">
        <v>47</v>
      </c>
      <c r="O196" s="93"/>
      <c r="P196" s="239">
        <f>O196*H196</f>
        <v>0</v>
      </c>
      <c r="Q196" s="239">
        <v>0</v>
      </c>
      <c r="R196" s="239">
        <f>Q196*H196</f>
        <v>0</v>
      </c>
      <c r="S196" s="239">
        <v>0</v>
      </c>
      <c r="T196" s="240">
        <f>S196*H196</f>
        <v>0</v>
      </c>
      <c r="U196" s="40"/>
      <c r="V196" s="40"/>
      <c r="W196" s="40"/>
      <c r="X196" s="40"/>
      <c r="Y196" s="40"/>
      <c r="Z196" s="40"/>
      <c r="AA196" s="40"/>
      <c r="AB196" s="40"/>
      <c r="AC196" s="40"/>
      <c r="AD196" s="40"/>
      <c r="AE196" s="40"/>
      <c r="AR196" s="241" t="s">
        <v>165</v>
      </c>
      <c r="AT196" s="241" t="s">
        <v>160</v>
      </c>
      <c r="AU196" s="241" t="s">
        <v>89</v>
      </c>
      <c r="AY196" s="18" t="s">
        <v>158</v>
      </c>
      <c r="BE196" s="242">
        <f>IF(N196="základní",J196,0)</f>
        <v>0</v>
      </c>
      <c r="BF196" s="242">
        <f>IF(N196="snížená",J196,0)</f>
        <v>0</v>
      </c>
      <c r="BG196" s="242">
        <f>IF(N196="zákl. přenesená",J196,0)</f>
        <v>0</v>
      </c>
      <c r="BH196" s="242">
        <f>IF(N196="sníž. přenesená",J196,0)</f>
        <v>0</v>
      </c>
      <c r="BI196" s="242">
        <f>IF(N196="nulová",J196,0)</f>
        <v>0</v>
      </c>
      <c r="BJ196" s="18" t="s">
        <v>89</v>
      </c>
      <c r="BK196" s="242">
        <f>ROUND(I196*H196,2)</f>
        <v>0</v>
      </c>
      <c r="BL196" s="18" t="s">
        <v>165</v>
      </c>
      <c r="BM196" s="241" t="s">
        <v>489</v>
      </c>
    </row>
    <row r="197" spans="1:65" s="2" customFormat="1" ht="16.5" customHeight="1">
      <c r="A197" s="40"/>
      <c r="B197" s="41"/>
      <c r="C197" s="230" t="s">
        <v>417</v>
      </c>
      <c r="D197" s="230" t="s">
        <v>160</v>
      </c>
      <c r="E197" s="231" t="s">
        <v>679</v>
      </c>
      <c r="F197" s="232" t="s">
        <v>680</v>
      </c>
      <c r="G197" s="233" t="s">
        <v>169</v>
      </c>
      <c r="H197" s="234">
        <v>4</v>
      </c>
      <c r="I197" s="235"/>
      <c r="J197" s="236">
        <f>ROUND(I197*H197,2)</f>
        <v>0</v>
      </c>
      <c r="K197" s="232" t="s">
        <v>357</v>
      </c>
      <c r="L197" s="46"/>
      <c r="M197" s="237" t="s">
        <v>1</v>
      </c>
      <c r="N197" s="238" t="s">
        <v>47</v>
      </c>
      <c r="O197" s="93"/>
      <c r="P197" s="239">
        <f>O197*H197</f>
        <v>0</v>
      </c>
      <c r="Q197" s="239">
        <v>0</v>
      </c>
      <c r="R197" s="239">
        <f>Q197*H197</f>
        <v>0</v>
      </c>
      <c r="S197" s="239">
        <v>0</v>
      </c>
      <c r="T197" s="240">
        <f>S197*H197</f>
        <v>0</v>
      </c>
      <c r="U197" s="40"/>
      <c r="V197" s="40"/>
      <c r="W197" s="40"/>
      <c r="X197" s="40"/>
      <c r="Y197" s="40"/>
      <c r="Z197" s="40"/>
      <c r="AA197" s="40"/>
      <c r="AB197" s="40"/>
      <c r="AC197" s="40"/>
      <c r="AD197" s="40"/>
      <c r="AE197" s="40"/>
      <c r="AR197" s="241" t="s">
        <v>165</v>
      </c>
      <c r="AT197" s="241" t="s">
        <v>160</v>
      </c>
      <c r="AU197" s="241" t="s">
        <v>89</v>
      </c>
      <c r="AY197" s="18" t="s">
        <v>158</v>
      </c>
      <c r="BE197" s="242">
        <f>IF(N197="základní",J197,0)</f>
        <v>0</v>
      </c>
      <c r="BF197" s="242">
        <f>IF(N197="snížená",J197,0)</f>
        <v>0</v>
      </c>
      <c r="BG197" s="242">
        <f>IF(N197="zákl. přenesená",J197,0)</f>
        <v>0</v>
      </c>
      <c r="BH197" s="242">
        <f>IF(N197="sníž. přenesená",J197,0)</f>
        <v>0</v>
      </c>
      <c r="BI197" s="242">
        <f>IF(N197="nulová",J197,0)</f>
        <v>0</v>
      </c>
      <c r="BJ197" s="18" t="s">
        <v>89</v>
      </c>
      <c r="BK197" s="242">
        <f>ROUND(I197*H197,2)</f>
        <v>0</v>
      </c>
      <c r="BL197" s="18" t="s">
        <v>165</v>
      </c>
      <c r="BM197" s="241" t="s">
        <v>492</v>
      </c>
    </row>
    <row r="198" spans="1:65" s="2" customFormat="1" ht="16.5" customHeight="1">
      <c r="A198" s="40"/>
      <c r="B198" s="41"/>
      <c r="C198" s="230" t="s">
        <v>493</v>
      </c>
      <c r="D198" s="230" t="s">
        <v>160</v>
      </c>
      <c r="E198" s="231" t="s">
        <v>681</v>
      </c>
      <c r="F198" s="232" t="s">
        <v>682</v>
      </c>
      <c r="G198" s="233" t="s">
        <v>169</v>
      </c>
      <c r="H198" s="234">
        <v>3</v>
      </c>
      <c r="I198" s="235"/>
      <c r="J198" s="236">
        <f>ROUND(I198*H198,2)</f>
        <v>0</v>
      </c>
      <c r="K198" s="232" t="s">
        <v>413</v>
      </c>
      <c r="L198" s="46"/>
      <c r="M198" s="237" t="s">
        <v>1</v>
      </c>
      <c r="N198" s="238" t="s">
        <v>47</v>
      </c>
      <c r="O198" s="93"/>
      <c r="P198" s="239">
        <f>O198*H198</f>
        <v>0</v>
      </c>
      <c r="Q198" s="239">
        <v>0</v>
      </c>
      <c r="R198" s="239">
        <f>Q198*H198</f>
        <v>0</v>
      </c>
      <c r="S198" s="239">
        <v>0</v>
      </c>
      <c r="T198" s="240">
        <f>S198*H198</f>
        <v>0</v>
      </c>
      <c r="U198" s="40"/>
      <c r="V198" s="40"/>
      <c r="W198" s="40"/>
      <c r="X198" s="40"/>
      <c r="Y198" s="40"/>
      <c r="Z198" s="40"/>
      <c r="AA198" s="40"/>
      <c r="AB198" s="40"/>
      <c r="AC198" s="40"/>
      <c r="AD198" s="40"/>
      <c r="AE198" s="40"/>
      <c r="AR198" s="241" t="s">
        <v>165</v>
      </c>
      <c r="AT198" s="241" t="s">
        <v>160</v>
      </c>
      <c r="AU198" s="241" t="s">
        <v>89</v>
      </c>
      <c r="AY198" s="18" t="s">
        <v>158</v>
      </c>
      <c r="BE198" s="242">
        <f>IF(N198="základní",J198,0)</f>
        <v>0</v>
      </c>
      <c r="BF198" s="242">
        <f>IF(N198="snížená",J198,0)</f>
        <v>0</v>
      </c>
      <c r="BG198" s="242">
        <f>IF(N198="zákl. přenesená",J198,0)</f>
        <v>0</v>
      </c>
      <c r="BH198" s="242">
        <f>IF(N198="sníž. přenesená",J198,0)</f>
        <v>0</v>
      </c>
      <c r="BI198" s="242">
        <f>IF(N198="nulová",J198,0)</f>
        <v>0</v>
      </c>
      <c r="BJ198" s="18" t="s">
        <v>89</v>
      </c>
      <c r="BK198" s="242">
        <f>ROUND(I198*H198,2)</f>
        <v>0</v>
      </c>
      <c r="BL198" s="18" t="s">
        <v>165</v>
      </c>
      <c r="BM198" s="241" t="s">
        <v>496</v>
      </c>
    </row>
    <row r="199" spans="1:47" s="2" customFormat="1" ht="12">
      <c r="A199" s="40"/>
      <c r="B199" s="41"/>
      <c r="C199" s="42"/>
      <c r="D199" s="243" t="s">
        <v>192</v>
      </c>
      <c r="E199" s="42"/>
      <c r="F199" s="244" t="s">
        <v>648</v>
      </c>
      <c r="G199" s="42"/>
      <c r="H199" s="42"/>
      <c r="I199" s="245"/>
      <c r="J199" s="42"/>
      <c r="K199" s="42"/>
      <c r="L199" s="46"/>
      <c r="M199" s="246"/>
      <c r="N199" s="247"/>
      <c r="O199" s="93"/>
      <c r="P199" s="93"/>
      <c r="Q199" s="93"/>
      <c r="R199" s="93"/>
      <c r="S199" s="93"/>
      <c r="T199" s="94"/>
      <c r="U199" s="40"/>
      <c r="V199" s="40"/>
      <c r="W199" s="40"/>
      <c r="X199" s="40"/>
      <c r="Y199" s="40"/>
      <c r="Z199" s="40"/>
      <c r="AA199" s="40"/>
      <c r="AB199" s="40"/>
      <c r="AC199" s="40"/>
      <c r="AD199" s="40"/>
      <c r="AE199" s="40"/>
      <c r="AT199" s="18" t="s">
        <v>192</v>
      </c>
      <c r="AU199" s="18" t="s">
        <v>89</v>
      </c>
    </row>
    <row r="200" spans="1:65" s="2" customFormat="1" ht="16.5" customHeight="1">
      <c r="A200" s="40"/>
      <c r="B200" s="41"/>
      <c r="C200" s="230" t="s">
        <v>421</v>
      </c>
      <c r="D200" s="230" t="s">
        <v>160</v>
      </c>
      <c r="E200" s="231" t="s">
        <v>683</v>
      </c>
      <c r="F200" s="232" t="s">
        <v>684</v>
      </c>
      <c r="G200" s="233" t="s">
        <v>169</v>
      </c>
      <c r="H200" s="234">
        <v>2</v>
      </c>
      <c r="I200" s="235"/>
      <c r="J200" s="236">
        <f>ROUND(I200*H200,2)</f>
        <v>0</v>
      </c>
      <c r="K200" s="232" t="s">
        <v>413</v>
      </c>
      <c r="L200" s="46"/>
      <c r="M200" s="237" t="s">
        <v>1</v>
      </c>
      <c r="N200" s="238" t="s">
        <v>47</v>
      </c>
      <c r="O200" s="93"/>
      <c r="P200" s="239">
        <f>O200*H200</f>
        <v>0</v>
      </c>
      <c r="Q200" s="239">
        <v>0</v>
      </c>
      <c r="R200" s="239">
        <f>Q200*H200</f>
        <v>0</v>
      </c>
      <c r="S200" s="239">
        <v>0</v>
      </c>
      <c r="T200" s="240">
        <f>S200*H200</f>
        <v>0</v>
      </c>
      <c r="U200" s="40"/>
      <c r="V200" s="40"/>
      <c r="W200" s="40"/>
      <c r="X200" s="40"/>
      <c r="Y200" s="40"/>
      <c r="Z200" s="40"/>
      <c r="AA200" s="40"/>
      <c r="AB200" s="40"/>
      <c r="AC200" s="40"/>
      <c r="AD200" s="40"/>
      <c r="AE200" s="40"/>
      <c r="AR200" s="241" t="s">
        <v>165</v>
      </c>
      <c r="AT200" s="241" t="s">
        <v>160</v>
      </c>
      <c r="AU200" s="241" t="s">
        <v>89</v>
      </c>
      <c r="AY200" s="18" t="s">
        <v>158</v>
      </c>
      <c r="BE200" s="242">
        <f>IF(N200="základní",J200,0)</f>
        <v>0</v>
      </c>
      <c r="BF200" s="242">
        <f>IF(N200="snížená",J200,0)</f>
        <v>0</v>
      </c>
      <c r="BG200" s="242">
        <f>IF(N200="zákl. přenesená",J200,0)</f>
        <v>0</v>
      </c>
      <c r="BH200" s="242">
        <f>IF(N200="sníž. přenesená",J200,0)</f>
        <v>0</v>
      </c>
      <c r="BI200" s="242">
        <f>IF(N200="nulová",J200,0)</f>
        <v>0</v>
      </c>
      <c r="BJ200" s="18" t="s">
        <v>89</v>
      </c>
      <c r="BK200" s="242">
        <f>ROUND(I200*H200,2)</f>
        <v>0</v>
      </c>
      <c r="BL200" s="18" t="s">
        <v>165</v>
      </c>
      <c r="BM200" s="241" t="s">
        <v>499</v>
      </c>
    </row>
    <row r="201" spans="1:65" s="2" customFormat="1" ht="16.5" customHeight="1">
      <c r="A201" s="40"/>
      <c r="B201" s="41"/>
      <c r="C201" s="230" t="s">
        <v>502</v>
      </c>
      <c r="D201" s="230" t="s">
        <v>160</v>
      </c>
      <c r="E201" s="231" t="s">
        <v>685</v>
      </c>
      <c r="F201" s="232" t="s">
        <v>686</v>
      </c>
      <c r="G201" s="233" t="s">
        <v>169</v>
      </c>
      <c r="H201" s="234">
        <v>1</v>
      </c>
      <c r="I201" s="235"/>
      <c r="J201" s="236">
        <f>ROUND(I201*H201,2)</f>
        <v>0</v>
      </c>
      <c r="K201" s="232" t="s">
        <v>413</v>
      </c>
      <c r="L201" s="46"/>
      <c r="M201" s="237" t="s">
        <v>1</v>
      </c>
      <c r="N201" s="238" t="s">
        <v>47</v>
      </c>
      <c r="O201" s="93"/>
      <c r="P201" s="239">
        <f>O201*H201</f>
        <v>0</v>
      </c>
      <c r="Q201" s="239">
        <v>0</v>
      </c>
      <c r="R201" s="239">
        <f>Q201*H201</f>
        <v>0</v>
      </c>
      <c r="S201" s="239">
        <v>0</v>
      </c>
      <c r="T201" s="240">
        <f>S201*H201</f>
        <v>0</v>
      </c>
      <c r="U201" s="40"/>
      <c r="V201" s="40"/>
      <c r="W201" s="40"/>
      <c r="X201" s="40"/>
      <c r="Y201" s="40"/>
      <c r="Z201" s="40"/>
      <c r="AA201" s="40"/>
      <c r="AB201" s="40"/>
      <c r="AC201" s="40"/>
      <c r="AD201" s="40"/>
      <c r="AE201" s="40"/>
      <c r="AR201" s="241" t="s">
        <v>165</v>
      </c>
      <c r="AT201" s="241" t="s">
        <v>160</v>
      </c>
      <c r="AU201" s="241" t="s">
        <v>89</v>
      </c>
      <c r="AY201" s="18" t="s">
        <v>158</v>
      </c>
      <c r="BE201" s="242">
        <f>IF(N201="základní",J201,0)</f>
        <v>0</v>
      </c>
      <c r="BF201" s="242">
        <f>IF(N201="snížená",J201,0)</f>
        <v>0</v>
      </c>
      <c r="BG201" s="242">
        <f>IF(N201="zákl. přenesená",J201,0)</f>
        <v>0</v>
      </c>
      <c r="BH201" s="242">
        <f>IF(N201="sníž. přenesená",J201,0)</f>
        <v>0</v>
      </c>
      <c r="BI201" s="242">
        <f>IF(N201="nulová",J201,0)</f>
        <v>0</v>
      </c>
      <c r="BJ201" s="18" t="s">
        <v>89</v>
      </c>
      <c r="BK201" s="242">
        <f>ROUND(I201*H201,2)</f>
        <v>0</v>
      </c>
      <c r="BL201" s="18" t="s">
        <v>165</v>
      </c>
      <c r="BM201" s="241" t="s">
        <v>505</v>
      </c>
    </row>
    <row r="202" spans="1:65" s="2" customFormat="1" ht="16.5" customHeight="1">
      <c r="A202" s="40"/>
      <c r="B202" s="41"/>
      <c r="C202" s="230" t="s">
        <v>425</v>
      </c>
      <c r="D202" s="230" t="s">
        <v>160</v>
      </c>
      <c r="E202" s="231" t="s">
        <v>687</v>
      </c>
      <c r="F202" s="232" t="s">
        <v>688</v>
      </c>
      <c r="G202" s="233" t="s">
        <v>169</v>
      </c>
      <c r="H202" s="234">
        <v>2</v>
      </c>
      <c r="I202" s="235"/>
      <c r="J202" s="236">
        <f>ROUND(I202*H202,2)</f>
        <v>0</v>
      </c>
      <c r="K202" s="232" t="s">
        <v>413</v>
      </c>
      <c r="L202" s="46"/>
      <c r="M202" s="237" t="s">
        <v>1</v>
      </c>
      <c r="N202" s="238" t="s">
        <v>47</v>
      </c>
      <c r="O202" s="93"/>
      <c r="P202" s="239">
        <f>O202*H202</f>
        <v>0</v>
      </c>
      <c r="Q202" s="239">
        <v>0</v>
      </c>
      <c r="R202" s="239">
        <f>Q202*H202</f>
        <v>0</v>
      </c>
      <c r="S202" s="239">
        <v>0</v>
      </c>
      <c r="T202" s="240">
        <f>S202*H202</f>
        <v>0</v>
      </c>
      <c r="U202" s="40"/>
      <c r="V202" s="40"/>
      <c r="W202" s="40"/>
      <c r="X202" s="40"/>
      <c r="Y202" s="40"/>
      <c r="Z202" s="40"/>
      <c r="AA202" s="40"/>
      <c r="AB202" s="40"/>
      <c r="AC202" s="40"/>
      <c r="AD202" s="40"/>
      <c r="AE202" s="40"/>
      <c r="AR202" s="241" t="s">
        <v>165</v>
      </c>
      <c r="AT202" s="241" t="s">
        <v>160</v>
      </c>
      <c r="AU202" s="241" t="s">
        <v>89</v>
      </c>
      <c r="AY202" s="18" t="s">
        <v>158</v>
      </c>
      <c r="BE202" s="242">
        <f>IF(N202="základní",J202,0)</f>
        <v>0</v>
      </c>
      <c r="BF202" s="242">
        <f>IF(N202="snížená",J202,0)</f>
        <v>0</v>
      </c>
      <c r="BG202" s="242">
        <f>IF(N202="zákl. přenesená",J202,0)</f>
        <v>0</v>
      </c>
      <c r="BH202" s="242">
        <f>IF(N202="sníž. přenesená",J202,0)</f>
        <v>0</v>
      </c>
      <c r="BI202" s="242">
        <f>IF(N202="nulová",J202,0)</f>
        <v>0</v>
      </c>
      <c r="BJ202" s="18" t="s">
        <v>89</v>
      </c>
      <c r="BK202" s="242">
        <f>ROUND(I202*H202,2)</f>
        <v>0</v>
      </c>
      <c r="BL202" s="18" t="s">
        <v>165</v>
      </c>
      <c r="BM202" s="241" t="s">
        <v>510</v>
      </c>
    </row>
    <row r="203" spans="1:65" s="2" customFormat="1" ht="16.5" customHeight="1">
      <c r="A203" s="40"/>
      <c r="B203" s="41"/>
      <c r="C203" s="230" t="s">
        <v>514</v>
      </c>
      <c r="D203" s="230" t="s">
        <v>160</v>
      </c>
      <c r="E203" s="231" t="s">
        <v>689</v>
      </c>
      <c r="F203" s="232" t="s">
        <v>690</v>
      </c>
      <c r="G203" s="233" t="s">
        <v>169</v>
      </c>
      <c r="H203" s="234">
        <v>3</v>
      </c>
      <c r="I203" s="235"/>
      <c r="J203" s="236">
        <f>ROUND(I203*H203,2)</f>
        <v>0</v>
      </c>
      <c r="K203" s="232" t="s">
        <v>413</v>
      </c>
      <c r="L203" s="46"/>
      <c r="M203" s="237" t="s">
        <v>1</v>
      </c>
      <c r="N203" s="238" t="s">
        <v>47</v>
      </c>
      <c r="O203" s="93"/>
      <c r="P203" s="239">
        <f>O203*H203</f>
        <v>0</v>
      </c>
      <c r="Q203" s="239">
        <v>0</v>
      </c>
      <c r="R203" s="239">
        <f>Q203*H203</f>
        <v>0</v>
      </c>
      <c r="S203" s="239">
        <v>0</v>
      </c>
      <c r="T203" s="240">
        <f>S203*H203</f>
        <v>0</v>
      </c>
      <c r="U203" s="40"/>
      <c r="V203" s="40"/>
      <c r="W203" s="40"/>
      <c r="X203" s="40"/>
      <c r="Y203" s="40"/>
      <c r="Z203" s="40"/>
      <c r="AA203" s="40"/>
      <c r="AB203" s="40"/>
      <c r="AC203" s="40"/>
      <c r="AD203" s="40"/>
      <c r="AE203" s="40"/>
      <c r="AR203" s="241" t="s">
        <v>165</v>
      </c>
      <c r="AT203" s="241" t="s">
        <v>160</v>
      </c>
      <c r="AU203" s="241" t="s">
        <v>89</v>
      </c>
      <c r="AY203" s="18" t="s">
        <v>158</v>
      </c>
      <c r="BE203" s="242">
        <f>IF(N203="základní",J203,0)</f>
        <v>0</v>
      </c>
      <c r="BF203" s="242">
        <f>IF(N203="snížená",J203,0)</f>
        <v>0</v>
      </c>
      <c r="BG203" s="242">
        <f>IF(N203="zákl. přenesená",J203,0)</f>
        <v>0</v>
      </c>
      <c r="BH203" s="242">
        <f>IF(N203="sníž. přenesená",J203,0)</f>
        <v>0</v>
      </c>
      <c r="BI203" s="242">
        <f>IF(N203="nulová",J203,0)</f>
        <v>0</v>
      </c>
      <c r="BJ203" s="18" t="s">
        <v>89</v>
      </c>
      <c r="BK203" s="242">
        <f>ROUND(I203*H203,2)</f>
        <v>0</v>
      </c>
      <c r="BL203" s="18" t="s">
        <v>165</v>
      </c>
      <c r="BM203" s="241" t="s">
        <v>518</v>
      </c>
    </row>
    <row r="204" spans="1:47" s="2" customFormat="1" ht="12">
      <c r="A204" s="40"/>
      <c r="B204" s="41"/>
      <c r="C204" s="42"/>
      <c r="D204" s="243" t="s">
        <v>192</v>
      </c>
      <c r="E204" s="42"/>
      <c r="F204" s="244" t="s">
        <v>648</v>
      </c>
      <c r="G204" s="42"/>
      <c r="H204" s="42"/>
      <c r="I204" s="245"/>
      <c r="J204" s="42"/>
      <c r="K204" s="42"/>
      <c r="L204" s="46"/>
      <c r="M204" s="246"/>
      <c r="N204" s="247"/>
      <c r="O204" s="93"/>
      <c r="P204" s="93"/>
      <c r="Q204" s="93"/>
      <c r="R204" s="93"/>
      <c r="S204" s="93"/>
      <c r="T204" s="94"/>
      <c r="U204" s="40"/>
      <c r="V204" s="40"/>
      <c r="W204" s="40"/>
      <c r="X204" s="40"/>
      <c r="Y204" s="40"/>
      <c r="Z204" s="40"/>
      <c r="AA204" s="40"/>
      <c r="AB204" s="40"/>
      <c r="AC204" s="40"/>
      <c r="AD204" s="40"/>
      <c r="AE204" s="40"/>
      <c r="AT204" s="18" t="s">
        <v>192</v>
      </c>
      <c r="AU204" s="18" t="s">
        <v>89</v>
      </c>
    </row>
    <row r="205" spans="1:65" s="2" customFormat="1" ht="16.5" customHeight="1">
      <c r="A205" s="40"/>
      <c r="B205" s="41"/>
      <c r="C205" s="230" t="s">
        <v>428</v>
      </c>
      <c r="D205" s="230" t="s">
        <v>160</v>
      </c>
      <c r="E205" s="231" t="s">
        <v>691</v>
      </c>
      <c r="F205" s="232" t="s">
        <v>692</v>
      </c>
      <c r="G205" s="233" t="s">
        <v>169</v>
      </c>
      <c r="H205" s="234">
        <v>4</v>
      </c>
      <c r="I205" s="235"/>
      <c r="J205" s="236">
        <f>ROUND(I205*H205,2)</f>
        <v>0</v>
      </c>
      <c r="K205" s="232" t="s">
        <v>413</v>
      </c>
      <c r="L205" s="46"/>
      <c r="M205" s="237" t="s">
        <v>1</v>
      </c>
      <c r="N205" s="238" t="s">
        <v>47</v>
      </c>
      <c r="O205" s="93"/>
      <c r="P205" s="239">
        <f>O205*H205</f>
        <v>0</v>
      </c>
      <c r="Q205" s="239">
        <v>0</v>
      </c>
      <c r="R205" s="239">
        <f>Q205*H205</f>
        <v>0</v>
      </c>
      <c r="S205" s="239">
        <v>0</v>
      </c>
      <c r="T205" s="240">
        <f>S205*H205</f>
        <v>0</v>
      </c>
      <c r="U205" s="40"/>
      <c r="V205" s="40"/>
      <c r="W205" s="40"/>
      <c r="X205" s="40"/>
      <c r="Y205" s="40"/>
      <c r="Z205" s="40"/>
      <c r="AA205" s="40"/>
      <c r="AB205" s="40"/>
      <c r="AC205" s="40"/>
      <c r="AD205" s="40"/>
      <c r="AE205" s="40"/>
      <c r="AR205" s="241" t="s">
        <v>165</v>
      </c>
      <c r="AT205" s="241" t="s">
        <v>160</v>
      </c>
      <c r="AU205" s="241" t="s">
        <v>89</v>
      </c>
      <c r="AY205" s="18" t="s">
        <v>158</v>
      </c>
      <c r="BE205" s="242">
        <f>IF(N205="základní",J205,0)</f>
        <v>0</v>
      </c>
      <c r="BF205" s="242">
        <f>IF(N205="snížená",J205,0)</f>
        <v>0</v>
      </c>
      <c r="BG205" s="242">
        <f>IF(N205="zákl. přenesená",J205,0)</f>
        <v>0</v>
      </c>
      <c r="BH205" s="242">
        <f>IF(N205="sníž. přenesená",J205,0)</f>
        <v>0</v>
      </c>
      <c r="BI205" s="242">
        <f>IF(N205="nulová",J205,0)</f>
        <v>0</v>
      </c>
      <c r="BJ205" s="18" t="s">
        <v>89</v>
      </c>
      <c r="BK205" s="242">
        <f>ROUND(I205*H205,2)</f>
        <v>0</v>
      </c>
      <c r="BL205" s="18" t="s">
        <v>165</v>
      </c>
      <c r="BM205" s="241" t="s">
        <v>521</v>
      </c>
    </row>
    <row r="206" spans="1:63" s="12" customFormat="1" ht="25.9" customHeight="1">
      <c r="A206" s="12"/>
      <c r="B206" s="214"/>
      <c r="C206" s="215"/>
      <c r="D206" s="216" t="s">
        <v>81</v>
      </c>
      <c r="E206" s="217" t="s">
        <v>506</v>
      </c>
      <c r="F206" s="217" t="s">
        <v>507</v>
      </c>
      <c r="G206" s="215"/>
      <c r="H206" s="215"/>
      <c r="I206" s="218"/>
      <c r="J206" s="219">
        <f>BK206</f>
        <v>0</v>
      </c>
      <c r="K206" s="215"/>
      <c r="L206" s="220"/>
      <c r="M206" s="221"/>
      <c r="N206" s="222"/>
      <c r="O206" s="222"/>
      <c r="P206" s="223">
        <f>SUM(P207:P208)</f>
        <v>0</v>
      </c>
      <c r="Q206" s="222"/>
      <c r="R206" s="223">
        <f>SUM(R207:R208)</f>
        <v>0</v>
      </c>
      <c r="S206" s="222"/>
      <c r="T206" s="224">
        <f>SUM(T207:T208)</f>
        <v>0</v>
      </c>
      <c r="U206" s="12"/>
      <c r="V206" s="12"/>
      <c r="W206" s="12"/>
      <c r="X206" s="12"/>
      <c r="Y206" s="12"/>
      <c r="Z206" s="12"/>
      <c r="AA206" s="12"/>
      <c r="AB206" s="12"/>
      <c r="AC206" s="12"/>
      <c r="AD206" s="12"/>
      <c r="AE206" s="12"/>
      <c r="AR206" s="225" t="s">
        <v>89</v>
      </c>
      <c r="AT206" s="226" t="s">
        <v>81</v>
      </c>
      <c r="AU206" s="226" t="s">
        <v>82</v>
      </c>
      <c r="AY206" s="225" t="s">
        <v>158</v>
      </c>
      <c r="BK206" s="227">
        <f>SUM(BK207:BK208)</f>
        <v>0</v>
      </c>
    </row>
    <row r="207" spans="1:65" s="2" customFormat="1" ht="16.5" customHeight="1">
      <c r="A207" s="40"/>
      <c r="B207" s="41"/>
      <c r="C207" s="230" t="s">
        <v>693</v>
      </c>
      <c r="D207" s="230" t="s">
        <v>160</v>
      </c>
      <c r="E207" s="231" t="s">
        <v>508</v>
      </c>
      <c r="F207" s="232" t="s">
        <v>509</v>
      </c>
      <c r="G207" s="233" t="s">
        <v>236</v>
      </c>
      <c r="H207" s="234">
        <v>181.276</v>
      </c>
      <c r="I207" s="235"/>
      <c r="J207" s="236">
        <f>ROUND(I207*H207,2)</f>
        <v>0</v>
      </c>
      <c r="K207" s="232" t="s">
        <v>357</v>
      </c>
      <c r="L207" s="46"/>
      <c r="M207" s="237" t="s">
        <v>1</v>
      </c>
      <c r="N207" s="238" t="s">
        <v>47</v>
      </c>
      <c r="O207" s="93"/>
      <c r="P207" s="239">
        <f>O207*H207</f>
        <v>0</v>
      </c>
      <c r="Q207" s="239">
        <v>0</v>
      </c>
      <c r="R207" s="239">
        <f>Q207*H207</f>
        <v>0</v>
      </c>
      <c r="S207" s="239">
        <v>0</v>
      </c>
      <c r="T207" s="240">
        <f>S207*H207</f>
        <v>0</v>
      </c>
      <c r="U207" s="40"/>
      <c r="V207" s="40"/>
      <c r="W207" s="40"/>
      <c r="X207" s="40"/>
      <c r="Y207" s="40"/>
      <c r="Z207" s="40"/>
      <c r="AA207" s="40"/>
      <c r="AB207" s="40"/>
      <c r="AC207" s="40"/>
      <c r="AD207" s="40"/>
      <c r="AE207" s="40"/>
      <c r="AR207" s="241" t="s">
        <v>165</v>
      </c>
      <c r="AT207" s="241" t="s">
        <v>160</v>
      </c>
      <c r="AU207" s="241" t="s">
        <v>89</v>
      </c>
      <c r="AY207" s="18" t="s">
        <v>158</v>
      </c>
      <c r="BE207" s="242">
        <f>IF(N207="základní",J207,0)</f>
        <v>0</v>
      </c>
      <c r="BF207" s="242">
        <f>IF(N207="snížená",J207,0)</f>
        <v>0</v>
      </c>
      <c r="BG207" s="242">
        <f>IF(N207="zákl. přenesená",J207,0)</f>
        <v>0</v>
      </c>
      <c r="BH207" s="242">
        <f>IF(N207="sníž. přenesená",J207,0)</f>
        <v>0</v>
      </c>
      <c r="BI207" s="242">
        <f>IF(N207="nulová",J207,0)</f>
        <v>0</v>
      </c>
      <c r="BJ207" s="18" t="s">
        <v>89</v>
      </c>
      <c r="BK207" s="242">
        <f>ROUND(I207*H207,2)</f>
        <v>0</v>
      </c>
      <c r="BL207" s="18" t="s">
        <v>165</v>
      </c>
      <c r="BM207" s="241" t="s">
        <v>694</v>
      </c>
    </row>
    <row r="208" spans="1:47" s="2" customFormat="1" ht="12">
      <c r="A208" s="40"/>
      <c r="B208" s="41"/>
      <c r="C208" s="42"/>
      <c r="D208" s="243" t="s">
        <v>192</v>
      </c>
      <c r="E208" s="42"/>
      <c r="F208" s="244" t="s">
        <v>511</v>
      </c>
      <c r="G208" s="42"/>
      <c r="H208" s="42"/>
      <c r="I208" s="245"/>
      <c r="J208" s="42"/>
      <c r="K208" s="42"/>
      <c r="L208" s="46"/>
      <c r="M208" s="246"/>
      <c r="N208" s="247"/>
      <c r="O208" s="93"/>
      <c r="P208" s="93"/>
      <c r="Q208" s="93"/>
      <c r="R208" s="93"/>
      <c r="S208" s="93"/>
      <c r="T208" s="94"/>
      <c r="U208" s="40"/>
      <c r="V208" s="40"/>
      <c r="W208" s="40"/>
      <c r="X208" s="40"/>
      <c r="Y208" s="40"/>
      <c r="Z208" s="40"/>
      <c r="AA208" s="40"/>
      <c r="AB208" s="40"/>
      <c r="AC208" s="40"/>
      <c r="AD208" s="40"/>
      <c r="AE208" s="40"/>
      <c r="AT208" s="18" t="s">
        <v>192</v>
      </c>
      <c r="AU208" s="18" t="s">
        <v>89</v>
      </c>
    </row>
    <row r="209" spans="1:63" s="12" customFormat="1" ht="25.9" customHeight="1">
      <c r="A209" s="12"/>
      <c r="B209" s="214"/>
      <c r="C209" s="215"/>
      <c r="D209" s="216" t="s">
        <v>81</v>
      </c>
      <c r="E209" s="217" t="s">
        <v>512</v>
      </c>
      <c r="F209" s="217" t="s">
        <v>513</v>
      </c>
      <c r="G209" s="215"/>
      <c r="H209" s="215"/>
      <c r="I209" s="218"/>
      <c r="J209" s="219">
        <f>BK209</f>
        <v>0</v>
      </c>
      <c r="K209" s="215"/>
      <c r="L209" s="220"/>
      <c r="M209" s="221"/>
      <c r="N209" s="222"/>
      <c r="O209" s="222"/>
      <c r="P209" s="223">
        <f>SUM(P210:P211)</f>
        <v>0</v>
      </c>
      <c r="Q209" s="222"/>
      <c r="R209" s="223">
        <f>SUM(R210:R211)</f>
        <v>0</v>
      </c>
      <c r="S209" s="222"/>
      <c r="T209" s="224">
        <f>SUM(T210:T211)</f>
        <v>0</v>
      </c>
      <c r="U209" s="12"/>
      <c r="V209" s="12"/>
      <c r="W209" s="12"/>
      <c r="X209" s="12"/>
      <c r="Y209" s="12"/>
      <c r="Z209" s="12"/>
      <c r="AA209" s="12"/>
      <c r="AB209" s="12"/>
      <c r="AC209" s="12"/>
      <c r="AD209" s="12"/>
      <c r="AE209" s="12"/>
      <c r="AR209" s="225" t="s">
        <v>89</v>
      </c>
      <c r="AT209" s="226" t="s">
        <v>81</v>
      </c>
      <c r="AU209" s="226" t="s">
        <v>82</v>
      </c>
      <c r="AY209" s="225" t="s">
        <v>158</v>
      </c>
      <c r="BK209" s="227">
        <f>SUM(BK210:BK211)</f>
        <v>0</v>
      </c>
    </row>
    <row r="210" spans="1:65" s="2" customFormat="1" ht="24.15" customHeight="1">
      <c r="A210" s="40"/>
      <c r="B210" s="41"/>
      <c r="C210" s="230" t="s">
        <v>431</v>
      </c>
      <c r="D210" s="230" t="s">
        <v>160</v>
      </c>
      <c r="E210" s="231" t="s">
        <v>519</v>
      </c>
      <c r="F210" s="232" t="s">
        <v>695</v>
      </c>
      <c r="G210" s="233" t="s">
        <v>517</v>
      </c>
      <c r="H210" s="234">
        <v>1</v>
      </c>
      <c r="I210" s="235"/>
      <c r="J210" s="236">
        <f>ROUND(I210*H210,2)</f>
        <v>0</v>
      </c>
      <c r="K210" s="232" t="s">
        <v>413</v>
      </c>
      <c r="L210" s="46"/>
      <c r="M210" s="237" t="s">
        <v>1</v>
      </c>
      <c r="N210" s="238" t="s">
        <v>47</v>
      </c>
      <c r="O210" s="93"/>
      <c r="P210" s="239">
        <f>O210*H210</f>
        <v>0</v>
      </c>
      <c r="Q210" s="239">
        <v>0</v>
      </c>
      <c r="R210" s="239">
        <f>Q210*H210</f>
        <v>0</v>
      </c>
      <c r="S210" s="239">
        <v>0</v>
      </c>
      <c r="T210" s="240">
        <f>S210*H210</f>
        <v>0</v>
      </c>
      <c r="U210" s="40"/>
      <c r="V210" s="40"/>
      <c r="W210" s="40"/>
      <c r="X210" s="40"/>
      <c r="Y210" s="40"/>
      <c r="Z210" s="40"/>
      <c r="AA210" s="40"/>
      <c r="AB210" s="40"/>
      <c r="AC210" s="40"/>
      <c r="AD210" s="40"/>
      <c r="AE210" s="40"/>
      <c r="AR210" s="241" t="s">
        <v>165</v>
      </c>
      <c r="AT210" s="241" t="s">
        <v>160</v>
      </c>
      <c r="AU210" s="241" t="s">
        <v>89</v>
      </c>
      <c r="AY210" s="18" t="s">
        <v>158</v>
      </c>
      <c r="BE210" s="242">
        <f>IF(N210="základní",J210,0)</f>
        <v>0</v>
      </c>
      <c r="BF210" s="242">
        <f>IF(N210="snížená",J210,0)</f>
        <v>0</v>
      </c>
      <c r="BG210" s="242">
        <f>IF(N210="zákl. přenesená",J210,0)</f>
        <v>0</v>
      </c>
      <c r="BH210" s="242">
        <f>IF(N210="sníž. přenesená",J210,0)</f>
        <v>0</v>
      </c>
      <c r="BI210" s="242">
        <f>IF(N210="nulová",J210,0)</f>
        <v>0</v>
      </c>
      <c r="BJ210" s="18" t="s">
        <v>89</v>
      </c>
      <c r="BK210" s="242">
        <f>ROUND(I210*H210,2)</f>
        <v>0</v>
      </c>
      <c r="BL210" s="18" t="s">
        <v>165</v>
      </c>
      <c r="BM210" s="241" t="s">
        <v>500</v>
      </c>
    </row>
    <row r="211" spans="1:65" s="2" customFormat="1" ht="24.15" customHeight="1">
      <c r="A211" s="40"/>
      <c r="B211" s="41"/>
      <c r="C211" s="230" t="s">
        <v>696</v>
      </c>
      <c r="D211" s="230" t="s">
        <v>160</v>
      </c>
      <c r="E211" s="231" t="s">
        <v>697</v>
      </c>
      <c r="F211" s="232" t="s">
        <v>698</v>
      </c>
      <c r="G211" s="233" t="s">
        <v>517</v>
      </c>
      <c r="H211" s="234">
        <v>1</v>
      </c>
      <c r="I211" s="235"/>
      <c r="J211" s="236">
        <f>ROUND(I211*H211,2)</f>
        <v>0</v>
      </c>
      <c r="K211" s="232" t="s">
        <v>413</v>
      </c>
      <c r="L211" s="46"/>
      <c r="M211" s="301" t="s">
        <v>1</v>
      </c>
      <c r="N211" s="302" t="s">
        <v>47</v>
      </c>
      <c r="O211" s="303"/>
      <c r="P211" s="304">
        <f>O211*H211</f>
        <v>0</v>
      </c>
      <c r="Q211" s="304">
        <v>0</v>
      </c>
      <c r="R211" s="304">
        <f>Q211*H211</f>
        <v>0</v>
      </c>
      <c r="S211" s="304">
        <v>0</v>
      </c>
      <c r="T211" s="305">
        <f>S211*H211</f>
        <v>0</v>
      </c>
      <c r="U211" s="40"/>
      <c r="V211" s="40"/>
      <c r="W211" s="40"/>
      <c r="X211" s="40"/>
      <c r="Y211" s="40"/>
      <c r="Z211" s="40"/>
      <c r="AA211" s="40"/>
      <c r="AB211" s="40"/>
      <c r="AC211" s="40"/>
      <c r="AD211" s="40"/>
      <c r="AE211" s="40"/>
      <c r="AR211" s="241" t="s">
        <v>165</v>
      </c>
      <c r="AT211" s="241" t="s">
        <v>160</v>
      </c>
      <c r="AU211" s="241" t="s">
        <v>89</v>
      </c>
      <c r="AY211" s="18" t="s">
        <v>158</v>
      </c>
      <c r="BE211" s="242">
        <f>IF(N211="základní",J211,0)</f>
        <v>0</v>
      </c>
      <c r="BF211" s="242">
        <f>IF(N211="snížená",J211,0)</f>
        <v>0</v>
      </c>
      <c r="BG211" s="242">
        <f>IF(N211="zákl. přenesená",J211,0)</f>
        <v>0</v>
      </c>
      <c r="BH211" s="242">
        <f>IF(N211="sníž. přenesená",J211,0)</f>
        <v>0</v>
      </c>
      <c r="BI211" s="242">
        <f>IF(N211="nulová",J211,0)</f>
        <v>0</v>
      </c>
      <c r="BJ211" s="18" t="s">
        <v>89</v>
      </c>
      <c r="BK211" s="242">
        <f>ROUND(I211*H211,2)</f>
        <v>0</v>
      </c>
      <c r="BL211" s="18" t="s">
        <v>165</v>
      </c>
      <c r="BM211" s="241" t="s">
        <v>699</v>
      </c>
    </row>
    <row r="212" spans="1:31" s="2" customFormat="1" ht="6.95" customHeight="1">
      <c r="A212" s="40"/>
      <c r="B212" s="68"/>
      <c r="C212" s="69"/>
      <c r="D212" s="69"/>
      <c r="E212" s="69"/>
      <c r="F212" s="69"/>
      <c r="G212" s="69"/>
      <c r="H212" s="69"/>
      <c r="I212" s="69"/>
      <c r="J212" s="69"/>
      <c r="K212" s="69"/>
      <c r="L212" s="46"/>
      <c r="M212" s="40"/>
      <c r="O212" s="40"/>
      <c r="P212" s="40"/>
      <c r="Q212" s="40"/>
      <c r="R212" s="40"/>
      <c r="S212" s="40"/>
      <c r="T212" s="40"/>
      <c r="U212" s="40"/>
      <c r="V212" s="40"/>
      <c r="W212" s="40"/>
      <c r="X212" s="40"/>
      <c r="Y212" s="40"/>
      <c r="Z212" s="40"/>
      <c r="AA212" s="40"/>
      <c r="AB212" s="40"/>
      <c r="AC212" s="40"/>
      <c r="AD212" s="40"/>
      <c r="AE212" s="40"/>
    </row>
  </sheetData>
  <sheetProtection password="E785" sheet="1" objects="1" scenarios="1" formatColumns="0" formatRows="0" autoFilter="0"/>
  <autoFilter ref="C128:K211"/>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122</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2:12" ht="12">
      <c r="B8" s="21"/>
      <c r="D8" s="153" t="s">
        <v>127</v>
      </c>
      <c r="L8" s="21"/>
    </row>
    <row r="9" spans="2:12" s="1" customFormat="1" ht="16.5" customHeight="1">
      <c r="B9" s="21"/>
      <c r="E9" s="154" t="s">
        <v>522</v>
      </c>
      <c r="F9" s="1"/>
      <c r="G9" s="1"/>
      <c r="H9" s="1"/>
      <c r="L9" s="21"/>
    </row>
    <row r="10" spans="2:12" s="1" customFormat="1" ht="12" customHeight="1">
      <c r="B10" s="21"/>
      <c r="D10" s="153" t="s">
        <v>129</v>
      </c>
      <c r="L10" s="21"/>
    </row>
    <row r="11" spans="1:31" s="2" customFormat="1" ht="16.5" customHeight="1">
      <c r="A11" s="40"/>
      <c r="B11" s="46"/>
      <c r="C11" s="40"/>
      <c r="D11" s="40"/>
      <c r="E11" s="155" t="s">
        <v>604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6" t="s">
        <v>700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7" t="str">
        <f>'Rekapitulace stavby'!AN8</f>
        <v>3. 5. 2021</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 xml:space="preserve">Vysoká škola báňská -Technická univerzita Ostrava </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40</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8"/>
      <c r="B31" s="159"/>
      <c r="C31" s="158"/>
      <c r="D31" s="158"/>
      <c r="E31" s="160" t="s">
        <v>1</v>
      </c>
      <c r="F31" s="160"/>
      <c r="G31" s="160"/>
      <c r="H31" s="160"/>
      <c r="I31" s="158"/>
      <c r="J31" s="158"/>
      <c r="K31" s="158"/>
      <c r="L31" s="161"/>
      <c r="S31" s="158"/>
      <c r="T31" s="158"/>
      <c r="U31" s="158"/>
      <c r="V31" s="158"/>
      <c r="W31" s="158"/>
      <c r="X31" s="158"/>
      <c r="Y31" s="158"/>
      <c r="Z31" s="158"/>
      <c r="AA31" s="158"/>
      <c r="AB31" s="158"/>
      <c r="AC31" s="158"/>
      <c r="AD31" s="158"/>
      <c r="AE31" s="158"/>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2"/>
      <c r="E33" s="162"/>
      <c r="F33" s="162"/>
      <c r="G33" s="162"/>
      <c r="H33" s="162"/>
      <c r="I33" s="162"/>
      <c r="J33" s="162"/>
      <c r="K33" s="162"/>
      <c r="L33" s="65"/>
      <c r="S33" s="40"/>
      <c r="T33" s="40"/>
      <c r="U33" s="40"/>
      <c r="V33" s="40"/>
      <c r="W33" s="40"/>
      <c r="X33" s="40"/>
      <c r="Y33" s="40"/>
      <c r="Z33" s="40"/>
      <c r="AA33" s="40"/>
      <c r="AB33" s="40"/>
      <c r="AC33" s="40"/>
      <c r="AD33" s="40"/>
      <c r="AE33" s="40"/>
    </row>
    <row r="34" spans="1:31" s="2" customFormat="1" ht="25.4" customHeight="1">
      <c r="A34" s="40"/>
      <c r="B34" s="46"/>
      <c r="C34" s="40"/>
      <c r="D34" s="163" t="s">
        <v>42</v>
      </c>
      <c r="E34" s="40"/>
      <c r="F34" s="40"/>
      <c r="G34" s="40"/>
      <c r="H34" s="40"/>
      <c r="I34" s="40"/>
      <c r="J34" s="164">
        <f>ROUND(J128,2)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2"/>
      <c r="E35" s="162"/>
      <c r="F35" s="162"/>
      <c r="G35" s="162"/>
      <c r="H35" s="162"/>
      <c r="I35" s="162"/>
      <c r="J35" s="162"/>
      <c r="K35" s="162"/>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5" t="s">
        <v>44</v>
      </c>
      <c r="G36" s="40"/>
      <c r="H36" s="40"/>
      <c r="I36" s="165" t="s">
        <v>43</v>
      </c>
      <c r="J36" s="165"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55" t="s">
        <v>46</v>
      </c>
      <c r="E37" s="153" t="s">
        <v>47</v>
      </c>
      <c r="F37" s="166">
        <f>ROUND((SUM(BE128:BE159)),2)</f>
        <v>0</v>
      </c>
      <c r="G37" s="40"/>
      <c r="H37" s="40"/>
      <c r="I37" s="167">
        <v>0.21</v>
      </c>
      <c r="J37" s="166">
        <f>ROUND(((SUM(BE128:BE159))*I37),2)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48</v>
      </c>
      <c r="F38" s="166">
        <f>ROUND((SUM(BF128:BF159)),2)</f>
        <v>0</v>
      </c>
      <c r="G38" s="40"/>
      <c r="H38" s="40"/>
      <c r="I38" s="167">
        <v>0.15</v>
      </c>
      <c r="J38" s="166">
        <f>ROUND(((SUM(BF128:BF159))*I38),2)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49</v>
      </c>
      <c r="F39" s="166">
        <f>ROUND((SUM(BG128:BG159)),2)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50</v>
      </c>
      <c r="F40" s="166">
        <f>ROUND((SUM(BH128:BH159)),2)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51</v>
      </c>
      <c r="F41" s="166">
        <f>ROUND((SUM(BI128:BI159)),2)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52</v>
      </c>
      <c r="E43" s="170"/>
      <c r="F43" s="170"/>
      <c r="G43" s="171" t="s">
        <v>53</v>
      </c>
      <c r="H43" s="172" t="s">
        <v>54</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127</v>
      </c>
      <c r="D86" s="23"/>
      <c r="E86" s="23"/>
      <c r="F86" s="23"/>
      <c r="G86" s="23"/>
      <c r="H86" s="23"/>
      <c r="I86" s="23"/>
      <c r="J86" s="23"/>
      <c r="K86" s="23"/>
      <c r="L86" s="21"/>
    </row>
    <row r="87" spans="2:12" s="1" customFormat="1" ht="16.5" customHeight="1">
      <c r="B87" s="22"/>
      <c r="C87" s="23"/>
      <c r="D87" s="23"/>
      <c r="E87" s="186" t="s">
        <v>522</v>
      </c>
      <c r="F87" s="23"/>
      <c r="G87" s="23"/>
      <c r="H87" s="23"/>
      <c r="I87" s="23"/>
      <c r="J87" s="23"/>
      <c r="K87" s="23"/>
      <c r="L87" s="21"/>
    </row>
    <row r="88" spans="2:12" s="1" customFormat="1" ht="12" customHeight="1">
      <c r="B88" s="22"/>
      <c r="C88" s="33" t="s">
        <v>129</v>
      </c>
      <c r="D88" s="23"/>
      <c r="E88" s="23"/>
      <c r="F88" s="23"/>
      <c r="G88" s="23"/>
      <c r="H88" s="23"/>
      <c r="I88" s="23"/>
      <c r="J88" s="23"/>
      <c r="K88" s="23"/>
      <c r="L88" s="21"/>
    </row>
    <row r="89" spans="1:31" s="2" customFormat="1" ht="16.5" customHeight="1">
      <c r="A89" s="40"/>
      <c r="B89" s="41"/>
      <c r="C89" s="42"/>
      <c r="D89" s="42"/>
      <c r="E89" s="187" t="s">
        <v>604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SO 03.2.2 - Osdstranění stavby vodního díla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3. 5. 2021</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 xml:space="preserve">Vysoká škola báňská -Technická univerzita Ostrava </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8" t="s">
        <v>134</v>
      </c>
      <c r="D98" s="189"/>
      <c r="E98" s="189"/>
      <c r="F98" s="189"/>
      <c r="G98" s="189"/>
      <c r="H98" s="189"/>
      <c r="I98" s="189"/>
      <c r="J98" s="190" t="s">
        <v>135</v>
      </c>
      <c r="K98" s="189"/>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1" t="s">
        <v>136</v>
      </c>
      <c r="D100" s="42"/>
      <c r="E100" s="42"/>
      <c r="F100" s="42"/>
      <c r="G100" s="42"/>
      <c r="H100" s="42"/>
      <c r="I100" s="42"/>
      <c r="J100" s="112">
        <f>J128</f>
        <v>0</v>
      </c>
      <c r="K100" s="42"/>
      <c r="L100" s="65"/>
      <c r="S100" s="40"/>
      <c r="T100" s="40"/>
      <c r="U100" s="40"/>
      <c r="V100" s="40"/>
      <c r="W100" s="40"/>
      <c r="X100" s="40"/>
      <c r="Y100" s="40"/>
      <c r="Z100" s="40"/>
      <c r="AA100" s="40"/>
      <c r="AB100" s="40"/>
      <c r="AC100" s="40"/>
      <c r="AD100" s="40"/>
      <c r="AE100" s="40"/>
      <c r="AU100" s="18" t="s">
        <v>137</v>
      </c>
    </row>
    <row r="101" spans="1:31" s="9" customFormat="1" ht="24.95" customHeight="1">
      <c r="A101" s="9"/>
      <c r="B101" s="192"/>
      <c r="C101" s="193"/>
      <c r="D101" s="194" t="s">
        <v>350</v>
      </c>
      <c r="E101" s="195"/>
      <c r="F101" s="195"/>
      <c r="G101" s="195"/>
      <c r="H101" s="195"/>
      <c r="I101" s="195"/>
      <c r="J101" s="196">
        <f>J129</f>
        <v>0</v>
      </c>
      <c r="K101" s="193"/>
      <c r="L101" s="197"/>
      <c r="S101" s="9"/>
      <c r="T101" s="9"/>
      <c r="U101" s="9"/>
      <c r="V101" s="9"/>
      <c r="W101" s="9"/>
      <c r="X101" s="9"/>
      <c r="Y101" s="9"/>
      <c r="Z101" s="9"/>
      <c r="AA101" s="9"/>
      <c r="AB101" s="9"/>
      <c r="AC101" s="9"/>
      <c r="AD101" s="9"/>
      <c r="AE101" s="9"/>
    </row>
    <row r="102" spans="1:31" s="9" customFormat="1" ht="24.95" customHeight="1">
      <c r="A102" s="9"/>
      <c r="B102" s="192"/>
      <c r="C102" s="193"/>
      <c r="D102" s="194" t="s">
        <v>525</v>
      </c>
      <c r="E102" s="195"/>
      <c r="F102" s="195"/>
      <c r="G102" s="195"/>
      <c r="H102" s="195"/>
      <c r="I102" s="195"/>
      <c r="J102" s="196">
        <f>J150</f>
        <v>0</v>
      </c>
      <c r="K102" s="193"/>
      <c r="L102" s="197"/>
      <c r="S102" s="9"/>
      <c r="T102" s="9"/>
      <c r="U102" s="9"/>
      <c r="V102" s="9"/>
      <c r="W102" s="9"/>
      <c r="X102" s="9"/>
      <c r="Y102" s="9"/>
      <c r="Z102" s="9"/>
      <c r="AA102" s="9"/>
      <c r="AB102" s="9"/>
      <c r="AC102" s="9"/>
      <c r="AD102" s="9"/>
      <c r="AE102" s="9"/>
    </row>
    <row r="103" spans="1:31" s="9" customFormat="1" ht="24.95" customHeight="1">
      <c r="A103" s="9"/>
      <c r="B103" s="192"/>
      <c r="C103" s="193"/>
      <c r="D103" s="194" t="s">
        <v>701</v>
      </c>
      <c r="E103" s="195"/>
      <c r="F103" s="195"/>
      <c r="G103" s="195"/>
      <c r="H103" s="195"/>
      <c r="I103" s="195"/>
      <c r="J103" s="196">
        <f>J156</f>
        <v>0</v>
      </c>
      <c r="K103" s="193"/>
      <c r="L103" s="197"/>
      <c r="S103" s="9"/>
      <c r="T103" s="9"/>
      <c r="U103" s="9"/>
      <c r="V103" s="9"/>
      <c r="W103" s="9"/>
      <c r="X103" s="9"/>
      <c r="Y103" s="9"/>
      <c r="Z103" s="9"/>
      <c r="AA103" s="9"/>
      <c r="AB103" s="9"/>
      <c r="AC103" s="9"/>
      <c r="AD103" s="9"/>
      <c r="AE103" s="9"/>
    </row>
    <row r="104" spans="1:31" s="9" customFormat="1" ht="24.95" customHeight="1">
      <c r="A104" s="9"/>
      <c r="B104" s="192"/>
      <c r="C104" s="193"/>
      <c r="D104" s="194" t="s">
        <v>354</v>
      </c>
      <c r="E104" s="195"/>
      <c r="F104" s="195"/>
      <c r="G104" s="195"/>
      <c r="H104" s="195"/>
      <c r="I104" s="195"/>
      <c r="J104" s="196">
        <f>J158</f>
        <v>0</v>
      </c>
      <c r="K104" s="193"/>
      <c r="L104" s="197"/>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143</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Centrum Energetických a Environmentálních Technologií – Explorer (CEETe)</v>
      </c>
      <c r="F114" s="33"/>
      <c r="G114" s="33"/>
      <c r="H114" s="33"/>
      <c r="I114" s="42"/>
      <c r="J114" s="42"/>
      <c r="K114" s="42"/>
      <c r="L114" s="65"/>
      <c r="S114" s="40"/>
      <c r="T114" s="40"/>
      <c r="U114" s="40"/>
      <c r="V114" s="40"/>
      <c r="W114" s="40"/>
      <c r="X114" s="40"/>
      <c r="Y114" s="40"/>
      <c r="Z114" s="40"/>
      <c r="AA114" s="40"/>
      <c r="AB114" s="40"/>
      <c r="AC114" s="40"/>
      <c r="AD114" s="40"/>
      <c r="AE114" s="40"/>
    </row>
    <row r="115" spans="2:12" s="1" customFormat="1" ht="12" customHeight="1">
      <c r="B115" s="22"/>
      <c r="C115" s="33" t="s">
        <v>127</v>
      </c>
      <c r="D115" s="23"/>
      <c r="E115" s="23"/>
      <c r="F115" s="23"/>
      <c r="G115" s="23"/>
      <c r="H115" s="23"/>
      <c r="I115" s="23"/>
      <c r="J115" s="23"/>
      <c r="K115" s="23"/>
      <c r="L115" s="21"/>
    </row>
    <row r="116" spans="2:12" s="1" customFormat="1" ht="16.5" customHeight="1">
      <c r="B116" s="22"/>
      <c r="C116" s="23"/>
      <c r="D116" s="23"/>
      <c r="E116" s="186" t="s">
        <v>522</v>
      </c>
      <c r="F116" s="23"/>
      <c r="G116" s="23"/>
      <c r="H116" s="23"/>
      <c r="I116" s="23"/>
      <c r="J116" s="23"/>
      <c r="K116" s="23"/>
      <c r="L116" s="21"/>
    </row>
    <row r="117" spans="2:12" s="1" customFormat="1" ht="12" customHeight="1">
      <c r="B117" s="22"/>
      <c r="C117" s="33" t="s">
        <v>129</v>
      </c>
      <c r="D117" s="23"/>
      <c r="E117" s="23"/>
      <c r="F117" s="23"/>
      <c r="G117" s="23"/>
      <c r="H117" s="23"/>
      <c r="I117" s="23"/>
      <c r="J117" s="23"/>
      <c r="K117" s="23"/>
      <c r="L117" s="21"/>
    </row>
    <row r="118" spans="1:31" s="2" customFormat="1" ht="16.5" customHeight="1">
      <c r="A118" s="40"/>
      <c r="B118" s="41"/>
      <c r="C118" s="42"/>
      <c r="D118" s="42"/>
      <c r="E118" s="187" t="s">
        <v>604</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131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E13</f>
        <v>SO 03.2.2 - Osdstranění stavby vodního díla</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F16</f>
        <v xml:space="preserve"> </v>
      </c>
      <c r="G122" s="42"/>
      <c r="H122" s="42"/>
      <c r="I122" s="33" t="s">
        <v>24</v>
      </c>
      <c r="J122" s="81" t="str">
        <f>IF(J16="","",J16)</f>
        <v>3. 5. 2021</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E19</f>
        <v xml:space="preserve">Vysoká škola báňská -Technická univerzita Ostrava </v>
      </c>
      <c r="G124" s="42"/>
      <c r="H124" s="42"/>
      <c r="I124" s="33" t="s">
        <v>36</v>
      </c>
      <c r="J124" s="38" t="str">
        <f>E25</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IF(E22="","",E22)</f>
        <v>Vyplň údaj</v>
      </c>
      <c r="G125" s="42"/>
      <c r="H125" s="42"/>
      <c r="I125" s="33" t="s">
        <v>39</v>
      </c>
      <c r="J125" s="38" t="str">
        <f>E28</f>
        <v xml:space="preserve"> </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1" customFormat="1" ht="29.25" customHeight="1">
      <c r="A127" s="203"/>
      <c r="B127" s="204"/>
      <c r="C127" s="205" t="s">
        <v>144</v>
      </c>
      <c r="D127" s="206" t="s">
        <v>67</v>
      </c>
      <c r="E127" s="206" t="s">
        <v>63</v>
      </c>
      <c r="F127" s="206" t="s">
        <v>64</v>
      </c>
      <c r="G127" s="206" t="s">
        <v>145</v>
      </c>
      <c r="H127" s="206" t="s">
        <v>146</v>
      </c>
      <c r="I127" s="206" t="s">
        <v>147</v>
      </c>
      <c r="J127" s="206" t="s">
        <v>135</v>
      </c>
      <c r="K127" s="207" t="s">
        <v>148</v>
      </c>
      <c r="L127" s="208"/>
      <c r="M127" s="102" t="s">
        <v>1</v>
      </c>
      <c r="N127" s="103" t="s">
        <v>46</v>
      </c>
      <c r="O127" s="103" t="s">
        <v>149</v>
      </c>
      <c r="P127" s="103" t="s">
        <v>150</v>
      </c>
      <c r="Q127" s="103" t="s">
        <v>151</v>
      </c>
      <c r="R127" s="103" t="s">
        <v>152</v>
      </c>
      <c r="S127" s="103" t="s">
        <v>153</v>
      </c>
      <c r="T127" s="104" t="s">
        <v>154</v>
      </c>
      <c r="U127" s="203"/>
      <c r="V127" s="203"/>
      <c r="W127" s="203"/>
      <c r="X127" s="203"/>
      <c r="Y127" s="203"/>
      <c r="Z127" s="203"/>
      <c r="AA127" s="203"/>
      <c r="AB127" s="203"/>
      <c r="AC127" s="203"/>
      <c r="AD127" s="203"/>
      <c r="AE127" s="203"/>
    </row>
    <row r="128" spans="1:63" s="2" customFormat="1" ht="22.8" customHeight="1">
      <c r="A128" s="40"/>
      <c r="B128" s="41"/>
      <c r="C128" s="109" t="s">
        <v>155</v>
      </c>
      <c r="D128" s="42"/>
      <c r="E128" s="42"/>
      <c r="F128" s="42"/>
      <c r="G128" s="42"/>
      <c r="H128" s="42"/>
      <c r="I128" s="42"/>
      <c r="J128" s="209">
        <f>BK128</f>
        <v>0</v>
      </c>
      <c r="K128" s="42"/>
      <c r="L128" s="46"/>
      <c r="M128" s="105"/>
      <c r="N128" s="210"/>
      <c r="O128" s="106"/>
      <c r="P128" s="211">
        <f>P129+P150+P156+P158</f>
        <v>0</v>
      </c>
      <c r="Q128" s="106"/>
      <c r="R128" s="211">
        <f>R129+R150+R156+R158</f>
        <v>0</v>
      </c>
      <c r="S128" s="106"/>
      <c r="T128" s="212">
        <f>T129+T150+T156+T158</f>
        <v>0</v>
      </c>
      <c r="U128" s="40"/>
      <c r="V128" s="40"/>
      <c r="W128" s="40"/>
      <c r="X128" s="40"/>
      <c r="Y128" s="40"/>
      <c r="Z128" s="40"/>
      <c r="AA128" s="40"/>
      <c r="AB128" s="40"/>
      <c r="AC128" s="40"/>
      <c r="AD128" s="40"/>
      <c r="AE128" s="40"/>
      <c r="AT128" s="18" t="s">
        <v>81</v>
      </c>
      <c r="AU128" s="18" t="s">
        <v>137</v>
      </c>
      <c r="BK128" s="213">
        <f>BK129+BK150+BK156+BK158</f>
        <v>0</v>
      </c>
    </row>
    <row r="129" spans="1:63" s="12" customFormat="1" ht="25.9" customHeight="1">
      <c r="A129" s="12"/>
      <c r="B129" s="214"/>
      <c r="C129" s="215"/>
      <c r="D129" s="216" t="s">
        <v>81</v>
      </c>
      <c r="E129" s="217" t="s">
        <v>89</v>
      </c>
      <c r="F129" s="217" t="s">
        <v>159</v>
      </c>
      <c r="G129" s="215"/>
      <c r="H129" s="215"/>
      <c r="I129" s="218"/>
      <c r="J129" s="219">
        <f>BK129</f>
        <v>0</v>
      </c>
      <c r="K129" s="215"/>
      <c r="L129" s="220"/>
      <c r="M129" s="221"/>
      <c r="N129" s="222"/>
      <c r="O129" s="222"/>
      <c r="P129" s="223">
        <f>SUM(P130:P149)</f>
        <v>0</v>
      </c>
      <c r="Q129" s="222"/>
      <c r="R129" s="223">
        <f>SUM(R130:R149)</f>
        <v>0</v>
      </c>
      <c r="S129" s="222"/>
      <c r="T129" s="224">
        <f>SUM(T130:T149)</f>
        <v>0</v>
      </c>
      <c r="U129" s="12"/>
      <c r="V129" s="12"/>
      <c r="W129" s="12"/>
      <c r="X129" s="12"/>
      <c r="Y129" s="12"/>
      <c r="Z129" s="12"/>
      <c r="AA129" s="12"/>
      <c r="AB129" s="12"/>
      <c r="AC129" s="12"/>
      <c r="AD129" s="12"/>
      <c r="AE129" s="12"/>
      <c r="AR129" s="225" t="s">
        <v>89</v>
      </c>
      <c r="AT129" s="226" t="s">
        <v>81</v>
      </c>
      <c r="AU129" s="226" t="s">
        <v>82</v>
      </c>
      <c r="AY129" s="225" t="s">
        <v>158</v>
      </c>
      <c r="BK129" s="227">
        <f>SUM(BK130:BK149)</f>
        <v>0</v>
      </c>
    </row>
    <row r="130" spans="1:65" s="2" customFormat="1" ht="16.5" customHeight="1">
      <c r="A130" s="40"/>
      <c r="B130" s="41"/>
      <c r="C130" s="230" t="s">
        <v>89</v>
      </c>
      <c r="D130" s="230" t="s">
        <v>160</v>
      </c>
      <c r="E130" s="231" t="s">
        <v>362</v>
      </c>
      <c r="F130" s="232" t="s">
        <v>363</v>
      </c>
      <c r="G130" s="233" t="s">
        <v>205</v>
      </c>
      <c r="H130" s="234">
        <v>368</v>
      </c>
      <c r="I130" s="235"/>
      <c r="J130" s="236">
        <f>ROUND(I130*H130,2)</f>
        <v>0</v>
      </c>
      <c r="K130" s="232" t="s">
        <v>357</v>
      </c>
      <c r="L130" s="46"/>
      <c r="M130" s="237" t="s">
        <v>1</v>
      </c>
      <c r="N130" s="238" t="s">
        <v>47</v>
      </c>
      <c r="O130" s="93"/>
      <c r="P130" s="239">
        <f>O130*H130</f>
        <v>0</v>
      </c>
      <c r="Q130" s="239">
        <v>0</v>
      </c>
      <c r="R130" s="239">
        <f>Q130*H130</f>
        <v>0</v>
      </c>
      <c r="S130" s="239">
        <v>0</v>
      </c>
      <c r="T130" s="240">
        <f>S130*H130</f>
        <v>0</v>
      </c>
      <c r="U130" s="40"/>
      <c r="V130" s="40"/>
      <c r="W130" s="40"/>
      <c r="X130" s="40"/>
      <c r="Y130" s="40"/>
      <c r="Z130" s="40"/>
      <c r="AA130" s="40"/>
      <c r="AB130" s="40"/>
      <c r="AC130" s="40"/>
      <c r="AD130" s="40"/>
      <c r="AE130" s="40"/>
      <c r="AR130" s="241" t="s">
        <v>165</v>
      </c>
      <c r="AT130" s="241" t="s">
        <v>160</v>
      </c>
      <c r="AU130" s="241" t="s">
        <v>89</v>
      </c>
      <c r="AY130" s="18" t="s">
        <v>158</v>
      </c>
      <c r="BE130" s="242">
        <f>IF(N130="základní",J130,0)</f>
        <v>0</v>
      </c>
      <c r="BF130" s="242">
        <f>IF(N130="snížená",J130,0)</f>
        <v>0</v>
      </c>
      <c r="BG130" s="242">
        <f>IF(N130="zákl. přenesená",J130,0)</f>
        <v>0</v>
      </c>
      <c r="BH130" s="242">
        <f>IF(N130="sníž. přenesená",J130,0)</f>
        <v>0</v>
      </c>
      <c r="BI130" s="242">
        <f>IF(N130="nulová",J130,0)</f>
        <v>0</v>
      </c>
      <c r="BJ130" s="18" t="s">
        <v>89</v>
      </c>
      <c r="BK130" s="242">
        <f>ROUND(I130*H130,2)</f>
        <v>0</v>
      </c>
      <c r="BL130" s="18" t="s">
        <v>165</v>
      </c>
      <c r="BM130" s="241" t="s">
        <v>91</v>
      </c>
    </row>
    <row r="131" spans="1:47" s="2" customFormat="1" ht="12">
      <c r="A131" s="40"/>
      <c r="B131" s="41"/>
      <c r="C131" s="42"/>
      <c r="D131" s="243" t="s">
        <v>192</v>
      </c>
      <c r="E131" s="42"/>
      <c r="F131" s="244" t="s">
        <v>702</v>
      </c>
      <c r="G131" s="42"/>
      <c r="H131" s="42"/>
      <c r="I131" s="245"/>
      <c r="J131" s="42"/>
      <c r="K131" s="42"/>
      <c r="L131" s="46"/>
      <c r="M131" s="246"/>
      <c r="N131" s="247"/>
      <c r="O131" s="93"/>
      <c r="P131" s="93"/>
      <c r="Q131" s="93"/>
      <c r="R131" s="93"/>
      <c r="S131" s="93"/>
      <c r="T131" s="94"/>
      <c r="U131" s="40"/>
      <c r="V131" s="40"/>
      <c r="W131" s="40"/>
      <c r="X131" s="40"/>
      <c r="Y131" s="40"/>
      <c r="Z131" s="40"/>
      <c r="AA131" s="40"/>
      <c r="AB131" s="40"/>
      <c r="AC131" s="40"/>
      <c r="AD131" s="40"/>
      <c r="AE131" s="40"/>
      <c r="AT131" s="18" t="s">
        <v>192</v>
      </c>
      <c r="AU131" s="18" t="s">
        <v>89</v>
      </c>
    </row>
    <row r="132" spans="1:65" s="2" customFormat="1" ht="16.5" customHeight="1">
      <c r="A132" s="40"/>
      <c r="B132" s="41"/>
      <c r="C132" s="230" t="s">
        <v>91</v>
      </c>
      <c r="D132" s="230" t="s">
        <v>160</v>
      </c>
      <c r="E132" s="231" t="s">
        <v>703</v>
      </c>
      <c r="F132" s="232" t="s">
        <v>704</v>
      </c>
      <c r="G132" s="233" t="s">
        <v>205</v>
      </c>
      <c r="H132" s="234">
        <v>736</v>
      </c>
      <c r="I132" s="235"/>
      <c r="J132" s="236">
        <f>ROUND(I132*H132,2)</f>
        <v>0</v>
      </c>
      <c r="K132" s="232" t="s">
        <v>357</v>
      </c>
      <c r="L132" s="46"/>
      <c r="M132" s="237" t="s">
        <v>1</v>
      </c>
      <c r="N132" s="238" t="s">
        <v>47</v>
      </c>
      <c r="O132" s="93"/>
      <c r="P132" s="239">
        <f>O132*H132</f>
        <v>0</v>
      </c>
      <c r="Q132" s="239">
        <v>0</v>
      </c>
      <c r="R132" s="239">
        <f>Q132*H132</f>
        <v>0</v>
      </c>
      <c r="S132" s="239">
        <v>0</v>
      </c>
      <c r="T132" s="240">
        <f>S132*H132</f>
        <v>0</v>
      </c>
      <c r="U132" s="40"/>
      <c r="V132" s="40"/>
      <c r="W132" s="40"/>
      <c r="X132" s="40"/>
      <c r="Y132" s="40"/>
      <c r="Z132" s="40"/>
      <c r="AA132" s="40"/>
      <c r="AB132" s="40"/>
      <c r="AC132" s="40"/>
      <c r="AD132" s="40"/>
      <c r="AE132" s="40"/>
      <c r="AR132" s="241" t="s">
        <v>165</v>
      </c>
      <c r="AT132" s="241" t="s">
        <v>160</v>
      </c>
      <c r="AU132" s="241" t="s">
        <v>89</v>
      </c>
      <c r="AY132" s="18" t="s">
        <v>158</v>
      </c>
      <c r="BE132" s="242">
        <f>IF(N132="základní",J132,0)</f>
        <v>0</v>
      </c>
      <c r="BF132" s="242">
        <f>IF(N132="snížená",J132,0)</f>
        <v>0</v>
      </c>
      <c r="BG132" s="242">
        <f>IF(N132="zákl. přenesená",J132,0)</f>
        <v>0</v>
      </c>
      <c r="BH132" s="242">
        <f>IF(N132="sníž. přenesená",J132,0)</f>
        <v>0</v>
      </c>
      <c r="BI132" s="242">
        <f>IF(N132="nulová",J132,0)</f>
        <v>0</v>
      </c>
      <c r="BJ132" s="18" t="s">
        <v>89</v>
      </c>
      <c r="BK132" s="242">
        <f>ROUND(I132*H132,2)</f>
        <v>0</v>
      </c>
      <c r="BL132" s="18" t="s">
        <v>165</v>
      </c>
      <c r="BM132" s="241" t="s">
        <v>165</v>
      </c>
    </row>
    <row r="133" spans="1:47" s="2" customFormat="1" ht="12">
      <c r="A133" s="40"/>
      <c r="B133" s="41"/>
      <c r="C133" s="42"/>
      <c r="D133" s="243" t="s">
        <v>192</v>
      </c>
      <c r="E133" s="42"/>
      <c r="F133" s="244" t="s">
        <v>705</v>
      </c>
      <c r="G133" s="42"/>
      <c r="H133" s="42"/>
      <c r="I133" s="245"/>
      <c r="J133" s="42"/>
      <c r="K133" s="42"/>
      <c r="L133" s="46"/>
      <c r="M133" s="246"/>
      <c r="N133" s="247"/>
      <c r="O133" s="93"/>
      <c r="P133" s="93"/>
      <c r="Q133" s="93"/>
      <c r="R133" s="93"/>
      <c r="S133" s="93"/>
      <c r="T133" s="94"/>
      <c r="U133" s="40"/>
      <c r="V133" s="40"/>
      <c r="W133" s="40"/>
      <c r="X133" s="40"/>
      <c r="Y133" s="40"/>
      <c r="Z133" s="40"/>
      <c r="AA133" s="40"/>
      <c r="AB133" s="40"/>
      <c r="AC133" s="40"/>
      <c r="AD133" s="40"/>
      <c r="AE133" s="40"/>
      <c r="AT133" s="18" t="s">
        <v>192</v>
      </c>
      <c r="AU133" s="18" t="s">
        <v>89</v>
      </c>
    </row>
    <row r="134" spans="1:65" s="2" customFormat="1" ht="16.5" customHeight="1">
      <c r="A134" s="40"/>
      <c r="B134" s="41"/>
      <c r="C134" s="230" t="s">
        <v>99</v>
      </c>
      <c r="D134" s="230" t="s">
        <v>160</v>
      </c>
      <c r="E134" s="231" t="s">
        <v>706</v>
      </c>
      <c r="F134" s="232" t="s">
        <v>707</v>
      </c>
      <c r="G134" s="233" t="s">
        <v>205</v>
      </c>
      <c r="H134" s="234">
        <v>368</v>
      </c>
      <c r="I134" s="235"/>
      <c r="J134" s="236">
        <f>ROUND(I134*H134,2)</f>
        <v>0</v>
      </c>
      <c r="K134" s="232" t="s">
        <v>357</v>
      </c>
      <c r="L134" s="46"/>
      <c r="M134" s="237" t="s">
        <v>1</v>
      </c>
      <c r="N134" s="238" t="s">
        <v>47</v>
      </c>
      <c r="O134" s="93"/>
      <c r="P134" s="239">
        <f>O134*H134</f>
        <v>0</v>
      </c>
      <c r="Q134" s="239">
        <v>0</v>
      </c>
      <c r="R134" s="239">
        <f>Q134*H134</f>
        <v>0</v>
      </c>
      <c r="S134" s="239">
        <v>0</v>
      </c>
      <c r="T134" s="240">
        <f>S134*H134</f>
        <v>0</v>
      </c>
      <c r="U134" s="40"/>
      <c r="V134" s="40"/>
      <c r="W134" s="40"/>
      <c r="X134" s="40"/>
      <c r="Y134" s="40"/>
      <c r="Z134" s="40"/>
      <c r="AA134" s="40"/>
      <c r="AB134" s="40"/>
      <c r="AC134" s="40"/>
      <c r="AD134" s="40"/>
      <c r="AE134" s="40"/>
      <c r="AR134" s="241" t="s">
        <v>165</v>
      </c>
      <c r="AT134" s="241" t="s">
        <v>160</v>
      </c>
      <c r="AU134" s="241" t="s">
        <v>89</v>
      </c>
      <c r="AY134" s="18" t="s">
        <v>158</v>
      </c>
      <c r="BE134" s="242">
        <f>IF(N134="základní",J134,0)</f>
        <v>0</v>
      </c>
      <c r="BF134" s="242">
        <f>IF(N134="snížená",J134,0)</f>
        <v>0</v>
      </c>
      <c r="BG134" s="242">
        <f>IF(N134="zákl. přenesená",J134,0)</f>
        <v>0</v>
      </c>
      <c r="BH134" s="242">
        <f>IF(N134="sníž. přenesená",J134,0)</f>
        <v>0</v>
      </c>
      <c r="BI134" s="242">
        <f>IF(N134="nulová",J134,0)</f>
        <v>0</v>
      </c>
      <c r="BJ134" s="18" t="s">
        <v>89</v>
      </c>
      <c r="BK134" s="242">
        <f>ROUND(I134*H134,2)</f>
        <v>0</v>
      </c>
      <c r="BL134" s="18" t="s">
        <v>165</v>
      </c>
      <c r="BM134" s="241" t="s">
        <v>181</v>
      </c>
    </row>
    <row r="135" spans="1:47" s="2" customFormat="1" ht="12">
      <c r="A135" s="40"/>
      <c r="B135" s="41"/>
      <c r="C135" s="42"/>
      <c r="D135" s="243" t="s">
        <v>192</v>
      </c>
      <c r="E135" s="42"/>
      <c r="F135" s="244" t="s">
        <v>708</v>
      </c>
      <c r="G135" s="42"/>
      <c r="H135" s="42"/>
      <c r="I135" s="245"/>
      <c r="J135" s="42"/>
      <c r="K135" s="42"/>
      <c r="L135" s="46"/>
      <c r="M135" s="246"/>
      <c r="N135" s="247"/>
      <c r="O135" s="93"/>
      <c r="P135" s="93"/>
      <c r="Q135" s="93"/>
      <c r="R135" s="93"/>
      <c r="S135" s="93"/>
      <c r="T135" s="94"/>
      <c r="U135" s="40"/>
      <c r="V135" s="40"/>
      <c r="W135" s="40"/>
      <c r="X135" s="40"/>
      <c r="Y135" s="40"/>
      <c r="Z135" s="40"/>
      <c r="AA135" s="40"/>
      <c r="AB135" s="40"/>
      <c r="AC135" s="40"/>
      <c r="AD135" s="40"/>
      <c r="AE135" s="40"/>
      <c r="AT135" s="18" t="s">
        <v>192</v>
      </c>
      <c r="AU135" s="18" t="s">
        <v>89</v>
      </c>
    </row>
    <row r="136" spans="1:65" s="2" customFormat="1" ht="16.5" customHeight="1">
      <c r="A136" s="40"/>
      <c r="B136" s="41"/>
      <c r="C136" s="230" t="s">
        <v>165</v>
      </c>
      <c r="D136" s="230" t="s">
        <v>160</v>
      </c>
      <c r="E136" s="231" t="s">
        <v>709</v>
      </c>
      <c r="F136" s="232" t="s">
        <v>710</v>
      </c>
      <c r="G136" s="233" t="s">
        <v>205</v>
      </c>
      <c r="H136" s="234">
        <v>176.64</v>
      </c>
      <c r="I136" s="235"/>
      <c r="J136" s="236">
        <f>ROUND(I136*H136,2)</f>
        <v>0</v>
      </c>
      <c r="K136" s="232" t="s">
        <v>357</v>
      </c>
      <c r="L136" s="46"/>
      <c r="M136" s="237" t="s">
        <v>1</v>
      </c>
      <c r="N136" s="238" t="s">
        <v>47</v>
      </c>
      <c r="O136" s="93"/>
      <c r="P136" s="239">
        <f>O136*H136</f>
        <v>0</v>
      </c>
      <c r="Q136" s="239">
        <v>0</v>
      </c>
      <c r="R136" s="239">
        <f>Q136*H136</f>
        <v>0</v>
      </c>
      <c r="S136" s="239">
        <v>0</v>
      </c>
      <c r="T136" s="240">
        <f>S136*H136</f>
        <v>0</v>
      </c>
      <c r="U136" s="40"/>
      <c r="V136" s="40"/>
      <c r="W136" s="40"/>
      <c r="X136" s="40"/>
      <c r="Y136" s="40"/>
      <c r="Z136" s="40"/>
      <c r="AA136" s="40"/>
      <c r="AB136" s="40"/>
      <c r="AC136" s="40"/>
      <c r="AD136" s="40"/>
      <c r="AE136" s="40"/>
      <c r="AR136" s="241" t="s">
        <v>165</v>
      </c>
      <c r="AT136" s="241" t="s">
        <v>160</v>
      </c>
      <c r="AU136" s="241" t="s">
        <v>89</v>
      </c>
      <c r="AY136" s="18" t="s">
        <v>158</v>
      </c>
      <c r="BE136" s="242">
        <f>IF(N136="základní",J136,0)</f>
        <v>0</v>
      </c>
      <c r="BF136" s="242">
        <f>IF(N136="snížená",J136,0)</f>
        <v>0</v>
      </c>
      <c r="BG136" s="242">
        <f>IF(N136="zákl. přenesená",J136,0)</f>
        <v>0</v>
      </c>
      <c r="BH136" s="242">
        <f>IF(N136="sníž. přenesená",J136,0)</f>
        <v>0</v>
      </c>
      <c r="BI136" s="242">
        <f>IF(N136="nulová",J136,0)</f>
        <v>0</v>
      </c>
      <c r="BJ136" s="18" t="s">
        <v>89</v>
      </c>
      <c r="BK136" s="242">
        <f>ROUND(I136*H136,2)</f>
        <v>0</v>
      </c>
      <c r="BL136" s="18" t="s">
        <v>165</v>
      </c>
      <c r="BM136" s="241" t="s">
        <v>197</v>
      </c>
    </row>
    <row r="137" spans="1:47" s="2" customFormat="1" ht="12">
      <c r="A137" s="40"/>
      <c r="B137" s="41"/>
      <c r="C137" s="42"/>
      <c r="D137" s="243" t="s">
        <v>192</v>
      </c>
      <c r="E137" s="42"/>
      <c r="F137" s="244" t="s">
        <v>711</v>
      </c>
      <c r="G137" s="42"/>
      <c r="H137" s="42"/>
      <c r="I137" s="245"/>
      <c r="J137" s="42"/>
      <c r="K137" s="42"/>
      <c r="L137" s="46"/>
      <c r="M137" s="246"/>
      <c r="N137" s="247"/>
      <c r="O137" s="93"/>
      <c r="P137" s="93"/>
      <c r="Q137" s="93"/>
      <c r="R137" s="93"/>
      <c r="S137" s="93"/>
      <c r="T137" s="94"/>
      <c r="U137" s="40"/>
      <c r="V137" s="40"/>
      <c r="W137" s="40"/>
      <c r="X137" s="40"/>
      <c r="Y137" s="40"/>
      <c r="Z137" s="40"/>
      <c r="AA137" s="40"/>
      <c r="AB137" s="40"/>
      <c r="AC137" s="40"/>
      <c r="AD137" s="40"/>
      <c r="AE137" s="40"/>
      <c r="AT137" s="18" t="s">
        <v>192</v>
      </c>
      <c r="AU137" s="18" t="s">
        <v>89</v>
      </c>
    </row>
    <row r="138" spans="1:65" s="2" customFormat="1" ht="16.5" customHeight="1">
      <c r="A138" s="40"/>
      <c r="B138" s="41"/>
      <c r="C138" s="230" t="s">
        <v>177</v>
      </c>
      <c r="D138" s="230" t="s">
        <v>160</v>
      </c>
      <c r="E138" s="231" t="s">
        <v>380</v>
      </c>
      <c r="F138" s="232" t="s">
        <v>381</v>
      </c>
      <c r="G138" s="233" t="s">
        <v>205</v>
      </c>
      <c r="H138" s="234">
        <v>1280.803</v>
      </c>
      <c r="I138" s="235"/>
      <c r="J138" s="236">
        <f>ROUND(I138*H138,2)</f>
        <v>0</v>
      </c>
      <c r="K138" s="232" t="s">
        <v>357</v>
      </c>
      <c r="L138" s="46"/>
      <c r="M138" s="237" t="s">
        <v>1</v>
      </c>
      <c r="N138" s="238" t="s">
        <v>47</v>
      </c>
      <c r="O138" s="93"/>
      <c r="P138" s="239">
        <f>O138*H138</f>
        <v>0</v>
      </c>
      <c r="Q138" s="239">
        <v>0</v>
      </c>
      <c r="R138" s="239">
        <f>Q138*H138</f>
        <v>0</v>
      </c>
      <c r="S138" s="239">
        <v>0</v>
      </c>
      <c r="T138" s="240">
        <f>S138*H138</f>
        <v>0</v>
      </c>
      <c r="U138" s="40"/>
      <c r="V138" s="40"/>
      <c r="W138" s="40"/>
      <c r="X138" s="40"/>
      <c r="Y138" s="40"/>
      <c r="Z138" s="40"/>
      <c r="AA138" s="40"/>
      <c r="AB138" s="40"/>
      <c r="AC138" s="40"/>
      <c r="AD138" s="40"/>
      <c r="AE138" s="40"/>
      <c r="AR138" s="241" t="s">
        <v>165</v>
      </c>
      <c r="AT138" s="241" t="s">
        <v>160</v>
      </c>
      <c r="AU138" s="241" t="s">
        <v>89</v>
      </c>
      <c r="AY138" s="18" t="s">
        <v>158</v>
      </c>
      <c r="BE138" s="242">
        <f>IF(N138="základní",J138,0)</f>
        <v>0</v>
      </c>
      <c r="BF138" s="242">
        <f>IF(N138="snížená",J138,0)</f>
        <v>0</v>
      </c>
      <c r="BG138" s="242">
        <f>IF(N138="zákl. přenesená",J138,0)</f>
        <v>0</v>
      </c>
      <c r="BH138" s="242">
        <f>IF(N138="sníž. přenesená",J138,0)</f>
        <v>0</v>
      </c>
      <c r="BI138" s="242">
        <f>IF(N138="nulová",J138,0)</f>
        <v>0</v>
      </c>
      <c r="BJ138" s="18" t="s">
        <v>89</v>
      </c>
      <c r="BK138" s="242">
        <f>ROUND(I138*H138,2)</f>
        <v>0</v>
      </c>
      <c r="BL138" s="18" t="s">
        <v>165</v>
      </c>
      <c r="BM138" s="241" t="s">
        <v>212</v>
      </c>
    </row>
    <row r="139" spans="1:47" s="2" customFormat="1" ht="12">
      <c r="A139" s="40"/>
      <c r="B139" s="41"/>
      <c r="C139" s="42"/>
      <c r="D139" s="243" t="s">
        <v>192</v>
      </c>
      <c r="E139" s="42"/>
      <c r="F139" s="244" t="s">
        <v>712</v>
      </c>
      <c r="G139" s="42"/>
      <c r="H139" s="42"/>
      <c r="I139" s="245"/>
      <c r="J139" s="42"/>
      <c r="K139" s="42"/>
      <c r="L139" s="46"/>
      <c r="M139" s="246"/>
      <c r="N139" s="247"/>
      <c r="O139" s="93"/>
      <c r="P139" s="93"/>
      <c r="Q139" s="93"/>
      <c r="R139" s="93"/>
      <c r="S139" s="93"/>
      <c r="T139" s="94"/>
      <c r="U139" s="40"/>
      <c r="V139" s="40"/>
      <c r="W139" s="40"/>
      <c r="X139" s="40"/>
      <c r="Y139" s="40"/>
      <c r="Z139" s="40"/>
      <c r="AA139" s="40"/>
      <c r="AB139" s="40"/>
      <c r="AC139" s="40"/>
      <c r="AD139" s="40"/>
      <c r="AE139" s="40"/>
      <c r="AT139" s="18" t="s">
        <v>192</v>
      </c>
      <c r="AU139" s="18" t="s">
        <v>89</v>
      </c>
    </row>
    <row r="140" spans="1:65" s="2" customFormat="1" ht="24.15" customHeight="1">
      <c r="A140" s="40"/>
      <c r="B140" s="41"/>
      <c r="C140" s="230" t="s">
        <v>181</v>
      </c>
      <c r="D140" s="230" t="s">
        <v>160</v>
      </c>
      <c r="E140" s="231" t="s">
        <v>383</v>
      </c>
      <c r="F140" s="232" t="s">
        <v>384</v>
      </c>
      <c r="G140" s="233" t="s">
        <v>205</v>
      </c>
      <c r="H140" s="234">
        <v>7360</v>
      </c>
      <c r="I140" s="235"/>
      <c r="J140" s="236">
        <f>ROUND(I140*H140,2)</f>
        <v>0</v>
      </c>
      <c r="K140" s="232" t="s">
        <v>357</v>
      </c>
      <c r="L140" s="46"/>
      <c r="M140" s="237" t="s">
        <v>1</v>
      </c>
      <c r="N140" s="238" t="s">
        <v>47</v>
      </c>
      <c r="O140" s="93"/>
      <c r="P140" s="239">
        <f>O140*H140</f>
        <v>0</v>
      </c>
      <c r="Q140" s="239">
        <v>0</v>
      </c>
      <c r="R140" s="239">
        <f>Q140*H140</f>
        <v>0</v>
      </c>
      <c r="S140" s="239">
        <v>0</v>
      </c>
      <c r="T140" s="240">
        <f>S140*H140</f>
        <v>0</v>
      </c>
      <c r="U140" s="40"/>
      <c r="V140" s="40"/>
      <c r="W140" s="40"/>
      <c r="X140" s="40"/>
      <c r="Y140" s="40"/>
      <c r="Z140" s="40"/>
      <c r="AA140" s="40"/>
      <c r="AB140" s="40"/>
      <c r="AC140" s="40"/>
      <c r="AD140" s="40"/>
      <c r="AE140" s="40"/>
      <c r="AR140" s="241" t="s">
        <v>165</v>
      </c>
      <c r="AT140" s="241" t="s">
        <v>160</v>
      </c>
      <c r="AU140" s="241" t="s">
        <v>89</v>
      </c>
      <c r="AY140" s="18" t="s">
        <v>158</v>
      </c>
      <c r="BE140" s="242">
        <f>IF(N140="základní",J140,0)</f>
        <v>0</v>
      </c>
      <c r="BF140" s="242">
        <f>IF(N140="snížená",J140,0)</f>
        <v>0</v>
      </c>
      <c r="BG140" s="242">
        <f>IF(N140="zákl. přenesená",J140,0)</f>
        <v>0</v>
      </c>
      <c r="BH140" s="242">
        <f>IF(N140="sníž. přenesená",J140,0)</f>
        <v>0</v>
      </c>
      <c r="BI140" s="242">
        <f>IF(N140="nulová",J140,0)</f>
        <v>0</v>
      </c>
      <c r="BJ140" s="18" t="s">
        <v>89</v>
      </c>
      <c r="BK140" s="242">
        <f>ROUND(I140*H140,2)</f>
        <v>0</v>
      </c>
      <c r="BL140" s="18" t="s">
        <v>165</v>
      </c>
      <c r="BM140" s="241" t="s">
        <v>222</v>
      </c>
    </row>
    <row r="141" spans="1:47" s="2" customFormat="1" ht="12">
      <c r="A141" s="40"/>
      <c r="B141" s="41"/>
      <c r="C141" s="42"/>
      <c r="D141" s="243" t="s">
        <v>192</v>
      </c>
      <c r="E141" s="42"/>
      <c r="F141" s="244" t="s">
        <v>713</v>
      </c>
      <c r="G141" s="42"/>
      <c r="H141" s="42"/>
      <c r="I141" s="245"/>
      <c r="J141" s="42"/>
      <c r="K141" s="42"/>
      <c r="L141" s="46"/>
      <c r="M141" s="246"/>
      <c r="N141" s="247"/>
      <c r="O141" s="93"/>
      <c r="P141" s="93"/>
      <c r="Q141" s="93"/>
      <c r="R141" s="93"/>
      <c r="S141" s="93"/>
      <c r="T141" s="94"/>
      <c r="U141" s="40"/>
      <c r="V141" s="40"/>
      <c r="W141" s="40"/>
      <c r="X141" s="40"/>
      <c r="Y141" s="40"/>
      <c r="Z141" s="40"/>
      <c r="AA141" s="40"/>
      <c r="AB141" s="40"/>
      <c r="AC141" s="40"/>
      <c r="AD141" s="40"/>
      <c r="AE141" s="40"/>
      <c r="AT141" s="18" t="s">
        <v>192</v>
      </c>
      <c r="AU141" s="18" t="s">
        <v>89</v>
      </c>
    </row>
    <row r="142" spans="1:65" s="2" customFormat="1" ht="21.75" customHeight="1">
      <c r="A142" s="40"/>
      <c r="B142" s="41"/>
      <c r="C142" s="230" t="s">
        <v>187</v>
      </c>
      <c r="D142" s="230" t="s">
        <v>160</v>
      </c>
      <c r="E142" s="231" t="s">
        <v>714</v>
      </c>
      <c r="F142" s="232" t="s">
        <v>715</v>
      </c>
      <c r="G142" s="233" t="s">
        <v>205</v>
      </c>
      <c r="H142" s="234">
        <v>1280.803</v>
      </c>
      <c r="I142" s="235"/>
      <c r="J142" s="236">
        <f>ROUND(I142*H142,2)</f>
        <v>0</v>
      </c>
      <c r="K142" s="232" t="s">
        <v>357</v>
      </c>
      <c r="L142" s="46"/>
      <c r="M142" s="237" t="s">
        <v>1</v>
      </c>
      <c r="N142" s="238" t="s">
        <v>47</v>
      </c>
      <c r="O142" s="93"/>
      <c r="P142" s="239">
        <f>O142*H142</f>
        <v>0</v>
      </c>
      <c r="Q142" s="239">
        <v>0</v>
      </c>
      <c r="R142" s="239">
        <f>Q142*H142</f>
        <v>0</v>
      </c>
      <c r="S142" s="239">
        <v>0</v>
      </c>
      <c r="T142" s="240">
        <f>S142*H142</f>
        <v>0</v>
      </c>
      <c r="U142" s="40"/>
      <c r="V142" s="40"/>
      <c r="W142" s="40"/>
      <c r="X142" s="40"/>
      <c r="Y142" s="40"/>
      <c r="Z142" s="40"/>
      <c r="AA142" s="40"/>
      <c r="AB142" s="40"/>
      <c r="AC142" s="40"/>
      <c r="AD142" s="40"/>
      <c r="AE142" s="40"/>
      <c r="AR142" s="241" t="s">
        <v>165</v>
      </c>
      <c r="AT142" s="241" t="s">
        <v>160</v>
      </c>
      <c r="AU142" s="241" t="s">
        <v>89</v>
      </c>
      <c r="AY142" s="18" t="s">
        <v>158</v>
      </c>
      <c r="BE142" s="242">
        <f>IF(N142="základní",J142,0)</f>
        <v>0</v>
      </c>
      <c r="BF142" s="242">
        <f>IF(N142="snížená",J142,0)</f>
        <v>0</v>
      </c>
      <c r="BG142" s="242">
        <f>IF(N142="zákl. přenesená",J142,0)</f>
        <v>0</v>
      </c>
      <c r="BH142" s="242">
        <f>IF(N142="sníž. přenesená",J142,0)</f>
        <v>0</v>
      </c>
      <c r="BI142" s="242">
        <f>IF(N142="nulová",J142,0)</f>
        <v>0</v>
      </c>
      <c r="BJ142" s="18" t="s">
        <v>89</v>
      </c>
      <c r="BK142" s="242">
        <f>ROUND(I142*H142,2)</f>
        <v>0</v>
      </c>
      <c r="BL142" s="18" t="s">
        <v>165</v>
      </c>
      <c r="BM142" s="241" t="s">
        <v>231</v>
      </c>
    </row>
    <row r="143" spans="1:47" s="2" customFormat="1" ht="12">
      <c r="A143" s="40"/>
      <c r="B143" s="41"/>
      <c r="C143" s="42"/>
      <c r="D143" s="243" t="s">
        <v>192</v>
      </c>
      <c r="E143" s="42"/>
      <c r="F143" s="244" t="s">
        <v>716</v>
      </c>
      <c r="G143" s="42"/>
      <c r="H143" s="42"/>
      <c r="I143" s="245"/>
      <c r="J143" s="42"/>
      <c r="K143" s="42"/>
      <c r="L143" s="46"/>
      <c r="M143" s="246"/>
      <c r="N143" s="247"/>
      <c r="O143" s="93"/>
      <c r="P143" s="93"/>
      <c r="Q143" s="93"/>
      <c r="R143" s="93"/>
      <c r="S143" s="93"/>
      <c r="T143" s="94"/>
      <c r="U143" s="40"/>
      <c r="V143" s="40"/>
      <c r="W143" s="40"/>
      <c r="X143" s="40"/>
      <c r="Y143" s="40"/>
      <c r="Z143" s="40"/>
      <c r="AA143" s="40"/>
      <c r="AB143" s="40"/>
      <c r="AC143" s="40"/>
      <c r="AD143" s="40"/>
      <c r="AE143" s="40"/>
      <c r="AT143" s="18" t="s">
        <v>192</v>
      </c>
      <c r="AU143" s="18" t="s">
        <v>89</v>
      </c>
    </row>
    <row r="144" spans="1:65" s="2" customFormat="1" ht="21.75" customHeight="1">
      <c r="A144" s="40"/>
      <c r="B144" s="41"/>
      <c r="C144" s="230" t="s">
        <v>197</v>
      </c>
      <c r="D144" s="230" t="s">
        <v>160</v>
      </c>
      <c r="E144" s="231" t="s">
        <v>389</v>
      </c>
      <c r="F144" s="232" t="s">
        <v>390</v>
      </c>
      <c r="G144" s="233" t="s">
        <v>205</v>
      </c>
      <c r="H144" s="234">
        <v>1280.803</v>
      </c>
      <c r="I144" s="235"/>
      <c r="J144" s="236">
        <f>ROUND(I144*H144,2)</f>
        <v>0</v>
      </c>
      <c r="K144" s="232" t="s">
        <v>357</v>
      </c>
      <c r="L144" s="46"/>
      <c r="M144" s="237" t="s">
        <v>1</v>
      </c>
      <c r="N144" s="238" t="s">
        <v>47</v>
      </c>
      <c r="O144" s="93"/>
      <c r="P144" s="239">
        <f>O144*H144</f>
        <v>0</v>
      </c>
      <c r="Q144" s="239">
        <v>0</v>
      </c>
      <c r="R144" s="239">
        <f>Q144*H144</f>
        <v>0</v>
      </c>
      <c r="S144" s="239">
        <v>0</v>
      </c>
      <c r="T144" s="240">
        <f>S144*H144</f>
        <v>0</v>
      </c>
      <c r="U144" s="40"/>
      <c r="V144" s="40"/>
      <c r="W144" s="40"/>
      <c r="X144" s="40"/>
      <c r="Y144" s="40"/>
      <c r="Z144" s="40"/>
      <c r="AA144" s="40"/>
      <c r="AB144" s="40"/>
      <c r="AC144" s="40"/>
      <c r="AD144" s="40"/>
      <c r="AE144" s="40"/>
      <c r="AR144" s="241" t="s">
        <v>165</v>
      </c>
      <c r="AT144" s="241" t="s">
        <v>160</v>
      </c>
      <c r="AU144" s="241" t="s">
        <v>89</v>
      </c>
      <c r="AY144" s="18" t="s">
        <v>158</v>
      </c>
      <c r="BE144" s="242">
        <f>IF(N144="základní",J144,0)</f>
        <v>0</v>
      </c>
      <c r="BF144" s="242">
        <f>IF(N144="snížená",J144,0)</f>
        <v>0</v>
      </c>
      <c r="BG144" s="242">
        <f>IF(N144="zákl. přenesená",J144,0)</f>
        <v>0</v>
      </c>
      <c r="BH144" s="242">
        <f>IF(N144="sníž. přenesená",J144,0)</f>
        <v>0</v>
      </c>
      <c r="BI144" s="242">
        <f>IF(N144="nulová",J144,0)</f>
        <v>0</v>
      </c>
      <c r="BJ144" s="18" t="s">
        <v>89</v>
      </c>
      <c r="BK144" s="242">
        <f>ROUND(I144*H144,2)</f>
        <v>0</v>
      </c>
      <c r="BL144" s="18" t="s">
        <v>165</v>
      </c>
      <c r="BM144" s="241" t="s">
        <v>239</v>
      </c>
    </row>
    <row r="145" spans="1:47" s="2" customFormat="1" ht="12">
      <c r="A145" s="40"/>
      <c r="B145" s="41"/>
      <c r="C145" s="42"/>
      <c r="D145" s="243" t="s">
        <v>192</v>
      </c>
      <c r="E145" s="42"/>
      <c r="F145" s="244" t="s">
        <v>716</v>
      </c>
      <c r="G145" s="42"/>
      <c r="H145" s="42"/>
      <c r="I145" s="245"/>
      <c r="J145" s="42"/>
      <c r="K145" s="42"/>
      <c r="L145" s="46"/>
      <c r="M145" s="246"/>
      <c r="N145" s="247"/>
      <c r="O145" s="93"/>
      <c r="P145" s="93"/>
      <c r="Q145" s="93"/>
      <c r="R145" s="93"/>
      <c r="S145" s="93"/>
      <c r="T145" s="94"/>
      <c r="U145" s="40"/>
      <c r="V145" s="40"/>
      <c r="W145" s="40"/>
      <c r="X145" s="40"/>
      <c r="Y145" s="40"/>
      <c r="Z145" s="40"/>
      <c r="AA145" s="40"/>
      <c r="AB145" s="40"/>
      <c r="AC145" s="40"/>
      <c r="AD145" s="40"/>
      <c r="AE145" s="40"/>
      <c r="AT145" s="18" t="s">
        <v>192</v>
      </c>
      <c r="AU145" s="18" t="s">
        <v>89</v>
      </c>
    </row>
    <row r="146" spans="1:65" s="2" customFormat="1" ht="16.5" customHeight="1">
      <c r="A146" s="40"/>
      <c r="B146" s="41"/>
      <c r="C146" s="230" t="s">
        <v>202</v>
      </c>
      <c r="D146" s="230" t="s">
        <v>160</v>
      </c>
      <c r="E146" s="231" t="s">
        <v>398</v>
      </c>
      <c r="F146" s="232" t="s">
        <v>399</v>
      </c>
      <c r="G146" s="233" t="s">
        <v>205</v>
      </c>
      <c r="H146" s="234">
        <v>1280.803</v>
      </c>
      <c r="I146" s="235"/>
      <c r="J146" s="236">
        <f>ROUND(I146*H146,2)</f>
        <v>0</v>
      </c>
      <c r="K146" s="232" t="s">
        <v>357</v>
      </c>
      <c r="L146" s="46"/>
      <c r="M146" s="237" t="s">
        <v>1</v>
      </c>
      <c r="N146" s="238" t="s">
        <v>47</v>
      </c>
      <c r="O146" s="93"/>
      <c r="P146" s="239">
        <f>O146*H146</f>
        <v>0</v>
      </c>
      <c r="Q146" s="239">
        <v>0</v>
      </c>
      <c r="R146" s="239">
        <f>Q146*H146</f>
        <v>0</v>
      </c>
      <c r="S146" s="239">
        <v>0</v>
      </c>
      <c r="T146" s="240">
        <f>S146*H146</f>
        <v>0</v>
      </c>
      <c r="U146" s="40"/>
      <c r="V146" s="40"/>
      <c r="W146" s="40"/>
      <c r="X146" s="40"/>
      <c r="Y146" s="40"/>
      <c r="Z146" s="40"/>
      <c r="AA146" s="40"/>
      <c r="AB146" s="40"/>
      <c r="AC146" s="40"/>
      <c r="AD146" s="40"/>
      <c r="AE146" s="40"/>
      <c r="AR146" s="241" t="s">
        <v>165</v>
      </c>
      <c r="AT146" s="241" t="s">
        <v>160</v>
      </c>
      <c r="AU146" s="241" t="s">
        <v>89</v>
      </c>
      <c r="AY146" s="18" t="s">
        <v>158</v>
      </c>
      <c r="BE146" s="242">
        <f>IF(N146="základní",J146,0)</f>
        <v>0</v>
      </c>
      <c r="BF146" s="242">
        <f>IF(N146="snížená",J146,0)</f>
        <v>0</v>
      </c>
      <c r="BG146" s="242">
        <f>IF(N146="zákl. přenesená",J146,0)</f>
        <v>0</v>
      </c>
      <c r="BH146" s="242">
        <f>IF(N146="sníž. přenesená",J146,0)</f>
        <v>0</v>
      </c>
      <c r="BI146" s="242">
        <f>IF(N146="nulová",J146,0)</f>
        <v>0</v>
      </c>
      <c r="BJ146" s="18" t="s">
        <v>89</v>
      </c>
      <c r="BK146" s="242">
        <f>ROUND(I146*H146,2)</f>
        <v>0</v>
      </c>
      <c r="BL146" s="18" t="s">
        <v>165</v>
      </c>
      <c r="BM146" s="241" t="s">
        <v>248</v>
      </c>
    </row>
    <row r="147" spans="1:47" s="2" customFormat="1" ht="12">
      <c r="A147" s="40"/>
      <c r="B147" s="41"/>
      <c r="C147" s="42"/>
      <c r="D147" s="243" t="s">
        <v>192</v>
      </c>
      <c r="E147" s="42"/>
      <c r="F147" s="244" t="s">
        <v>716</v>
      </c>
      <c r="G147" s="42"/>
      <c r="H147" s="42"/>
      <c r="I147" s="245"/>
      <c r="J147" s="42"/>
      <c r="K147" s="42"/>
      <c r="L147" s="46"/>
      <c r="M147" s="246"/>
      <c r="N147" s="247"/>
      <c r="O147" s="93"/>
      <c r="P147" s="93"/>
      <c r="Q147" s="93"/>
      <c r="R147" s="93"/>
      <c r="S147" s="93"/>
      <c r="T147" s="94"/>
      <c r="U147" s="40"/>
      <c r="V147" s="40"/>
      <c r="W147" s="40"/>
      <c r="X147" s="40"/>
      <c r="Y147" s="40"/>
      <c r="Z147" s="40"/>
      <c r="AA147" s="40"/>
      <c r="AB147" s="40"/>
      <c r="AC147" s="40"/>
      <c r="AD147" s="40"/>
      <c r="AE147" s="40"/>
      <c r="AT147" s="18" t="s">
        <v>192</v>
      </c>
      <c r="AU147" s="18" t="s">
        <v>89</v>
      </c>
    </row>
    <row r="148" spans="1:65" s="2" customFormat="1" ht="16.5" customHeight="1">
      <c r="A148" s="40"/>
      <c r="B148" s="41"/>
      <c r="C148" s="230" t="s">
        <v>212</v>
      </c>
      <c r="D148" s="230" t="s">
        <v>160</v>
      </c>
      <c r="E148" s="231" t="s">
        <v>411</v>
      </c>
      <c r="F148" s="232" t="s">
        <v>717</v>
      </c>
      <c r="G148" s="233" t="s">
        <v>310</v>
      </c>
      <c r="H148" s="234">
        <v>1</v>
      </c>
      <c r="I148" s="235"/>
      <c r="J148" s="236">
        <f>ROUND(I148*H148,2)</f>
        <v>0</v>
      </c>
      <c r="K148" s="232" t="s">
        <v>413</v>
      </c>
      <c r="L148" s="46"/>
      <c r="M148" s="237" t="s">
        <v>1</v>
      </c>
      <c r="N148" s="238" t="s">
        <v>47</v>
      </c>
      <c r="O148" s="93"/>
      <c r="P148" s="239">
        <f>O148*H148</f>
        <v>0</v>
      </c>
      <c r="Q148" s="239">
        <v>0</v>
      </c>
      <c r="R148" s="239">
        <f>Q148*H148</f>
        <v>0</v>
      </c>
      <c r="S148" s="239">
        <v>0</v>
      </c>
      <c r="T148" s="240">
        <f>S148*H148</f>
        <v>0</v>
      </c>
      <c r="U148" s="40"/>
      <c r="V148" s="40"/>
      <c r="W148" s="40"/>
      <c r="X148" s="40"/>
      <c r="Y148" s="40"/>
      <c r="Z148" s="40"/>
      <c r="AA148" s="40"/>
      <c r="AB148" s="40"/>
      <c r="AC148" s="40"/>
      <c r="AD148" s="40"/>
      <c r="AE148" s="40"/>
      <c r="AR148" s="241" t="s">
        <v>165</v>
      </c>
      <c r="AT148" s="241" t="s">
        <v>160</v>
      </c>
      <c r="AU148" s="241" t="s">
        <v>89</v>
      </c>
      <c r="AY148" s="18" t="s">
        <v>158</v>
      </c>
      <c r="BE148" s="242">
        <f>IF(N148="základní",J148,0)</f>
        <v>0</v>
      </c>
      <c r="BF148" s="242">
        <f>IF(N148="snížená",J148,0)</f>
        <v>0</v>
      </c>
      <c r="BG148" s="242">
        <f>IF(N148="zákl. přenesená",J148,0)</f>
        <v>0</v>
      </c>
      <c r="BH148" s="242">
        <f>IF(N148="sníž. přenesená",J148,0)</f>
        <v>0</v>
      </c>
      <c r="BI148" s="242">
        <f>IF(N148="nulová",J148,0)</f>
        <v>0</v>
      </c>
      <c r="BJ148" s="18" t="s">
        <v>89</v>
      </c>
      <c r="BK148" s="242">
        <f>ROUND(I148*H148,2)</f>
        <v>0</v>
      </c>
      <c r="BL148" s="18" t="s">
        <v>165</v>
      </c>
      <c r="BM148" s="241" t="s">
        <v>258</v>
      </c>
    </row>
    <row r="149" spans="1:47" s="2" customFormat="1" ht="12">
      <c r="A149" s="40"/>
      <c r="B149" s="41"/>
      <c r="C149" s="42"/>
      <c r="D149" s="243" t="s">
        <v>192</v>
      </c>
      <c r="E149" s="42"/>
      <c r="F149" s="244" t="s">
        <v>718</v>
      </c>
      <c r="G149" s="42"/>
      <c r="H149" s="42"/>
      <c r="I149" s="245"/>
      <c r="J149" s="42"/>
      <c r="K149" s="42"/>
      <c r="L149" s="46"/>
      <c r="M149" s="246"/>
      <c r="N149" s="247"/>
      <c r="O149" s="93"/>
      <c r="P149" s="93"/>
      <c r="Q149" s="93"/>
      <c r="R149" s="93"/>
      <c r="S149" s="93"/>
      <c r="T149" s="94"/>
      <c r="U149" s="40"/>
      <c r="V149" s="40"/>
      <c r="W149" s="40"/>
      <c r="X149" s="40"/>
      <c r="Y149" s="40"/>
      <c r="Z149" s="40"/>
      <c r="AA149" s="40"/>
      <c r="AB149" s="40"/>
      <c r="AC149" s="40"/>
      <c r="AD149" s="40"/>
      <c r="AE149" s="40"/>
      <c r="AT149" s="18" t="s">
        <v>192</v>
      </c>
      <c r="AU149" s="18" t="s">
        <v>89</v>
      </c>
    </row>
    <row r="150" spans="1:63" s="12" customFormat="1" ht="25.9" customHeight="1">
      <c r="A150" s="12"/>
      <c r="B150" s="214"/>
      <c r="C150" s="215"/>
      <c r="D150" s="216" t="s">
        <v>81</v>
      </c>
      <c r="E150" s="217" t="s">
        <v>91</v>
      </c>
      <c r="F150" s="217" t="s">
        <v>534</v>
      </c>
      <c r="G150" s="215"/>
      <c r="H150" s="215"/>
      <c r="I150" s="218"/>
      <c r="J150" s="219">
        <f>BK150</f>
        <v>0</v>
      </c>
      <c r="K150" s="215"/>
      <c r="L150" s="220"/>
      <c r="M150" s="221"/>
      <c r="N150" s="222"/>
      <c r="O150" s="222"/>
      <c r="P150" s="223">
        <f>SUM(P151:P155)</f>
        <v>0</v>
      </c>
      <c r="Q150" s="222"/>
      <c r="R150" s="223">
        <f>SUM(R151:R155)</f>
        <v>0</v>
      </c>
      <c r="S150" s="222"/>
      <c r="T150" s="224">
        <f>SUM(T151:T155)</f>
        <v>0</v>
      </c>
      <c r="U150" s="12"/>
      <c r="V150" s="12"/>
      <c r="W150" s="12"/>
      <c r="X150" s="12"/>
      <c r="Y150" s="12"/>
      <c r="Z150" s="12"/>
      <c r="AA150" s="12"/>
      <c r="AB150" s="12"/>
      <c r="AC150" s="12"/>
      <c r="AD150" s="12"/>
      <c r="AE150" s="12"/>
      <c r="AR150" s="225" t="s">
        <v>89</v>
      </c>
      <c r="AT150" s="226" t="s">
        <v>81</v>
      </c>
      <c r="AU150" s="226" t="s">
        <v>82</v>
      </c>
      <c r="AY150" s="225" t="s">
        <v>158</v>
      </c>
      <c r="BK150" s="227">
        <f>SUM(BK151:BK155)</f>
        <v>0</v>
      </c>
    </row>
    <row r="151" spans="1:65" s="2" customFormat="1" ht="16.5" customHeight="1">
      <c r="A151" s="40"/>
      <c r="B151" s="41"/>
      <c r="C151" s="230" t="s">
        <v>217</v>
      </c>
      <c r="D151" s="230" t="s">
        <v>160</v>
      </c>
      <c r="E151" s="231" t="s">
        <v>719</v>
      </c>
      <c r="F151" s="232" t="s">
        <v>720</v>
      </c>
      <c r="G151" s="233" t="s">
        <v>169</v>
      </c>
      <c r="H151" s="234">
        <v>200</v>
      </c>
      <c r="I151" s="235"/>
      <c r="J151" s="236">
        <f>ROUND(I151*H151,2)</f>
        <v>0</v>
      </c>
      <c r="K151" s="232" t="s">
        <v>413</v>
      </c>
      <c r="L151" s="46"/>
      <c r="M151" s="237" t="s">
        <v>1</v>
      </c>
      <c r="N151" s="238" t="s">
        <v>47</v>
      </c>
      <c r="O151" s="93"/>
      <c r="P151" s="239">
        <f>O151*H151</f>
        <v>0</v>
      </c>
      <c r="Q151" s="239">
        <v>0</v>
      </c>
      <c r="R151" s="239">
        <f>Q151*H151</f>
        <v>0</v>
      </c>
      <c r="S151" s="239">
        <v>0</v>
      </c>
      <c r="T151" s="240">
        <f>S151*H151</f>
        <v>0</v>
      </c>
      <c r="U151" s="40"/>
      <c r="V151" s="40"/>
      <c r="W151" s="40"/>
      <c r="X151" s="40"/>
      <c r="Y151" s="40"/>
      <c r="Z151" s="40"/>
      <c r="AA151" s="40"/>
      <c r="AB151" s="40"/>
      <c r="AC151" s="40"/>
      <c r="AD151" s="40"/>
      <c r="AE151" s="40"/>
      <c r="AR151" s="241" t="s">
        <v>165</v>
      </c>
      <c r="AT151" s="241" t="s">
        <v>160</v>
      </c>
      <c r="AU151" s="241" t="s">
        <v>89</v>
      </c>
      <c r="AY151" s="18" t="s">
        <v>158</v>
      </c>
      <c r="BE151" s="242">
        <f>IF(N151="základní",J151,0)</f>
        <v>0</v>
      </c>
      <c r="BF151" s="242">
        <f>IF(N151="snížená",J151,0)</f>
        <v>0</v>
      </c>
      <c r="BG151" s="242">
        <f>IF(N151="zákl. přenesená",J151,0)</f>
        <v>0</v>
      </c>
      <c r="BH151" s="242">
        <f>IF(N151="sníž. přenesená",J151,0)</f>
        <v>0</v>
      </c>
      <c r="BI151" s="242">
        <f>IF(N151="nulová",J151,0)</f>
        <v>0</v>
      </c>
      <c r="BJ151" s="18" t="s">
        <v>89</v>
      </c>
      <c r="BK151" s="242">
        <f>ROUND(I151*H151,2)</f>
        <v>0</v>
      </c>
      <c r="BL151" s="18" t="s">
        <v>165</v>
      </c>
      <c r="BM151" s="241" t="s">
        <v>268</v>
      </c>
    </row>
    <row r="152" spans="1:47" s="2" customFormat="1" ht="12">
      <c r="A152" s="40"/>
      <c r="B152" s="41"/>
      <c r="C152" s="42"/>
      <c r="D152" s="243" t="s">
        <v>192</v>
      </c>
      <c r="E152" s="42"/>
      <c r="F152" s="244" t="s">
        <v>721</v>
      </c>
      <c r="G152" s="42"/>
      <c r="H152" s="42"/>
      <c r="I152" s="245"/>
      <c r="J152" s="42"/>
      <c r="K152" s="42"/>
      <c r="L152" s="46"/>
      <c r="M152" s="246"/>
      <c r="N152" s="247"/>
      <c r="O152" s="93"/>
      <c r="P152" s="93"/>
      <c r="Q152" s="93"/>
      <c r="R152" s="93"/>
      <c r="S152" s="93"/>
      <c r="T152" s="94"/>
      <c r="U152" s="40"/>
      <c r="V152" s="40"/>
      <c r="W152" s="40"/>
      <c r="X152" s="40"/>
      <c r="Y152" s="40"/>
      <c r="Z152" s="40"/>
      <c r="AA152" s="40"/>
      <c r="AB152" s="40"/>
      <c r="AC152" s="40"/>
      <c r="AD152" s="40"/>
      <c r="AE152" s="40"/>
      <c r="AT152" s="18" t="s">
        <v>192</v>
      </c>
      <c r="AU152" s="18" t="s">
        <v>89</v>
      </c>
    </row>
    <row r="153" spans="1:65" s="2" customFormat="1" ht="24.15" customHeight="1">
      <c r="A153" s="40"/>
      <c r="B153" s="41"/>
      <c r="C153" s="230" t="s">
        <v>222</v>
      </c>
      <c r="D153" s="230" t="s">
        <v>160</v>
      </c>
      <c r="E153" s="231" t="s">
        <v>722</v>
      </c>
      <c r="F153" s="232" t="s">
        <v>723</v>
      </c>
      <c r="G153" s="233" t="s">
        <v>310</v>
      </c>
      <c r="H153" s="234">
        <v>2</v>
      </c>
      <c r="I153" s="235"/>
      <c r="J153" s="236">
        <f>ROUND(I153*H153,2)</f>
        <v>0</v>
      </c>
      <c r="K153" s="232" t="s">
        <v>413</v>
      </c>
      <c r="L153" s="46"/>
      <c r="M153" s="237" t="s">
        <v>1</v>
      </c>
      <c r="N153" s="238" t="s">
        <v>47</v>
      </c>
      <c r="O153" s="93"/>
      <c r="P153" s="239">
        <f>O153*H153</f>
        <v>0</v>
      </c>
      <c r="Q153" s="239">
        <v>0</v>
      </c>
      <c r="R153" s="239">
        <f>Q153*H153</f>
        <v>0</v>
      </c>
      <c r="S153" s="239">
        <v>0</v>
      </c>
      <c r="T153" s="240">
        <f>S153*H153</f>
        <v>0</v>
      </c>
      <c r="U153" s="40"/>
      <c r="V153" s="40"/>
      <c r="W153" s="40"/>
      <c r="X153" s="40"/>
      <c r="Y153" s="40"/>
      <c r="Z153" s="40"/>
      <c r="AA153" s="40"/>
      <c r="AB153" s="40"/>
      <c r="AC153" s="40"/>
      <c r="AD153" s="40"/>
      <c r="AE153" s="40"/>
      <c r="AR153" s="241" t="s">
        <v>165</v>
      </c>
      <c r="AT153" s="241" t="s">
        <v>160</v>
      </c>
      <c r="AU153" s="241" t="s">
        <v>89</v>
      </c>
      <c r="AY153" s="18" t="s">
        <v>158</v>
      </c>
      <c r="BE153" s="242">
        <f>IF(N153="základní",J153,0)</f>
        <v>0</v>
      </c>
      <c r="BF153" s="242">
        <f>IF(N153="snížená",J153,0)</f>
        <v>0</v>
      </c>
      <c r="BG153" s="242">
        <f>IF(N153="zákl. přenesená",J153,0)</f>
        <v>0</v>
      </c>
      <c r="BH153" s="242">
        <f>IF(N153="sníž. přenesená",J153,0)</f>
        <v>0</v>
      </c>
      <c r="BI153" s="242">
        <f>IF(N153="nulová",J153,0)</f>
        <v>0</v>
      </c>
      <c r="BJ153" s="18" t="s">
        <v>89</v>
      </c>
      <c r="BK153" s="242">
        <f>ROUND(I153*H153,2)</f>
        <v>0</v>
      </c>
      <c r="BL153" s="18" t="s">
        <v>165</v>
      </c>
      <c r="BM153" s="241" t="s">
        <v>280</v>
      </c>
    </row>
    <row r="154" spans="1:65" s="2" customFormat="1" ht="24.15" customHeight="1">
      <c r="A154" s="40"/>
      <c r="B154" s="41"/>
      <c r="C154" s="230" t="s">
        <v>226</v>
      </c>
      <c r="D154" s="230" t="s">
        <v>160</v>
      </c>
      <c r="E154" s="231" t="s">
        <v>724</v>
      </c>
      <c r="F154" s="232" t="s">
        <v>725</v>
      </c>
      <c r="G154" s="233" t="s">
        <v>310</v>
      </c>
      <c r="H154" s="234">
        <v>5</v>
      </c>
      <c r="I154" s="235"/>
      <c r="J154" s="236">
        <f>ROUND(I154*H154,2)</f>
        <v>0</v>
      </c>
      <c r="K154" s="232" t="s">
        <v>413</v>
      </c>
      <c r="L154" s="46"/>
      <c r="M154" s="237" t="s">
        <v>1</v>
      </c>
      <c r="N154" s="238" t="s">
        <v>47</v>
      </c>
      <c r="O154" s="93"/>
      <c r="P154" s="239">
        <f>O154*H154</f>
        <v>0</v>
      </c>
      <c r="Q154" s="239">
        <v>0</v>
      </c>
      <c r="R154" s="239">
        <f>Q154*H154</f>
        <v>0</v>
      </c>
      <c r="S154" s="239">
        <v>0</v>
      </c>
      <c r="T154" s="240">
        <f>S154*H154</f>
        <v>0</v>
      </c>
      <c r="U154" s="40"/>
      <c r="V154" s="40"/>
      <c r="W154" s="40"/>
      <c r="X154" s="40"/>
      <c r="Y154" s="40"/>
      <c r="Z154" s="40"/>
      <c r="AA154" s="40"/>
      <c r="AB154" s="40"/>
      <c r="AC154" s="40"/>
      <c r="AD154" s="40"/>
      <c r="AE154" s="40"/>
      <c r="AR154" s="241" t="s">
        <v>165</v>
      </c>
      <c r="AT154" s="241" t="s">
        <v>160</v>
      </c>
      <c r="AU154" s="241" t="s">
        <v>89</v>
      </c>
      <c r="AY154" s="18" t="s">
        <v>158</v>
      </c>
      <c r="BE154" s="242">
        <f>IF(N154="základní",J154,0)</f>
        <v>0</v>
      </c>
      <c r="BF154" s="242">
        <f>IF(N154="snížená",J154,0)</f>
        <v>0</v>
      </c>
      <c r="BG154" s="242">
        <f>IF(N154="zákl. přenesená",J154,0)</f>
        <v>0</v>
      </c>
      <c r="BH154" s="242">
        <f>IF(N154="sníž. přenesená",J154,0)</f>
        <v>0</v>
      </c>
      <c r="BI154" s="242">
        <f>IF(N154="nulová",J154,0)</f>
        <v>0</v>
      </c>
      <c r="BJ154" s="18" t="s">
        <v>89</v>
      </c>
      <c r="BK154" s="242">
        <f>ROUND(I154*H154,2)</f>
        <v>0</v>
      </c>
      <c r="BL154" s="18" t="s">
        <v>165</v>
      </c>
      <c r="BM154" s="241" t="s">
        <v>340</v>
      </c>
    </row>
    <row r="155" spans="1:65" s="2" customFormat="1" ht="16.5" customHeight="1">
      <c r="A155" s="40"/>
      <c r="B155" s="41"/>
      <c r="C155" s="230" t="s">
        <v>231</v>
      </c>
      <c r="D155" s="230" t="s">
        <v>160</v>
      </c>
      <c r="E155" s="231" t="s">
        <v>726</v>
      </c>
      <c r="F155" s="232" t="s">
        <v>727</v>
      </c>
      <c r="G155" s="233" t="s">
        <v>163</v>
      </c>
      <c r="H155" s="234">
        <v>240</v>
      </c>
      <c r="I155" s="235"/>
      <c r="J155" s="236">
        <f>ROUND(I155*H155,2)</f>
        <v>0</v>
      </c>
      <c r="K155" s="232" t="s">
        <v>413</v>
      </c>
      <c r="L155" s="46"/>
      <c r="M155" s="237" t="s">
        <v>1</v>
      </c>
      <c r="N155" s="238" t="s">
        <v>47</v>
      </c>
      <c r="O155" s="93"/>
      <c r="P155" s="239">
        <f>O155*H155</f>
        <v>0</v>
      </c>
      <c r="Q155" s="239">
        <v>0</v>
      </c>
      <c r="R155" s="239">
        <f>Q155*H155</f>
        <v>0</v>
      </c>
      <c r="S155" s="239">
        <v>0</v>
      </c>
      <c r="T155" s="240">
        <f>S155*H155</f>
        <v>0</v>
      </c>
      <c r="U155" s="40"/>
      <c r="V155" s="40"/>
      <c r="W155" s="40"/>
      <c r="X155" s="40"/>
      <c r="Y155" s="40"/>
      <c r="Z155" s="40"/>
      <c r="AA155" s="40"/>
      <c r="AB155" s="40"/>
      <c r="AC155" s="40"/>
      <c r="AD155" s="40"/>
      <c r="AE155" s="40"/>
      <c r="AR155" s="241" t="s">
        <v>165</v>
      </c>
      <c r="AT155" s="241" t="s">
        <v>160</v>
      </c>
      <c r="AU155" s="241" t="s">
        <v>89</v>
      </c>
      <c r="AY155" s="18" t="s">
        <v>158</v>
      </c>
      <c r="BE155" s="242">
        <f>IF(N155="základní",J155,0)</f>
        <v>0</v>
      </c>
      <c r="BF155" s="242">
        <f>IF(N155="snížená",J155,0)</f>
        <v>0</v>
      </c>
      <c r="BG155" s="242">
        <f>IF(N155="zákl. přenesená",J155,0)</f>
        <v>0</v>
      </c>
      <c r="BH155" s="242">
        <f>IF(N155="sníž. přenesená",J155,0)</f>
        <v>0</v>
      </c>
      <c r="BI155" s="242">
        <f>IF(N155="nulová",J155,0)</f>
        <v>0</v>
      </c>
      <c r="BJ155" s="18" t="s">
        <v>89</v>
      </c>
      <c r="BK155" s="242">
        <f>ROUND(I155*H155,2)</f>
        <v>0</v>
      </c>
      <c r="BL155" s="18" t="s">
        <v>165</v>
      </c>
      <c r="BM155" s="241" t="s">
        <v>343</v>
      </c>
    </row>
    <row r="156" spans="1:63" s="12" customFormat="1" ht="25.9" customHeight="1">
      <c r="A156" s="12"/>
      <c r="B156" s="214"/>
      <c r="C156" s="215"/>
      <c r="D156" s="216" t="s">
        <v>81</v>
      </c>
      <c r="E156" s="217" t="s">
        <v>728</v>
      </c>
      <c r="F156" s="217" t="s">
        <v>729</v>
      </c>
      <c r="G156" s="215"/>
      <c r="H156" s="215"/>
      <c r="I156" s="218"/>
      <c r="J156" s="219">
        <f>BK156</f>
        <v>0</v>
      </c>
      <c r="K156" s="215"/>
      <c r="L156" s="220"/>
      <c r="M156" s="221"/>
      <c r="N156" s="222"/>
      <c r="O156" s="222"/>
      <c r="P156" s="223">
        <f>P157</f>
        <v>0</v>
      </c>
      <c r="Q156" s="222"/>
      <c r="R156" s="223">
        <f>R157</f>
        <v>0</v>
      </c>
      <c r="S156" s="222"/>
      <c r="T156" s="224">
        <f>T157</f>
        <v>0</v>
      </c>
      <c r="U156" s="12"/>
      <c r="V156" s="12"/>
      <c r="W156" s="12"/>
      <c r="X156" s="12"/>
      <c r="Y156" s="12"/>
      <c r="Z156" s="12"/>
      <c r="AA156" s="12"/>
      <c r="AB156" s="12"/>
      <c r="AC156" s="12"/>
      <c r="AD156" s="12"/>
      <c r="AE156" s="12"/>
      <c r="AR156" s="225" t="s">
        <v>89</v>
      </c>
      <c r="AT156" s="226" t="s">
        <v>81</v>
      </c>
      <c r="AU156" s="226" t="s">
        <v>82</v>
      </c>
      <c r="AY156" s="225" t="s">
        <v>158</v>
      </c>
      <c r="BK156" s="227">
        <f>BK157</f>
        <v>0</v>
      </c>
    </row>
    <row r="157" spans="1:65" s="2" customFormat="1" ht="16.5" customHeight="1">
      <c r="A157" s="40"/>
      <c r="B157" s="41"/>
      <c r="C157" s="230" t="s">
        <v>8</v>
      </c>
      <c r="D157" s="230" t="s">
        <v>160</v>
      </c>
      <c r="E157" s="231" t="s">
        <v>730</v>
      </c>
      <c r="F157" s="232" t="s">
        <v>731</v>
      </c>
      <c r="G157" s="233" t="s">
        <v>236</v>
      </c>
      <c r="H157" s="234">
        <v>5.672</v>
      </c>
      <c r="I157" s="235"/>
      <c r="J157" s="236">
        <f>ROUND(I157*H157,2)</f>
        <v>0</v>
      </c>
      <c r="K157" s="232" t="s">
        <v>357</v>
      </c>
      <c r="L157" s="46"/>
      <c r="M157" s="237" t="s">
        <v>1</v>
      </c>
      <c r="N157" s="238" t="s">
        <v>47</v>
      </c>
      <c r="O157" s="93"/>
      <c r="P157" s="239">
        <f>O157*H157</f>
        <v>0</v>
      </c>
      <c r="Q157" s="239">
        <v>0</v>
      </c>
      <c r="R157" s="239">
        <f>Q157*H157</f>
        <v>0</v>
      </c>
      <c r="S157" s="239">
        <v>0</v>
      </c>
      <c r="T157" s="240">
        <f>S157*H157</f>
        <v>0</v>
      </c>
      <c r="U157" s="40"/>
      <c r="V157" s="40"/>
      <c r="W157" s="40"/>
      <c r="X157" s="40"/>
      <c r="Y157" s="40"/>
      <c r="Z157" s="40"/>
      <c r="AA157" s="40"/>
      <c r="AB157" s="40"/>
      <c r="AC157" s="40"/>
      <c r="AD157" s="40"/>
      <c r="AE157" s="40"/>
      <c r="AR157" s="241" t="s">
        <v>165</v>
      </c>
      <c r="AT157" s="241" t="s">
        <v>160</v>
      </c>
      <c r="AU157" s="241" t="s">
        <v>89</v>
      </c>
      <c r="AY157" s="18" t="s">
        <v>158</v>
      </c>
      <c r="BE157" s="242">
        <f>IF(N157="základní",J157,0)</f>
        <v>0</v>
      </c>
      <c r="BF157" s="242">
        <f>IF(N157="snížená",J157,0)</f>
        <v>0</v>
      </c>
      <c r="BG157" s="242">
        <f>IF(N157="zákl. přenesená",J157,0)</f>
        <v>0</v>
      </c>
      <c r="BH157" s="242">
        <f>IF(N157="sníž. přenesená",J157,0)</f>
        <v>0</v>
      </c>
      <c r="BI157" s="242">
        <f>IF(N157="nulová",J157,0)</f>
        <v>0</v>
      </c>
      <c r="BJ157" s="18" t="s">
        <v>89</v>
      </c>
      <c r="BK157" s="242">
        <f>ROUND(I157*H157,2)</f>
        <v>0</v>
      </c>
      <c r="BL157" s="18" t="s">
        <v>165</v>
      </c>
      <c r="BM157" s="241" t="s">
        <v>348</v>
      </c>
    </row>
    <row r="158" spans="1:63" s="12" customFormat="1" ht="25.9" customHeight="1">
      <c r="A158" s="12"/>
      <c r="B158" s="214"/>
      <c r="C158" s="215"/>
      <c r="D158" s="216" t="s">
        <v>81</v>
      </c>
      <c r="E158" s="217" t="s">
        <v>512</v>
      </c>
      <c r="F158" s="217" t="s">
        <v>513</v>
      </c>
      <c r="G158" s="215"/>
      <c r="H158" s="215"/>
      <c r="I158" s="218"/>
      <c r="J158" s="219">
        <f>BK158</f>
        <v>0</v>
      </c>
      <c r="K158" s="215"/>
      <c r="L158" s="220"/>
      <c r="M158" s="221"/>
      <c r="N158" s="222"/>
      <c r="O158" s="222"/>
      <c r="P158" s="223">
        <f>P159</f>
        <v>0</v>
      </c>
      <c r="Q158" s="222"/>
      <c r="R158" s="223">
        <f>R159</f>
        <v>0</v>
      </c>
      <c r="S158" s="222"/>
      <c r="T158" s="224">
        <f>T159</f>
        <v>0</v>
      </c>
      <c r="U158" s="12"/>
      <c r="V158" s="12"/>
      <c r="W158" s="12"/>
      <c r="X158" s="12"/>
      <c r="Y158" s="12"/>
      <c r="Z158" s="12"/>
      <c r="AA158" s="12"/>
      <c r="AB158" s="12"/>
      <c r="AC158" s="12"/>
      <c r="AD158" s="12"/>
      <c r="AE158" s="12"/>
      <c r="AR158" s="225" t="s">
        <v>89</v>
      </c>
      <c r="AT158" s="226" t="s">
        <v>81</v>
      </c>
      <c r="AU158" s="226" t="s">
        <v>82</v>
      </c>
      <c r="AY158" s="225" t="s">
        <v>158</v>
      </c>
      <c r="BK158" s="227">
        <f>BK159</f>
        <v>0</v>
      </c>
    </row>
    <row r="159" spans="1:65" s="2" customFormat="1" ht="24.15" customHeight="1">
      <c r="A159" s="40"/>
      <c r="B159" s="41"/>
      <c r="C159" s="230" t="s">
        <v>239</v>
      </c>
      <c r="D159" s="230" t="s">
        <v>160</v>
      </c>
      <c r="E159" s="231" t="s">
        <v>515</v>
      </c>
      <c r="F159" s="232" t="s">
        <v>516</v>
      </c>
      <c r="G159" s="233" t="s">
        <v>517</v>
      </c>
      <c r="H159" s="234">
        <v>1</v>
      </c>
      <c r="I159" s="235"/>
      <c r="J159" s="236">
        <f>ROUND(I159*H159,2)</f>
        <v>0</v>
      </c>
      <c r="K159" s="232" t="s">
        <v>357</v>
      </c>
      <c r="L159" s="46"/>
      <c r="M159" s="301" t="s">
        <v>1</v>
      </c>
      <c r="N159" s="302" t="s">
        <v>47</v>
      </c>
      <c r="O159" s="303"/>
      <c r="P159" s="304">
        <f>O159*H159</f>
        <v>0</v>
      </c>
      <c r="Q159" s="304">
        <v>0</v>
      </c>
      <c r="R159" s="304">
        <f>Q159*H159</f>
        <v>0</v>
      </c>
      <c r="S159" s="304">
        <v>0</v>
      </c>
      <c r="T159" s="305">
        <f>S159*H159</f>
        <v>0</v>
      </c>
      <c r="U159" s="40"/>
      <c r="V159" s="40"/>
      <c r="W159" s="40"/>
      <c r="X159" s="40"/>
      <c r="Y159" s="40"/>
      <c r="Z159" s="40"/>
      <c r="AA159" s="40"/>
      <c r="AB159" s="40"/>
      <c r="AC159" s="40"/>
      <c r="AD159" s="40"/>
      <c r="AE159" s="40"/>
      <c r="AR159" s="241" t="s">
        <v>165</v>
      </c>
      <c r="AT159" s="241" t="s">
        <v>160</v>
      </c>
      <c r="AU159" s="241" t="s">
        <v>89</v>
      </c>
      <c r="AY159" s="18" t="s">
        <v>158</v>
      </c>
      <c r="BE159" s="242">
        <f>IF(N159="základní",J159,0)</f>
        <v>0</v>
      </c>
      <c r="BF159" s="242">
        <f>IF(N159="snížená",J159,0)</f>
        <v>0</v>
      </c>
      <c r="BG159" s="242">
        <f>IF(N159="zákl. přenesená",J159,0)</f>
        <v>0</v>
      </c>
      <c r="BH159" s="242">
        <f>IF(N159="sníž. přenesená",J159,0)</f>
        <v>0</v>
      </c>
      <c r="BI159" s="242">
        <f>IF(N159="nulová",J159,0)</f>
        <v>0</v>
      </c>
      <c r="BJ159" s="18" t="s">
        <v>89</v>
      </c>
      <c r="BK159" s="242">
        <f>ROUND(I159*H159,2)</f>
        <v>0</v>
      </c>
      <c r="BL159" s="18" t="s">
        <v>165</v>
      </c>
      <c r="BM159" s="241" t="s">
        <v>403</v>
      </c>
    </row>
    <row r="160" spans="1:31" s="2" customFormat="1" ht="6.95" customHeight="1">
      <c r="A160" s="40"/>
      <c r="B160" s="68"/>
      <c r="C160" s="69"/>
      <c r="D160" s="69"/>
      <c r="E160" s="69"/>
      <c r="F160" s="69"/>
      <c r="G160" s="69"/>
      <c r="H160" s="69"/>
      <c r="I160" s="69"/>
      <c r="J160" s="69"/>
      <c r="K160" s="69"/>
      <c r="L160" s="46"/>
      <c r="M160" s="40"/>
      <c r="O160" s="40"/>
      <c r="P160" s="40"/>
      <c r="Q160" s="40"/>
      <c r="R160" s="40"/>
      <c r="S160" s="40"/>
      <c r="T160" s="40"/>
      <c r="U160" s="40"/>
      <c r="V160" s="40"/>
      <c r="W160" s="40"/>
      <c r="X160" s="40"/>
      <c r="Y160" s="40"/>
      <c r="Z160" s="40"/>
      <c r="AA160" s="40"/>
      <c r="AB160" s="40"/>
      <c r="AC160" s="40"/>
      <c r="AD160" s="40"/>
      <c r="AE160" s="40"/>
    </row>
  </sheetData>
  <sheetProtection password="E785" sheet="1" objects="1" scenarios="1" formatColumns="0" formatRows="0" autoFilter="0"/>
  <autoFilter ref="C127:K159"/>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125</v>
      </c>
    </row>
    <row r="3" spans="2:46" s="1" customFormat="1" ht="6.95" customHeight="1">
      <c r="B3" s="149"/>
      <c r="C3" s="150"/>
      <c r="D3" s="150"/>
      <c r="E3" s="150"/>
      <c r="F3" s="150"/>
      <c r="G3" s="150"/>
      <c r="H3" s="150"/>
      <c r="I3" s="150"/>
      <c r="J3" s="150"/>
      <c r="K3" s="150"/>
      <c r="L3" s="21"/>
      <c r="AT3" s="18" t="s">
        <v>91</v>
      </c>
    </row>
    <row r="4" spans="2:46" s="1" customFormat="1" ht="24.95" customHeight="1">
      <c r="B4" s="21"/>
      <c r="D4" s="151" t="s">
        <v>126</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Centrum Energetických a Environmentálních Technologií – Explorer (CEETe)</v>
      </c>
      <c r="F7" s="153"/>
      <c r="G7" s="153"/>
      <c r="H7" s="153"/>
      <c r="L7" s="21"/>
    </row>
    <row r="8" spans="1:31" s="2" customFormat="1" ht="12" customHeight="1">
      <c r="A8" s="40"/>
      <c r="B8" s="46"/>
      <c r="C8" s="40"/>
      <c r="D8" s="153" t="s">
        <v>127</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6" t="s">
        <v>732</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7" t="str">
        <f>'Rekapitulace stavby'!AN8</f>
        <v>3. 5. 2021</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40</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8"/>
      <c r="B27" s="159"/>
      <c r="C27" s="158"/>
      <c r="D27" s="158"/>
      <c r="E27" s="160" t="s">
        <v>41</v>
      </c>
      <c r="F27" s="160"/>
      <c r="G27" s="160"/>
      <c r="H27" s="160"/>
      <c r="I27" s="158"/>
      <c r="J27" s="158"/>
      <c r="K27" s="158"/>
      <c r="L27" s="161"/>
      <c r="S27" s="158"/>
      <c r="T27" s="158"/>
      <c r="U27" s="158"/>
      <c r="V27" s="158"/>
      <c r="W27" s="158"/>
      <c r="X27" s="158"/>
      <c r="Y27" s="158"/>
      <c r="Z27" s="158"/>
      <c r="AA27" s="158"/>
      <c r="AB27" s="158"/>
      <c r="AC27" s="158"/>
      <c r="AD27" s="158"/>
      <c r="AE27" s="158"/>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2"/>
      <c r="E29" s="162"/>
      <c r="F29" s="162"/>
      <c r="G29" s="162"/>
      <c r="H29" s="162"/>
      <c r="I29" s="162"/>
      <c r="J29" s="162"/>
      <c r="K29" s="162"/>
      <c r="L29" s="65"/>
      <c r="S29" s="40"/>
      <c r="T29" s="40"/>
      <c r="U29" s="40"/>
      <c r="V29" s="40"/>
      <c r="W29" s="40"/>
      <c r="X29" s="40"/>
      <c r="Y29" s="40"/>
      <c r="Z29" s="40"/>
      <c r="AA29" s="40"/>
      <c r="AB29" s="40"/>
      <c r="AC29" s="40"/>
      <c r="AD29" s="40"/>
      <c r="AE29" s="40"/>
    </row>
    <row r="30" spans="1:31" s="2" customFormat="1" ht="25.4" customHeight="1">
      <c r="A30" s="40"/>
      <c r="B30" s="46"/>
      <c r="C30" s="40"/>
      <c r="D30" s="163" t="s">
        <v>42</v>
      </c>
      <c r="E30" s="40"/>
      <c r="F30" s="40"/>
      <c r="G30" s="40"/>
      <c r="H30" s="40"/>
      <c r="I30" s="40"/>
      <c r="J30" s="164">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2"/>
      <c r="E31" s="162"/>
      <c r="F31" s="162"/>
      <c r="G31" s="162"/>
      <c r="H31" s="162"/>
      <c r="I31" s="162"/>
      <c r="J31" s="162"/>
      <c r="K31" s="162"/>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5" t="s">
        <v>44</v>
      </c>
      <c r="G32" s="40"/>
      <c r="H32" s="40"/>
      <c r="I32" s="165" t="s">
        <v>43</v>
      </c>
      <c r="J32" s="165" t="s">
        <v>45</v>
      </c>
      <c r="K32" s="40"/>
      <c r="L32" s="65"/>
      <c r="S32" s="40"/>
      <c r="T32" s="40"/>
      <c r="U32" s="40"/>
      <c r="V32" s="40"/>
      <c r="W32" s="40"/>
      <c r="X32" s="40"/>
      <c r="Y32" s="40"/>
      <c r="Z32" s="40"/>
      <c r="AA32" s="40"/>
      <c r="AB32" s="40"/>
      <c r="AC32" s="40"/>
      <c r="AD32" s="40"/>
      <c r="AE32" s="40"/>
    </row>
    <row r="33" spans="1:31" s="2" customFormat="1" ht="14.4" customHeight="1">
      <c r="A33" s="40"/>
      <c r="B33" s="46"/>
      <c r="C33" s="40"/>
      <c r="D33" s="155" t="s">
        <v>46</v>
      </c>
      <c r="E33" s="153" t="s">
        <v>47</v>
      </c>
      <c r="F33" s="166">
        <f>ROUND((SUM(BE123:BE158)),2)</f>
        <v>0</v>
      </c>
      <c r="G33" s="40"/>
      <c r="H33" s="40"/>
      <c r="I33" s="167">
        <v>0.21</v>
      </c>
      <c r="J33" s="166">
        <f>ROUND(((SUM(BE123:BE158))*I33),2)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48</v>
      </c>
      <c r="F34" s="166">
        <f>ROUND((SUM(BF123:BF158)),2)</f>
        <v>0</v>
      </c>
      <c r="G34" s="40"/>
      <c r="H34" s="40"/>
      <c r="I34" s="167">
        <v>0.15</v>
      </c>
      <c r="J34" s="166">
        <f>ROUND(((SUM(BF123:BF158))*I34),2)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49</v>
      </c>
      <c r="F35" s="166">
        <f>ROUND((SUM(BG123:BG158)),2)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50</v>
      </c>
      <c r="F36" s="166">
        <f>ROUND((SUM(BH123:BH158)),2)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51</v>
      </c>
      <c r="F37" s="166">
        <f>ROUND((SUM(BI123:BI158)),2)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52</v>
      </c>
      <c r="E39" s="170"/>
      <c r="F39" s="170"/>
      <c r="G39" s="171" t="s">
        <v>53</v>
      </c>
      <c r="H39" s="172" t="s">
        <v>54</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55</v>
      </c>
      <c r="E50" s="176"/>
      <c r="F50" s="176"/>
      <c r="G50" s="175" t="s">
        <v>56</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57</v>
      </c>
      <c r="E61" s="178"/>
      <c r="F61" s="179" t="s">
        <v>58</v>
      </c>
      <c r="G61" s="177" t="s">
        <v>57</v>
      </c>
      <c r="H61" s="178"/>
      <c r="I61" s="178"/>
      <c r="J61" s="180" t="s">
        <v>58</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59</v>
      </c>
      <c r="E65" s="181"/>
      <c r="F65" s="181"/>
      <c r="G65" s="175" t="s">
        <v>60</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57</v>
      </c>
      <c r="E76" s="178"/>
      <c r="F76" s="179" t="s">
        <v>58</v>
      </c>
      <c r="G76" s="177" t="s">
        <v>57</v>
      </c>
      <c r="H76" s="178"/>
      <c r="I76" s="178"/>
      <c r="J76" s="180" t="s">
        <v>58</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133</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Centrum Energetických a Environmentálních Technologií – Explorer (CEETe)</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127</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 xml:space="preserve"> </v>
      </c>
      <c r="G89" s="42"/>
      <c r="H89" s="42"/>
      <c r="I89" s="33" t="s">
        <v>24</v>
      </c>
      <c r="J89" s="81" t="str">
        <f>IF(J12="","",J12)</f>
        <v>3. 5. 2021</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 xml:space="preserve">Vysoká škola báňská -Technická univerzita Ostrava </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8" t="s">
        <v>134</v>
      </c>
      <c r="D94" s="189"/>
      <c r="E94" s="189"/>
      <c r="F94" s="189"/>
      <c r="G94" s="189"/>
      <c r="H94" s="189"/>
      <c r="I94" s="189"/>
      <c r="J94" s="190" t="s">
        <v>135</v>
      </c>
      <c r="K94" s="189"/>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1" t="s">
        <v>136</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137</v>
      </c>
    </row>
    <row r="97" spans="1:31" s="9" customFormat="1" ht="24.95" customHeight="1">
      <c r="A97" s="9"/>
      <c r="B97" s="192"/>
      <c r="C97" s="193"/>
      <c r="D97" s="194" t="s">
        <v>733</v>
      </c>
      <c r="E97" s="195"/>
      <c r="F97" s="195"/>
      <c r="G97" s="195"/>
      <c r="H97" s="195"/>
      <c r="I97" s="195"/>
      <c r="J97" s="196">
        <f>J124</f>
        <v>0</v>
      </c>
      <c r="K97" s="193"/>
      <c r="L97" s="197"/>
      <c r="S97" s="9"/>
      <c r="T97" s="9"/>
      <c r="U97" s="9"/>
      <c r="V97" s="9"/>
      <c r="W97" s="9"/>
      <c r="X97" s="9"/>
      <c r="Y97" s="9"/>
      <c r="Z97" s="9"/>
      <c r="AA97" s="9"/>
      <c r="AB97" s="9"/>
      <c r="AC97" s="9"/>
      <c r="AD97" s="9"/>
      <c r="AE97" s="9"/>
    </row>
    <row r="98" spans="1:31" s="10" customFormat="1" ht="19.9" customHeight="1">
      <c r="A98" s="10"/>
      <c r="B98" s="198"/>
      <c r="C98" s="134"/>
      <c r="D98" s="199" t="s">
        <v>734</v>
      </c>
      <c r="E98" s="200"/>
      <c r="F98" s="200"/>
      <c r="G98" s="200"/>
      <c r="H98" s="200"/>
      <c r="I98" s="200"/>
      <c r="J98" s="201">
        <f>J125</f>
        <v>0</v>
      </c>
      <c r="K98" s="134"/>
      <c r="L98" s="202"/>
      <c r="S98" s="10"/>
      <c r="T98" s="10"/>
      <c r="U98" s="10"/>
      <c r="V98" s="10"/>
      <c r="W98" s="10"/>
      <c r="X98" s="10"/>
      <c r="Y98" s="10"/>
      <c r="Z98" s="10"/>
      <c r="AA98" s="10"/>
      <c r="AB98" s="10"/>
      <c r="AC98" s="10"/>
      <c r="AD98" s="10"/>
      <c r="AE98" s="10"/>
    </row>
    <row r="99" spans="1:31" s="10" customFormat="1" ht="19.9" customHeight="1">
      <c r="A99" s="10"/>
      <c r="B99" s="198"/>
      <c r="C99" s="134"/>
      <c r="D99" s="199" t="s">
        <v>735</v>
      </c>
      <c r="E99" s="200"/>
      <c r="F99" s="200"/>
      <c r="G99" s="200"/>
      <c r="H99" s="200"/>
      <c r="I99" s="200"/>
      <c r="J99" s="201">
        <f>J137</f>
        <v>0</v>
      </c>
      <c r="K99" s="134"/>
      <c r="L99" s="202"/>
      <c r="S99" s="10"/>
      <c r="T99" s="10"/>
      <c r="U99" s="10"/>
      <c r="V99" s="10"/>
      <c r="W99" s="10"/>
      <c r="X99" s="10"/>
      <c r="Y99" s="10"/>
      <c r="Z99" s="10"/>
      <c r="AA99" s="10"/>
      <c r="AB99" s="10"/>
      <c r="AC99" s="10"/>
      <c r="AD99" s="10"/>
      <c r="AE99" s="10"/>
    </row>
    <row r="100" spans="1:31" s="10" customFormat="1" ht="19.9" customHeight="1">
      <c r="A100" s="10"/>
      <c r="B100" s="198"/>
      <c r="C100" s="134"/>
      <c r="D100" s="199" t="s">
        <v>736</v>
      </c>
      <c r="E100" s="200"/>
      <c r="F100" s="200"/>
      <c r="G100" s="200"/>
      <c r="H100" s="200"/>
      <c r="I100" s="200"/>
      <c r="J100" s="201">
        <f>J140</f>
        <v>0</v>
      </c>
      <c r="K100" s="134"/>
      <c r="L100" s="202"/>
      <c r="S100" s="10"/>
      <c r="T100" s="10"/>
      <c r="U100" s="10"/>
      <c r="V100" s="10"/>
      <c r="W100" s="10"/>
      <c r="X100" s="10"/>
      <c r="Y100" s="10"/>
      <c r="Z100" s="10"/>
      <c r="AA100" s="10"/>
      <c r="AB100" s="10"/>
      <c r="AC100" s="10"/>
      <c r="AD100" s="10"/>
      <c r="AE100" s="10"/>
    </row>
    <row r="101" spans="1:31" s="10" customFormat="1" ht="19.9" customHeight="1">
      <c r="A101" s="10"/>
      <c r="B101" s="198"/>
      <c r="C101" s="134"/>
      <c r="D101" s="199" t="s">
        <v>737</v>
      </c>
      <c r="E101" s="200"/>
      <c r="F101" s="200"/>
      <c r="G101" s="200"/>
      <c r="H101" s="200"/>
      <c r="I101" s="200"/>
      <c r="J101" s="201">
        <f>J147</f>
        <v>0</v>
      </c>
      <c r="K101" s="134"/>
      <c r="L101" s="202"/>
      <c r="S101" s="10"/>
      <c r="T101" s="10"/>
      <c r="U101" s="10"/>
      <c r="V101" s="10"/>
      <c r="W101" s="10"/>
      <c r="X101" s="10"/>
      <c r="Y101" s="10"/>
      <c r="Z101" s="10"/>
      <c r="AA101" s="10"/>
      <c r="AB101" s="10"/>
      <c r="AC101" s="10"/>
      <c r="AD101" s="10"/>
      <c r="AE101" s="10"/>
    </row>
    <row r="102" spans="1:31" s="10" customFormat="1" ht="19.9" customHeight="1">
      <c r="A102" s="10"/>
      <c r="B102" s="198"/>
      <c r="C102" s="134"/>
      <c r="D102" s="199" t="s">
        <v>738</v>
      </c>
      <c r="E102" s="200"/>
      <c r="F102" s="200"/>
      <c r="G102" s="200"/>
      <c r="H102" s="200"/>
      <c r="I102" s="200"/>
      <c r="J102" s="201">
        <f>J153</f>
        <v>0</v>
      </c>
      <c r="K102" s="134"/>
      <c r="L102" s="202"/>
      <c r="S102" s="10"/>
      <c r="T102" s="10"/>
      <c r="U102" s="10"/>
      <c r="V102" s="10"/>
      <c r="W102" s="10"/>
      <c r="X102" s="10"/>
      <c r="Y102" s="10"/>
      <c r="Z102" s="10"/>
      <c r="AA102" s="10"/>
      <c r="AB102" s="10"/>
      <c r="AC102" s="10"/>
      <c r="AD102" s="10"/>
      <c r="AE102" s="10"/>
    </row>
    <row r="103" spans="1:31" s="10" customFormat="1" ht="19.9" customHeight="1">
      <c r="A103" s="10"/>
      <c r="B103" s="198"/>
      <c r="C103" s="134"/>
      <c r="D103" s="199" t="s">
        <v>739</v>
      </c>
      <c r="E103" s="200"/>
      <c r="F103" s="200"/>
      <c r="G103" s="200"/>
      <c r="H103" s="200"/>
      <c r="I103" s="200"/>
      <c r="J103" s="201">
        <f>J156</f>
        <v>0</v>
      </c>
      <c r="K103" s="134"/>
      <c r="L103" s="202"/>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143</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Centrum Energetických a Environmentálních Technologií – Explorer (CEETe)</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127</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 xml:space="preserve"> </v>
      </c>
      <c r="G117" s="42"/>
      <c r="H117" s="42"/>
      <c r="I117" s="33" t="s">
        <v>24</v>
      </c>
      <c r="J117" s="81" t="str">
        <f>IF(J12="","",J12)</f>
        <v>3. 5. 2021</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 xml:space="preserve">Vysoká škola báňská -Technická univerzita Ostrava </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1" customFormat="1" ht="29.25" customHeight="1">
      <c r="A122" s="203"/>
      <c r="B122" s="204"/>
      <c r="C122" s="205" t="s">
        <v>144</v>
      </c>
      <c r="D122" s="206" t="s">
        <v>67</v>
      </c>
      <c r="E122" s="206" t="s">
        <v>63</v>
      </c>
      <c r="F122" s="206" t="s">
        <v>64</v>
      </c>
      <c r="G122" s="206" t="s">
        <v>145</v>
      </c>
      <c r="H122" s="206" t="s">
        <v>146</v>
      </c>
      <c r="I122" s="206" t="s">
        <v>147</v>
      </c>
      <c r="J122" s="206" t="s">
        <v>135</v>
      </c>
      <c r="K122" s="207" t="s">
        <v>148</v>
      </c>
      <c r="L122" s="208"/>
      <c r="M122" s="102" t="s">
        <v>1</v>
      </c>
      <c r="N122" s="103" t="s">
        <v>46</v>
      </c>
      <c r="O122" s="103" t="s">
        <v>149</v>
      </c>
      <c r="P122" s="103" t="s">
        <v>150</v>
      </c>
      <c r="Q122" s="103" t="s">
        <v>151</v>
      </c>
      <c r="R122" s="103" t="s">
        <v>152</v>
      </c>
      <c r="S122" s="103" t="s">
        <v>153</v>
      </c>
      <c r="T122" s="104" t="s">
        <v>154</v>
      </c>
      <c r="U122" s="203"/>
      <c r="V122" s="203"/>
      <c r="W122" s="203"/>
      <c r="X122" s="203"/>
      <c r="Y122" s="203"/>
      <c r="Z122" s="203"/>
      <c r="AA122" s="203"/>
      <c r="AB122" s="203"/>
      <c r="AC122" s="203"/>
      <c r="AD122" s="203"/>
      <c r="AE122" s="203"/>
    </row>
    <row r="123" spans="1:63" s="2" customFormat="1" ht="22.8" customHeight="1">
      <c r="A123" s="40"/>
      <c r="B123" s="41"/>
      <c r="C123" s="109" t="s">
        <v>155</v>
      </c>
      <c r="D123" s="42"/>
      <c r="E123" s="42"/>
      <c r="F123" s="42"/>
      <c r="G123" s="42"/>
      <c r="H123" s="42"/>
      <c r="I123" s="42"/>
      <c r="J123" s="209">
        <f>BK123</f>
        <v>0</v>
      </c>
      <c r="K123" s="42"/>
      <c r="L123" s="46"/>
      <c r="M123" s="105"/>
      <c r="N123" s="210"/>
      <c r="O123" s="106"/>
      <c r="P123" s="211">
        <f>P124</f>
        <v>0</v>
      </c>
      <c r="Q123" s="106"/>
      <c r="R123" s="211">
        <f>R124</f>
        <v>0</v>
      </c>
      <c r="S123" s="106"/>
      <c r="T123" s="212">
        <f>T124</f>
        <v>0</v>
      </c>
      <c r="U123" s="40"/>
      <c r="V123" s="40"/>
      <c r="W123" s="40"/>
      <c r="X123" s="40"/>
      <c r="Y123" s="40"/>
      <c r="Z123" s="40"/>
      <c r="AA123" s="40"/>
      <c r="AB123" s="40"/>
      <c r="AC123" s="40"/>
      <c r="AD123" s="40"/>
      <c r="AE123" s="40"/>
      <c r="AT123" s="18" t="s">
        <v>81</v>
      </c>
      <c r="AU123" s="18" t="s">
        <v>137</v>
      </c>
      <c r="BK123" s="213">
        <f>BK124</f>
        <v>0</v>
      </c>
    </row>
    <row r="124" spans="1:63" s="12" customFormat="1" ht="25.9" customHeight="1">
      <c r="A124" s="12"/>
      <c r="B124" s="214"/>
      <c r="C124" s="215"/>
      <c r="D124" s="216" t="s">
        <v>81</v>
      </c>
      <c r="E124" s="217" t="s">
        <v>740</v>
      </c>
      <c r="F124" s="217" t="s">
        <v>740</v>
      </c>
      <c r="G124" s="215"/>
      <c r="H124" s="215"/>
      <c r="I124" s="218"/>
      <c r="J124" s="219">
        <f>BK124</f>
        <v>0</v>
      </c>
      <c r="K124" s="215"/>
      <c r="L124" s="220"/>
      <c r="M124" s="221"/>
      <c r="N124" s="222"/>
      <c r="O124" s="222"/>
      <c r="P124" s="223">
        <f>P125+P137+P140+P147+P153+P156</f>
        <v>0</v>
      </c>
      <c r="Q124" s="222"/>
      <c r="R124" s="223">
        <f>R125+R137+R140+R147+R153+R156</f>
        <v>0</v>
      </c>
      <c r="S124" s="222"/>
      <c r="T124" s="224">
        <f>T125+T137+T140+T147+T153+T156</f>
        <v>0</v>
      </c>
      <c r="U124" s="12"/>
      <c r="V124" s="12"/>
      <c r="W124" s="12"/>
      <c r="X124" s="12"/>
      <c r="Y124" s="12"/>
      <c r="Z124" s="12"/>
      <c r="AA124" s="12"/>
      <c r="AB124" s="12"/>
      <c r="AC124" s="12"/>
      <c r="AD124" s="12"/>
      <c r="AE124" s="12"/>
      <c r="AR124" s="225" t="s">
        <v>177</v>
      </c>
      <c r="AT124" s="226" t="s">
        <v>81</v>
      </c>
      <c r="AU124" s="226" t="s">
        <v>82</v>
      </c>
      <c r="AY124" s="225" t="s">
        <v>158</v>
      </c>
      <c r="BK124" s="227">
        <f>BK125+BK137+BK140+BK147+BK153+BK156</f>
        <v>0</v>
      </c>
    </row>
    <row r="125" spans="1:63" s="12" customFormat="1" ht="22.8" customHeight="1">
      <c r="A125" s="12"/>
      <c r="B125" s="214"/>
      <c r="C125" s="215"/>
      <c r="D125" s="216" t="s">
        <v>81</v>
      </c>
      <c r="E125" s="228" t="s">
        <v>741</v>
      </c>
      <c r="F125" s="228" t="s">
        <v>742</v>
      </c>
      <c r="G125" s="215"/>
      <c r="H125" s="215"/>
      <c r="I125" s="218"/>
      <c r="J125" s="229">
        <f>BK125</f>
        <v>0</v>
      </c>
      <c r="K125" s="215"/>
      <c r="L125" s="220"/>
      <c r="M125" s="221"/>
      <c r="N125" s="222"/>
      <c r="O125" s="222"/>
      <c r="P125" s="223">
        <f>SUM(P126:P136)</f>
        <v>0</v>
      </c>
      <c r="Q125" s="222"/>
      <c r="R125" s="223">
        <f>SUM(R126:R136)</f>
        <v>0</v>
      </c>
      <c r="S125" s="222"/>
      <c r="T125" s="224">
        <f>SUM(T126:T136)</f>
        <v>0</v>
      </c>
      <c r="U125" s="12"/>
      <c r="V125" s="12"/>
      <c r="W125" s="12"/>
      <c r="X125" s="12"/>
      <c r="Y125" s="12"/>
      <c r="Z125" s="12"/>
      <c r="AA125" s="12"/>
      <c r="AB125" s="12"/>
      <c r="AC125" s="12"/>
      <c r="AD125" s="12"/>
      <c r="AE125" s="12"/>
      <c r="AR125" s="225" t="s">
        <v>177</v>
      </c>
      <c r="AT125" s="226" t="s">
        <v>81</v>
      </c>
      <c r="AU125" s="226" t="s">
        <v>89</v>
      </c>
      <c r="AY125" s="225" t="s">
        <v>158</v>
      </c>
      <c r="BK125" s="227">
        <f>SUM(BK126:BK136)</f>
        <v>0</v>
      </c>
    </row>
    <row r="126" spans="1:65" s="2" customFormat="1" ht="16.5" customHeight="1">
      <c r="A126" s="40"/>
      <c r="B126" s="41"/>
      <c r="C126" s="230" t="s">
        <v>89</v>
      </c>
      <c r="D126" s="230" t="s">
        <v>160</v>
      </c>
      <c r="E126" s="231" t="s">
        <v>743</v>
      </c>
      <c r="F126" s="232" t="s">
        <v>744</v>
      </c>
      <c r="G126" s="233" t="s">
        <v>184</v>
      </c>
      <c r="H126" s="234">
        <v>1</v>
      </c>
      <c r="I126" s="235"/>
      <c r="J126" s="236">
        <f>ROUND(I126*H126,2)</f>
        <v>0</v>
      </c>
      <c r="K126" s="232" t="s">
        <v>164</v>
      </c>
      <c r="L126" s="46"/>
      <c r="M126" s="237" t="s">
        <v>1</v>
      </c>
      <c r="N126" s="238" t="s">
        <v>47</v>
      </c>
      <c r="O126" s="93"/>
      <c r="P126" s="239">
        <f>O126*H126</f>
        <v>0</v>
      </c>
      <c r="Q126" s="239">
        <v>0</v>
      </c>
      <c r="R126" s="239">
        <f>Q126*H126</f>
        <v>0</v>
      </c>
      <c r="S126" s="239">
        <v>0</v>
      </c>
      <c r="T126" s="240">
        <f>S126*H126</f>
        <v>0</v>
      </c>
      <c r="U126" s="40"/>
      <c r="V126" s="40"/>
      <c r="W126" s="40"/>
      <c r="X126" s="40"/>
      <c r="Y126" s="40"/>
      <c r="Z126" s="40"/>
      <c r="AA126" s="40"/>
      <c r="AB126" s="40"/>
      <c r="AC126" s="40"/>
      <c r="AD126" s="40"/>
      <c r="AE126" s="40"/>
      <c r="AR126" s="241" t="s">
        <v>745</v>
      </c>
      <c r="AT126" s="241" t="s">
        <v>160</v>
      </c>
      <c r="AU126" s="241" t="s">
        <v>91</v>
      </c>
      <c r="AY126" s="18" t="s">
        <v>158</v>
      </c>
      <c r="BE126" s="242">
        <f>IF(N126="základní",J126,0)</f>
        <v>0</v>
      </c>
      <c r="BF126" s="242">
        <f>IF(N126="snížená",J126,0)</f>
        <v>0</v>
      </c>
      <c r="BG126" s="242">
        <f>IF(N126="zákl. přenesená",J126,0)</f>
        <v>0</v>
      </c>
      <c r="BH126" s="242">
        <f>IF(N126="sníž. přenesená",J126,0)</f>
        <v>0</v>
      </c>
      <c r="BI126" s="242">
        <f>IF(N126="nulová",J126,0)</f>
        <v>0</v>
      </c>
      <c r="BJ126" s="18" t="s">
        <v>89</v>
      </c>
      <c r="BK126" s="242">
        <f>ROUND(I126*H126,2)</f>
        <v>0</v>
      </c>
      <c r="BL126" s="18" t="s">
        <v>745</v>
      </c>
      <c r="BM126" s="241" t="s">
        <v>746</v>
      </c>
    </row>
    <row r="127" spans="1:47" s="2" customFormat="1" ht="12">
      <c r="A127" s="40"/>
      <c r="B127" s="41"/>
      <c r="C127" s="42"/>
      <c r="D127" s="243" t="s">
        <v>192</v>
      </c>
      <c r="E127" s="42"/>
      <c r="F127" s="244" t="s">
        <v>747</v>
      </c>
      <c r="G127" s="42"/>
      <c r="H127" s="42"/>
      <c r="I127" s="245"/>
      <c r="J127" s="42"/>
      <c r="K127" s="42"/>
      <c r="L127" s="46"/>
      <c r="M127" s="246"/>
      <c r="N127" s="247"/>
      <c r="O127" s="93"/>
      <c r="P127" s="93"/>
      <c r="Q127" s="93"/>
      <c r="R127" s="93"/>
      <c r="S127" s="93"/>
      <c r="T127" s="94"/>
      <c r="U127" s="40"/>
      <c r="V127" s="40"/>
      <c r="W127" s="40"/>
      <c r="X127" s="40"/>
      <c r="Y127" s="40"/>
      <c r="Z127" s="40"/>
      <c r="AA127" s="40"/>
      <c r="AB127" s="40"/>
      <c r="AC127" s="40"/>
      <c r="AD127" s="40"/>
      <c r="AE127" s="40"/>
      <c r="AT127" s="18" t="s">
        <v>192</v>
      </c>
      <c r="AU127" s="18" t="s">
        <v>91</v>
      </c>
    </row>
    <row r="128" spans="1:65" s="2" customFormat="1" ht="16.5" customHeight="1">
      <c r="A128" s="40"/>
      <c r="B128" s="41"/>
      <c r="C128" s="230" t="s">
        <v>91</v>
      </c>
      <c r="D128" s="230" t="s">
        <v>160</v>
      </c>
      <c r="E128" s="231" t="s">
        <v>748</v>
      </c>
      <c r="F128" s="232" t="s">
        <v>749</v>
      </c>
      <c r="G128" s="233" t="s">
        <v>184</v>
      </c>
      <c r="H128" s="234">
        <v>1</v>
      </c>
      <c r="I128" s="235"/>
      <c r="J128" s="236">
        <f>ROUND(I128*H128,2)</f>
        <v>0</v>
      </c>
      <c r="K128" s="232" t="s">
        <v>164</v>
      </c>
      <c r="L128" s="46"/>
      <c r="M128" s="237" t="s">
        <v>1</v>
      </c>
      <c r="N128" s="238" t="s">
        <v>47</v>
      </c>
      <c r="O128" s="93"/>
      <c r="P128" s="239">
        <f>O128*H128</f>
        <v>0</v>
      </c>
      <c r="Q128" s="239">
        <v>0</v>
      </c>
      <c r="R128" s="239">
        <f>Q128*H128</f>
        <v>0</v>
      </c>
      <c r="S128" s="239">
        <v>0</v>
      </c>
      <c r="T128" s="240">
        <f>S128*H128</f>
        <v>0</v>
      </c>
      <c r="U128" s="40"/>
      <c r="V128" s="40"/>
      <c r="W128" s="40"/>
      <c r="X128" s="40"/>
      <c r="Y128" s="40"/>
      <c r="Z128" s="40"/>
      <c r="AA128" s="40"/>
      <c r="AB128" s="40"/>
      <c r="AC128" s="40"/>
      <c r="AD128" s="40"/>
      <c r="AE128" s="40"/>
      <c r="AR128" s="241" t="s">
        <v>745</v>
      </c>
      <c r="AT128" s="241" t="s">
        <v>160</v>
      </c>
      <c r="AU128" s="241" t="s">
        <v>91</v>
      </c>
      <c r="AY128" s="18" t="s">
        <v>158</v>
      </c>
      <c r="BE128" s="242">
        <f>IF(N128="základní",J128,0)</f>
        <v>0</v>
      </c>
      <c r="BF128" s="242">
        <f>IF(N128="snížená",J128,0)</f>
        <v>0</v>
      </c>
      <c r="BG128" s="242">
        <f>IF(N128="zákl. přenesená",J128,0)</f>
        <v>0</v>
      </c>
      <c r="BH128" s="242">
        <f>IF(N128="sníž. přenesená",J128,0)</f>
        <v>0</v>
      </c>
      <c r="BI128" s="242">
        <f>IF(N128="nulová",J128,0)</f>
        <v>0</v>
      </c>
      <c r="BJ128" s="18" t="s">
        <v>89</v>
      </c>
      <c r="BK128" s="242">
        <f>ROUND(I128*H128,2)</f>
        <v>0</v>
      </c>
      <c r="BL128" s="18" t="s">
        <v>745</v>
      </c>
      <c r="BM128" s="241" t="s">
        <v>750</v>
      </c>
    </row>
    <row r="129" spans="1:47" s="2" customFormat="1" ht="12">
      <c r="A129" s="40"/>
      <c r="B129" s="41"/>
      <c r="C129" s="42"/>
      <c r="D129" s="243" t="s">
        <v>192</v>
      </c>
      <c r="E129" s="42"/>
      <c r="F129" s="244" t="s">
        <v>751</v>
      </c>
      <c r="G129" s="42"/>
      <c r="H129" s="42"/>
      <c r="I129" s="245"/>
      <c r="J129" s="42"/>
      <c r="K129" s="42"/>
      <c r="L129" s="46"/>
      <c r="M129" s="246"/>
      <c r="N129" s="247"/>
      <c r="O129" s="93"/>
      <c r="P129" s="93"/>
      <c r="Q129" s="93"/>
      <c r="R129" s="93"/>
      <c r="S129" s="93"/>
      <c r="T129" s="94"/>
      <c r="U129" s="40"/>
      <c r="V129" s="40"/>
      <c r="W129" s="40"/>
      <c r="X129" s="40"/>
      <c r="Y129" s="40"/>
      <c r="Z129" s="40"/>
      <c r="AA129" s="40"/>
      <c r="AB129" s="40"/>
      <c r="AC129" s="40"/>
      <c r="AD129" s="40"/>
      <c r="AE129" s="40"/>
      <c r="AT129" s="18" t="s">
        <v>192</v>
      </c>
      <c r="AU129" s="18" t="s">
        <v>91</v>
      </c>
    </row>
    <row r="130" spans="1:65" s="2" customFormat="1" ht="16.5" customHeight="1">
      <c r="A130" s="40"/>
      <c r="B130" s="41"/>
      <c r="C130" s="230" t="s">
        <v>99</v>
      </c>
      <c r="D130" s="230" t="s">
        <v>160</v>
      </c>
      <c r="E130" s="231" t="s">
        <v>752</v>
      </c>
      <c r="F130" s="232" t="s">
        <v>753</v>
      </c>
      <c r="G130" s="233" t="s">
        <v>184</v>
      </c>
      <c r="H130" s="234">
        <v>1</v>
      </c>
      <c r="I130" s="235"/>
      <c r="J130" s="236">
        <f>ROUND(I130*H130,2)</f>
        <v>0</v>
      </c>
      <c r="K130" s="232" t="s">
        <v>164</v>
      </c>
      <c r="L130" s="46"/>
      <c r="M130" s="237" t="s">
        <v>1</v>
      </c>
      <c r="N130" s="238" t="s">
        <v>47</v>
      </c>
      <c r="O130" s="93"/>
      <c r="P130" s="239">
        <f>O130*H130</f>
        <v>0</v>
      </c>
      <c r="Q130" s="239">
        <v>0</v>
      </c>
      <c r="R130" s="239">
        <f>Q130*H130</f>
        <v>0</v>
      </c>
      <c r="S130" s="239">
        <v>0</v>
      </c>
      <c r="T130" s="240">
        <f>S130*H130</f>
        <v>0</v>
      </c>
      <c r="U130" s="40"/>
      <c r="V130" s="40"/>
      <c r="W130" s="40"/>
      <c r="X130" s="40"/>
      <c r="Y130" s="40"/>
      <c r="Z130" s="40"/>
      <c r="AA130" s="40"/>
      <c r="AB130" s="40"/>
      <c r="AC130" s="40"/>
      <c r="AD130" s="40"/>
      <c r="AE130" s="40"/>
      <c r="AR130" s="241" t="s">
        <v>745</v>
      </c>
      <c r="AT130" s="241" t="s">
        <v>160</v>
      </c>
      <c r="AU130" s="241" t="s">
        <v>91</v>
      </c>
      <c r="AY130" s="18" t="s">
        <v>158</v>
      </c>
      <c r="BE130" s="242">
        <f>IF(N130="základní",J130,0)</f>
        <v>0</v>
      </c>
      <c r="BF130" s="242">
        <f>IF(N130="snížená",J130,0)</f>
        <v>0</v>
      </c>
      <c r="BG130" s="242">
        <f>IF(N130="zákl. přenesená",J130,0)</f>
        <v>0</v>
      </c>
      <c r="BH130" s="242">
        <f>IF(N130="sníž. přenesená",J130,0)</f>
        <v>0</v>
      </c>
      <c r="BI130" s="242">
        <f>IF(N130="nulová",J130,0)</f>
        <v>0</v>
      </c>
      <c r="BJ130" s="18" t="s">
        <v>89</v>
      </c>
      <c r="BK130" s="242">
        <f>ROUND(I130*H130,2)</f>
        <v>0</v>
      </c>
      <c r="BL130" s="18" t="s">
        <v>745</v>
      </c>
      <c r="BM130" s="241" t="s">
        <v>754</v>
      </c>
    </row>
    <row r="131" spans="1:47" s="2" customFormat="1" ht="12">
      <c r="A131" s="40"/>
      <c r="B131" s="41"/>
      <c r="C131" s="42"/>
      <c r="D131" s="243" t="s">
        <v>192</v>
      </c>
      <c r="E131" s="42"/>
      <c r="F131" s="244" t="s">
        <v>755</v>
      </c>
      <c r="G131" s="42"/>
      <c r="H131" s="42"/>
      <c r="I131" s="245"/>
      <c r="J131" s="42"/>
      <c r="K131" s="42"/>
      <c r="L131" s="46"/>
      <c r="M131" s="246"/>
      <c r="N131" s="247"/>
      <c r="O131" s="93"/>
      <c r="P131" s="93"/>
      <c r="Q131" s="93"/>
      <c r="R131" s="93"/>
      <c r="S131" s="93"/>
      <c r="T131" s="94"/>
      <c r="U131" s="40"/>
      <c r="V131" s="40"/>
      <c r="W131" s="40"/>
      <c r="X131" s="40"/>
      <c r="Y131" s="40"/>
      <c r="Z131" s="40"/>
      <c r="AA131" s="40"/>
      <c r="AB131" s="40"/>
      <c r="AC131" s="40"/>
      <c r="AD131" s="40"/>
      <c r="AE131" s="40"/>
      <c r="AT131" s="18" t="s">
        <v>192</v>
      </c>
      <c r="AU131" s="18" t="s">
        <v>91</v>
      </c>
    </row>
    <row r="132" spans="1:65" s="2" customFormat="1" ht="16.5" customHeight="1">
      <c r="A132" s="40"/>
      <c r="B132" s="41"/>
      <c r="C132" s="230" t="s">
        <v>165</v>
      </c>
      <c r="D132" s="230" t="s">
        <v>160</v>
      </c>
      <c r="E132" s="231" t="s">
        <v>756</v>
      </c>
      <c r="F132" s="232" t="s">
        <v>757</v>
      </c>
      <c r="G132" s="233" t="s">
        <v>184</v>
      </c>
      <c r="H132" s="234">
        <v>1</v>
      </c>
      <c r="I132" s="235"/>
      <c r="J132" s="236">
        <f>ROUND(I132*H132,2)</f>
        <v>0</v>
      </c>
      <c r="K132" s="232" t="s">
        <v>164</v>
      </c>
      <c r="L132" s="46"/>
      <c r="M132" s="237" t="s">
        <v>1</v>
      </c>
      <c r="N132" s="238" t="s">
        <v>47</v>
      </c>
      <c r="O132" s="93"/>
      <c r="P132" s="239">
        <f>O132*H132</f>
        <v>0</v>
      </c>
      <c r="Q132" s="239">
        <v>0</v>
      </c>
      <c r="R132" s="239">
        <f>Q132*H132</f>
        <v>0</v>
      </c>
      <c r="S132" s="239">
        <v>0</v>
      </c>
      <c r="T132" s="240">
        <f>S132*H132</f>
        <v>0</v>
      </c>
      <c r="U132" s="40"/>
      <c r="V132" s="40"/>
      <c r="W132" s="40"/>
      <c r="X132" s="40"/>
      <c r="Y132" s="40"/>
      <c r="Z132" s="40"/>
      <c r="AA132" s="40"/>
      <c r="AB132" s="40"/>
      <c r="AC132" s="40"/>
      <c r="AD132" s="40"/>
      <c r="AE132" s="40"/>
      <c r="AR132" s="241" t="s">
        <v>745</v>
      </c>
      <c r="AT132" s="241" t="s">
        <v>160</v>
      </c>
      <c r="AU132" s="241" t="s">
        <v>91</v>
      </c>
      <c r="AY132" s="18" t="s">
        <v>158</v>
      </c>
      <c r="BE132" s="242">
        <f>IF(N132="základní",J132,0)</f>
        <v>0</v>
      </c>
      <c r="BF132" s="242">
        <f>IF(N132="snížená",J132,0)</f>
        <v>0</v>
      </c>
      <c r="BG132" s="242">
        <f>IF(N132="zákl. přenesená",J132,0)</f>
        <v>0</v>
      </c>
      <c r="BH132" s="242">
        <f>IF(N132="sníž. přenesená",J132,0)</f>
        <v>0</v>
      </c>
      <c r="BI132" s="242">
        <f>IF(N132="nulová",J132,0)</f>
        <v>0</v>
      </c>
      <c r="BJ132" s="18" t="s">
        <v>89</v>
      </c>
      <c r="BK132" s="242">
        <f>ROUND(I132*H132,2)</f>
        <v>0</v>
      </c>
      <c r="BL132" s="18" t="s">
        <v>745</v>
      </c>
      <c r="BM132" s="241" t="s">
        <v>758</v>
      </c>
    </row>
    <row r="133" spans="1:47" s="2" customFormat="1" ht="12">
      <c r="A133" s="40"/>
      <c r="B133" s="41"/>
      <c r="C133" s="42"/>
      <c r="D133" s="243" t="s">
        <v>192</v>
      </c>
      <c r="E133" s="42"/>
      <c r="F133" s="244" t="s">
        <v>759</v>
      </c>
      <c r="G133" s="42"/>
      <c r="H133" s="42"/>
      <c r="I133" s="245"/>
      <c r="J133" s="42"/>
      <c r="K133" s="42"/>
      <c r="L133" s="46"/>
      <c r="M133" s="246"/>
      <c r="N133" s="247"/>
      <c r="O133" s="93"/>
      <c r="P133" s="93"/>
      <c r="Q133" s="93"/>
      <c r="R133" s="93"/>
      <c r="S133" s="93"/>
      <c r="T133" s="94"/>
      <c r="U133" s="40"/>
      <c r="V133" s="40"/>
      <c r="W133" s="40"/>
      <c r="X133" s="40"/>
      <c r="Y133" s="40"/>
      <c r="Z133" s="40"/>
      <c r="AA133" s="40"/>
      <c r="AB133" s="40"/>
      <c r="AC133" s="40"/>
      <c r="AD133" s="40"/>
      <c r="AE133" s="40"/>
      <c r="AT133" s="18" t="s">
        <v>192</v>
      </c>
      <c r="AU133" s="18" t="s">
        <v>91</v>
      </c>
    </row>
    <row r="134" spans="1:65" s="2" customFormat="1" ht="16.5" customHeight="1">
      <c r="A134" s="40"/>
      <c r="B134" s="41"/>
      <c r="C134" s="230" t="s">
        <v>177</v>
      </c>
      <c r="D134" s="230" t="s">
        <v>160</v>
      </c>
      <c r="E134" s="231" t="s">
        <v>760</v>
      </c>
      <c r="F134" s="232" t="s">
        <v>761</v>
      </c>
      <c r="G134" s="233" t="s">
        <v>184</v>
      </c>
      <c r="H134" s="234">
        <v>1</v>
      </c>
      <c r="I134" s="235"/>
      <c r="J134" s="236">
        <f>ROUND(I134*H134,2)</f>
        <v>0</v>
      </c>
      <c r="K134" s="232" t="s">
        <v>164</v>
      </c>
      <c r="L134" s="46"/>
      <c r="M134" s="237" t="s">
        <v>1</v>
      </c>
      <c r="N134" s="238" t="s">
        <v>47</v>
      </c>
      <c r="O134" s="93"/>
      <c r="P134" s="239">
        <f>O134*H134</f>
        <v>0</v>
      </c>
      <c r="Q134" s="239">
        <v>0</v>
      </c>
      <c r="R134" s="239">
        <f>Q134*H134</f>
        <v>0</v>
      </c>
      <c r="S134" s="239">
        <v>0</v>
      </c>
      <c r="T134" s="240">
        <f>S134*H134</f>
        <v>0</v>
      </c>
      <c r="U134" s="40"/>
      <c r="V134" s="40"/>
      <c r="W134" s="40"/>
      <c r="X134" s="40"/>
      <c r="Y134" s="40"/>
      <c r="Z134" s="40"/>
      <c r="AA134" s="40"/>
      <c r="AB134" s="40"/>
      <c r="AC134" s="40"/>
      <c r="AD134" s="40"/>
      <c r="AE134" s="40"/>
      <c r="AR134" s="241" t="s">
        <v>745</v>
      </c>
      <c r="AT134" s="241" t="s">
        <v>160</v>
      </c>
      <c r="AU134" s="241" t="s">
        <v>91</v>
      </c>
      <c r="AY134" s="18" t="s">
        <v>158</v>
      </c>
      <c r="BE134" s="242">
        <f>IF(N134="základní",J134,0)</f>
        <v>0</v>
      </c>
      <c r="BF134" s="242">
        <f>IF(N134="snížená",J134,0)</f>
        <v>0</v>
      </c>
      <c r="BG134" s="242">
        <f>IF(N134="zákl. přenesená",J134,0)</f>
        <v>0</v>
      </c>
      <c r="BH134" s="242">
        <f>IF(N134="sníž. přenesená",J134,0)</f>
        <v>0</v>
      </c>
      <c r="BI134" s="242">
        <f>IF(N134="nulová",J134,0)</f>
        <v>0</v>
      </c>
      <c r="BJ134" s="18" t="s">
        <v>89</v>
      </c>
      <c r="BK134" s="242">
        <f>ROUND(I134*H134,2)</f>
        <v>0</v>
      </c>
      <c r="BL134" s="18" t="s">
        <v>745</v>
      </c>
      <c r="BM134" s="241" t="s">
        <v>762</v>
      </c>
    </row>
    <row r="135" spans="1:47" s="2" customFormat="1" ht="12">
      <c r="A135" s="40"/>
      <c r="B135" s="41"/>
      <c r="C135" s="42"/>
      <c r="D135" s="243" t="s">
        <v>192</v>
      </c>
      <c r="E135" s="42"/>
      <c r="F135" s="244" t="s">
        <v>763</v>
      </c>
      <c r="G135" s="42"/>
      <c r="H135" s="42"/>
      <c r="I135" s="245"/>
      <c r="J135" s="42"/>
      <c r="K135" s="42"/>
      <c r="L135" s="46"/>
      <c r="M135" s="246"/>
      <c r="N135" s="247"/>
      <c r="O135" s="93"/>
      <c r="P135" s="93"/>
      <c r="Q135" s="93"/>
      <c r="R135" s="93"/>
      <c r="S135" s="93"/>
      <c r="T135" s="94"/>
      <c r="U135" s="40"/>
      <c r="V135" s="40"/>
      <c r="W135" s="40"/>
      <c r="X135" s="40"/>
      <c r="Y135" s="40"/>
      <c r="Z135" s="40"/>
      <c r="AA135" s="40"/>
      <c r="AB135" s="40"/>
      <c r="AC135" s="40"/>
      <c r="AD135" s="40"/>
      <c r="AE135" s="40"/>
      <c r="AT135" s="18" t="s">
        <v>192</v>
      </c>
      <c r="AU135" s="18" t="s">
        <v>91</v>
      </c>
    </row>
    <row r="136" spans="1:65" s="2" customFormat="1" ht="16.5" customHeight="1">
      <c r="A136" s="40"/>
      <c r="B136" s="41"/>
      <c r="C136" s="230" t="s">
        <v>181</v>
      </c>
      <c r="D136" s="230" t="s">
        <v>160</v>
      </c>
      <c r="E136" s="231" t="s">
        <v>764</v>
      </c>
      <c r="F136" s="232" t="s">
        <v>765</v>
      </c>
      <c r="G136" s="233" t="s">
        <v>184</v>
      </c>
      <c r="H136" s="234">
        <v>1</v>
      </c>
      <c r="I136" s="235"/>
      <c r="J136" s="236">
        <f>ROUND(I136*H136,2)</f>
        <v>0</v>
      </c>
      <c r="K136" s="232" t="s">
        <v>164</v>
      </c>
      <c r="L136" s="46"/>
      <c r="M136" s="237" t="s">
        <v>1</v>
      </c>
      <c r="N136" s="238" t="s">
        <v>47</v>
      </c>
      <c r="O136" s="93"/>
      <c r="P136" s="239">
        <f>O136*H136</f>
        <v>0</v>
      </c>
      <c r="Q136" s="239">
        <v>0</v>
      </c>
      <c r="R136" s="239">
        <f>Q136*H136</f>
        <v>0</v>
      </c>
      <c r="S136" s="239">
        <v>0</v>
      </c>
      <c r="T136" s="240">
        <f>S136*H136</f>
        <v>0</v>
      </c>
      <c r="U136" s="40"/>
      <c r="V136" s="40"/>
      <c r="W136" s="40"/>
      <c r="X136" s="40"/>
      <c r="Y136" s="40"/>
      <c r="Z136" s="40"/>
      <c r="AA136" s="40"/>
      <c r="AB136" s="40"/>
      <c r="AC136" s="40"/>
      <c r="AD136" s="40"/>
      <c r="AE136" s="40"/>
      <c r="AR136" s="241" t="s">
        <v>745</v>
      </c>
      <c r="AT136" s="241" t="s">
        <v>160</v>
      </c>
      <c r="AU136" s="241" t="s">
        <v>91</v>
      </c>
      <c r="AY136" s="18" t="s">
        <v>158</v>
      </c>
      <c r="BE136" s="242">
        <f>IF(N136="základní",J136,0)</f>
        <v>0</v>
      </c>
      <c r="BF136" s="242">
        <f>IF(N136="snížená",J136,0)</f>
        <v>0</v>
      </c>
      <c r="BG136" s="242">
        <f>IF(N136="zákl. přenesená",J136,0)</f>
        <v>0</v>
      </c>
      <c r="BH136" s="242">
        <f>IF(N136="sníž. přenesená",J136,0)</f>
        <v>0</v>
      </c>
      <c r="BI136" s="242">
        <f>IF(N136="nulová",J136,0)</f>
        <v>0</v>
      </c>
      <c r="BJ136" s="18" t="s">
        <v>89</v>
      </c>
      <c r="BK136" s="242">
        <f>ROUND(I136*H136,2)</f>
        <v>0</v>
      </c>
      <c r="BL136" s="18" t="s">
        <v>745</v>
      </c>
      <c r="BM136" s="241" t="s">
        <v>766</v>
      </c>
    </row>
    <row r="137" spans="1:63" s="12" customFormat="1" ht="22.8" customHeight="1">
      <c r="A137" s="12"/>
      <c r="B137" s="214"/>
      <c r="C137" s="215"/>
      <c r="D137" s="216" t="s">
        <v>81</v>
      </c>
      <c r="E137" s="228" t="s">
        <v>767</v>
      </c>
      <c r="F137" s="228" t="s">
        <v>768</v>
      </c>
      <c r="G137" s="215"/>
      <c r="H137" s="215"/>
      <c r="I137" s="218"/>
      <c r="J137" s="229">
        <f>BK137</f>
        <v>0</v>
      </c>
      <c r="K137" s="215"/>
      <c r="L137" s="220"/>
      <c r="M137" s="221"/>
      <c r="N137" s="222"/>
      <c r="O137" s="222"/>
      <c r="P137" s="223">
        <f>SUM(P138:P139)</f>
        <v>0</v>
      </c>
      <c r="Q137" s="222"/>
      <c r="R137" s="223">
        <f>SUM(R138:R139)</f>
        <v>0</v>
      </c>
      <c r="S137" s="222"/>
      <c r="T137" s="224">
        <f>SUM(T138:T139)</f>
        <v>0</v>
      </c>
      <c r="U137" s="12"/>
      <c r="V137" s="12"/>
      <c r="W137" s="12"/>
      <c r="X137" s="12"/>
      <c r="Y137" s="12"/>
      <c r="Z137" s="12"/>
      <c r="AA137" s="12"/>
      <c r="AB137" s="12"/>
      <c r="AC137" s="12"/>
      <c r="AD137" s="12"/>
      <c r="AE137" s="12"/>
      <c r="AR137" s="225" t="s">
        <v>177</v>
      </c>
      <c r="AT137" s="226" t="s">
        <v>81</v>
      </c>
      <c r="AU137" s="226" t="s">
        <v>89</v>
      </c>
      <c r="AY137" s="225" t="s">
        <v>158</v>
      </c>
      <c r="BK137" s="227">
        <f>SUM(BK138:BK139)</f>
        <v>0</v>
      </c>
    </row>
    <row r="138" spans="1:65" s="2" customFormat="1" ht="16.5" customHeight="1">
      <c r="A138" s="40"/>
      <c r="B138" s="41"/>
      <c r="C138" s="230" t="s">
        <v>187</v>
      </c>
      <c r="D138" s="230" t="s">
        <v>160</v>
      </c>
      <c r="E138" s="231" t="s">
        <v>769</v>
      </c>
      <c r="F138" s="232" t="s">
        <v>770</v>
      </c>
      <c r="G138" s="233" t="s">
        <v>184</v>
      </c>
      <c r="H138" s="234">
        <v>1</v>
      </c>
      <c r="I138" s="235"/>
      <c r="J138" s="236">
        <f>ROUND(I138*H138,2)</f>
        <v>0</v>
      </c>
      <c r="K138" s="232" t="s">
        <v>164</v>
      </c>
      <c r="L138" s="46"/>
      <c r="M138" s="237" t="s">
        <v>1</v>
      </c>
      <c r="N138" s="238" t="s">
        <v>47</v>
      </c>
      <c r="O138" s="93"/>
      <c r="P138" s="239">
        <f>O138*H138</f>
        <v>0</v>
      </c>
      <c r="Q138" s="239">
        <v>0</v>
      </c>
      <c r="R138" s="239">
        <f>Q138*H138</f>
        <v>0</v>
      </c>
      <c r="S138" s="239">
        <v>0</v>
      </c>
      <c r="T138" s="240">
        <f>S138*H138</f>
        <v>0</v>
      </c>
      <c r="U138" s="40"/>
      <c r="V138" s="40"/>
      <c r="W138" s="40"/>
      <c r="X138" s="40"/>
      <c r="Y138" s="40"/>
      <c r="Z138" s="40"/>
      <c r="AA138" s="40"/>
      <c r="AB138" s="40"/>
      <c r="AC138" s="40"/>
      <c r="AD138" s="40"/>
      <c r="AE138" s="40"/>
      <c r="AR138" s="241" t="s">
        <v>745</v>
      </c>
      <c r="AT138" s="241" t="s">
        <v>160</v>
      </c>
      <c r="AU138" s="241" t="s">
        <v>91</v>
      </c>
      <c r="AY138" s="18" t="s">
        <v>158</v>
      </c>
      <c r="BE138" s="242">
        <f>IF(N138="základní",J138,0)</f>
        <v>0</v>
      </c>
      <c r="BF138" s="242">
        <f>IF(N138="snížená",J138,0)</f>
        <v>0</v>
      </c>
      <c r="BG138" s="242">
        <f>IF(N138="zákl. přenesená",J138,0)</f>
        <v>0</v>
      </c>
      <c r="BH138" s="242">
        <f>IF(N138="sníž. přenesená",J138,0)</f>
        <v>0</v>
      </c>
      <c r="BI138" s="242">
        <f>IF(N138="nulová",J138,0)</f>
        <v>0</v>
      </c>
      <c r="BJ138" s="18" t="s">
        <v>89</v>
      </c>
      <c r="BK138" s="242">
        <f>ROUND(I138*H138,2)</f>
        <v>0</v>
      </c>
      <c r="BL138" s="18" t="s">
        <v>745</v>
      </c>
      <c r="BM138" s="241" t="s">
        <v>771</v>
      </c>
    </row>
    <row r="139" spans="1:47" s="2" customFormat="1" ht="12">
      <c r="A139" s="40"/>
      <c r="B139" s="41"/>
      <c r="C139" s="42"/>
      <c r="D139" s="243" t="s">
        <v>192</v>
      </c>
      <c r="E139" s="42"/>
      <c r="F139" s="244" t="s">
        <v>772</v>
      </c>
      <c r="G139" s="42"/>
      <c r="H139" s="42"/>
      <c r="I139" s="245"/>
      <c r="J139" s="42"/>
      <c r="K139" s="42"/>
      <c r="L139" s="46"/>
      <c r="M139" s="246"/>
      <c r="N139" s="247"/>
      <c r="O139" s="93"/>
      <c r="P139" s="93"/>
      <c r="Q139" s="93"/>
      <c r="R139" s="93"/>
      <c r="S139" s="93"/>
      <c r="T139" s="94"/>
      <c r="U139" s="40"/>
      <c r="V139" s="40"/>
      <c r="W139" s="40"/>
      <c r="X139" s="40"/>
      <c r="Y139" s="40"/>
      <c r="Z139" s="40"/>
      <c r="AA139" s="40"/>
      <c r="AB139" s="40"/>
      <c r="AC139" s="40"/>
      <c r="AD139" s="40"/>
      <c r="AE139" s="40"/>
      <c r="AT139" s="18" t="s">
        <v>192</v>
      </c>
      <c r="AU139" s="18" t="s">
        <v>91</v>
      </c>
    </row>
    <row r="140" spans="1:63" s="12" customFormat="1" ht="22.8" customHeight="1">
      <c r="A140" s="12"/>
      <c r="B140" s="214"/>
      <c r="C140" s="215"/>
      <c r="D140" s="216" t="s">
        <v>81</v>
      </c>
      <c r="E140" s="228" t="s">
        <v>773</v>
      </c>
      <c r="F140" s="228" t="s">
        <v>774</v>
      </c>
      <c r="G140" s="215"/>
      <c r="H140" s="215"/>
      <c r="I140" s="218"/>
      <c r="J140" s="229">
        <f>BK140</f>
        <v>0</v>
      </c>
      <c r="K140" s="215"/>
      <c r="L140" s="220"/>
      <c r="M140" s="221"/>
      <c r="N140" s="222"/>
      <c r="O140" s="222"/>
      <c r="P140" s="223">
        <f>SUM(P141:P146)</f>
        <v>0</v>
      </c>
      <c r="Q140" s="222"/>
      <c r="R140" s="223">
        <f>SUM(R141:R146)</f>
        <v>0</v>
      </c>
      <c r="S140" s="222"/>
      <c r="T140" s="224">
        <f>SUM(T141:T146)</f>
        <v>0</v>
      </c>
      <c r="U140" s="12"/>
      <c r="V140" s="12"/>
      <c r="W140" s="12"/>
      <c r="X140" s="12"/>
      <c r="Y140" s="12"/>
      <c r="Z140" s="12"/>
      <c r="AA140" s="12"/>
      <c r="AB140" s="12"/>
      <c r="AC140" s="12"/>
      <c r="AD140" s="12"/>
      <c r="AE140" s="12"/>
      <c r="AR140" s="225" t="s">
        <v>177</v>
      </c>
      <c r="AT140" s="226" t="s">
        <v>81</v>
      </c>
      <c r="AU140" s="226" t="s">
        <v>89</v>
      </c>
      <c r="AY140" s="225" t="s">
        <v>158</v>
      </c>
      <c r="BK140" s="227">
        <f>SUM(BK141:BK146)</f>
        <v>0</v>
      </c>
    </row>
    <row r="141" spans="1:65" s="2" customFormat="1" ht="16.5" customHeight="1">
      <c r="A141" s="40"/>
      <c r="B141" s="41"/>
      <c r="C141" s="230" t="s">
        <v>197</v>
      </c>
      <c r="D141" s="230" t="s">
        <v>160</v>
      </c>
      <c r="E141" s="231" t="s">
        <v>775</v>
      </c>
      <c r="F141" s="232" t="s">
        <v>776</v>
      </c>
      <c r="G141" s="233" t="s">
        <v>184</v>
      </c>
      <c r="H141" s="234">
        <v>1</v>
      </c>
      <c r="I141" s="235"/>
      <c r="J141" s="236">
        <f>ROUND(I141*H141,2)</f>
        <v>0</v>
      </c>
      <c r="K141" s="232" t="s">
        <v>164</v>
      </c>
      <c r="L141" s="46"/>
      <c r="M141" s="237" t="s">
        <v>1</v>
      </c>
      <c r="N141" s="238" t="s">
        <v>47</v>
      </c>
      <c r="O141" s="93"/>
      <c r="P141" s="239">
        <f>O141*H141</f>
        <v>0</v>
      </c>
      <c r="Q141" s="239">
        <v>0</v>
      </c>
      <c r="R141" s="239">
        <f>Q141*H141</f>
        <v>0</v>
      </c>
      <c r="S141" s="239">
        <v>0</v>
      </c>
      <c r="T141" s="240">
        <f>S141*H141</f>
        <v>0</v>
      </c>
      <c r="U141" s="40"/>
      <c r="V141" s="40"/>
      <c r="W141" s="40"/>
      <c r="X141" s="40"/>
      <c r="Y141" s="40"/>
      <c r="Z141" s="40"/>
      <c r="AA141" s="40"/>
      <c r="AB141" s="40"/>
      <c r="AC141" s="40"/>
      <c r="AD141" s="40"/>
      <c r="AE141" s="40"/>
      <c r="AR141" s="241" t="s">
        <v>745</v>
      </c>
      <c r="AT141" s="241" t="s">
        <v>160</v>
      </c>
      <c r="AU141" s="241" t="s">
        <v>91</v>
      </c>
      <c r="AY141" s="18" t="s">
        <v>158</v>
      </c>
      <c r="BE141" s="242">
        <f>IF(N141="základní",J141,0)</f>
        <v>0</v>
      </c>
      <c r="BF141" s="242">
        <f>IF(N141="snížená",J141,0)</f>
        <v>0</v>
      </c>
      <c r="BG141" s="242">
        <f>IF(N141="zákl. přenesená",J141,0)</f>
        <v>0</v>
      </c>
      <c r="BH141" s="242">
        <f>IF(N141="sníž. přenesená",J141,0)</f>
        <v>0</v>
      </c>
      <c r="BI141" s="242">
        <f>IF(N141="nulová",J141,0)</f>
        <v>0</v>
      </c>
      <c r="BJ141" s="18" t="s">
        <v>89</v>
      </c>
      <c r="BK141" s="242">
        <f>ROUND(I141*H141,2)</f>
        <v>0</v>
      </c>
      <c r="BL141" s="18" t="s">
        <v>745</v>
      </c>
      <c r="BM141" s="241" t="s">
        <v>777</v>
      </c>
    </row>
    <row r="142" spans="1:47" s="2" customFormat="1" ht="12">
      <c r="A142" s="40"/>
      <c r="B142" s="41"/>
      <c r="C142" s="42"/>
      <c r="D142" s="243" t="s">
        <v>192</v>
      </c>
      <c r="E142" s="42"/>
      <c r="F142" s="244" t="s">
        <v>778</v>
      </c>
      <c r="G142" s="42"/>
      <c r="H142" s="42"/>
      <c r="I142" s="245"/>
      <c r="J142" s="42"/>
      <c r="K142" s="42"/>
      <c r="L142" s="46"/>
      <c r="M142" s="246"/>
      <c r="N142" s="247"/>
      <c r="O142" s="93"/>
      <c r="P142" s="93"/>
      <c r="Q142" s="93"/>
      <c r="R142" s="93"/>
      <c r="S142" s="93"/>
      <c r="T142" s="94"/>
      <c r="U142" s="40"/>
      <c r="V142" s="40"/>
      <c r="W142" s="40"/>
      <c r="X142" s="40"/>
      <c r="Y142" s="40"/>
      <c r="Z142" s="40"/>
      <c r="AA142" s="40"/>
      <c r="AB142" s="40"/>
      <c r="AC142" s="40"/>
      <c r="AD142" s="40"/>
      <c r="AE142" s="40"/>
      <c r="AT142" s="18" t="s">
        <v>192</v>
      </c>
      <c r="AU142" s="18" t="s">
        <v>91</v>
      </c>
    </row>
    <row r="143" spans="1:65" s="2" customFormat="1" ht="16.5" customHeight="1">
      <c r="A143" s="40"/>
      <c r="B143" s="41"/>
      <c r="C143" s="230" t="s">
        <v>202</v>
      </c>
      <c r="D143" s="230" t="s">
        <v>160</v>
      </c>
      <c r="E143" s="231" t="s">
        <v>779</v>
      </c>
      <c r="F143" s="232" t="s">
        <v>780</v>
      </c>
      <c r="G143" s="233" t="s">
        <v>184</v>
      </c>
      <c r="H143" s="234">
        <v>1</v>
      </c>
      <c r="I143" s="235"/>
      <c r="J143" s="236">
        <f>ROUND(I143*H143,2)</f>
        <v>0</v>
      </c>
      <c r="K143" s="232" t="s">
        <v>164</v>
      </c>
      <c r="L143" s="46"/>
      <c r="M143" s="237" t="s">
        <v>1</v>
      </c>
      <c r="N143" s="238" t="s">
        <v>47</v>
      </c>
      <c r="O143" s="93"/>
      <c r="P143" s="239">
        <f>O143*H143</f>
        <v>0</v>
      </c>
      <c r="Q143" s="239">
        <v>0</v>
      </c>
      <c r="R143" s="239">
        <f>Q143*H143</f>
        <v>0</v>
      </c>
      <c r="S143" s="239">
        <v>0</v>
      </c>
      <c r="T143" s="240">
        <f>S143*H143</f>
        <v>0</v>
      </c>
      <c r="U143" s="40"/>
      <c r="V143" s="40"/>
      <c r="W143" s="40"/>
      <c r="X143" s="40"/>
      <c r="Y143" s="40"/>
      <c r="Z143" s="40"/>
      <c r="AA143" s="40"/>
      <c r="AB143" s="40"/>
      <c r="AC143" s="40"/>
      <c r="AD143" s="40"/>
      <c r="AE143" s="40"/>
      <c r="AR143" s="241" t="s">
        <v>745</v>
      </c>
      <c r="AT143" s="241" t="s">
        <v>160</v>
      </c>
      <c r="AU143" s="241" t="s">
        <v>91</v>
      </c>
      <c r="AY143" s="18" t="s">
        <v>158</v>
      </c>
      <c r="BE143" s="242">
        <f>IF(N143="základní",J143,0)</f>
        <v>0</v>
      </c>
      <c r="BF143" s="242">
        <f>IF(N143="snížená",J143,0)</f>
        <v>0</v>
      </c>
      <c r="BG143" s="242">
        <f>IF(N143="zákl. přenesená",J143,0)</f>
        <v>0</v>
      </c>
      <c r="BH143" s="242">
        <f>IF(N143="sníž. přenesená",J143,0)</f>
        <v>0</v>
      </c>
      <c r="BI143" s="242">
        <f>IF(N143="nulová",J143,0)</f>
        <v>0</v>
      </c>
      <c r="BJ143" s="18" t="s">
        <v>89</v>
      </c>
      <c r="BK143" s="242">
        <f>ROUND(I143*H143,2)</f>
        <v>0</v>
      </c>
      <c r="BL143" s="18" t="s">
        <v>745</v>
      </c>
      <c r="BM143" s="241" t="s">
        <v>781</v>
      </c>
    </row>
    <row r="144" spans="1:47" s="2" customFormat="1" ht="12">
      <c r="A144" s="40"/>
      <c r="B144" s="41"/>
      <c r="C144" s="42"/>
      <c r="D144" s="243" t="s">
        <v>192</v>
      </c>
      <c r="E144" s="42"/>
      <c r="F144" s="244" t="s">
        <v>782</v>
      </c>
      <c r="G144" s="42"/>
      <c r="H144" s="42"/>
      <c r="I144" s="245"/>
      <c r="J144" s="42"/>
      <c r="K144" s="42"/>
      <c r="L144" s="46"/>
      <c r="M144" s="246"/>
      <c r="N144" s="247"/>
      <c r="O144" s="93"/>
      <c r="P144" s="93"/>
      <c r="Q144" s="93"/>
      <c r="R144" s="93"/>
      <c r="S144" s="93"/>
      <c r="T144" s="94"/>
      <c r="U144" s="40"/>
      <c r="V144" s="40"/>
      <c r="W144" s="40"/>
      <c r="X144" s="40"/>
      <c r="Y144" s="40"/>
      <c r="Z144" s="40"/>
      <c r="AA144" s="40"/>
      <c r="AB144" s="40"/>
      <c r="AC144" s="40"/>
      <c r="AD144" s="40"/>
      <c r="AE144" s="40"/>
      <c r="AT144" s="18" t="s">
        <v>192</v>
      </c>
      <c r="AU144" s="18" t="s">
        <v>91</v>
      </c>
    </row>
    <row r="145" spans="1:65" s="2" customFormat="1" ht="16.5" customHeight="1">
      <c r="A145" s="40"/>
      <c r="B145" s="41"/>
      <c r="C145" s="230" t="s">
        <v>212</v>
      </c>
      <c r="D145" s="230" t="s">
        <v>160</v>
      </c>
      <c r="E145" s="231" t="s">
        <v>783</v>
      </c>
      <c r="F145" s="232" t="s">
        <v>784</v>
      </c>
      <c r="G145" s="233" t="s">
        <v>184</v>
      </c>
      <c r="H145" s="234">
        <v>1</v>
      </c>
      <c r="I145" s="235"/>
      <c r="J145" s="236">
        <f>ROUND(I145*H145,2)</f>
        <v>0</v>
      </c>
      <c r="K145" s="232" t="s">
        <v>164</v>
      </c>
      <c r="L145" s="46"/>
      <c r="M145" s="237" t="s">
        <v>1</v>
      </c>
      <c r="N145" s="238" t="s">
        <v>47</v>
      </c>
      <c r="O145" s="93"/>
      <c r="P145" s="239">
        <f>O145*H145</f>
        <v>0</v>
      </c>
      <c r="Q145" s="239">
        <v>0</v>
      </c>
      <c r="R145" s="239">
        <f>Q145*H145</f>
        <v>0</v>
      </c>
      <c r="S145" s="239">
        <v>0</v>
      </c>
      <c r="T145" s="240">
        <f>S145*H145</f>
        <v>0</v>
      </c>
      <c r="U145" s="40"/>
      <c r="V145" s="40"/>
      <c r="W145" s="40"/>
      <c r="X145" s="40"/>
      <c r="Y145" s="40"/>
      <c r="Z145" s="40"/>
      <c r="AA145" s="40"/>
      <c r="AB145" s="40"/>
      <c r="AC145" s="40"/>
      <c r="AD145" s="40"/>
      <c r="AE145" s="40"/>
      <c r="AR145" s="241" t="s">
        <v>745</v>
      </c>
      <c r="AT145" s="241" t="s">
        <v>160</v>
      </c>
      <c r="AU145" s="241" t="s">
        <v>91</v>
      </c>
      <c r="AY145" s="18" t="s">
        <v>158</v>
      </c>
      <c r="BE145" s="242">
        <f>IF(N145="základní",J145,0)</f>
        <v>0</v>
      </c>
      <c r="BF145" s="242">
        <f>IF(N145="snížená",J145,0)</f>
        <v>0</v>
      </c>
      <c r="BG145" s="242">
        <f>IF(N145="zákl. přenesená",J145,0)</f>
        <v>0</v>
      </c>
      <c r="BH145" s="242">
        <f>IF(N145="sníž. přenesená",J145,0)</f>
        <v>0</v>
      </c>
      <c r="BI145" s="242">
        <f>IF(N145="nulová",J145,0)</f>
        <v>0</v>
      </c>
      <c r="BJ145" s="18" t="s">
        <v>89</v>
      </c>
      <c r="BK145" s="242">
        <f>ROUND(I145*H145,2)</f>
        <v>0</v>
      </c>
      <c r="BL145" s="18" t="s">
        <v>745</v>
      </c>
      <c r="BM145" s="241" t="s">
        <v>785</v>
      </c>
    </row>
    <row r="146" spans="1:47" s="2" customFormat="1" ht="12">
      <c r="A146" s="40"/>
      <c r="B146" s="41"/>
      <c r="C146" s="42"/>
      <c r="D146" s="243" t="s">
        <v>192</v>
      </c>
      <c r="E146" s="42"/>
      <c r="F146" s="244" t="s">
        <v>786</v>
      </c>
      <c r="G146" s="42"/>
      <c r="H146" s="42"/>
      <c r="I146" s="245"/>
      <c r="J146" s="42"/>
      <c r="K146" s="42"/>
      <c r="L146" s="46"/>
      <c r="M146" s="246"/>
      <c r="N146" s="247"/>
      <c r="O146" s="93"/>
      <c r="P146" s="93"/>
      <c r="Q146" s="93"/>
      <c r="R146" s="93"/>
      <c r="S146" s="93"/>
      <c r="T146" s="94"/>
      <c r="U146" s="40"/>
      <c r="V146" s="40"/>
      <c r="W146" s="40"/>
      <c r="X146" s="40"/>
      <c r="Y146" s="40"/>
      <c r="Z146" s="40"/>
      <c r="AA146" s="40"/>
      <c r="AB146" s="40"/>
      <c r="AC146" s="40"/>
      <c r="AD146" s="40"/>
      <c r="AE146" s="40"/>
      <c r="AT146" s="18" t="s">
        <v>192</v>
      </c>
      <c r="AU146" s="18" t="s">
        <v>91</v>
      </c>
    </row>
    <row r="147" spans="1:63" s="12" customFormat="1" ht="22.8" customHeight="1">
      <c r="A147" s="12"/>
      <c r="B147" s="214"/>
      <c r="C147" s="215"/>
      <c r="D147" s="216" t="s">
        <v>81</v>
      </c>
      <c r="E147" s="228" t="s">
        <v>787</v>
      </c>
      <c r="F147" s="228" t="s">
        <v>788</v>
      </c>
      <c r="G147" s="215"/>
      <c r="H147" s="215"/>
      <c r="I147" s="218"/>
      <c r="J147" s="229">
        <f>BK147</f>
        <v>0</v>
      </c>
      <c r="K147" s="215"/>
      <c r="L147" s="220"/>
      <c r="M147" s="221"/>
      <c r="N147" s="222"/>
      <c r="O147" s="222"/>
      <c r="P147" s="223">
        <f>SUM(P148:P152)</f>
        <v>0</v>
      </c>
      <c r="Q147" s="222"/>
      <c r="R147" s="223">
        <f>SUM(R148:R152)</f>
        <v>0</v>
      </c>
      <c r="S147" s="222"/>
      <c r="T147" s="224">
        <f>SUM(T148:T152)</f>
        <v>0</v>
      </c>
      <c r="U147" s="12"/>
      <c r="V147" s="12"/>
      <c r="W147" s="12"/>
      <c r="X147" s="12"/>
      <c r="Y147" s="12"/>
      <c r="Z147" s="12"/>
      <c r="AA147" s="12"/>
      <c r="AB147" s="12"/>
      <c r="AC147" s="12"/>
      <c r="AD147" s="12"/>
      <c r="AE147" s="12"/>
      <c r="AR147" s="225" t="s">
        <v>177</v>
      </c>
      <c r="AT147" s="226" t="s">
        <v>81</v>
      </c>
      <c r="AU147" s="226" t="s">
        <v>89</v>
      </c>
      <c r="AY147" s="225" t="s">
        <v>158</v>
      </c>
      <c r="BK147" s="227">
        <f>SUM(BK148:BK152)</f>
        <v>0</v>
      </c>
    </row>
    <row r="148" spans="1:65" s="2" customFormat="1" ht="16.5" customHeight="1">
      <c r="A148" s="40"/>
      <c r="B148" s="41"/>
      <c r="C148" s="230" t="s">
        <v>217</v>
      </c>
      <c r="D148" s="230" t="s">
        <v>160</v>
      </c>
      <c r="E148" s="231" t="s">
        <v>789</v>
      </c>
      <c r="F148" s="232" t="s">
        <v>790</v>
      </c>
      <c r="G148" s="233" t="s">
        <v>184</v>
      </c>
      <c r="H148" s="234">
        <v>1</v>
      </c>
      <c r="I148" s="235"/>
      <c r="J148" s="236">
        <f>ROUND(I148*H148,2)</f>
        <v>0</v>
      </c>
      <c r="K148" s="232" t="s">
        <v>164</v>
      </c>
      <c r="L148" s="46"/>
      <c r="M148" s="237" t="s">
        <v>1</v>
      </c>
      <c r="N148" s="238" t="s">
        <v>47</v>
      </c>
      <c r="O148" s="93"/>
      <c r="P148" s="239">
        <f>O148*H148</f>
        <v>0</v>
      </c>
      <c r="Q148" s="239">
        <v>0</v>
      </c>
      <c r="R148" s="239">
        <f>Q148*H148</f>
        <v>0</v>
      </c>
      <c r="S148" s="239">
        <v>0</v>
      </c>
      <c r="T148" s="240">
        <f>S148*H148</f>
        <v>0</v>
      </c>
      <c r="U148" s="40"/>
      <c r="V148" s="40"/>
      <c r="W148" s="40"/>
      <c r="X148" s="40"/>
      <c r="Y148" s="40"/>
      <c r="Z148" s="40"/>
      <c r="AA148" s="40"/>
      <c r="AB148" s="40"/>
      <c r="AC148" s="40"/>
      <c r="AD148" s="40"/>
      <c r="AE148" s="40"/>
      <c r="AR148" s="241" t="s">
        <v>745</v>
      </c>
      <c r="AT148" s="241" t="s">
        <v>160</v>
      </c>
      <c r="AU148" s="241" t="s">
        <v>91</v>
      </c>
      <c r="AY148" s="18" t="s">
        <v>158</v>
      </c>
      <c r="BE148" s="242">
        <f>IF(N148="základní",J148,0)</f>
        <v>0</v>
      </c>
      <c r="BF148" s="242">
        <f>IF(N148="snížená",J148,0)</f>
        <v>0</v>
      </c>
      <c r="BG148" s="242">
        <f>IF(N148="zákl. přenesená",J148,0)</f>
        <v>0</v>
      </c>
      <c r="BH148" s="242">
        <f>IF(N148="sníž. přenesená",J148,0)</f>
        <v>0</v>
      </c>
      <c r="BI148" s="242">
        <f>IF(N148="nulová",J148,0)</f>
        <v>0</v>
      </c>
      <c r="BJ148" s="18" t="s">
        <v>89</v>
      </c>
      <c r="BK148" s="242">
        <f>ROUND(I148*H148,2)</f>
        <v>0</v>
      </c>
      <c r="BL148" s="18" t="s">
        <v>745</v>
      </c>
      <c r="BM148" s="241" t="s">
        <v>791</v>
      </c>
    </row>
    <row r="149" spans="1:65" s="2" customFormat="1" ht="16.5" customHeight="1">
      <c r="A149" s="40"/>
      <c r="B149" s="41"/>
      <c r="C149" s="230" t="s">
        <v>222</v>
      </c>
      <c r="D149" s="230" t="s">
        <v>160</v>
      </c>
      <c r="E149" s="231" t="s">
        <v>792</v>
      </c>
      <c r="F149" s="232" t="s">
        <v>793</v>
      </c>
      <c r="G149" s="233" t="s">
        <v>184</v>
      </c>
      <c r="H149" s="234">
        <v>1</v>
      </c>
      <c r="I149" s="235"/>
      <c r="J149" s="236">
        <f>ROUND(I149*H149,2)</f>
        <v>0</v>
      </c>
      <c r="K149" s="232" t="s">
        <v>164</v>
      </c>
      <c r="L149" s="46"/>
      <c r="M149" s="237" t="s">
        <v>1</v>
      </c>
      <c r="N149" s="238" t="s">
        <v>47</v>
      </c>
      <c r="O149" s="93"/>
      <c r="P149" s="239">
        <f>O149*H149</f>
        <v>0</v>
      </c>
      <c r="Q149" s="239">
        <v>0</v>
      </c>
      <c r="R149" s="239">
        <f>Q149*H149</f>
        <v>0</v>
      </c>
      <c r="S149" s="239">
        <v>0</v>
      </c>
      <c r="T149" s="240">
        <f>S149*H149</f>
        <v>0</v>
      </c>
      <c r="U149" s="40"/>
      <c r="V149" s="40"/>
      <c r="W149" s="40"/>
      <c r="X149" s="40"/>
      <c r="Y149" s="40"/>
      <c r="Z149" s="40"/>
      <c r="AA149" s="40"/>
      <c r="AB149" s="40"/>
      <c r="AC149" s="40"/>
      <c r="AD149" s="40"/>
      <c r="AE149" s="40"/>
      <c r="AR149" s="241" t="s">
        <v>745</v>
      </c>
      <c r="AT149" s="241" t="s">
        <v>160</v>
      </c>
      <c r="AU149" s="241" t="s">
        <v>91</v>
      </c>
      <c r="AY149" s="18" t="s">
        <v>158</v>
      </c>
      <c r="BE149" s="242">
        <f>IF(N149="základní",J149,0)</f>
        <v>0</v>
      </c>
      <c r="BF149" s="242">
        <f>IF(N149="snížená",J149,0)</f>
        <v>0</v>
      </c>
      <c r="BG149" s="242">
        <f>IF(N149="zákl. přenesená",J149,0)</f>
        <v>0</v>
      </c>
      <c r="BH149" s="242">
        <f>IF(N149="sníž. přenesená",J149,0)</f>
        <v>0</v>
      </c>
      <c r="BI149" s="242">
        <f>IF(N149="nulová",J149,0)</f>
        <v>0</v>
      </c>
      <c r="BJ149" s="18" t="s">
        <v>89</v>
      </c>
      <c r="BK149" s="242">
        <f>ROUND(I149*H149,2)</f>
        <v>0</v>
      </c>
      <c r="BL149" s="18" t="s">
        <v>745</v>
      </c>
      <c r="BM149" s="241" t="s">
        <v>794</v>
      </c>
    </row>
    <row r="150" spans="1:47" s="2" customFormat="1" ht="12">
      <c r="A150" s="40"/>
      <c r="B150" s="41"/>
      <c r="C150" s="42"/>
      <c r="D150" s="243" t="s">
        <v>192</v>
      </c>
      <c r="E150" s="42"/>
      <c r="F150" s="244" t="s">
        <v>795</v>
      </c>
      <c r="G150" s="42"/>
      <c r="H150" s="42"/>
      <c r="I150" s="245"/>
      <c r="J150" s="42"/>
      <c r="K150" s="42"/>
      <c r="L150" s="46"/>
      <c r="M150" s="246"/>
      <c r="N150" s="247"/>
      <c r="O150" s="93"/>
      <c r="P150" s="93"/>
      <c r="Q150" s="93"/>
      <c r="R150" s="93"/>
      <c r="S150" s="93"/>
      <c r="T150" s="94"/>
      <c r="U150" s="40"/>
      <c r="V150" s="40"/>
      <c r="W150" s="40"/>
      <c r="X150" s="40"/>
      <c r="Y150" s="40"/>
      <c r="Z150" s="40"/>
      <c r="AA150" s="40"/>
      <c r="AB150" s="40"/>
      <c r="AC150" s="40"/>
      <c r="AD150" s="40"/>
      <c r="AE150" s="40"/>
      <c r="AT150" s="18" t="s">
        <v>192</v>
      </c>
      <c r="AU150" s="18" t="s">
        <v>91</v>
      </c>
    </row>
    <row r="151" spans="1:65" s="2" customFormat="1" ht="16.5" customHeight="1">
      <c r="A151" s="40"/>
      <c r="B151" s="41"/>
      <c r="C151" s="230" t="s">
        <v>226</v>
      </c>
      <c r="D151" s="230" t="s">
        <v>160</v>
      </c>
      <c r="E151" s="231" t="s">
        <v>796</v>
      </c>
      <c r="F151" s="232" t="s">
        <v>797</v>
      </c>
      <c r="G151" s="233" t="s">
        <v>184</v>
      </c>
      <c r="H151" s="234">
        <v>1</v>
      </c>
      <c r="I151" s="235"/>
      <c r="J151" s="236">
        <f>ROUND(I151*H151,2)</f>
        <v>0</v>
      </c>
      <c r="K151" s="232" t="s">
        <v>164</v>
      </c>
      <c r="L151" s="46"/>
      <c r="M151" s="237" t="s">
        <v>1</v>
      </c>
      <c r="N151" s="238" t="s">
        <v>47</v>
      </c>
      <c r="O151" s="93"/>
      <c r="P151" s="239">
        <f>O151*H151</f>
        <v>0</v>
      </c>
      <c r="Q151" s="239">
        <v>0</v>
      </c>
      <c r="R151" s="239">
        <f>Q151*H151</f>
        <v>0</v>
      </c>
      <c r="S151" s="239">
        <v>0</v>
      </c>
      <c r="T151" s="240">
        <f>S151*H151</f>
        <v>0</v>
      </c>
      <c r="U151" s="40"/>
      <c r="V151" s="40"/>
      <c r="W151" s="40"/>
      <c r="X151" s="40"/>
      <c r="Y151" s="40"/>
      <c r="Z151" s="40"/>
      <c r="AA151" s="40"/>
      <c r="AB151" s="40"/>
      <c r="AC151" s="40"/>
      <c r="AD151" s="40"/>
      <c r="AE151" s="40"/>
      <c r="AR151" s="241" t="s">
        <v>745</v>
      </c>
      <c r="AT151" s="241" t="s">
        <v>160</v>
      </c>
      <c r="AU151" s="241" t="s">
        <v>91</v>
      </c>
      <c r="AY151" s="18" t="s">
        <v>158</v>
      </c>
      <c r="BE151" s="242">
        <f>IF(N151="základní",J151,0)</f>
        <v>0</v>
      </c>
      <c r="BF151" s="242">
        <f>IF(N151="snížená",J151,0)</f>
        <v>0</v>
      </c>
      <c r="BG151" s="242">
        <f>IF(N151="zákl. přenesená",J151,0)</f>
        <v>0</v>
      </c>
      <c r="BH151" s="242">
        <f>IF(N151="sníž. přenesená",J151,0)</f>
        <v>0</v>
      </c>
      <c r="BI151" s="242">
        <f>IF(N151="nulová",J151,0)</f>
        <v>0</v>
      </c>
      <c r="BJ151" s="18" t="s">
        <v>89</v>
      </c>
      <c r="BK151" s="242">
        <f>ROUND(I151*H151,2)</f>
        <v>0</v>
      </c>
      <c r="BL151" s="18" t="s">
        <v>745</v>
      </c>
      <c r="BM151" s="241" t="s">
        <v>798</v>
      </c>
    </row>
    <row r="152" spans="1:47" s="2" customFormat="1" ht="12">
      <c r="A152" s="40"/>
      <c r="B152" s="41"/>
      <c r="C152" s="42"/>
      <c r="D152" s="243" t="s">
        <v>192</v>
      </c>
      <c r="E152" s="42"/>
      <c r="F152" s="244" t="s">
        <v>799</v>
      </c>
      <c r="G152" s="42"/>
      <c r="H152" s="42"/>
      <c r="I152" s="245"/>
      <c r="J152" s="42"/>
      <c r="K152" s="42"/>
      <c r="L152" s="46"/>
      <c r="M152" s="246"/>
      <c r="N152" s="247"/>
      <c r="O152" s="93"/>
      <c r="P152" s="93"/>
      <c r="Q152" s="93"/>
      <c r="R152" s="93"/>
      <c r="S152" s="93"/>
      <c r="T152" s="94"/>
      <c r="U152" s="40"/>
      <c r="V152" s="40"/>
      <c r="W152" s="40"/>
      <c r="X152" s="40"/>
      <c r="Y152" s="40"/>
      <c r="Z152" s="40"/>
      <c r="AA152" s="40"/>
      <c r="AB152" s="40"/>
      <c r="AC152" s="40"/>
      <c r="AD152" s="40"/>
      <c r="AE152" s="40"/>
      <c r="AT152" s="18" t="s">
        <v>192</v>
      </c>
      <c r="AU152" s="18" t="s">
        <v>91</v>
      </c>
    </row>
    <row r="153" spans="1:63" s="12" customFormat="1" ht="22.8" customHeight="1">
      <c r="A153" s="12"/>
      <c r="B153" s="214"/>
      <c r="C153" s="215"/>
      <c r="D153" s="216" t="s">
        <v>81</v>
      </c>
      <c r="E153" s="228" t="s">
        <v>800</v>
      </c>
      <c r="F153" s="228" t="s">
        <v>801</v>
      </c>
      <c r="G153" s="215"/>
      <c r="H153" s="215"/>
      <c r="I153" s="218"/>
      <c r="J153" s="229">
        <f>BK153</f>
        <v>0</v>
      </c>
      <c r="K153" s="215"/>
      <c r="L153" s="220"/>
      <c r="M153" s="221"/>
      <c r="N153" s="222"/>
      <c r="O153" s="222"/>
      <c r="P153" s="223">
        <f>SUM(P154:P155)</f>
        <v>0</v>
      </c>
      <c r="Q153" s="222"/>
      <c r="R153" s="223">
        <f>SUM(R154:R155)</f>
        <v>0</v>
      </c>
      <c r="S153" s="222"/>
      <c r="T153" s="224">
        <f>SUM(T154:T155)</f>
        <v>0</v>
      </c>
      <c r="U153" s="12"/>
      <c r="V153" s="12"/>
      <c r="W153" s="12"/>
      <c r="X153" s="12"/>
      <c r="Y153" s="12"/>
      <c r="Z153" s="12"/>
      <c r="AA153" s="12"/>
      <c r="AB153" s="12"/>
      <c r="AC153" s="12"/>
      <c r="AD153" s="12"/>
      <c r="AE153" s="12"/>
      <c r="AR153" s="225" t="s">
        <v>177</v>
      </c>
      <c r="AT153" s="226" t="s">
        <v>81</v>
      </c>
      <c r="AU153" s="226" t="s">
        <v>89</v>
      </c>
      <c r="AY153" s="225" t="s">
        <v>158</v>
      </c>
      <c r="BK153" s="227">
        <f>SUM(BK154:BK155)</f>
        <v>0</v>
      </c>
    </row>
    <row r="154" spans="1:65" s="2" customFormat="1" ht="16.5" customHeight="1">
      <c r="A154" s="40"/>
      <c r="B154" s="41"/>
      <c r="C154" s="230" t="s">
        <v>231</v>
      </c>
      <c r="D154" s="230" t="s">
        <v>160</v>
      </c>
      <c r="E154" s="231" t="s">
        <v>802</v>
      </c>
      <c r="F154" s="232" t="s">
        <v>803</v>
      </c>
      <c r="G154" s="233" t="s">
        <v>184</v>
      </c>
      <c r="H154" s="234">
        <v>1</v>
      </c>
      <c r="I154" s="235"/>
      <c r="J154" s="236">
        <f>ROUND(I154*H154,2)</f>
        <v>0</v>
      </c>
      <c r="K154" s="232" t="s">
        <v>164</v>
      </c>
      <c r="L154" s="46"/>
      <c r="M154" s="237" t="s">
        <v>1</v>
      </c>
      <c r="N154" s="238" t="s">
        <v>47</v>
      </c>
      <c r="O154" s="93"/>
      <c r="P154" s="239">
        <f>O154*H154</f>
        <v>0</v>
      </c>
      <c r="Q154" s="239">
        <v>0</v>
      </c>
      <c r="R154" s="239">
        <f>Q154*H154</f>
        <v>0</v>
      </c>
      <c r="S154" s="239">
        <v>0</v>
      </c>
      <c r="T154" s="240">
        <f>S154*H154</f>
        <v>0</v>
      </c>
      <c r="U154" s="40"/>
      <c r="V154" s="40"/>
      <c r="W154" s="40"/>
      <c r="X154" s="40"/>
      <c r="Y154" s="40"/>
      <c r="Z154" s="40"/>
      <c r="AA154" s="40"/>
      <c r="AB154" s="40"/>
      <c r="AC154" s="40"/>
      <c r="AD154" s="40"/>
      <c r="AE154" s="40"/>
      <c r="AR154" s="241" t="s">
        <v>745</v>
      </c>
      <c r="AT154" s="241" t="s">
        <v>160</v>
      </c>
      <c r="AU154" s="241" t="s">
        <v>91</v>
      </c>
      <c r="AY154" s="18" t="s">
        <v>158</v>
      </c>
      <c r="BE154" s="242">
        <f>IF(N154="základní",J154,0)</f>
        <v>0</v>
      </c>
      <c r="BF154" s="242">
        <f>IF(N154="snížená",J154,0)</f>
        <v>0</v>
      </c>
      <c r="BG154" s="242">
        <f>IF(N154="zákl. přenesená",J154,0)</f>
        <v>0</v>
      </c>
      <c r="BH154" s="242">
        <f>IF(N154="sníž. přenesená",J154,0)</f>
        <v>0</v>
      </c>
      <c r="BI154" s="242">
        <f>IF(N154="nulová",J154,0)</f>
        <v>0</v>
      </c>
      <c r="BJ154" s="18" t="s">
        <v>89</v>
      </c>
      <c r="BK154" s="242">
        <f>ROUND(I154*H154,2)</f>
        <v>0</v>
      </c>
      <c r="BL154" s="18" t="s">
        <v>745</v>
      </c>
      <c r="BM154" s="241" t="s">
        <v>804</v>
      </c>
    </row>
    <row r="155" spans="1:47" s="2" customFormat="1" ht="12">
      <c r="A155" s="40"/>
      <c r="B155" s="41"/>
      <c r="C155" s="42"/>
      <c r="D155" s="243" t="s">
        <v>192</v>
      </c>
      <c r="E155" s="42"/>
      <c r="F155" s="244" t="s">
        <v>805</v>
      </c>
      <c r="G155" s="42"/>
      <c r="H155" s="42"/>
      <c r="I155" s="245"/>
      <c r="J155" s="42"/>
      <c r="K155" s="42"/>
      <c r="L155" s="46"/>
      <c r="M155" s="246"/>
      <c r="N155" s="247"/>
      <c r="O155" s="93"/>
      <c r="P155" s="93"/>
      <c r="Q155" s="93"/>
      <c r="R155" s="93"/>
      <c r="S155" s="93"/>
      <c r="T155" s="94"/>
      <c r="U155" s="40"/>
      <c r="V155" s="40"/>
      <c r="W155" s="40"/>
      <c r="X155" s="40"/>
      <c r="Y155" s="40"/>
      <c r="Z155" s="40"/>
      <c r="AA155" s="40"/>
      <c r="AB155" s="40"/>
      <c r="AC155" s="40"/>
      <c r="AD155" s="40"/>
      <c r="AE155" s="40"/>
      <c r="AT155" s="18" t="s">
        <v>192</v>
      </c>
      <c r="AU155" s="18" t="s">
        <v>91</v>
      </c>
    </row>
    <row r="156" spans="1:63" s="12" customFormat="1" ht="22.8" customHeight="1">
      <c r="A156" s="12"/>
      <c r="B156" s="214"/>
      <c r="C156" s="215"/>
      <c r="D156" s="216" t="s">
        <v>81</v>
      </c>
      <c r="E156" s="228" t="s">
        <v>806</v>
      </c>
      <c r="F156" s="228" t="s">
        <v>807</v>
      </c>
      <c r="G156" s="215"/>
      <c r="H156" s="215"/>
      <c r="I156" s="218"/>
      <c r="J156" s="229">
        <f>BK156</f>
        <v>0</v>
      </c>
      <c r="K156" s="215"/>
      <c r="L156" s="220"/>
      <c r="M156" s="221"/>
      <c r="N156" s="222"/>
      <c r="O156" s="222"/>
      <c r="P156" s="223">
        <f>SUM(P157:P158)</f>
        <v>0</v>
      </c>
      <c r="Q156" s="222"/>
      <c r="R156" s="223">
        <f>SUM(R157:R158)</f>
        <v>0</v>
      </c>
      <c r="S156" s="222"/>
      <c r="T156" s="224">
        <f>SUM(T157:T158)</f>
        <v>0</v>
      </c>
      <c r="U156" s="12"/>
      <c r="V156" s="12"/>
      <c r="W156" s="12"/>
      <c r="X156" s="12"/>
      <c r="Y156" s="12"/>
      <c r="Z156" s="12"/>
      <c r="AA156" s="12"/>
      <c r="AB156" s="12"/>
      <c r="AC156" s="12"/>
      <c r="AD156" s="12"/>
      <c r="AE156" s="12"/>
      <c r="AR156" s="225" t="s">
        <v>177</v>
      </c>
      <c r="AT156" s="226" t="s">
        <v>81</v>
      </c>
      <c r="AU156" s="226" t="s">
        <v>89</v>
      </c>
      <c r="AY156" s="225" t="s">
        <v>158</v>
      </c>
      <c r="BK156" s="227">
        <f>SUM(BK157:BK158)</f>
        <v>0</v>
      </c>
    </row>
    <row r="157" spans="1:65" s="2" customFormat="1" ht="16.5" customHeight="1">
      <c r="A157" s="40"/>
      <c r="B157" s="41"/>
      <c r="C157" s="230" t="s">
        <v>8</v>
      </c>
      <c r="D157" s="230" t="s">
        <v>160</v>
      </c>
      <c r="E157" s="231" t="s">
        <v>808</v>
      </c>
      <c r="F157" s="232" t="s">
        <v>807</v>
      </c>
      <c r="G157" s="233" t="s">
        <v>184</v>
      </c>
      <c r="H157" s="234">
        <v>1</v>
      </c>
      <c r="I157" s="235"/>
      <c r="J157" s="236">
        <f>ROUND(I157*H157,2)</f>
        <v>0</v>
      </c>
      <c r="K157" s="232" t="s">
        <v>164</v>
      </c>
      <c r="L157" s="46"/>
      <c r="M157" s="237" t="s">
        <v>1</v>
      </c>
      <c r="N157" s="238" t="s">
        <v>47</v>
      </c>
      <c r="O157" s="93"/>
      <c r="P157" s="239">
        <f>O157*H157</f>
        <v>0</v>
      </c>
      <c r="Q157" s="239">
        <v>0</v>
      </c>
      <c r="R157" s="239">
        <f>Q157*H157</f>
        <v>0</v>
      </c>
      <c r="S157" s="239">
        <v>0</v>
      </c>
      <c r="T157" s="240">
        <f>S157*H157</f>
        <v>0</v>
      </c>
      <c r="U157" s="40"/>
      <c r="V157" s="40"/>
      <c r="W157" s="40"/>
      <c r="X157" s="40"/>
      <c r="Y157" s="40"/>
      <c r="Z157" s="40"/>
      <c r="AA157" s="40"/>
      <c r="AB157" s="40"/>
      <c r="AC157" s="40"/>
      <c r="AD157" s="40"/>
      <c r="AE157" s="40"/>
      <c r="AR157" s="241" t="s">
        <v>745</v>
      </c>
      <c r="AT157" s="241" t="s">
        <v>160</v>
      </c>
      <c r="AU157" s="241" t="s">
        <v>91</v>
      </c>
      <c r="AY157" s="18" t="s">
        <v>158</v>
      </c>
      <c r="BE157" s="242">
        <f>IF(N157="základní",J157,0)</f>
        <v>0</v>
      </c>
      <c r="BF157" s="242">
        <f>IF(N157="snížená",J157,0)</f>
        <v>0</v>
      </c>
      <c r="BG157" s="242">
        <f>IF(N157="zákl. přenesená",J157,0)</f>
        <v>0</v>
      </c>
      <c r="BH157" s="242">
        <f>IF(N157="sníž. přenesená",J157,0)</f>
        <v>0</v>
      </c>
      <c r="BI157" s="242">
        <f>IF(N157="nulová",J157,0)</f>
        <v>0</v>
      </c>
      <c r="BJ157" s="18" t="s">
        <v>89</v>
      </c>
      <c r="BK157" s="242">
        <f>ROUND(I157*H157,2)</f>
        <v>0</v>
      </c>
      <c r="BL157" s="18" t="s">
        <v>745</v>
      </c>
      <c r="BM157" s="241" t="s">
        <v>809</v>
      </c>
    </row>
    <row r="158" spans="1:47" s="2" customFormat="1" ht="12">
      <c r="A158" s="40"/>
      <c r="B158" s="41"/>
      <c r="C158" s="42"/>
      <c r="D158" s="243" t="s">
        <v>192</v>
      </c>
      <c r="E158" s="42"/>
      <c r="F158" s="244" t="s">
        <v>810</v>
      </c>
      <c r="G158" s="42"/>
      <c r="H158" s="42"/>
      <c r="I158" s="245"/>
      <c r="J158" s="42"/>
      <c r="K158" s="42"/>
      <c r="L158" s="46"/>
      <c r="M158" s="306"/>
      <c r="N158" s="307"/>
      <c r="O158" s="303"/>
      <c r="P158" s="303"/>
      <c r="Q158" s="303"/>
      <c r="R158" s="303"/>
      <c r="S158" s="303"/>
      <c r="T158" s="308"/>
      <c r="U158" s="40"/>
      <c r="V158" s="40"/>
      <c r="W158" s="40"/>
      <c r="X158" s="40"/>
      <c r="Y158" s="40"/>
      <c r="Z158" s="40"/>
      <c r="AA158" s="40"/>
      <c r="AB158" s="40"/>
      <c r="AC158" s="40"/>
      <c r="AD158" s="40"/>
      <c r="AE158" s="40"/>
      <c r="AT158" s="18" t="s">
        <v>192</v>
      </c>
      <c r="AU158" s="18" t="s">
        <v>91</v>
      </c>
    </row>
    <row r="159" spans="1:31" s="2" customFormat="1" ht="6.95" customHeight="1">
      <c r="A159" s="40"/>
      <c r="B159" s="68"/>
      <c r="C159" s="69"/>
      <c r="D159" s="69"/>
      <c r="E159" s="69"/>
      <c r="F159" s="69"/>
      <c r="G159" s="69"/>
      <c r="H159" s="69"/>
      <c r="I159" s="69"/>
      <c r="J159" s="69"/>
      <c r="K159" s="69"/>
      <c r="L159" s="46"/>
      <c r="M159" s="40"/>
      <c r="O159" s="40"/>
      <c r="P159" s="40"/>
      <c r="Q159" s="40"/>
      <c r="R159" s="40"/>
      <c r="S159" s="40"/>
      <c r="T159" s="40"/>
      <c r="U159" s="40"/>
      <c r="V159" s="40"/>
      <c r="W159" s="40"/>
      <c r="X159" s="40"/>
      <c r="Y159" s="40"/>
      <c r="Z159" s="40"/>
      <c r="AA159" s="40"/>
      <c r="AB159" s="40"/>
      <c r="AC159" s="40"/>
      <c r="AD159" s="40"/>
      <c r="AE159" s="40"/>
    </row>
  </sheetData>
  <sheetProtection password="E785" sheet="1" objects="1" scenarios="1" formatColumns="0" formatRows="0" autoFilter="0"/>
  <autoFilter ref="C122:K158"/>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2021-10-13T07:19:45Z</dcterms:created>
  <dcterms:modified xsi:type="dcterms:W3CDTF">2021-10-13T07:19:53Z</dcterms:modified>
  <cp:category/>
  <cp:version/>
  <cp:contentType/>
  <cp:contentStatus/>
</cp:coreProperties>
</file>