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Založení intenzivní ..." sheetId="2" r:id="rId2"/>
    <sheet name="02 - Založení extenzivní ..." sheetId="3" r:id="rId3"/>
    <sheet name="03 - Výsadba nových strom..." sheetId="4" r:id="rId4"/>
    <sheet name="04 - Výsadba nových alejo..." sheetId="5" r:id="rId5"/>
    <sheet name="05 - Následná rozvojová péče" sheetId="6" r:id="rId6"/>
    <sheet name="Pokyny pro vyplnění" sheetId="7" r:id="rId7"/>
  </sheets>
  <definedNames>
    <definedName name="_xlnm.Print_Area" localSheetId="0">'Rekapitulace stavby'!$D$4:$AO$36,'Rekapitulace stavby'!$C$42:$AQ$61</definedName>
    <definedName name="_xlnm._FilterDatabase" localSheetId="1" hidden="1">'01 - Založení intenzivní ...'!$C$98:$K$196</definedName>
    <definedName name="_xlnm.Print_Area" localSheetId="1">'01 - Založení intenzivní ...'!$C$4:$J$41,'01 - Založení intenzivní ...'!$C$47:$J$78,'01 - Založení intenzivní ...'!$C$84:$K$196</definedName>
    <definedName name="_xlnm._FilterDatabase" localSheetId="2" hidden="1">'02 - Založení extenzivní ...'!$C$95:$K$147</definedName>
    <definedName name="_xlnm.Print_Area" localSheetId="2">'02 - Založení extenzivní ...'!$C$4:$J$41,'02 - Založení extenzivní ...'!$C$47:$J$75,'02 - Založení extenzivní ...'!$C$81:$K$147</definedName>
    <definedName name="_xlnm._FilterDatabase" localSheetId="3" hidden="1">'03 - Výsadba nových strom...'!$C$95:$K$171</definedName>
    <definedName name="_xlnm.Print_Area" localSheetId="3">'03 - Výsadba nových strom...'!$C$4:$J$41,'03 - Výsadba nových strom...'!$C$47:$J$75,'03 - Výsadba nových strom...'!$C$81:$K$171</definedName>
    <definedName name="_xlnm._FilterDatabase" localSheetId="4" hidden="1">'04 - Výsadba nových alejo...'!$C$92:$K$227</definedName>
    <definedName name="_xlnm.Print_Area" localSheetId="4">'04 - Výsadba nových alejo...'!$C$4:$J$41,'04 - Výsadba nových alejo...'!$C$47:$J$72,'04 - Výsadba nových alejo...'!$C$78:$K$227</definedName>
    <definedName name="_xlnm._FilterDatabase" localSheetId="5" hidden="1">'05 - Následná rozvojová péče'!$C$94:$K$253</definedName>
    <definedName name="_xlnm.Print_Area" localSheetId="5">'05 - Následná rozvojová péče'!$C$4:$J$41,'05 - Následná rozvojová péče'!$C$47:$J$74,'05 - Následná rozvojová péče'!$C$80:$K$253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Založení intenzivní ...'!$98:$98</definedName>
    <definedName name="_xlnm.Print_Titles" localSheetId="2">'02 - Založení extenzivní ...'!$95:$95</definedName>
    <definedName name="_xlnm.Print_Titles" localSheetId="3">'03 - Výsadba nových strom...'!$95:$95</definedName>
    <definedName name="_xlnm.Print_Titles" localSheetId="4">'04 - Výsadba nových alejo...'!$92:$92</definedName>
    <definedName name="_xlnm.Print_Titles" localSheetId="5">'05 - Následná rozvojová péče'!$94:$94</definedName>
  </definedNames>
  <calcPr fullCalcOnLoad="1"/>
</workbook>
</file>

<file path=xl/sharedStrings.xml><?xml version="1.0" encoding="utf-8"?>
<sst xmlns="http://schemas.openxmlformats.org/spreadsheetml/2006/main" count="6841" uniqueCount="1038">
  <si>
    <t>Export Komplet</t>
  </si>
  <si>
    <t>VZ</t>
  </si>
  <si>
    <t>2.0</t>
  </si>
  <si>
    <t>ZAMOK</t>
  </si>
  <si>
    <t>False</t>
  </si>
  <si>
    <t>{78bfac5f-7640-4589-bd38-0e42624003e9}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</si>
  <si>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</si>
  <si>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</si>
  <si>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</si>
  <si>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</si>
  <si>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</si>
  <si>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</si>
  <si>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</si>
  <si>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</si>
  <si>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2021/P01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</si>
  <si>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</si>
  <si>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</si>
  <si>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SO 220 Sadové úpravy</t>
  </si>
  <si>
    <t>KSO:</t>
  </si>
  <si>
    <t/>
  </si>
  <si>
    <t>CC-CZ:</t>
  </si>
  <si>
    <t>Místo:</t>
  </si>
  <si>
    <t>Moravská Ostrava</t>
  </si>
  <si>
    <t>Datum:</t>
  </si>
  <si>
    <t>13. 4. 2020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</si>
  <si>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</si>
  <si>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</si>
  <si>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</si>
  <si>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</si>
  <si>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</si>
  <si>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</si>
  <si>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</si>
  <si>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73211141</t>
  </si>
  <si>
    <t>ing. Petra Ličková</t>
  </si>
  <si>
    <t>True</t>
  </si>
  <si>
    <t>Zpracovatel:</t>
  </si>
  <si>
    <t>02609169</t>
  </si>
  <si>
    <t>Arch4green s.r.o.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</si>
  <si>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</si>
  <si>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</si>
  <si>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</si>
  <si>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</si>
  <si>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</si>
  <si>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</si>
  <si>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</si>
  <si>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</si>
  <si>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</si>
  <si>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</si>
  <si>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</si>
  <si>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</si>
  <si>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</si>
  <si>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</si>
  <si>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</si>
  <si>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</si>
  <si>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</si>
  <si>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</si>
  <si>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</si>
  <si>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</si>
  <si>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</si>
  <si>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</si>
  <si>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</si>
  <si>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</si>
  <si>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</si>
  <si>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</si>
  <si>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</si>
  <si>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</si>
  <si>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</si>
  <si>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</si>
  <si>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</si>
  <si>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</si>
  <si>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</si>
  <si>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</si>
  <si>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</si>
  <si>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</si>
  <si>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</si>
  <si>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</si>
  <si>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</si>
  <si>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</si>
  <si>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220</t>
  </si>
  <si>
    <t>Sadové úpravy</t>
  </si>
  <si>
    <t>STA</t>
  </si>
  <si>
    <t>1</t>
  </si>
  <si>
    <t>{e59cad28-599f-4741-9bcb-68a1ee6eceb9}</t>
  </si>
  <si>
    <t>2</t>
  </si>
  <si>
    <t>/</t>
  </si>
  <si>
    <t>01</t>
  </si>
  <si>
    <t>Založení intenzivní střešní zahrady</t>
  </si>
  <si>
    <t>Soupis</t>
  </si>
  <si>
    <t>{ba7cdd6e-0983-43d5-a27c-2ea5fb9dff3a}</t>
  </si>
  <si>
    <t>02</t>
  </si>
  <si>
    <t>Založení extenzivní střešní zahrady - atrium</t>
  </si>
  <si>
    <t>{57d03325-4d55-4f20-9a5e-04c733c6c54f}</t>
  </si>
  <si>
    <t>03</t>
  </si>
  <si>
    <t>Výsadba nových stromů a keřů do nádob</t>
  </si>
  <si>
    <t>{f432661f-c889-4ce3-9eab-caefd9c30cc3}</t>
  </si>
  <si>
    <t>04</t>
  </si>
  <si>
    <t>Výsadba nových alejových stromů do trávníkových pruhů</t>
  </si>
  <si>
    <t>{42683a08-d0bb-4d23-a344-77fcf95bc94c}</t>
  </si>
  <si>
    <t>05</t>
  </si>
  <si>
    <t>Následná rozvojová péče</t>
  </si>
  <si>
    <t>{afb418df-9605-481f-a331-7127d61b602f}</t>
  </si>
  <si>
    <t>KRYCÍ LIST SOUPISU PRACÍ</t>
  </si>
  <si>
    <t>Objekt:</t>
  </si>
  <si>
    <t>SO 220 - Sadové úpravy</t>
  </si>
  <si>
    <t>Soupis:</t>
  </si>
  <si>
    <t>01 - Založení intenzivní střešní zahrady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</si>
  <si>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</si>
  <si>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</si>
  <si>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</si>
  <si>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</si>
  <si>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</si>
  <si>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01 - Terénní úpravy</t>
  </si>
  <si>
    <t xml:space="preserve">    02 - Šlapáky</t>
  </si>
  <si>
    <t xml:space="preserve">    03 - Výsadba rostlin</t>
  </si>
  <si>
    <t xml:space="preserve">      032 - Výsadba keřů</t>
  </si>
  <si>
    <t xml:space="preserve">      033 - Výsadba trvalek a travin</t>
  </si>
  <si>
    <t xml:space="preserve">      034 - Výsadba cibulovin</t>
  </si>
  <si>
    <t xml:space="preserve">      035 - Výsadba rostlin z multiplat</t>
  </si>
  <si>
    <t xml:space="preserve">      036 - Ošetření rostlin po výsadbě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</si>
  <si>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</si>
  <si>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</si>
  <si>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</si>
  <si>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</si>
  <si>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</si>
  <si>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</si>
  <si>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</si>
  <si>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</si>
  <si>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</si>
  <si>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</si>
  <si>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</si>
  <si>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</si>
  <si>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</si>
  <si>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</si>
  <si>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</si>
  <si>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</si>
  <si>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</si>
  <si>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</si>
  <si>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</si>
  <si>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</si>
  <si>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</si>
  <si>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Terénní úpravy</t>
  </si>
  <si>
    <t>K</t>
  </si>
  <si>
    <t>181111121</t>
  </si>
  <si>
    <t>Plošná úprava terénu v zemině tř. 1 až 4 s urovnáním povrchu bez doplnění ornice souvislé plochy do 500 m2 při nerovnostech terénu přes 100 do 150 mm v rovině nebo na svahu do 1:5</t>
  </si>
  <si>
    <t>m2</t>
  </si>
  <si>
    <t>CS ÚRS 2019 01</t>
  </si>
  <si>
    <t>4</t>
  </si>
  <si>
    <t>1039461480</t>
  </si>
  <si>
    <t>Šlapáky</t>
  </si>
  <si>
    <t>451504111</t>
  </si>
  <si>
    <t>Zřízení podkladní vrstvy z kameniva pod dlažbu tl. do 100 mm</t>
  </si>
  <si>
    <t>1667942679</t>
  </si>
  <si>
    <t>VV</t>
  </si>
  <si>
    <t>šlapáky*počet</t>
  </si>
  <si>
    <t>(0,46*0,44)*58</t>
  </si>
  <si>
    <t>Součet</t>
  </si>
  <si>
    <t>3</t>
  </si>
  <si>
    <t>M</t>
  </si>
  <si>
    <t>58343810</t>
  </si>
  <si>
    <t>kamenivo drcené hrubé frakce 4/8</t>
  </si>
  <si>
    <t>t</t>
  </si>
  <si>
    <t>8</t>
  </si>
  <si>
    <t>-1081744363</t>
  </si>
  <si>
    <t>šlapák*počet*vrstva*objem. koef.</t>
  </si>
  <si>
    <t>((0,460*0,440)*58*0,10)*1,45</t>
  </si>
  <si>
    <t>5924532R</t>
  </si>
  <si>
    <t>Dlažba betonová 460x440x40mm břidlicová, reliéfní. Dlažba je mrazuvzdorná, trvanlivá a její povrch je impregnován proti znečištění.</t>
  </si>
  <si>
    <t>kus</t>
  </si>
  <si>
    <t>-1592334857</t>
  </si>
  <si>
    <t>P</t>
  </si>
  <si>
    <t>Poznámka k položce:
Včetně koef. ztrát (2 ks rezerva).</t>
  </si>
  <si>
    <t>Výsadba rostlin</t>
  </si>
  <si>
    <t>032</t>
  </si>
  <si>
    <t>Výsadba keřů</t>
  </si>
  <si>
    <t>5</t>
  </si>
  <si>
    <t>183101113</t>
  </si>
  <si>
    <t>Hloubení jamek pro vysazování rostlin v zemině tř.1 až 4 bez výměny půdy v rovině nebo na svahu do 1:5, objemu přes 0,02 do 0,05 m3</t>
  </si>
  <si>
    <t>-1061152963</t>
  </si>
  <si>
    <t>6</t>
  </si>
  <si>
    <t>184102112</t>
  </si>
  <si>
    <t>Výsadba dřeviny s balem do předem vyhloubené jamky se zalitím v rovině nebo na svahu do 1:5, při průměru balu přes 200 do 300 mm</t>
  </si>
  <si>
    <t>1409476134</t>
  </si>
  <si>
    <t>7</t>
  </si>
  <si>
    <t>026R037</t>
  </si>
  <si>
    <t>Euonymus alatus ´Compactus´ 60/80, kont.</t>
  </si>
  <si>
    <t>608412060</t>
  </si>
  <si>
    <t>026R038</t>
  </si>
  <si>
    <t>Caryopteris x clandonensis 30/40, kont.</t>
  </si>
  <si>
    <t>268792506</t>
  </si>
  <si>
    <t>9</t>
  </si>
  <si>
    <t>026R063</t>
  </si>
  <si>
    <t>Salix repens ´Argentea´ 30/40, kont.</t>
  </si>
  <si>
    <t>398908341</t>
  </si>
  <si>
    <t>10</t>
  </si>
  <si>
    <t>026R055</t>
  </si>
  <si>
    <t>Hydrangea paniculata 'Vanille Fraise' 50/60, kont.</t>
  </si>
  <si>
    <t>-1528522019</t>
  </si>
  <si>
    <t>11</t>
  </si>
  <si>
    <t>183101114</t>
  </si>
  <si>
    <t>Hloubení jamek pro vysazování rostlin v zemině tř.1 až 4 bez výměny půdy v rovině nebo na svahu do 1:5, objemu přes 0,05 do 0,125 m3</t>
  </si>
  <si>
    <t>-1412369486</t>
  </si>
  <si>
    <t>12</t>
  </si>
  <si>
    <t>184102113</t>
  </si>
  <si>
    <t>Výsadba dřeviny s balem do předem vyhloubené jamky se zalitím v rovině nebo na svahu do 1:5, při průměru balu přes 300 do 400 mm</t>
  </si>
  <si>
    <t>-1928632673</t>
  </si>
  <si>
    <t>13</t>
  </si>
  <si>
    <t>026R006</t>
  </si>
  <si>
    <t>Pinus mugo ´Mughus´ 60/80, kont.</t>
  </si>
  <si>
    <t>-1566819547</t>
  </si>
  <si>
    <t>033</t>
  </si>
  <si>
    <t>Výsadba trvalek a travin</t>
  </si>
  <si>
    <t>14</t>
  </si>
  <si>
    <t>183111112</t>
  </si>
  <si>
    <t>Hloubení jamek pro vysazování rostlin v zemině tř.1 až 4 bez výměny půdy v rovině nebo na svahu do 1:5, objemu přes 0,002 do 0,005 m3</t>
  </si>
  <si>
    <t>-877621097</t>
  </si>
  <si>
    <t>183211312</t>
  </si>
  <si>
    <t>Výsadba květin do připravené půdy se zalitím do připravené půdy, se zalitím trvalek</t>
  </si>
  <si>
    <t>2029465151</t>
  </si>
  <si>
    <t>16</t>
  </si>
  <si>
    <t>02665R001</t>
  </si>
  <si>
    <t>Solidago hybr. 'Stahlekrone', K9</t>
  </si>
  <si>
    <t>ks</t>
  </si>
  <si>
    <t>-210136469</t>
  </si>
  <si>
    <t>17</t>
  </si>
  <si>
    <t>02665R002</t>
  </si>
  <si>
    <t>Filipendula vulgaris 'Plena'', K9</t>
  </si>
  <si>
    <t>-1857094642</t>
  </si>
  <si>
    <t>18</t>
  </si>
  <si>
    <t>02665R003</t>
  </si>
  <si>
    <t>Anemone sylvestris, K9</t>
  </si>
  <si>
    <t>-1976481235</t>
  </si>
  <si>
    <t>19</t>
  </si>
  <si>
    <t>02665R004</t>
  </si>
  <si>
    <t>Lavandula angustifolia, K9</t>
  </si>
  <si>
    <t>668992631</t>
  </si>
  <si>
    <t>20</t>
  </si>
  <si>
    <t>02665R005</t>
  </si>
  <si>
    <t>Inula hirta, K9</t>
  </si>
  <si>
    <t>1292281664</t>
  </si>
  <si>
    <t>02665R006</t>
  </si>
  <si>
    <t>Euphorbia polychroma, K9</t>
  </si>
  <si>
    <t>-900368286</t>
  </si>
  <si>
    <t>22</t>
  </si>
  <si>
    <t>02665R007</t>
  </si>
  <si>
    <t>Aster amellus 'Rudolph Goethe', K9</t>
  </si>
  <si>
    <t>837364725</t>
  </si>
  <si>
    <t>23</t>
  </si>
  <si>
    <t>02665R008</t>
  </si>
  <si>
    <t>Iris barbata - media 'Vamp', K9</t>
  </si>
  <si>
    <t>579134191</t>
  </si>
  <si>
    <t>24</t>
  </si>
  <si>
    <t>02665R009</t>
  </si>
  <si>
    <t>Thymus serpyllum', K9</t>
  </si>
  <si>
    <t>-658054564</t>
  </si>
  <si>
    <t>25</t>
  </si>
  <si>
    <t>02665R010</t>
  </si>
  <si>
    <t>Geranium sanguineum, K9</t>
  </si>
  <si>
    <t>-1473805288</t>
  </si>
  <si>
    <t>26</t>
  </si>
  <si>
    <t>02665R011</t>
  </si>
  <si>
    <t>Oenothera missouriensis, K9</t>
  </si>
  <si>
    <t>-799810361</t>
  </si>
  <si>
    <t>27</t>
  </si>
  <si>
    <t>02665R012</t>
  </si>
  <si>
    <t>Alchemilla mollis, K9</t>
  </si>
  <si>
    <t>2107043114</t>
  </si>
  <si>
    <t>28</t>
  </si>
  <si>
    <t>02665R013</t>
  </si>
  <si>
    <t>Waldsteinia ternata, K9</t>
  </si>
  <si>
    <t>-1061927648</t>
  </si>
  <si>
    <t>29</t>
  </si>
  <si>
    <t>02665R014</t>
  </si>
  <si>
    <t>Pulsatilla vulgaris 'Bells Violet', K9</t>
  </si>
  <si>
    <t>-933370712</t>
  </si>
  <si>
    <t>30</t>
  </si>
  <si>
    <t>02665R015</t>
  </si>
  <si>
    <t>Adonis vernalis, K9</t>
  </si>
  <si>
    <t>-775553128</t>
  </si>
  <si>
    <t>Poznámka k položce:
syn. Adonanthe vernalis</t>
  </si>
  <si>
    <t>31</t>
  </si>
  <si>
    <t>02665R016</t>
  </si>
  <si>
    <t>Gypsophylla repens 'Rosenschleier', K9</t>
  </si>
  <si>
    <t>-1402262663</t>
  </si>
  <si>
    <t>32</t>
  </si>
  <si>
    <t>02665R017</t>
  </si>
  <si>
    <t>Stipa pennata, K9</t>
  </si>
  <si>
    <t>-343363932</t>
  </si>
  <si>
    <t>33</t>
  </si>
  <si>
    <t>02665R018</t>
  </si>
  <si>
    <t>Festuca scoparia, K9</t>
  </si>
  <si>
    <t>1335558084</t>
  </si>
  <si>
    <t>034</t>
  </si>
  <si>
    <t>Výsadba cibulovin</t>
  </si>
  <si>
    <t>34</t>
  </si>
  <si>
    <t>183111111</t>
  </si>
  <si>
    <t>Hloubení jamek pro vysazování rostlin v zemině tř.1 až 4 bez výměny půdy v rovině nebo na svahu do 1:5, objemu do 0,002 m3</t>
  </si>
  <si>
    <t>-317332223</t>
  </si>
  <si>
    <t>35</t>
  </si>
  <si>
    <t>183211313</t>
  </si>
  <si>
    <t>Výsadba květin do připravené půdy se zalitím do připravené půdy, se zalitím cibulí nebo hlíz</t>
  </si>
  <si>
    <t>-2043763043</t>
  </si>
  <si>
    <t>36</t>
  </si>
  <si>
    <t>02665R025</t>
  </si>
  <si>
    <t>Allium aflatunense ´Purple Sensation´</t>
  </si>
  <si>
    <t>559663546</t>
  </si>
  <si>
    <t>37</t>
  </si>
  <si>
    <t>02665R026</t>
  </si>
  <si>
    <t>Allium sphaerocephalon</t>
  </si>
  <si>
    <t>500929241</t>
  </si>
  <si>
    <t>Poznámka k položce:
Výsadba naširoko.</t>
  </si>
  <si>
    <t>38</t>
  </si>
  <si>
    <t>02665R027</t>
  </si>
  <si>
    <t>Crocus 'Flower record'</t>
  </si>
  <si>
    <t>-538555196</t>
  </si>
  <si>
    <t>Poznámka k položce:
Výsadba do hnízd po 10ks.</t>
  </si>
  <si>
    <t>39</t>
  </si>
  <si>
    <t>02665R028</t>
  </si>
  <si>
    <t>Crocus 'Goldilocks'</t>
  </si>
  <si>
    <t>-1028511176</t>
  </si>
  <si>
    <t>40</t>
  </si>
  <si>
    <t>02665R029</t>
  </si>
  <si>
    <t>Narcissus 'Jack Snipe'</t>
  </si>
  <si>
    <t>1359564658</t>
  </si>
  <si>
    <t>41</t>
  </si>
  <si>
    <t>02665R030</t>
  </si>
  <si>
    <t>Narcissus 'Tresamble'</t>
  </si>
  <si>
    <t>1519543371</t>
  </si>
  <si>
    <t>42</t>
  </si>
  <si>
    <t>02665R031</t>
  </si>
  <si>
    <t>Tulipa clusiana 'Lady Jane'</t>
  </si>
  <si>
    <t>402467592</t>
  </si>
  <si>
    <t>Poznámka k položce:
Výsadba do hnízd po 5 kusech.</t>
  </si>
  <si>
    <t>43</t>
  </si>
  <si>
    <t>02665R032</t>
  </si>
  <si>
    <t xml:space="preserve">Tulipa clusiana var. chrysantha </t>
  </si>
  <si>
    <t>-1295922165</t>
  </si>
  <si>
    <t>44</t>
  </si>
  <si>
    <t>02665R033</t>
  </si>
  <si>
    <t>Tulipa 'Dynasty'</t>
  </si>
  <si>
    <t>1701038768</t>
  </si>
  <si>
    <t>45</t>
  </si>
  <si>
    <t>02665R034</t>
  </si>
  <si>
    <t xml:space="preserve">Tulipán vícekvětý ´Praestans Zwanenburg´ </t>
  </si>
  <si>
    <t>1400047451</t>
  </si>
  <si>
    <t>035</t>
  </si>
  <si>
    <t>Výsadba rostlin z multiplat</t>
  </si>
  <si>
    <t>46</t>
  </si>
  <si>
    <t>-1468214071</t>
  </si>
  <si>
    <t>47</t>
  </si>
  <si>
    <t>-10767747</t>
  </si>
  <si>
    <t>48</t>
  </si>
  <si>
    <t>02665R040</t>
  </si>
  <si>
    <t>Multiplato Sedum (rozchodník) směs A, 1ks průměr 9cm, 15 buněk. Skladba po cca 10%: Sedum album, Sedum sexangulare, Sedum hispanicum, Sedum hybridum, Sedum reflexum, Sedum floriferum, Sedum spurium, Sempervivum arachnoideum, Sempervivum montanum, Jovibarba spec.</t>
  </si>
  <si>
    <t>-702546268</t>
  </si>
  <si>
    <t>množství + rezerva ztrát</t>
  </si>
  <si>
    <t>324+21</t>
  </si>
  <si>
    <t>036</t>
  </si>
  <si>
    <t>Ošetření rostlin po výsadbě</t>
  </si>
  <si>
    <t>49</t>
  </si>
  <si>
    <t>184851411</t>
  </si>
  <si>
    <t>Zpětný řez keřů po výsadbě netrnitých, výšky do 0,5 m</t>
  </si>
  <si>
    <t>1687000240</t>
  </si>
  <si>
    <t>50</t>
  </si>
  <si>
    <t>184851412</t>
  </si>
  <si>
    <t>Zpětný řez keřů po výsadbě netrnitých, výšky přes 0,5 m do 1 m</t>
  </si>
  <si>
    <t>289243256</t>
  </si>
  <si>
    <t>51</t>
  </si>
  <si>
    <t>185804511</t>
  </si>
  <si>
    <t>Odplevelení výsadeb v rovině nebo na svahu do 1:5 záhonů květin</t>
  </si>
  <si>
    <t>-1250639055</t>
  </si>
  <si>
    <t>52</t>
  </si>
  <si>
    <t>185804252</t>
  </si>
  <si>
    <t>Odstranění odkvetlých a odumřelých částí rostlin ze záhonů trvalek</t>
  </si>
  <si>
    <t>1497503550</t>
  </si>
  <si>
    <t>997</t>
  </si>
  <si>
    <t>Přesun sutě</t>
  </si>
  <si>
    <t>53</t>
  </si>
  <si>
    <t>9970135R0</t>
  </si>
  <si>
    <t>Odvoz odpadu na skládku nebo meziskládku do 1 km se složením</t>
  </si>
  <si>
    <t>1510749888</t>
  </si>
  <si>
    <t>Poznámka k položce:
Odpad vzniklý zakládáním sadovnické úpravy.</t>
  </si>
  <si>
    <t>54</t>
  </si>
  <si>
    <t>997013R00</t>
  </si>
  <si>
    <t>Příplatek k odvozu odpadu vzniklého zakládáním sadovnické úpravy na skládku ZKD 1 km přes 1 km</t>
  </si>
  <si>
    <t>-203641862</t>
  </si>
  <si>
    <t>55</t>
  </si>
  <si>
    <t>9970138R0</t>
  </si>
  <si>
    <t>Poplatek za uložení na skládce (skládkovné) odpadu vzniklého zakládáním sadovnické úpravy</t>
  </si>
  <si>
    <t>2028616450</t>
  </si>
  <si>
    <t>998</t>
  </si>
  <si>
    <t>Přesun hmot</t>
  </si>
  <si>
    <t>56</t>
  </si>
  <si>
    <t>998231411</t>
  </si>
  <si>
    <t>Přesun hmot pro sadovnické a krajinářské úpravy - ručně bez užití mechanizace vodorovná dopravní vzdálenost do 100 m</t>
  </si>
  <si>
    <t>1587450332</t>
  </si>
  <si>
    <t>57</t>
  </si>
  <si>
    <t>998231431</t>
  </si>
  <si>
    <t>Přesun hmot pro sadovnické a krajinářské úpravy - ručně bez užití mechanizace Příplatek k cenám za zvětšený přesun přes vymezenou největší dopravní vzdálenost za každých dalších i započatých 100 m</t>
  </si>
  <si>
    <t>353630383</t>
  </si>
  <si>
    <t>VRN</t>
  </si>
  <si>
    <t>Vedlejší rozpočtové náklady</t>
  </si>
  <si>
    <t>VRN1</t>
  </si>
  <si>
    <t>Průzkumné, geodetické a projektové práce</t>
  </si>
  <si>
    <t>58</t>
  </si>
  <si>
    <t>012103000</t>
  </si>
  <si>
    <t>Geodetické práce před výstavbou</t>
  </si>
  <si>
    <t>soubor</t>
  </si>
  <si>
    <t>1024</t>
  </si>
  <si>
    <t>-260220506</t>
  </si>
  <si>
    <t>Poznámka k položce:
Vyměření výsadbových míst a umístění technických prvků.</t>
  </si>
  <si>
    <t>VRN6</t>
  </si>
  <si>
    <t>Územní vlivy</t>
  </si>
  <si>
    <t>59</t>
  </si>
  <si>
    <t>065002000</t>
  </si>
  <si>
    <t>Mimostaveništní doprava materiálů</t>
  </si>
  <si>
    <t>889181089</t>
  </si>
  <si>
    <t>Poznámka k položce:
Položka slouží k vyčíslení zvýšených nákladů na vertikální dopravu na střechu objektu - místo realizace sadovnické úpravy. Rostliny musí být dopraveny šetrně!</t>
  </si>
  <si>
    <t>přesun sutě + přesun materiálu (t)</t>
  </si>
  <si>
    <t>0,146+4,283</t>
  </si>
  <si>
    <t>02 - Založení extenzivní střešní zahrady - atrium</t>
  </si>
  <si>
    <t>1887965938</t>
  </si>
  <si>
    <t>slunná + stinná</t>
  </si>
  <si>
    <t>211+66</t>
  </si>
  <si>
    <t>1180931537</t>
  </si>
  <si>
    <t>2041319112</t>
  </si>
  <si>
    <t>02665R019</t>
  </si>
  <si>
    <t>Bergenia cordifolia, K9</t>
  </si>
  <si>
    <t>-497953308</t>
  </si>
  <si>
    <t>180000R01</t>
  </si>
  <si>
    <t>Výsev směsi řízků rozchodníků (Sedum sp.), řízky se aplikují rovnoměrným rozhozením po ploše a zapraví se ježkovým válcem do substrátu</t>
  </si>
  <si>
    <t>-1703688450</t>
  </si>
  <si>
    <t>02665R042</t>
  </si>
  <si>
    <t>Řízky Sedum (rozchodník) směs C, zastoupení nejméně 8 druhů npř.: Sedum album, Sedum sexangulare, Sedum hispanicum, Sedum hybridum, Sedum reflexum, Sedum floriferum, Sedum spurium, Sedum acre</t>
  </si>
  <si>
    <t>kg</t>
  </si>
  <si>
    <t>-803484105</t>
  </si>
  <si>
    <t xml:space="preserve">Poznámka k položce:
Na 1m2 bude vyseto 0,15kg směsi. Řízky budou aplikovány rovnoměrným rozhozem a zapraveny ježkovým válcem. </t>
  </si>
  <si>
    <t>plocha*výsevek + ztratné</t>
  </si>
  <si>
    <t>(66*0,15)+0,1</t>
  </si>
  <si>
    <t>-1462675216</t>
  </si>
  <si>
    <t>516451546</t>
  </si>
  <si>
    <t>02665R041</t>
  </si>
  <si>
    <t>Multiplato Sedum (rozchodník) směs B, 1ks průměr 9 cm, 15 buněk. Skladba po cca 10%: Sedum album, Sedum sexangulare, Sedum hispanicum, Sedum hybridum, Sedum reflexum, Sedum floriferum, Sedum spurium, Sedum acre ´Yellow Queen´, Sempervivum montanum, Jovibarba spec.</t>
  </si>
  <si>
    <t>-1955106177</t>
  </si>
  <si>
    <t>počet + rezerva ztrát</t>
  </si>
  <si>
    <t>3650+25</t>
  </si>
  <si>
    <t>185804312</t>
  </si>
  <si>
    <t>Zalití rostlin vodou plochy záhonů jednotlivě přes 20 m2</t>
  </si>
  <si>
    <t>m3</t>
  </si>
  <si>
    <t>1657725442</t>
  </si>
  <si>
    <t>Poznámka k položce:
Zalití po výsevu a výsadbě.</t>
  </si>
  <si>
    <t>plocha výsadeb*0,01m3 vody</t>
  </si>
  <si>
    <t>277*0,01</t>
  </si>
  <si>
    <t>-1595753829</t>
  </si>
  <si>
    <t>-2081826995</t>
  </si>
  <si>
    <t>1390849099</t>
  </si>
  <si>
    <t>-1500697748</t>
  </si>
  <si>
    <t>1309003432</t>
  </si>
  <si>
    <t>Poznámka k položce:
Odpad vzniklý průklesty a řezem dřevin.</t>
  </si>
  <si>
    <t>900675852</t>
  </si>
  <si>
    <t>-1720949028</t>
  </si>
  <si>
    <t>-798220811</t>
  </si>
  <si>
    <t>-1581758637</t>
  </si>
  <si>
    <t>materiál + suť (t)</t>
  </si>
  <si>
    <t>1,552+0,166</t>
  </si>
  <si>
    <t>03 - Výsadba nových stromů a keřů do nádob</t>
  </si>
  <si>
    <t xml:space="preserve">      031 - Výsadba stromů</t>
  </si>
  <si>
    <t>183901R01</t>
  </si>
  <si>
    <t>Příprava nádob pro vysazování rostlin, kotvení dřevin, zřízení separačních vrstev, naplnění substráty</t>
  </si>
  <si>
    <t>-289071179</t>
  </si>
  <si>
    <t>Poznámka k položce:
Nádobou je myšlen vymezený prokořenitelný prostor. Pěstební substrát se bude doplňovat až při samotné výsadbě dřevin a bude průběžně utužován!</t>
  </si>
  <si>
    <t>jednotlivé nádoby+nádoba na parkovišti</t>
  </si>
  <si>
    <t>6+5</t>
  </si>
  <si>
    <t>69311088</t>
  </si>
  <si>
    <t>geotextilie netkaná separační, ochranná, filtrační, drenážní PES 500g/m2</t>
  </si>
  <si>
    <t>2139083358</t>
  </si>
  <si>
    <t>58761511</t>
  </si>
  <si>
    <t>kamenivo keramické zahradní červenohnědé frakce 8/16</t>
  </si>
  <si>
    <t>-976368013</t>
  </si>
  <si>
    <t>10321003</t>
  </si>
  <si>
    <t>substrát vegetačních střech intenzivní</t>
  </si>
  <si>
    <t>1934029560</t>
  </si>
  <si>
    <t>Poznámka k položce:
Specifikace viz. projektová dokumentace SO 220</t>
  </si>
  <si>
    <t>18580211R</t>
  </si>
  <si>
    <t>Aplikace půdního kondicionéru přimícháním do výsadbového substrátu.</t>
  </si>
  <si>
    <t>-1831247982</t>
  </si>
  <si>
    <t>dávka 800g na m3 substrátu</t>
  </si>
  <si>
    <t>0,8*28</t>
  </si>
  <si>
    <t>25191155R</t>
  </si>
  <si>
    <t>Půdní kondicionér vícesložkový zvyšující sorbční kapacitu půdy a mikrobiologickou aktivitu v půdě. Je to suchá, granulovaná až prášková směs kopolymerů, hnojiv a stopových prvků a růstových stimulátorů. Zvyšuje prokořenění, vodní retenční kapacitu půdy (pojme 100 násobek vody oproti vlastní hmotnosti, kterou potom pomalu uvolňuje). 
Aplikace bude provedena promísením se substrátem při výsadbě.</t>
  </si>
  <si>
    <t>1108103899</t>
  </si>
  <si>
    <t>031</t>
  </si>
  <si>
    <t>Výsadba stromů</t>
  </si>
  <si>
    <t>184102115</t>
  </si>
  <si>
    <t>Výsadba dřeviny s balem do předem vyhloubené jamky se zalitím v rovině nebo na svahu do 1:5, při průměru balu přes 500 do 600 mm</t>
  </si>
  <si>
    <t>-173101148</t>
  </si>
  <si>
    <t>184102185</t>
  </si>
  <si>
    <t>Výsadba dřeviny s balem do předem vyhloubené jamky se zalitím Příplatek k cenám za výsadbu do nádob nebo zvýšených záhonů, při průměru balu přes 500 do 600 mm</t>
  </si>
  <si>
    <t>-1910635232</t>
  </si>
  <si>
    <t>02650R051</t>
  </si>
  <si>
    <t>Platanus hispanica ´Alphen´s Globe´, ok 14/16, bal</t>
  </si>
  <si>
    <t>1660072069</t>
  </si>
  <si>
    <t>184215231</t>
  </si>
  <si>
    <t>Ukotvení dřeviny podzemním kotvením na konstrukci, obvodu kmene do 200 mm, výšky do 5 m</t>
  </si>
  <si>
    <t>-712388825</t>
  </si>
  <si>
    <t>67543R01</t>
  </si>
  <si>
    <t>sada k systému kotvení stromu za zemní bal obsahuje: kotevní šitá smyčka z POP popruhu o šířce 35 mm - 3 ks, kotvící ráčna s POP popruhem o šířce 35 mm a délce 4 m - 1 ks</t>
  </si>
  <si>
    <t>sada</t>
  </si>
  <si>
    <t>1878776357</t>
  </si>
  <si>
    <t>Poznámka k položce:
Strom je ukotven za bal pomocí tří textilních popruhů upevněných na bok/dno skruže nebo vegetační nádoby pomocí kotevních šroubů s okem a jedním popruhem s ráčnovým napínákem.</t>
  </si>
  <si>
    <t>184911421</t>
  </si>
  <si>
    <t>Mulčování vysazených rostlin mulčovací kůrou, tl. do 100 mm v rovině nebo na svahu do 1:5</t>
  </si>
  <si>
    <t>45774395</t>
  </si>
  <si>
    <t>103911000</t>
  </si>
  <si>
    <t>kůra mulčovací VL</t>
  </si>
  <si>
    <t>1590575778</t>
  </si>
  <si>
    <t>vrstva*plocha* ztratné 1,03</t>
  </si>
  <si>
    <t>0,1*18*1,03</t>
  </si>
  <si>
    <t>736072412</t>
  </si>
  <si>
    <t>-387301744</t>
  </si>
  <si>
    <t>02650R050</t>
  </si>
  <si>
    <t>Amelanchier arborea ´Robin Hill´ soliterní vícekmen, v 250/300, K 130l</t>
  </si>
  <si>
    <t>1296150956</t>
  </si>
  <si>
    <t>1672710336</t>
  </si>
  <si>
    <t>1148885408</t>
  </si>
  <si>
    <t>1156592187</t>
  </si>
  <si>
    <t>plocha nádoba*počet</t>
  </si>
  <si>
    <t>1,3*6</t>
  </si>
  <si>
    <t>1987160084</t>
  </si>
  <si>
    <t>0,1*7,8*1,03</t>
  </si>
  <si>
    <t>18485231R</t>
  </si>
  <si>
    <t>Řez dřevin během výsadby k vyrovnání porušeného poměru mezi nadzemní a podzemní částí; zkrácení terminálu se neprovádí pouze v případě jeho porušení. Odstranění poškozených částí rostliny, odstranění nevhodného větvení.</t>
  </si>
  <si>
    <t>-542009945</t>
  </si>
  <si>
    <t>185804311</t>
  </si>
  <si>
    <t>Zalití rostlin vodou plochy záhonů jednotlivě do 20 m2</t>
  </si>
  <si>
    <t>757240887</t>
  </si>
  <si>
    <t>dávka vody 0,06*plocha</t>
  </si>
  <si>
    <t>0,06*(7,8+18)</t>
  </si>
  <si>
    <t>185804319</t>
  </si>
  <si>
    <t>Zalití rostlin vodou Příplatek k cenám za zálivku nádob, nebo zvýšených záhonů do 100 m2 jednotlivě</t>
  </si>
  <si>
    <t>-728192456</t>
  </si>
  <si>
    <t>1845011R3</t>
  </si>
  <si>
    <t>Instalace zavlažovacího vaku - postup viz TZ.</t>
  </si>
  <si>
    <t>1375810459</t>
  </si>
  <si>
    <t>626291R2</t>
  </si>
  <si>
    <t>Zavlažovací vak kruhový pro kapkovou zálivku stromů s průměrem kmene až 8 cm, z odolného polyethylenu. Výška při naplnění: 16 cm, šířka na bázi při naplnění: 90 cm, objem 57l, tvar kruh.</t>
  </si>
  <si>
    <t>131016638</t>
  </si>
  <si>
    <t>18580431R</t>
  </si>
  <si>
    <t>Naplnění zavlažovacích vaků pro kapkovou závlahu stromů</t>
  </si>
  <si>
    <t>41092785</t>
  </si>
  <si>
    <t>dávka vody 0,057m3 * počet vaků*opakování</t>
  </si>
  <si>
    <t>0,057*11*6</t>
  </si>
  <si>
    <t>-397727624</t>
  </si>
  <si>
    <t>-403463328</t>
  </si>
  <si>
    <t>1269147348</t>
  </si>
  <si>
    <t>-1449795588</t>
  </si>
  <si>
    <t>2024793253</t>
  </si>
  <si>
    <t>-1673479489</t>
  </si>
  <si>
    <t>1910412303</t>
  </si>
  <si>
    <t>0,006+4,585</t>
  </si>
  <si>
    <t>04 - Výsadba nových alejových stromů do trávníkových pruhů</t>
  </si>
  <si>
    <t xml:space="preserve">      037 - Výsadba stromů dle Rozhodnutí o uložení náhradní výsadby</t>
  </si>
  <si>
    <t>91972620R</t>
  </si>
  <si>
    <t>Geotextilie netkaná protikořenící se speciální povrchovou úpravou, podélná pevnost v tahu přes 15 do 50 kN/m, 360 g/m2</t>
  </si>
  <si>
    <t>-1012110379</t>
  </si>
  <si>
    <t>183101221</t>
  </si>
  <si>
    <t>Hloubení jamek pro vysazování rostlin v zemině tř.1 až 4 s výměnou půdy z 50% v rovině nebo na svahu do 1:5, objemu přes 0,40 do 1,00 m3</t>
  </si>
  <si>
    <t>-254201639</t>
  </si>
  <si>
    <t>1037150R4</t>
  </si>
  <si>
    <t>substrát pro výsadbu okrasných dřevin</t>
  </si>
  <si>
    <t>215024060</t>
  </si>
  <si>
    <t>stromů* objem jámy/50%</t>
  </si>
  <si>
    <t>7*(1/2)</t>
  </si>
  <si>
    <t>-879287863</t>
  </si>
  <si>
    <t>dávka 1,5kg/m3 substrátu*koef. ztrát</t>
  </si>
  <si>
    <t>1,5*(3,5*2)*1,03</t>
  </si>
  <si>
    <t>254226405</t>
  </si>
  <si>
    <t>184102114</t>
  </si>
  <si>
    <t>Výsadba dřeviny s balem do předem vyhloubené jamky se zalitím v rovině nebo na svahu do 1:5, při průměru balu přes 400 do 500 mm</t>
  </si>
  <si>
    <t>-1638193794</t>
  </si>
  <si>
    <t>02650R127</t>
  </si>
  <si>
    <t>Dřezovec trojtrnný - Gleditsia triacanthos ´Sunburst´, ok 16/18, ZB</t>
  </si>
  <si>
    <t>-1408479161</t>
  </si>
  <si>
    <t>184215133</t>
  </si>
  <si>
    <t>Ukotvení dřeviny kůly třemi kůly, délky přes 2 do 3 m</t>
  </si>
  <si>
    <t>-1263438078</t>
  </si>
  <si>
    <t>05217212R</t>
  </si>
  <si>
    <t>tyč odkorněná délka 300-330 cm, s min. průměrem 8 cm, frézovaná, impregnovaná</t>
  </si>
  <si>
    <t>653722409</t>
  </si>
  <si>
    <t>7*3 'Přepočtené koeficientem množství</t>
  </si>
  <si>
    <t>05217211R</t>
  </si>
  <si>
    <t>příčka spojovací min. délka 30 cm, frézovaná, impregnovaná</t>
  </si>
  <si>
    <t>2008671685</t>
  </si>
  <si>
    <t>7*6 'Přepočtené koeficientem množství</t>
  </si>
  <si>
    <t>184215412</t>
  </si>
  <si>
    <t>Zhotovení závlahové mísy u solitérních dřevin v rovině nebo na svahu do 1:5, o průměru mísy přes 0,5 do 1 m</t>
  </si>
  <si>
    <t>2088058787</t>
  </si>
  <si>
    <t>1845011R2</t>
  </si>
  <si>
    <t>Instalace chráničky kmene - ochrany před poškozením strunovou sekačkou v rovině a svahu do 1:5</t>
  </si>
  <si>
    <t>-1287296616</t>
  </si>
  <si>
    <t>2861815R1</t>
  </si>
  <si>
    <t>Perforovaná chránička k ochraně paty kmene stromku před poškozením strunovou sekačkou.</t>
  </si>
  <si>
    <t>1778923349</t>
  </si>
  <si>
    <t>Poznámka k položce:
Perforovaná chránička k ochraně paty kmene stromku před poškozením strunovou sekačkou. Výška je 21 cm. Je flexibilní, vzdušná - podélně dělena. Má integrované zámky pro snadné připevnění kolem kmenu stromku a spojování více kusů dohromady. Materiál je 2 mm silný, UV stabilizovaný polyethylén PE (100 % recyklovatelný). Barva je zelená nebo hnědá.
Dodavatel provede kontrolu obvodu kmene dřevin a zvolí správnou délku chrániček!</t>
  </si>
  <si>
    <t>184501141</t>
  </si>
  <si>
    <t>Zhotovení obalu kmene z rákosové nebo kokosové rohože v rovině nebo na svahu do 1:5</t>
  </si>
  <si>
    <t>-744147962</t>
  </si>
  <si>
    <t>plocha*počet</t>
  </si>
  <si>
    <t>(0,6*2)*7</t>
  </si>
  <si>
    <t>61894003</t>
  </si>
  <si>
    <t>rákos ohradový neloupaný 60x200cm</t>
  </si>
  <si>
    <t>505293259</t>
  </si>
  <si>
    <t>plocha*počet*koef. ztrát</t>
  </si>
  <si>
    <t>(0,6*2)*7*1,03</t>
  </si>
  <si>
    <t>1159999061</t>
  </si>
  <si>
    <t>10391100</t>
  </si>
  <si>
    <t>2096978599</t>
  </si>
  <si>
    <t>0,1*7*1,03</t>
  </si>
  <si>
    <t>1848523R5</t>
  </si>
  <si>
    <t>591624130</t>
  </si>
  <si>
    <t>-119865347</t>
  </si>
  <si>
    <t>626291R1</t>
  </si>
  <si>
    <t>Zavlažovací vak pro kapkovou zálivku stromů s průměrem kmene až 8 cm, z odolného polyethylenu, objem 57 litrů vody,výška při naplnění 76 cm, šířka na bázi při naplnění 46 cm</t>
  </si>
  <si>
    <t>1175382003</t>
  </si>
  <si>
    <t>465053279</t>
  </si>
  <si>
    <t>0,057*7*6</t>
  </si>
  <si>
    <t>-362091933</t>
  </si>
  <si>
    <t>dávka vody 0,1m3 * počet stromů</t>
  </si>
  <si>
    <t>0,1*7</t>
  </si>
  <si>
    <t>185851121</t>
  </si>
  <si>
    <t>Dovoz vody pro zálivku rostlin na vzdálenost do 1000 m</t>
  </si>
  <si>
    <t>-1705029445</t>
  </si>
  <si>
    <t>vak - dávka vody 0,057m3 * počet vaků*opakování</t>
  </si>
  <si>
    <t>zálivka - dávka vody 0,1m3 * počet stromů</t>
  </si>
  <si>
    <t>082113200</t>
  </si>
  <si>
    <t>voda pitná pro smluvní odběratele</t>
  </si>
  <si>
    <t>-1820765100</t>
  </si>
  <si>
    <t>Poznámka k položce:
bez DPN 15%</t>
  </si>
  <si>
    <t>185851129</t>
  </si>
  <si>
    <t>Dovoz vody pro zálivku rostlin Příplatek k ceně za každých dalších i započatých 1000 m</t>
  </si>
  <si>
    <t>2011842461</t>
  </si>
  <si>
    <t>037</t>
  </si>
  <si>
    <t>Výsadba stromů dle Rozhodnutí o uložení náhradní výsadby</t>
  </si>
  <si>
    <t>1699744975</t>
  </si>
  <si>
    <t>1545056551</t>
  </si>
  <si>
    <t>40*(1/2)</t>
  </si>
  <si>
    <t>-831999417</t>
  </si>
  <si>
    <t>1,5*(20*2)*1,03</t>
  </si>
  <si>
    <t>1215596316</t>
  </si>
  <si>
    <t>-869886017</t>
  </si>
  <si>
    <t>Poznámka k položce:
Místo výsadby určí investor.</t>
  </si>
  <si>
    <t>02650R128</t>
  </si>
  <si>
    <t>Javor babyka - Acer campestre ´Red Shine´, ok 16/18, ZB</t>
  </si>
  <si>
    <t>-1761338452</t>
  </si>
  <si>
    <t>02650R129</t>
  </si>
  <si>
    <t>Platan javorolistý -  Platanus x acerifolia ´Tremonia´, ok 18/20, ZB</t>
  </si>
  <si>
    <t>-1242573956</t>
  </si>
  <si>
    <t>02650R130</t>
  </si>
  <si>
    <t>Lípa malolistá -  Tilia cordata ´Tremonia´, ok 18/20, ZB</t>
  </si>
  <si>
    <t>-536779214</t>
  </si>
  <si>
    <t>02650R131</t>
  </si>
  <si>
    <t>Jabloň ´Royality´ (Malus ´Royality´) ok 16/18, ZB</t>
  </si>
  <si>
    <t>1155506788</t>
  </si>
  <si>
    <t>02650R132</t>
  </si>
  <si>
    <t>Javor červený ´October Glory´ (Acer rubrum´October Glory´) ok 16/18, ZB</t>
  </si>
  <si>
    <t>-1231968377</t>
  </si>
  <si>
    <t>02650R133</t>
  </si>
  <si>
    <t>Javor mléč ´Deborah´ (Acer platanoides´Deborah´) ok 16/18, ZB</t>
  </si>
  <si>
    <t>-535886130</t>
  </si>
  <si>
    <t>02650R016</t>
  </si>
  <si>
    <t>Jabloň ´Evereste´ (Malus ´Evereste´) ok 16/18, ZB</t>
  </si>
  <si>
    <t>-814584659</t>
  </si>
  <si>
    <t>02650R102</t>
  </si>
  <si>
    <t>Jasan úzkolistý´Raywood´ (Fraxinus angustifolia ´Raywood´) ok 16/18, ZB</t>
  </si>
  <si>
    <t>1546101476</t>
  </si>
  <si>
    <t>02650R101</t>
  </si>
  <si>
    <t>Třešeň ptačí ´Plena´ (Prunus avium ´Plena´) ok 16/18, ZB</t>
  </si>
  <si>
    <t>74027129</t>
  </si>
  <si>
    <t>-614975379</t>
  </si>
  <si>
    <t>1665240002</t>
  </si>
  <si>
    <t>40*3 'Přepočtené koeficientem množství</t>
  </si>
  <si>
    <t>982617947</t>
  </si>
  <si>
    <t>40*6 'Přepočtené koeficientem množství</t>
  </si>
  <si>
    <t>-730357759</t>
  </si>
  <si>
    <t>1326091935</t>
  </si>
  <si>
    <t>1714904610</t>
  </si>
  <si>
    <t>35044588</t>
  </si>
  <si>
    <t>(0,6*2)*40</t>
  </si>
  <si>
    <t>-155896726</t>
  </si>
  <si>
    <t>(0,6*2)*40*1,03</t>
  </si>
  <si>
    <t>2095752696</t>
  </si>
  <si>
    <t>1940367176</t>
  </si>
  <si>
    <t>0,1*40*1,03</t>
  </si>
  <si>
    <t>-897359501</t>
  </si>
  <si>
    <t>822241087</t>
  </si>
  <si>
    <t>-450974657</t>
  </si>
  <si>
    <t>-1458837311</t>
  </si>
  <si>
    <t>0,057*40*6</t>
  </si>
  <si>
    <t>-1434903420</t>
  </si>
  <si>
    <t>0,1*40</t>
  </si>
  <si>
    <t>196036766</t>
  </si>
  <si>
    <t>887599324</t>
  </si>
  <si>
    <t>-563611829</t>
  </si>
  <si>
    <t>-483222661</t>
  </si>
  <si>
    <t>Poznámka k položce:
Organický odpad vzniklý zakládáním sadovnické úpravy.</t>
  </si>
  <si>
    <t>1296423358</t>
  </si>
  <si>
    <t>60</t>
  </si>
  <si>
    <t>-730050285</t>
  </si>
  <si>
    <t>61</t>
  </si>
  <si>
    <t>1372832708</t>
  </si>
  <si>
    <t>62</t>
  </si>
  <si>
    <t>-323605694</t>
  </si>
  <si>
    <t>63</t>
  </si>
  <si>
    <t>1629093826</t>
  </si>
  <si>
    <t>05 - Následná rozvojová péče</t>
  </si>
  <si>
    <t xml:space="preserve">    04 - Rozvojová péče</t>
  </si>
  <si>
    <t xml:space="preserve">      041 - Péče o stromy a vícekmeny v prvních 3 letech</t>
  </si>
  <si>
    <t xml:space="preserve">      042 - Péče o intenzivní zahradu v prvních 3 letech</t>
  </si>
  <si>
    <t xml:space="preserve">      043 - Péče o extenzivní zahradu v prvních 3 letech</t>
  </si>
  <si>
    <t xml:space="preserve">      044 - Péče o stromy dle Rozhodnutí o uložení náhradní výsadby v prvních 5 letech</t>
  </si>
  <si>
    <t>Rozvojová péče</t>
  </si>
  <si>
    <t>041</t>
  </si>
  <si>
    <t>Péče o stromy a vícekmeny v prvních 3 letech</t>
  </si>
  <si>
    <t>1845011R8</t>
  </si>
  <si>
    <t>Instalace zavlažovacího vaku - viz TZ.</t>
  </si>
  <si>
    <t>-275409525</t>
  </si>
  <si>
    <t>počet vaků*opakování</t>
  </si>
  <si>
    <t>11*3</t>
  </si>
  <si>
    <t>-1776102870</t>
  </si>
  <si>
    <t>dávka vody 0,057m3 * počet vaků*opak. za 3 roky</t>
  </si>
  <si>
    <t>0,057*(5+6)*(12+10+10)</t>
  </si>
  <si>
    <t>1845011R9</t>
  </si>
  <si>
    <t>Demontáž zavlažovacího vaku a jeho uskladnění dle pokynů výrobce.</t>
  </si>
  <si>
    <t>-512750538</t>
  </si>
  <si>
    <t>1468384679</t>
  </si>
  <si>
    <t>1848471485</t>
  </si>
  <si>
    <t>1425106382</t>
  </si>
  <si>
    <t>185804513</t>
  </si>
  <si>
    <t>Odplevelení výsadeb v rovině nebo na svahu do 1:5 dřevin solitérních</t>
  </si>
  <si>
    <t>-1080122414</t>
  </si>
  <si>
    <t>plocha (Platanus+Amelanchier)*opak. za rok *3 roky</t>
  </si>
  <si>
    <t>(18+7,8)*3*3</t>
  </si>
  <si>
    <t>-1071180545</t>
  </si>
  <si>
    <t>plocha*3 roky*opak</t>
  </si>
  <si>
    <t>(18+7,8)*3*1</t>
  </si>
  <si>
    <t>-806393190</t>
  </si>
  <si>
    <t>plocha* vrstva*3 roky*opak</t>
  </si>
  <si>
    <t>(18+7,8)*0,05*3*1</t>
  </si>
  <si>
    <t>18421512R</t>
  </si>
  <si>
    <t>Pravidelná kontrola kotvení a jeho včasné odstranění, kontrola eventuálního odírání kmene úvazky</t>
  </si>
  <si>
    <t>-331019347</t>
  </si>
  <si>
    <t>Poznámka k položce:
V ceně vazebný a ochranný materiál.</t>
  </si>
  <si>
    <t>počet stromů*3 roky*opak.</t>
  </si>
  <si>
    <t>(5+6)*3*2</t>
  </si>
  <si>
    <t>1842151R2</t>
  </si>
  <si>
    <t>Kontrola ochranných a kotevních prvků, včetně případné opravy</t>
  </si>
  <si>
    <t>-312841397</t>
  </si>
  <si>
    <t>Poznámka k položce:
V ceně ochranný materiál.</t>
  </si>
  <si>
    <t>(5)*3*1</t>
  </si>
  <si>
    <t>1848523R1</t>
  </si>
  <si>
    <t>Řez stromu výchovný dle standartu AOPK SPPK A02 002</t>
  </si>
  <si>
    <t>150183153</t>
  </si>
  <si>
    <t>stromů*3roky*opak</t>
  </si>
  <si>
    <t>(5+6)*3*1</t>
  </si>
  <si>
    <t>1842151R3</t>
  </si>
  <si>
    <t>Kontrola a ošetření proti chorobám a škůdcům</t>
  </si>
  <si>
    <t>-2070978403</t>
  </si>
  <si>
    <t>Poznámka k položce:
V ceně případná aplikace postřiku, včetně chem. látky a vody.</t>
  </si>
  <si>
    <t>sad. úprava*3 roky*opak</t>
  </si>
  <si>
    <t>1*3*4</t>
  </si>
  <si>
    <t>042</t>
  </si>
  <si>
    <t>Péče o intenzivní zahradu v prvních 3 letech</t>
  </si>
  <si>
    <t>185804211</t>
  </si>
  <si>
    <t>Vypletí v rovině nebo na svahu do 1:5 záhonu květin</t>
  </si>
  <si>
    <t>1034399983</t>
  </si>
  <si>
    <t>Poznámka k položce:
Včetně vyčištění štěrkových pásů.</t>
  </si>
  <si>
    <t>plocha*roky*opak.</t>
  </si>
  <si>
    <t>204*3*4</t>
  </si>
  <si>
    <t>18485141R</t>
  </si>
  <si>
    <t>Řez tvrarovací netrnitých keřů výšky do 1 m</t>
  </si>
  <si>
    <t>-111604547</t>
  </si>
  <si>
    <t>Poznámka k položce:
POZOR u borovice (Pinus mugo ´Mughus´) 12 ks  pouze zaštipování výhonků. 
U ořechoplodce (Caryopteris x clandonensis) 20 ks zpětný řez 0 1/3 v předjaří.</t>
  </si>
  <si>
    <t>keřů*roky*opak.</t>
  </si>
  <si>
    <t>(60+20+12)*3*1</t>
  </si>
  <si>
    <t>-1042994001</t>
  </si>
  <si>
    <t>204*3*2</t>
  </si>
  <si>
    <t>-505802195</t>
  </si>
  <si>
    <t>043</t>
  </si>
  <si>
    <t>Péče o extenzivní zahradu v prvních 3 letech</t>
  </si>
  <si>
    <t>-40072793</t>
  </si>
  <si>
    <t>277*3*4</t>
  </si>
  <si>
    <t>18230311R</t>
  </si>
  <si>
    <t>Doplnění zeminy nebo substrátu na porostlých plochách tl do 50 mm rovina v rovinně a svahu do 1:5</t>
  </si>
  <si>
    <t>-193326259</t>
  </si>
  <si>
    <t>277*3*1</t>
  </si>
  <si>
    <t>10321001</t>
  </si>
  <si>
    <t>substrát vegetačních střech extenzivní suchomilných rostlin</t>
  </si>
  <si>
    <t>319639505</t>
  </si>
  <si>
    <t>plocha*vrstva*roky*opak.</t>
  </si>
  <si>
    <t>277*0,01*3*1</t>
  </si>
  <si>
    <t>811151465</t>
  </si>
  <si>
    <t>044</t>
  </si>
  <si>
    <t>Péče o stromy dle Rozhodnutí o uložení náhradní výsadby v prvních 5 letech</t>
  </si>
  <si>
    <t>-1069551537</t>
  </si>
  <si>
    <t>47*5</t>
  </si>
  <si>
    <t>-1125607075</t>
  </si>
  <si>
    <t>dávka vody 0,057m3 * počet vaků*opak. za 5 let</t>
  </si>
  <si>
    <t>0,057*(47)*(12+10+10+10+10)</t>
  </si>
  <si>
    <t>292807404</t>
  </si>
  <si>
    <t>-2021851168</t>
  </si>
  <si>
    <t>-397646867</t>
  </si>
  <si>
    <t>750697062</t>
  </si>
  <si>
    <t>-1982827755</t>
  </si>
  <si>
    <t>plocha*opak. za rok *5 let</t>
  </si>
  <si>
    <t>47*3*5</t>
  </si>
  <si>
    <t>1146037077</t>
  </si>
  <si>
    <t>plocha*5 roky*opak</t>
  </si>
  <si>
    <t>47*5*1</t>
  </si>
  <si>
    <t>-301367174</t>
  </si>
  <si>
    <t>plocha* vrstva*5 roky*opak</t>
  </si>
  <si>
    <t>47*0,05*5*1</t>
  </si>
  <si>
    <t>705700528</t>
  </si>
  <si>
    <t>počet stromů*5 roky*opak.</t>
  </si>
  <si>
    <t>47*5*2</t>
  </si>
  <si>
    <t>-1832530925</t>
  </si>
  <si>
    <t>Poznámka k položce:
V ceně potřebný materiál.</t>
  </si>
  <si>
    <t>184215173</t>
  </si>
  <si>
    <t>Odstranění ukotvení dřeviny kůly třemi kůly, délky přes 2 do 3 m</t>
  </si>
  <si>
    <t>-932428355</t>
  </si>
  <si>
    <t>2129301712</t>
  </si>
  <si>
    <t>stromů*5 roky*opak</t>
  </si>
  <si>
    <t>1378540919</t>
  </si>
  <si>
    <t>sad. úprava*5 roky*opak</t>
  </si>
  <si>
    <t>1*5*4</t>
  </si>
  <si>
    <t>18340313R</t>
  </si>
  <si>
    <t>Obdělání půdy rytím - odpíchnutí okraje trávníku od kořenové mísy zemina tř 3 v rovině a svahu do 1:5</t>
  </si>
  <si>
    <t>bm</t>
  </si>
  <si>
    <t>765642415</t>
  </si>
  <si>
    <t>stromů*okraj*opakování*5 let</t>
  </si>
  <si>
    <t>47*3,14*1*5</t>
  </si>
  <si>
    <t>9970135R3</t>
  </si>
  <si>
    <t>-1594174335</t>
  </si>
  <si>
    <t>Poznámka k položce:
Organický odpad vzniklý údržbou sadovnické úpravy.</t>
  </si>
  <si>
    <t>997013R03</t>
  </si>
  <si>
    <t>Příplatek k odvozu odpadu vzniklého údržbou na skládku ZKD 1 km přes 1 km</t>
  </si>
  <si>
    <t>714864012</t>
  </si>
  <si>
    <t>9970138R3</t>
  </si>
  <si>
    <t>Poplatek za uložení na skládce (skládkovné) odpadu vzniklého údržbou sadovnické úpravy</t>
  </si>
  <si>
    <t>-1709645534</t>
  </si>
  <si>
    <t>-746348101</t>
  </si>
  <si>
    <t>1366690111</t>
  </si>
  <si>
    <t>861191224</t>
  </si>
  <si>
    <t>Poznámka k položce:
Položka slouží k vyčíslení zvýšených nákladů na vertikální dopravu na střechu objektu - místo realizace sadovnické úpravy. Údaj je orientční, množství materiálu se mění dle každoročních přírodních podmínek.</t>
  </si>
  <si>
    <t>2,181+2,91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</si>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</sst>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36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2021/P01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SO 220 Sadové úpravy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Moravská Ostrava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13. 4. 2020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ing. Petra Ličková</v>
      </c>
      <c r="AN49" s="65"/>
      <c r="AO49" s="65"/>
      <c r="AP49" s="65"/>
      <c r="AQ49" s="41"/>
      <c r="AR49" s="45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35</v>
      </c>
      <c r="AJ50" s="41"/>
      <c r="AK50" s="41"/>
      <c r="AL50" s="41"/>
      <c r="AM50" s="74" t="str">
        <f>IF(E20="","",E20)</f>
        <v>Arch4green s.r.o.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5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1" s="7" customFormat="1" ht="16.5" customHeight="1">
      <c r="A55" s="7"/>
      <c r="B55" s="112"/>
      <c r="C55" s="113"/>
      <c r="D55" s="114" t="s">
        <v>78</v>
      </c>
      <c r="E55" s="114"/>
      <c r="F55" s="114"/>
      <c r="G55" s="114"/>
      <c r="H55" s="114"/>
      <c r="I55" s="115"/>
      <c r="J55" s="114" t="s">
        <v>79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ROUND(SUM(AG56:AG60),2)</f>
        <v>0</v>
      </c>
      <c r="AH55" s="115"/>
      <c r="AI55" s="115"/>
      <c r="AJ55" s="115"/>
      <c r="AK55" s="115"/>
      <c r="AL55" s="115"/>
      <c r="AM55" s="115"/>
      <c r="AN55" s="117">
        <f>SUM(AG55,AT55)</f>
        <v>0</v>
      </c>
      <c r="AO55" s="115"/>
      <c r="AP55" s="115"/>
      <c r="AQ55" s="118" t="s">
        <v>80</v>
      </c>
      <c r="AR55" s="119"/>
      <c r="AS55" s="120">
        <f>ROUND(SUM(AS56:AS60),2)</f>
        <v>0</v>
      </c>
      <c r="AT55" s="121">
        <f>ROUND(SUM(AV55:AW55),2)</f>
        <v>0</v>
      </c>
      <c r="AU55" s="122">
        <f>ROUND(SUM(AU56:AU60),5)</f>
        <v>0</v>
      </c>
      <c r="AV55" s="121">
        <f>ROUND(AZ55*L29,2)</f>
        <v>0</v>
      </c>
      <c r="AW55" s="121">
        <f>ROUND(BA55*L30,2)</f>
        <v>0</v>
      </c>
      <c r="AX55" s="121">
        <f>ROUND(BB55*L29,2)</f>
        <v>0</v>
      </c>
      <c r="AY55" s="121">
        <f>ROUND(BC55*L30,2)</f>
        <v>0</v>
      </c>
      <c r="AZ55" s="121">
        <f>ROUND(SUM(AZ56:AZ60),2)</f>
        <v>0</v>
      </c>
      <c r="BA55" s="121">
        <f>ROUND(SUM(BA56:BA60),2)</f>
        <v>0</v>
      </c>
      <c r="BB55" s="121">
        <f>ROUND(SUM(BB56:BB60),2)</f>
        <v>0</v>
      </c>
      <c r="BC55" s="121">
        <f>ROUND(SUM(BC56:BC60),2)</f>
        <v>0</v>
      </c>
      <c r="BD55" s="123">
        <f>ROUND(SUM(BD56:BD60),2)</f>
        <v>0</v>
      </c>
      <c r="BE55" s="7"/>
      <c r="BS55" s="124" t="s">
        <v>73</v>
      </c>
      <c r="BT55" s="124" t="s">
        <v>81</v>
      </c>
      <c r="BU55" s="124" t="s">
        <v>75</v>
      </c>
      <c r="BV55" s="124" t="s">
        <v>76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pans="1:90" s="4" customFormat="1" ht="16.5" customHeight="1">
      <c r="A56" s="125" t="s">
        <v>84</v>
      </c>
      <c r="B56" s="64"/>
      <c r="C56" s="126"/>
      <c r="D56" s="126"/>
      <c r="E56" s="127" t="s">
        <v>85</v>
      </c>
      <c r="F56" s="127"/>
      <c r="G56" s="127"/>
      <c r="H56" s="127"/>
      <c r="I56" s="127"/>
      <c r="J56" s="126"/>
      <c r="K56" s="127" t="s">
        <v>86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'01 - Založení intenzivní ...'!J32</f>
        <v>0</v>
      </c>
      <c r="AH56" s="126"/>
      <c r="AI56" s="126"/>
      <c r="AJ56" s="126"/>
      <c r="AK56" s="126"/>
      <c r="AL56" s="126"/>
      <c r="AM56" s="126"/>
      <c r="AN56" s="128">
        <f>SUM(AG56,AT56)</f>
        <v>0</v>
      </c>
      <c r="AO56" s="126"/>
      <c r="AP56" s="126"/>
      <c r="AQ56" s="129" t="s">
        <v>87</v>
      </c>
      <c r="AR56" s="66"/>
      <c r="AS56" s="130">
        <v>0</v>
      </c>
      <c r="AT56" s="131">
        <f>ROUND(SUM(AV56:AW56),2)</f>
        <v>0</v>
      </c>
      <c r="AU56" s="132">
        <f>'01 - Založení intenzivní ...'!P99</f>
        <v>0</v>
      </c>
      <c r="AV56" s="131">
        <f>'01 - Založení intenzivní ...'!J35</f>
        <v>0</v>
      </c>
      <c r="AW56" s="131">
        <f>'01 - Založení intenzivní ...'!J36</f>
        <v>0</v>
      </c>
      <c r="AX56" s="131">
        <f>'01 - Založení intenzivní ...'!J37</f>
        <v>0</v>
      </c>
      <c r="AY56" s="131">
        <f>'01 - Založení intenzivní ...'!J38</f>
        <v>0</v>
      </c>
      <c r="AZ56" s="131">
        <f>'01 - Založení intenzivní ...'!F35</f>
        <v>0</v>
      </c>
      <c r="BA56" s="131">
        <f>'01 - Založení intenzivní ...'!F36</f>
        <v>0</v>
      </c>
      <c r="BB56" s="131">
        <f>'01 - Založení intenzivní ...'!F37</f>
        <v>0</v>
      </c>
      <c r="BC56" s="131">
        <f>'01 - Založení intenzivní ...'!F38</f>
        <v>0</v>
      </c>
      <c r="BD56" s="133">
        <f>'01 - Založení intenzivní ...'!F39</f>
        <v>0</v>
      </c>
      <c r="BE56" s="4"/>
      <c r="BT56" s="134" t="s">
        <v>83</v>
      </c>
      <c r="BV56" s="134" t="s">
        <v>76</v>
      </c>
      <c r="BW56" s="134" t="s">
        <v>88</v>
      </c>
      <c r="BX56" s="134" t="s">
        <v>82</v>
      </c>
      <c r="CL56" s="134" t="s">
        <v>19</v>
      </c>
    </row>
    <row r="57" spans="1:90" s="4" customFormat="1" ht="23.25" customHeight="1">
      <c r="A57" s="125" t="s">
        <v>84</v>
      </c>
      <c r="B57" s="64"/>
      <c r="C57" s="126"/>
      <c r="D57" s="126"/>
      <c r="E57" s="127" t="s">
        <v>89</v>
      </c>
      <c r="F57" s="127"/>
      <c r="G57" s="127"/>
      <c r="H57" s="127"/>
      <c r="I57" s="127"/>
      <c r="J57" s="126"/>
      <c r="K57" s="127" t="s">
        <v>90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'02 - Založení extenzivní ...'!J32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87</v>
      </c>
      <c r="AR57" s="66"/>
      <c r="AS57" s="130">
        <v>0</v>
      </c>
      <c r="AT57" s="131">
        <f>ROUND(SUM(AV57:AW57),2)</f>
        <v>0</v>
      </c>
      <c r="AU57" s="132">
        <f>'02 - Založení extenzivní ...'!P96</f>
        <v>0</v>
      </c>
      <c r="AV57" s="131">
        <f>'02 - Založení extenzivní ...'!J35</f>
        <v>0</v>
      </c>
      <c r="AW57" s="131">
        <f>'02 - Založení extenzivní ...'!J36</f>
        <v>0</v>
      </c>
      <c r="AX57" s="131">
        <f>'02 - Založení extenzivní ...'!J37</f>
        <v>0</v>
      </c>
      <c r="AY57" s="131">
        <f>'02 - Založení extenzivní ...'!J38</f>
        <v>0</v>
      </c>
      <c r="AZ57" s="131">
        <f>'02 - Založení extenzivní ...'!F35</f>
        <v>0</v>
      </c>
      <c r="BA57" s="131">
        <f>'02 - Založení extenzivní ...'!F36</f>
        <v>0</v>
      </c>
      <c r="BB57" s="131">
        <f>'02 - Založení extenzivní ...'!F37</f>
        <v>0</v>
      </c>
      <c r="BC57" s="131">
        <f>'02 - Založení extenzivní ...'!F38</f>
        <v>0</v>
      </c>
      <c r="BD57" s="133">
        <f>'02 - Založení extenzivní ...'!F39</f>
        <v>0</v>
      </c>
      <c r="BE57" s="4"/>
      <c r="BT57" s="134" t="s">
        <v>83</v>
      </c>
      <c r="BV57" s="134" t="s">
        <v>76</v>
      </c>
      <c r="BW57" s="134" t="s">
        <v>91</v>
      </c>
      <c r="BX57" s="134" t="s">
        <v>82</v>
      </c>
      <c r="CL57" s="134" t="s">
        <v>19</v>
      </c>
    </row>
    <row r="58" spans="1:90" s="4" customFormat="1" ht="23.25" customHeight="1">
      <c r="A58" s="125" t="s">
        <v>84</v>
      </c>
      <c r="B58" s="64"/>
      <c r="C58" s="126"/>
      <c r="D58" s="126"/>
      <c r="E58" s="127" t="s">
        <v>92</v>
      </c>
      <c r="F58" s="127"/>
      <c r="G58" s="127"/>
      <c r="H58" s="127"/>
      <c r="I58" s="127"/>
      <c r="J58" s="126"/>
      <c r="K58" s="127" t="s">
        <v>93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8">
        <f>'03 - Výsadba nových strom...'!J32</f>
        <v>0</v>
      </c>
      <c r="AH58" s="126"/>
      <c r="AI58" s="126"/>
      <c r="AJ58" s="126"/>
      <c r="AK58" s="126"/>
      <c r="AL58" s="126"/>
      <c r="AM58" s="126"/>
      <c r="AN58" s="128">
        <f>SUM(AG58,AT58)</f>
        <v>0</v>
      </c>
      <c r="AO58" s="126"/>
      <c r="AP58" s="126"/>
      <c r="AQ58" s="129" t="s">
        <v>87</v>
      </c>
      <c r="AR58" s="66"/>
      <c r="AS58" s="130">
        <v>0</v>
      </c>
      <c r="AT58" s="131">
        <f>ROUND(SUM(AV58:AW58),2)</f>
        <v>0</v>
      </c>
      <c r="AU58" s="132">
        <f>'03 - Výsadba nových strom...'!P96</f>
        <v>0</v>
      </c>
      <c r="AV58" s="131">
        <f>'03 - Výsadba nových strom...'!J35</f>
        <v>0</v>
      </c>
      <c r="AW58" s="131">
        <f>'03 - Výsadba nových strom...'!J36</f>
        <v>0</v>
      </c>
      <c r="AX58" s="131">
        <f>'03 - Výsadba nových strom...'!J37</f>
        <v>0</v>
      </c>
      <c r="AY58" s="131">
        <f>'03 - Výsadba nových strom...'!J38</f>
        <v>0</v>
      </c>
      <c r="AZ58" s="131">
        <f>'03 - Výsadba nových strom...'!F35</f>
        <v>0</v>
      </c>
      <c r="BA58" s="131">
        <f>'03 - Výsadba nových strom...'!F36</f>
        <v>0</v>
      </c>
      <c r="BB58" s="131">
        <f>'03 - Výsadba nových strom...'!F37</f>
        <v>0</v>
      </c>
      <c r="BC58" s="131">
        <f>'03 - Výsadba nových strom...'!F38</f>
        <v>0</v>
      </c>
      <c r="BD58" s="133">
        <f>'03 - Výsadba nových strom...'!F39</f>
        <v>0</v>
      </c>
      <c r="BE58" s="4"/>
      <c r="BT58" s="134" t="s">
        <v>83</v>
      </c>
      <c r="BV58" s="134" t="s">
        <v>76</v>
      </c>
      <c r="BW58" s="134" t="s">
        <v>94</v>
      </c>
      <c r="BX58" s="134" t="s">
        <v>82</v>
      </c>
      <c r="CL58" s="134" t="s">
        <v>19</v>
      </c>
    </row>
    <row r="59" spans="1:90" s="4" customFormat="1" ht="23.25" customHeight="1">
      <c r="A59" s="125" t="s">
        <v>84</v>
      </c>
      <c r="B59" s="64"/>
      <c r="C59" s="126"/>
      <c r="D59" s="126"/>
      <c r="E59" s="127" t="s">
        <v>95</v>
      </c>
      <c r="F59" s="127"/>
      <c r="G59" s="127"/>
      <c r="H59" s="127"/>
      <c r="I59" s="127"/>
      <c r="J59" s="126"/>
      <c r="K59" s="127" t="s">
        <v>96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'04 - Výsadba nových alejo...'!J32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87</v>
      </c>
      <c r="AR59" s="66"/>
      <c r="AS59" s="130">
        <v>0</v>
      </c>
      <c r="AT59" s="131">
        <f>ROUND(SUM(AV59:AW59),2)</f>
        <v>0</v>
      </c>
      <c r="AU59" s="132">
        <f>'04 - Výsadba nových alejo...'!P93</f>
        <v>0</v>
      </c>
      <c r="AV59" s="131">
        <f>'04 - Výsadba nových alejo...'!J35</f>
        <v>0</v>
      </c>
      <c r="AW59" s="131">
        <f>'04 - Výsadba nových alejo...'!J36</f>
        <v>0</v>
      </c>
      <c r="AX59" s="131">
        <f>'04 - Výsadba nových alejo...'!J37</f>
        <v>0</v>
      </c>
      <c r="AY59" s="131">
        <f>'04 - Výsadba nových alejo...'!J38</f>
        <v>0</v>
      </c>
      <c r="AZ59" s="131">
        <f>'04 - Výsadba nových alejo...'!F35</f>
        <v>0</v>
      </c>
      <c r="BA59" s="131">
        <f>'04 - Výsadba nových alejo...'!F36</f>
        <v>0</v>
      </c>
      <c r="BB59" s="131">
        <f>'04 - Výsadba nových alejo...'!F37</f>
        <v>0</v>
      </c>
      <c r="BC59" s="131">
        <f>'04 - Výsadba nových alejo...'!F38</f>
        <v>0</v>
      </c>
      <c r="BD59" s="133">
        <f>'04 - Výsadba nových alejo...'!F39</f>
        <v>0</v>
      </c>
      <c r="BE59" s="4"/>
      <c r="BT59" s="134" t="s">
        <v>83</v>
      </c>
      <c r="BV59" s="134" t="s">
        <v>76</v>
      </c>
      <c r="BW59" s="134" t="s">
        <v>97</v>
      </c>
      <c r="BX59" s="134" t="s">
        <v>82</v>
      </c>
      <c r="CL59" s="134" t="s">
        <v>19</v>
      </c>
    </row>
    <row r="60" spans="1:90" s="4" customFormat="1" ht="16.5" customHeight="1">
      <c r="A60" s="125" t="s">
        <v>84</v>
      </c>
      <c r="B60" s="64"/>
      <c r="C60" s="126"/>
      <c r="D60" s="126"/>
      <c r="E60" s="127" t="s">
        <v>98</v>
      </c>
      <c r="F60" s="127"/>
      <c r="G60" s="127"/>
      <c r="H60" s="127"/>
      <c r="I60" s="127"/>
      <c r="J60" s="126"/>
      <c r="K60" s="127" t="s">
        <v>99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'05 - Následná rozvojová péče'!J32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87</v>
      </c>
      <c r="AR60" s="66"/>
      <c r="AS60" s="135">
        <v>0</v>
      </c>
      <c r="AT60" s="136">
        <f>ROUND(SUM(AV60:AW60),2)</f>
        <v>0</v>
      </c>
      <c r="AU60" s="137">
        <f>'05 - Následná rozvojová péče'!P95</f>
        <v>0</v>
      </c>
      <c r="AV60" s="136">
        <f>'05 - Následná rozvojová péče'!J35</f>
        <v>0</v>
      </c>
      <c r="AW60" s="136">
        <f>'05 - Následná rozvojová péče'!J36</f>
        <v>0</v>
      </c>
      <c r="AX60" s="136">
        <f>'05 - Následná rozvojová péče'!J37</f>
        <v>0</v>
      </c>
      <c r="AY60" s="136">
        <f>'05 - Následná rozvojová péče'!J38</f>
        <v>0</v>
      </c>
      <c r="AZ60" s="136">
        <f>'05 - Následná rozvojová péče'!F35</f>
        <v>0</v>
      </c>
      <c r="BA60" s="136">
        <f>'05 - Následná rozvojová péče'!F36</f>
        <v>0</v>
      </c>
      <c r="BB60" s="136">
        <f>'05 - Následná rozvojová péče'!F37</f>
        <v>0</v>
      </c>
      <c r="BC60" s="136">
        <f>'05 - Následná rozvojová péče'!F38</f>
        <v>0</v>
      </c>
      <c r="BD60" s="138">
        <f>'05 - Následná rozvojová péče'!F39</f>
        <v>0</v>
      </c>
      <c r="BE60" s="4"/>
      <c r="BT60" s="134" t="s">
        <v>83</v>
      </c>
      <c r="BV60" s="134" t="s">
        <v>76</v>
      </c>
      <c r="BW60" s="134" t="s">
        <v>100</v>
      </c>
      <c r="BX60" s="134" t="s">
        <v>82</v>
      </c>
      <c r="CL60" s="134" t="s">
        <v>19</v>
      </c>
    </row>
    <row r="61" spans="1:57" s="2" customFormat="1" ht="30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5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s="2" customFormat="1" ht="6.95" customHeight="1">
      <c r="A62" s="39"/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45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</sheetData>
  <sheetProtection password="CC35" sheet="1" objects="1" scenarios="1" formatColumns="0" formatRows="0"/>
  <mergeCells count="62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01 - Založení intenzivní ...'!C2" display="/"/>
    <hyperlink ref="A57" location="'02 - Založení extenzivní ...'!C2" display="/"/>
    <hyperlink ref="A58" location="'03 - Výsadba nových strom...'!C2" display="/"/>
    <hyperlink ref="A59" location="'04 - Výsadba nových alejo...'!C2" display="/"/>
    <hyperlink ref="A60" location="'05 - Následná rozvojová péč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101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SO 220 Sadové úpravy</v>
      </c>
      <c r="F7" s="143"/>
      <c r="G7" s="143"/>
      <c r="H7" s="143"/>
      <c r="L7" s="21"/>
    </row>
    <row r="8" spans="2:12" s="1" customFormat="1" ht="12" customHeight="1">
      <c r="B8" s="21"/>
      <c r="D8" s="143" t="s">
        <v>102</v>
      </c>
      <c r="L8" s="21"/>
    </row>
    <row r="9" spans="1:31" s="2" customFormat="1" ht="16.5" customHeight="1">
      <c r="A9" s="39"/>
      <c r="B9" s="45"/>
      <c r="C9" s="39"/>
      <c r="D9" s="39"/>
      <c r="E9" s="144" t="s">
        <v>103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104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105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13. 4. 2020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32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33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35</v>
      </c>
      <c r="E25" s="39"/>
      <c r="F25" s="39"/>
      <c r="G25" s="39"/>
      <c r="H25" s="39"/>
      <c r="I25" s="143" t="s">
        <v>26</v>
      </c>
      <c r="J25" s="134" t="s">
        <v>36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37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47.25" customHeight="1">
      <c r="A29" s="148"/>
      <c r="B29" s="149"/>
      <c r="C29" s="148"/>
      <c r="D29" s="148"/>
      <c r="E29" s="150" t="s">
        <v>39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ROUND(J99,2)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ROUND((SUM(BE99:BE196)),2)</f>
        <v>0</v>
      </c>
      <c r="G35" s="39"/>
      <c r="H35" s="39"/>
      <c r="I35" s="158">
        <v>0.21</v>
      </c>
      <c r="J35" s="157">
        <f>ROUND(((SUM(BE99:BE196))*I35),2)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46</v>
      </c>
      <c r="F36" s="157">
        <f>ROUND((SUM(BF99:BF196)),2)</f>
        <v>0</v>
      </c>
      <c r="G36" s="39"/>
      <c r="H36" s="39"/>
      <c r="I36" s="158">
        <v>0.15</v>
      </c>
      <c r="J36" s="157">
        <f>ROUND(((SUM(BF99:BF196))*I36),2)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ROUND((SUM(BG99:BG196)),2)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48</v>
      </c>
      <c r="F38" s="157">
        <f>ROUND((SUM(BH99:BH196)),2)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49</v>
      </c>
      <c r="F39" s="157">
        <f>ROUND((SUM(BI99:BI196)),2)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106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SO 220 Sadové úpravy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102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103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104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01 - Založení intenzivní střešní zahrady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Moravská Ostrava</v>
      </c>
      <c r="G56" s="41"/>
      <c r="H56" s="41"/>
      <c r="I56" s="33" t="s">
        <v>23</v>
      </c>
      <c r="J56" s="73" t="str">
        <f>IF(J14="","",J14)</f>
        <v>13. 4. 2020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31</v>
      </c>
      <c r="J58" s="37" t="str">
        <f>E23</f>
        <v>ing. Petra Ličková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35</v>
      </c>
      <c r="J59" s="37" t="str">
        <f>E26</f>
        <v>Arch4green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107</v>
      </c>
      <c r="D61" s="172"/>
      <c r="E61" s="172"/>
      <c r="F61" s="172"/>
      <c r="G61" s="172"/>
      <c r="H61" s="172"/>
      <c r="I61" s="172"/>
      <c r="J61" s="173" t="s">
        <v>108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J99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109</v>
      </c>
    </row>
    <row r="64" spans="1:31" s="9" customFormat="1" ht="24.95" customHeight="1">
      <c r="A64" s="9"/>
      <c r="B64" s="175"/>
      <c r="C64" s="176"/>
      <c r="D64" s="177" t="s">
        <v>110</v>
      </c>
      <c r="E64" s="178"/>
      <c r="F64" s="178"/>
      <c r="G64" s="178"/>
      <c r="H64" s="178"/>
      <c r="I64" s="178"/>
      <c r="J64" s="179">
        <f>J100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111</v>
      </c>
      <c r="E65" s="183"/>
      <c r="F65" s="183"/>
      <c r="G65" s="183"/>
      <c r="H65" s="183"/>
      <c r="I65" s="183"/>
      <c r="J65" s="184">
        <f>J101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112</v>
      </c>
      <c r="E66" s="183"/>
      <c r="F66" s="183"/>
      <c r="G66" s="183"/>
      <c r="H66" s="183"/>
      <c r="I66" s="183"/>
      <c r="J66" s="184">
        <f>J103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113</v>
      </c>
      <c r="E67" s="183"/>
      <c r="F67" s="183"/>
      <c r="G67" s="183"/>
      <c r="H67" s="183"/>
      <c r="I67" s="183"/>
      <c r="J67" s="184">
        <f>J114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1"/>
      <c r="C68" s="126"/>
      <c r="D68" s="182" t="s">
        <v>114</v>
      </c>
      <c r="E68" s="183"/>
      <c r="F68" s="183"/>
      <c r="G68" s="183"/>
      <c r="H68" s="183"/>
      <c r="I68" s="183"/>
      <c r="J68" s="184">
        <f>J115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1"/>
      <c r="C69" s="126"/>
      <c r="D69" s="182" t="s">
        <v>115</v>
      </c>
      <c r="E69" s="183"/>
      <c r="F69" s="183"/>
      <c r="G69" s="183"/>
      <c r="H69" s="183"/>
      <c r="I69" s="183"/>
      <c r="J69" s="184">
        <f>J125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81"/>
      <c r="C70" s="126"/>
      <c r="D70" s="182" t="s">
        <v>116</v>
      </c>
      <c r="E70" s="183"/>
      <c r="F70" s="183"/>
      <c r="G70" s="183"/>
      <c r="H70" s="183"/>
      <c r="I70" s="183"/>
      <c r="J70" s="184">
        <f>J147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81"/>
      <c r="C71" s="126"/>
      <c r="D71" s="182" t="s">
        <v>117</v>
      </c>
      <c r="E71" s="183"/>
      <c r="F71" s="183"/>
      <c r="G71" s="183"/>
      <c r="H71" s="183"/>
      <c r="I71" s="183"/>
      <c r="J71" s="184">
        <f>J167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81"/>
      <c r="C72" s="126"/>
      <c r="D72" s="182" t="s">
        <v>118</v>
      </c>
      <c r="E72" s="183"/>
      <c r="F72" s="183"/>
      <c r="G72" s="183"/>
      <c r="H72" s="183"/>
      <c r="I72" s="183"/>
      <c r="J72" s="184">
        <f>J174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119</v>
      </c>
      <c r="E73" s="183"/>
      <c r="F73" s="183"/>
      <c r="G73" s="183"/>
      <c r="H73" s="183"/>
      <c r="I73" s="183"/>
      <c r="J73" s="184">
        <f>J179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120</v>
      </c>
      <c r="E74" s="183"/>
      <c r="F74" s="183"/>
      <c r="G74" s="183"/>
      <c r="H74" s="183"/>
      <c r="I74" s="183"/>
      <c r="J74" s="184">
        <f>J184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9" customFormat="1" ht="24.95" customHeight="1">
      <c r="A75" s="9"/>
      <c r="B75" s="175"/>
      <c r="C75" s="176"/>
      <c r="D75" s="177" t="s">
        <v>121</v>
      </c>
      <c r="E75" s="178"/>
      <c r="F75" s="178"/>
      <c r="G75" s="178"/>
      <c r="H75" s="178"/>
      <c r="I75" s="178"/>
      <c r="J75" s="179">
        <f>J187</f>
        <v>0</v>
      </c>
      <c r="K75" s="176"/>
      <c r="L75" s="180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10" customFormat="1" ht="19.9" customHeight="1">
      <c r="A76" s="10"/>
      <c r="B76" s="181"/>
      <c r="C76" s="126"/>
      <c r="D76" s="182" t="s">
        <v>122</v>
      </c>
      <c r="E76" s="183"/>
      <c r="F76" s="183"/>
      <c r="G76" s="183"/>
      <c r="H76" s="183"/>
      <c r="I76" s="183"/>
      <c r="J76" s="184">
        <f>J188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123</v>
      </c>
      <c r="E77" s="183"/>
      <c r="F77" s="183"/>
      <c r="G77" s="183"/>
      <c r="H77" s="183"/>
      <c r="I77" s="183"/>
      <c r="J77" s="184">
        <f>J191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3" spans="1:31" s="2" customFormat="1" ht="6.95" customHeight="1">
      <c r="A83" s="39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4.95" customHeight="1">
      <c r="A84" s="39"/>
      <c r="B84" s="40"/>
      <c r="C84" s="24" t="s">
        <v>124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</v>
      </c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170" t="str">
        <f>E7</f>
        <v>SO 220 Sadové úpravy</v>
      </c>
      <c r="F87" s="33"/>
      <c r="G87" s="33"/>
      <c r="H87" s="33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2:12" s="1" customFormat="1" ht="12" customHeight="1">
      <c r="B88" s="22"/>
      <c r="C88" s="33" t="s">
        <v>102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170" t="s">
        <v>103</v>
      </c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104</v>
      </c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0" t="str">
        <f>E11</f>
        <v>01 - Založení intenzivní střešní zahrady</v>
      </c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21</v>
      </c>
      <c r="D93" s="41"/>
      <c r="E93" s="41"/>
      <c r="F93" s="28" t="str">
        <f>F14</f>
        <v>Moravská Ostrava</v>
      </c>
      <c r="G93" s="41"/>
      <c r="H93" s="41"/>
      <c r="I93" s="33" t="s">
        <v>23</v>
      </c>
      <c r="J93" s="73" t="str">
        <f>IF(J14="","",J14)</f>
        <v>13. 4. 2020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25</v>
      </c>
      <c r="D95" s="41"/>
      <c r="E95" s="41"/>
      <c r="F95" s="28" t="str">
        <f>E17</f>
        <v xml:space="preserve"> </v>
      </c>
      <c r="G95" s="41"/>
      <c r="H95" s="41"/>
      <c r="I95" s="33" t="s">
        <v>31</v>
      </c>
      <c r="J95" s="37" t="str">
        <f>E23</f>
        <v>ing. Petra Ličková</v>
      </c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29</v>
      </c>
      <c r="D96" s="41"/>
      <c r="E96" s="41"/>
      <c r="F96" s="28" t="str">
        <f>IF(E20="","",E20)</f>
        <v>Vyplň údaj</v>
      </c>
      <c r="G96" s="41"/>
      <c r="H96" s="41"/>
      <c r="I96" s="33" t="s">
        <v>35</v>
      </c>
      <c r="J96" s="37" t="str">
        <f>E26</f>
        <v>Arch4green s.r.o.</v>
      </c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11" customFormat="1" ht="29.25" customHeight="1">
      <c r="A98" s="186"/>
      <c r="B98" s="187"/>
      <c r="C98" s="188" t="s">
        <v>125</v>
      </c>
      <c r="D98" s="189" t="s">
        <v>59</v>
      </c>
      <c r="E98" s="189" t="s">
        <v>55</v>
      </c>
      <c r="F98" s="189" t="s">
        <v>56</v>
      </c>
      <c r="G98" s="189" t="s">
        <v>126</v>
      </c>
      <c r="H98" s="189" t="s">
        <v>127</v>
      </c>
      <c r="I98" s="189" t="s">
        <v>128</v>
      </c>
      <c r="J98" s="189" t="s">
        <v>108</v>
      </c>
      <c r="K98" s="190" t="s">
        <v>129</v>
      </c>
      <c r="L98" s="191"/>
      <c r="M98" s="93" t="s">
        <v>19</v>
      </c>
      <c r="N98" s="94" t="s">
        <v>44</v>
      </c>
      <c r="O98" s="94" t="s">
        <v>130</v>
      </c>
      <c r="P98" s="94" t="s">
        <v>131</v>
      </c>
      <c r="Q98" s="94" t="s">
        <v>132</v>
      </c>
      <c r="R98" s="94" t="s">
        <v>133</v>
      </c>
      <c r="S98" s="94" t="s">
        <v>134</v>
      </c>
      <c r="T98" s="95" t="s">
        <v>135</v>
      </c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</row>
    <row r="99" spans="1:63" s="2" customFormat="1" ht="22.8" customHeight="1">
      <c r="A99" s="39"/>
      <c r="B99" s="40"/>
      <c r="C99" s="100" t="s">
        <v>136</v>
      </c>
      <c r="D99" s="41"/>
      <c r="E99" s="41"/>
      <c r="F99" s="41"/>
      <c r="G99" s="41"/>
      <c r="H99" s="41"/>
      <c r="I99" s="41"/>
      <c r="J99" s="192">
        <f>BK99</f>
        <v>0</v>
      </c>
      <c r="K99" s="41"/>
      <c r="L99" s="45"/>
      <c r="M99" s="96"/>
      <c r="N99" s="193"/>
      <c r="O99" s="97"/>
      <c r="P99" s="194">
        <f>P100+P187</f>
        <v>0</v>
      </c>
      <c r="Q99" s="97"/>
      <c r="R99" s="194">
        <f>R100+R187</f>
        <v>4.28295</v>
      </c>
      <c r="S99" s="97"/>
      <c r="T99" s="195">
        <f>T100+T187</f>
        <v>0.1464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73</v>
      </c>
      <c r="AU99" s="18" t="s">
        <v>109</v>
      </c>
      <c r="BK99" s="196">
        <f>BK100+BK187</f>
        <v>0</v>
      </c>
    </row>
    <row r="100" spans="1:63" s="12" customFormat="1" ht="25.9" customHeight="1">
      <c r="A100" s="12"/>
      <c r="B100" s="197"/>
      <c r="C100" s="198"/>
      <c r="D100" s="199" t="s">
        <v>73</v>
      </c>
      <c r="E100" s="200" t="s">
        <v>137</v>
      </c>
      <c r="F100" s="200" t="s">
        <v>138</v>
      </c>
      <c r="G100" s="198"/>
      <c r="H100" s="198"/>
      <c r="I100" s="201"/>
      <c r="J100" s="202">
        <f>BK100</f>
        <v>0</v>
      </c>
      <c r="K100" s="198"/>
      <c r="L100" s="203"/>
      <c r="M100" s="204"/>
      <c r="N100" s="205"/>
      <c r="O100" s="205"/>
      <c r="P100" s="206">
        <f>P101+P103+P114+P179+P184</f>
        <v>0</v>
      </c>
      <c r="Q100" s="205"/>
      <c r="R100" s="206">
        <f>R101+R103+R114+R179+R184</f>
        <v>4.28295</v>
      </c>
      <c r="S100" s="205"/>
      <c r="T100" s="207">
        <f>T101+T103+T114+T179+T184</f>
        <v>0.1464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8" t="s">
        <v>81</v>
      </c>
      <c r="AT100" s="209" t="s">
        <v>73</v>
      </c>
      <c r="AU100" s="209" t="s">
        <v>74</v>
      </c>
      <c r="AY100" s="208" t="s">
        <v>139</v>
      </c>
      <c r="BK100" s="210">
        <f>BK101+BK103+BK114+BK179+BK184</f>
        <v>0</v>
      </c>
    </row>
    <row r="101" spans="1:63" s="12" customFormat="1" ht="22.8" customHeight="1">
      <c r="A101" s="12"/>
      <c r="B101" s="197"/>
      <c r="C101" s="198"/>
      <c r="D101" s="199" t="s">
        <v>73</v>
      </c>
      <c r="E101" s="211" t="s">
        <v>85</v>
      </c>
      <c r="F101" s="211" t="s">
        <v>140</v>
      </c>
      <c r="G101" s="198"/>
      <c r="H101" s="198"/>
      <c r="I101" s="201"/>
      <c r="J101" s="212">
        <f>BK101</f>
        <v>0</v>
      </c>
      <c r="K101" s="198"/>
      <c r="L101" s="203"/>
      <c r="M101" s="204"/>
      <c r="N101" s="205"/>
      <c r="O101" s="205"/>
      <c r="P101" s="206">
        <f>P102</f>
        <v>0</v>
      </c>
      <c r="Q101" s="205"/>
      <c r="R101" s="206">
        <f>R102</f>
        <v>0</v>
      </c>
      <c r="S101" s="205"/>
      <c r="T101" s="207">
        <f>T102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81</v>
      </c>
      <c r="AT101" s="209" t="s">
        <v>73</v>
      </c>
      <c r="AU101" s="209" t="s">
        <v>81</v>
      </c>
      <c r="AY101" s="208" t="s">
        <v>139</v>
      </c>
      <c r="BK101" s="210">
        <f>BK102</f>
        <v>0</v>
      </c>
    </row>
    <row r="102" spans="1:65" s="2" customFormat="1" ht="24.15" customHeight="1">
      <c r="A102" s="39"/>
      <c r="B102" s="40"/>
      <c r="C102" s="213" t="s">
        <v>81</v>
      </c>
      <c r="D102" s="213" t="s">
        <v>141</v>
      </c>
      <c r="E102" s="214" t="s">
        <v>142</v>
      </c>
      <c r="F102" s="215" t="s">
        <v>143</v>
      </c>
      <c r="G102" s="216" t="s">
        <v>144</v>
      </c>
      <c r="H102" s="217">
        <v>204</v>
      </c>
      <c r="I102" s="218"/>
      <c r="J102" s="219">
        <f>ROUND(I102*H102,2)</f>
        <v>0</v>
      </c>
      <c r="K102" s="215" t="s">
        <v>145</v>
      </c>
      <c r="L102" s="45"/>
      <c r="M102" s="220" t="s">
        <v>19</v>
      </c>
      <c r="N102" s="221" t="s">
        <v>45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146</v>
      </c>
      <c r="AT102" s="224" t="s">
        <v>141</v>
      </c>
      <c r="AU102" s="224" t="s">
        <v>83</v>
      </c>
      <c r="AY102" s="18" t="s">
        <v>139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81</v>
      </c>
      <c r="BK102" s="225">
        <f>ROUND(I102*H102,2)</f>
        <v>0</v>
      </c>
      <c r="BL102" s="18" t="s">
        <v>146</v>
      </c>
      <c r="BM102" s="224" t="s">
        <v>147</v>
      </c>
    </row>
    <row r="103" spans="1:63" s="12" customFormat="1" ht="22.8" customHeight="1">
      <c r="A103" s="12"/>
      <c r="B103" s="197"/>
      <c r="C103" s="198"/>
      <c r="D103" s="199" t="s">
        <v>73</v>
      </c>
      <c r="E103" s="211" t="s">
        <v>89</v>
      </c>
      <c r="F103" s="211" t="s">
        <v>148</v>
      </c>
      <c r="G103" s="198"/>
      <c r="H103" s="198"/>
      <c r="I103" s="201"/>
      <c r="J103" s="212">
        <f>BK103</f>
        <v>0</v>
      </c>
      <c r="K103" s="198"/>
      <c r="L103" s="203"/>
      <c r="M103" s="204"/>
      <c r="N103" s="205"/>
      <c r="O103" s="205"/>
      <c r="P103" s="206">
        <f>SUM(P104:P113)</f>
        <v>0</v>
      </c>
      <c r="Q103" s="205"/>
      <c r="R103" s="206">
        <f>SUM(R104:R113)</f>
        <v>2.512</v>
      </c>
      <c r="S103" s="205"/>
      <c r="T103" s="207">
        <f>SUM(T104:T113)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8" t="s">
        <v>81</v>
      </c>
      <c r="AT103" s="209" t="s">
        <v>73</v>
      </c>
      <c r="AU103" s="209" t="s">
        <v>81</v>
      </c>
      <c r="AY103" s="208" t="s">
        <v>139</v>
      </c>
      <c r="BK103" s="210">
        <f>SUM(BK104:BK113)</f>
        <v>0</v>
      </c>
    </row>
    <row r="104" spans="1:65" s="2" customFormat="1" ht="14.4" customHeight="1">
      <c r="A104" s="39"/>
      <c r="B104" s="40"/>
      <c r="C104" s="213" t="s">
        <v>83</v>
      </c>
      <c r="D104" s="213" t="s">
        <v>141</v>
      </c>
      <c r="E104" s="214" t="s">
        <v>149</v>
      </c>
      <c r="F104" s="215" t="s">
        <v>150</v>
      </c>
      <c r="G104" s="216" t="s">
        <v>144</v>
      </c>
      <c r="H104" s="217">
        <v>11.739</v>
      </c>
      <c r="I104" s="218"/>
      <c r="J104" s="219">
        <f>ROUND(I104*H104,2)</f>
        <v>0</v>
      </c>
      <c r="K104" s="215" t="s">
        <v>145</v>
      </c>
      <c r="L104" s="45"/>
      <c r="M104" s="220" t="s">
        <v>19</v>
      </c>
      <c r="N104" s="221" t="s">
        <v>45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146</v>
      </c>
      <c r="AT104" s="224" t="s">
        <v>141</v>
      </c>
      <c r="AU104" s="224" t="s">
        <v>83</v>
      </c>
      <c r="AY104" s="18" t="s">
        <v>139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81</v>
      </c>
      <c r="BK104" s="225">
        <f>ROUND(I104*H104,2)</f>
        <v>0</v>
      </c>
      <c r="BL104" s="18" t="s">
        <v>146</v>
      </c>
      <c r="BM104" s="224" t="s">
        <v>151</v>
      </c>
    </row>
    <row r="105" spans="1:51" s="13" customFormat="1" ht="12">
      <c r="A105" s="13"/>
      <c r="B105" s="226"/>
      <c r="C105" s="227"/>
      <c r="D105" s="228" t="s">
        <v>152</v>
      </c>
      <c r="E105" s="229" t="s">
        <v>19</v>
      </c>
      <c r="F105" s="230" t="s">
        <v>153</v>
      </c>
      <c r="G105" s="227"/>
      <c r="H105" s="229" t="s">
        <v>19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152</v>
      </c>
      <c r="AU105" s="236" t="s">
        <v>83</v>
      </c>
      <c r="AV105" s="13" t="s">
        <v>81</v>
      </c>
      <c r="AW105" s="13" t="s">
        <v>34</v>
      </c>
      <c r="AX105" s="13" t="s">
        <v>74</v>
      </c>
      <c r="AY105" s="236" t="s">
        <v>139</v>
      </c>
    </row>
    <row r="106" spans="1:51" s="14" customFormat="1" ht="12">
      <c r="A106" s="14"/>
      <c r="B106" s="237"/>
      <c r="C106" s="238"/>
      <c r="D106" s="228" t="s">
        <v>152</v>
      </c>
      <c r="E106" s="239" t="s">
        <v>19</v>
      </c>
      <c r="F106" s="240" t="s">
        <v>154</v>
      </c>
      <c r="G106" s="238"/>
      <c r="H106" s="241">
        <v>11.739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152</v>
      </c>
      <c r="AU106" s="247" t="s">
        <v>83</v>
      </c>
      <c r="AV106" s="14" t="s">
        <v>83</v>
      </c>
      <c r="AW106" s="14" t="s">
        <v>34</v>
      </c>
      <c r="AX106" s="14" t="s">
        <v>74</v>
      </c>
      <c r="AY106" s="247" t="s">
        <v>139</v>
      </c>
    </row>
    <row r="107" spans="1:51" s="15" customFormat="1" ht="12">
      <c r="A107" s="15"/>
      <c r="B107" s="248"/>
      <c r="C107" s="249"/>
      <c r="D107" s="228" t="s">
        <v>152</v>
      </c>
      <c r="E107" s="250" t="s">
        <v>19</v>
      </c>
      <c r="F107" s="251" t="s">
        <v>155</v>
      </c>
      <c r="G107" s="249"/>
      <c r="H107" s="252">
        <v>11.739</v>
      </c>
      <c r="I107" s="253"/>
      <c r="J107" s="249"/>
      <c r="K107" s="249"/>
      <c r="L107" s="254"/>
      <c r="M107" s="255"/>
      <c r="N107" s="256"/>
      <c r="O107" s="256"/>
      <c r="P107" s="256"/>
      <c r="Q107" s="256"/>
      <c r="R107" s="256"/>
      <c r="S107" s="256"/>
      <c r="T107" s="257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8" t="s">
        <v>152</v>
      </c>
      <c r="AU107" s="258" t="s">
        <v>83</v>
      </c>
      <c r="AV107" s="15" t="s">
        <v>146</v>
      </c>
      <c r="AW107" s="15" t="s">
        <v>34</v>
      </c>
      <c r="AX107" s="15" t="s">
        <v>81</v>
      </c>
      <c r="AY107" s="258" t="s">
        <v>139</v>
      </c>
    </row>
    <row r="108" spans="1:65" s="2" customFormat="1" ht="14.4" customHeight="1">
      <c r="A108" s="39"/>
      <c r="B108" s="40"/>
      <c r="C108" s="259" t="s">
        <v>156</v>
      </c>
      <c r="D108" s="259" t="s">
        <v>157</v>
      </c>
      <c r="E108" s="260" t="s">
        <v>158</v>
      </c>
      <c r="F108" s="261" t="s">
        <v>159</v>
      </c>
      <c r="G108" s="262" t="s">
        <v>160</v>
      </c>
      <c r="H108" s="263">
        <v>1.702</v>
      </c>
      <c r="I108" s="264"/>
      <c r="J108" s="265">
        <f>ROUND(I108*H108,2)</f>
        <v>0</v>
      </c>
      <c r="K108" s="261" t="s">
        <v>145</v>
      </c>
      <c r="L108" s="266"/>
      <c r="M108" s="267" t="s">
        <v>19</v>
      </c>
      <c r="N108" s="268" t="s">
        <v>45</v>
      </c>
      <c r="O108" s="85"/>
      <c r="P108" s="222">
        <f>O108*H108</f>
        <v>0</v>
      </c>
      <c r="Q108" s="222">
        <v>1</v>
      </c>
      <c r="R108" s="222">
        <f>Q108*H108</f>
        <v>1.702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161</v>
      </c>
      <c r="AT108" s="224" t="s">
        <v>157</v>
      </c>
      <c r="AU108" s="224" t="s">
        <v>83</v>
      </c>
      <c r="AY108" s="18" t="s">
        <v>139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81</v>
      </c>
      <c r="BK108" s="225">
        <f>ROUND(I108*H108,2)</f>
        <v>0</v>
      </c>
      <c r="BL108" s="18" t="s">
        <v>146</v>
      </c>
      <c r="BM108" s="224" t="s">
        <v>162</v>
      </c>
    </row>
    <row r="109" spans="1:51" s="13" customFormat="1" ht="12">
      <c r="A109" s="13"/>
      <c r="B109" s="226"/>
      <c r="C109" s="227"/>
      <c r="D109" s="228" t="s">
        <v>152</v>
      </c>
      <c r="E109" s="229" t="s">
        <v>19</v>
      </c>
      <c r="F109" s="230" t="s">
        <v>163</v>
      </c>
      <c r="G109" s="227"/>
      <c r="H109" s="229" t="s">
        <v>19</v>
      </c>
      <c r="I109" s="231"/>
      <c r="J109" s="227"/>
      <c r="K109" s="227"/>
      <c r="L109" s="232"/>
      <c r="M109" s="233"/>
      <c r="N109" s="234"/>
      <c r="O109" s="234"/>
      <c r="P109" s="234"/>
      <c r="Q109" s="234"/>
      <c r="R109" s="234"/>
      <c r="S109" s="234"/>
      <c r="T109" s="23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6" t="s">
        <v>152</v>
      </c>
      <c r="AU109" s="236" t="s">
        <v>83</v>
      </c>
      <c r="AV109" s="13" t="s">
        <v>81</v>
      </c>
      <c r="AW109" s="13" t="s">
        <v>34</v>
      </c>
      <c r="AX109" s="13" t="s">
        <v>74</v>
      </c>
      <c r="AY109" s="236" t="s">
        <v>139</v>
      </c>
    </row>
    <row r="110" spans="1:51" s="14" customFormat="1" ht="12">
      <c r="A110" s="14"/>
      <c r="B110" s="237"/>
      <c r="C110" s="238"/>
      <c r="D110" s="228" t="s">
        <v>152</v>
      </c>
      <c r="E110" s="239" t="s">
        <v>19</v>
      </c>
      <c r="F110" s="240" t="s">
        <v>164</v>
      </c>
      <c r="G110" s="238"/>
      <c r="H110" s="241">
        <v>1.702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7" t="s">
        <v>152</v>
      </c>
      <c r="AU110" s="247" t="s">
        <v>83</v>
      </c>
      <c r="AV110" s="14" t="s">
        <v>83</v>
      </c>
      <c r="AW110" s="14" t="s">
        <v>34</v>
      </c>
      <c r="AX110" s="14" t="s">
        <v>74</v>
      </c>
      <c r="AY110" s="247" t="s">
        <v>139</v>
      </c>
    </row>
    <row r="111" spans="1:51" s="15" customFormat="1" ht="12">
      <c r="A111" s="15"/>
      <c r="B111" s="248"/>
      <c r="C111" s="249"/>
      <c r="D111" s="228" t="s">
        <v>152</v>
      </c>
      <c r="E111" s="250" t="s">
        <v>19</v>
      </c>
      <c r="F111" s="251" t="s">
        <v>155</v>
      </c>
      <c r="G111" s="249"/>
      <c r="H111" s="252">
        <v>1.702</v>
      </c>
      <c r="I111" s="253"/>
      <c r="J111" s="249"/>
      <c r="K111" s="249"/>
      <c r="L111" s="254"/>
      <c r="M111" s="255"/>
      <c r="N111" s="256"/>
      <c r="O111" s="256"/>
      <c r="P111" s="256"/>
      <c r="Q111" s="256"/>
      <c r="R111" s="256"/>
      <c r="S111" s="256"/>
      <c r="T111" s="257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8" t="s">
        <v>152</v>
      </c>
      <c r="AU111" s="258" t="s">
        <v>83</v>
      </c>
      <c r="AV111" s="15" t="s">
        <v>146</v>
      </c>
      <c r="AW111" s="15" t="s">
        <v>34</v>
      </c>
      <c r="AX111" s="15" t="s">
        <v>81</v>
      </c>
      <c r="AY111" s="258" t="s">
        <v>139</v>
      </c>
    </row>
    <row r="112" spans="1:65" s="2" customFormat="1" ht="24.15" customHeight="1">
      <c r="A112" s="39"/>
      <c r="B112" s="40"/>
      <c r="C112" s="259" t="s">
        <v>146</v>
      </c>
      <c r="D112" s="259" t="s">
        <v>157</v>
      </c>
      <c r="E112" s="260" t="s">
        <v>165</v>
      </c>
      <c r="F112" s="261" t="s">
        <v>166</v>
      </c>
      <c r="G112" s="262" t="s">
        <v>167</v>
      </c>
      <c r="H112" s="263">
        <v>60</v>
      </c>
      <c r="I112" s="264"/>
      <c r="J112" s="265">
        <f>ROUND(I112*H112,2)</f>
        <v>0</v>
      </c>
      <c r="K112" s="261" t="s">
        <v>19</v>
      </c>
      <c r="L112" s="266"/>
      <c r="M112" s="267" t="s">
        <v>19</v>
      </c>
      <c r="N112" s="268" t="s">
        <v>45</v>
      </c>
      <c r="O112" s="85"/>
      <c r="P112" s="222">
        <f>O112*H112</f>
        <v>0</v>
      </c>
      <c r="Q112" s="222">
        <v>0.0135</v>
      </c>
      <c r="R112" s="222">
        <f>Q112*H112</f>
        <v>0.8099999999999999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161</v>
      </c>
      <c r="AT112" s="224" t="s">
        <v>157</v>
      </c>
      <c r="AU112" s="224" t="s">
        <v>83</v>
      </c>
      <c r="AY112" s="18" t="s">
        <v>139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81</v>
      </c>
      <c r="BK112" s="225">
        <f>ROUND(I112*H112,2)</f>
        <v>0</v>
      </c>
      <c r="BL112" s="18" t="s">
        <v>146</v>
      </c>
      <c r="BM112" s="224" t="s">
        <v>168</v>
      </c>
    </row>
    <row r="113" spans="1:47" s="2" customFormat="1" ht="12">
      <c r="A113" s="39"/>
      <c r="B113" s="40"/>
      <c r="C113" s="41"/>
      <c r="D113" s="228" t="s">
        <v>169</v>
      </c>
      <c r="E113" s="41"/>
      <c r="F113" s="269" t="s">
        <v>170</v>
      </c>
      <c r="G113" s="41"/>
      <c r="H113" s="41"/>
      <c r="I113" s="270"/>
      <c r="J113" s="41"/>
      <c r="K113" s="41"/>
      <c r="L113" s="45"/>
      <c r="M113" s="271"/>
      <c r="N113" s="27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169</v>
      </c>
      <c r="AU113" s="18" t="s">
        <v>83</v>
      </c>
    </row>
    <row r="114" spans="1:63" s="12" customFormat="1" ht="22.8" customHeight="1">
      <c r="A114" s="12"/>
      <c r="B114" s="197"/>
      <c r="C114" s="198"/>
      <c r="D114" s="199" t="s">
        <v>73</v>
      </c>
      <c r="E114" s="211" t="s">
        <v>92</v>
      </c>
      <c r="F114" s="211" t="s">
        <v>171</v>
      </c>
      <c r="G114" s="198"/>
      <c r="H114" s="198"/>
      <c r="I114" s="201"/>
      <c r="J114" s="212">
        <f>BK114</f>
        <v>0</v>
      </c>
      <c r="K114" s="198"/>
      <c r="L114" s="203"/>
      <c r="M114" s="204"/>
      <c r="N114" s="205"/>
      <c r="O114" s="205"/>
      <c r="P114" s="206">
        <f>P115+P125+P147+P167+P174</f>
        <v>0</v>
      </c>
      <c r="Q114" s="205"/>
      <c r="R114" s="206">
        <f>R115+R125+R147+R167+R174</f>
        <v>1.77095</v>
      </c>
      <c r="S114" s="205"/>
      <c r="T114" s="207">
        <f>T115+T125+T147+T167+T174</f>
        <v>0.1464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8" t="s">
        <v>81</v>
      </c>
      <c r="AT114" s="209" t="s">
        <v>73</v>
      </c>
      <c r="AU114" s="209" t="s">
        <v>81</v>
      </c>
      <c r="AY114" s="208" t="s">
        <v>139</v>
      </c>
      <c r="BK114" s="210">
        <f>BK115+BK125+BK147+BK167+BK174</f>
        <v>0</v>
      </c>
    </row>
    <row r="115" spans="1:63" s="12" customFormat="1" ht="20.85" customHeight="1">
      <c r="A115" s="12"/>
      <c r="B115" s="197"/>
      <c r="C115" s="198"/>
      <c r="D115" s="199" t="s">
        <v>73</v>
      </c>
      <c r="E115" s="211" t="s">
        <v>172</v>
      </c>
      <c r="F115" s="211" t="s">
        <v>173</v>
      </c>
      <c r="G115" s="198"/>
      <c r="H115" s="198"/>
      <c r="I115" s="201"/>
      <c r="J115" s="212">
        <f>BK115</f>
        <v>0</v>
      </c>
      <c r="K115" s="198"/>
      <c r="L115" s="203"/>
      <c r="M115" s="204"/>
      <c r="N115" s="205"/>
      <c r="O115" s="205"/>
      <c r="P115" s="206">
        <f>SUM(P116:P124)</f>
        <v>0</v>
      </c>
      <c r="Q115" s="205"/>
      <c r="R115" s="206">
        <f>SUM(R116:R124)</f>
        <v>0.7822</v>
      </c>
      <c r="S115" s="205"/>
      <c r="T115" s="207">
        <f>SUM(T116:T124)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8" t="s">
        <v>81</v>
      </c>
      <c r="AT115" s="209" t="s">
        <v>73</v>
      </c>
      <c r="AU115" s="209" t="s">
        <v>83</v>
      </c>
      <c r="AY115" s="208" t="s">
        <v>139</v>
      </c>
      <c r="BK115" s="210">
        <f>SUM(BK116:BK124)</f>
        <v>0</v>
      </c>
    </row>
    <row r="116" spans="1:65" s="2" customFormat="1" ht="24.15" customHeight="1">
      <c r="A116" s="39"/>
      <c r="B116" s="40"/>
      <c r="C116" s="213" t="s">
        <v>174</v>
      </c>
      <c r="D116" s="213" t="s">
        <v>141</v>
      </c>
      <c r="E116" s="214" t="s">
        <v>175</v>
      </c>
      <c r="F116" s="215" t="s">
        <v>176</v>
      </c>
      <c r="G116" s="216" t="s">
        <v>167</v>
      </c>
      <c r="H116" s="217">
        <v>80</v>
      </c>
      <c r="I116" s="218"/>
      <c r="J116" s="219">
        <f>ROUND(I116*H116,2)</f>
        <v>0</v>
      </c>
      <c r="K116" s="215" t="s">
        <v>145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146</v>
      </c>
      <c r="AT116" s="224" t="s">
        <v>141</v>
      </c>
      <c r="AU116" s="224" t="s">
        <v>156</v>
      </c>
      <c r="AY116" s="18" t="s">
        <v>139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81</v>
      </c>
      <c r="BK116" s="225">
        <f>ROUND(I116*H116,2)</f>
        <v>0</v>
      </c>
      <c r="BL116" s="18" t="s">
        <v>146</v>
      </c>
      <c r="BM116" s="224" t="s">
        <v>177</v>
      </c>
    </row>
    <row r="117" spans="1:65" s="2" customFormat="1" ht="24.15" customHeight="1">
      <c r="A117" s="39"/>
      <c r="B117" s="40"/>
      <c r="C117" s="213" t="s">
        <v>178</v>
      </c>
      <c r="D117" s="213" t="s">
        <v>141</v>
      </c>
      <c r="E117" s="214" t="s">
        <v>179</v>
      </c>
      <c r="F117" s="215" t="s">
        <v>180</v>
      </c>
      <c r="G117" s="216" t="s">
        <v>167</v>
      </c>
      <c r="H117" s="217">
        <v>80</v>
      </c>
      <c r="I117" s="218"/>
      <c r="J117" s="219">
        <f>ROUND(I117*H117,2)</f>
        <v>0</v>
      </c>
      <c r="K117" s="215" t="s">
        <v>145</v>
      </c>
      <c r="L117" s="45"/>
      <c r="M117" s="220" t="s">
        <v>19</v>
      </c>
      <c r="N117" s="221" t="s">
        <v>45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146</v>
      </c>
      <c r="AT117" s="224" t="s">
        <v>141</v>
      </c>
      <c r="AU117" s="224" t="s">
        <v>156</v>
      </c>
      <c r="AY117" s="18" t="s">
        <v>139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81</v>
      </c>
      <c r="BK117" s="225">
        <f>ROUND(I117*H117,2)</f>
        <v>0</v>
      </c>
      <c r="BL117" s="18" t="s">
        <v>146</v>
      </c>
      <c r="BM117" s="224" t="s">
        <v>181</v>
      </c>
    </row>
    <row r="118" spans="1:65" s="2" customFormat="1" ht="14.4" customHeight="1">
      <c r="A118" s="39"/>
      <c r="B118" s="40"/>
      <c r="C118" s="259" t="s">
        <v>182</v>
      </c>
      <c r="D118" s="259" t="s">
        <v>157</v>
      </c>
      <c r="E118" s="260" t="s">
        <v>183</v>
      </c>
      <c r="F118" s="261" t="s">
        <v>184</v>
      </c>
      <c r="G118" s="262" t="s">
        <v>167</v>
      </c>
      <c r="H118" s="263">
        <v>6</v>
      </c>
      <c r="I118" s="264"/>
      <c r="J118" s="265">
        <f>ROUND(I118*H118,2)</f>
        <v>0</v>
      </c>
      <c r="K118" s="261" t="s">
        <v>19</v>
      </c>
      <c r="L118" s="266"/>
      <c r="M118" s="267" t="s">
        <v>19</v>
      </c>
      <c r="N118" s="268" t="s">
        <v>45</v>
      </c>
      <c r="O118" s="85"/>
      <c r="P118" s="222">
        <f>O118*H118</f>
        <v>0</v>
      </c>
      <c r="Q118" s="222">
        <v>0.002</v>
      </c>
      <c r="R118" s="222">
        <f>Q118*H118</f>
        <v>0.012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161</v>
      </c>
      <c r="AT118" s="224" t="s">
        <v>157</v>
      </c>
      <c r="AU118" s="224" t="s">
        <v>156</v>
      </c>
      <c r="AY118" s="18" t="s">
        <v>139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81</v>
      </c>
      <c r="BK118" s="225">
        <f>ROUND(I118*H118,2)</f>
        <v>0</v>
      </c>
      <c r="BL118" s="18" t="s">
        <v>146</v>
      </c>
      <c r="BM118" s="224" t="s">
        <v>185</v>
      </c>
    </row>
    <row r="119" spans="1:65" s="2" customFormat="1" ht="14.4" customHeight="1">
      <c r="A119" s="39"/>
      <c r="B119" s="40"/>
      <c r="C119" s="259" t="s">
        <v>161</v>
      </c>
      <c r="D119" s="259" t="s">
        <v>157</v>
      </c>
      <c r="E119" s="260" t="s">
        <v>186</v>
      </c>
      <c r="F119" s="261" t="s">
        <v>187</v>
      </c>
      <c r="G119" s="262" t="s">
        <v>167</v>
      </c>
      <c r="H119" s="263">
        <v>20</v>
      </c>
      <c r="I119" s="264"/>
      <c r="J119" s="265">
        <f>ROUND(I119*H119,2)</f>
        <v>0</v>
      </c>
      <c r="K119" s="261" t="s">
        <v>19</v>
      </c>
      <c r="L119" s="266"/>
      <c r="M119" s="267" t="s">
        <v>19</v>
      </c>
      <c r="N119" s="268" t="s">
        <v>45</v>
      </c>
      <c r="O119" s="85"/>
      <c r="P119" s="222">
        <f>O119*H119</f>
        <v>0</v>
      </c>
      <c r="Q119" s="222">
        <v>0.001</v>
      </c>
      <c r="R119" s="222">
        <f>Q119*H119</f>
        <v>0.02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161</v>
      </c>
      <c r="AT119" s="224" t="s">
        <v>157</v>
      </c>
      <c r="AU119" s="224" t="s">
        <v>156</v>
      </c>
      <c r="AY119" s="18" t="s">
        <v>139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81</v>
      </c>
      <c r="BK119" s="225">
        <f>ROUND(I119*H119,2)</f>
        <v>0</v>
      </c>
      <c r="BL119" s="18" t="s">
        <v>146</v>
      </c>
      <c r="BM119" s="224" t="s">
        <v>188</v>
      </c>
    </row>
    <row r="120" spans="1:65" s="2" customFormat="1" ht="14.4" customHeight="1">
      <c r="A120" s="39"/>
      <c r="B120" s="40"/>
      <c r="C120" s="259" t="s">
        <v>189</v>
      </c>
      <c r="D120" s="259" t="s">
        <v>157</v>
      </c>
      <c r="E120" s="260" t="s">
        <v>190</v>
      </c>
      <c r="F120" s="261" t="s">
        <v>191</v>
      </c>
      <c r="G120" s="262" t="s">
        <v>167</v>
      </c>
      <c r="H120" s="263">
        <v>20</v>
      </c>
      <c r="I120" s="264"/>
      <c r="J120" s="265">
        <f>ROUND(I120*H120,2)</f>
        <v>0</v>
      </c>
      <c r="K120" s="261" t="s">
        <v>19</v>
      </c>
      <c r="L120" s="266"/>
      <c r="M120" s="267" t="s">
        <v>19</v>
      </c>
      <c r="N120" s="268" t="s">
        <v>45</v>
      </c>
      <c r="O120" s="85"/>
      <c r="P120" s="222">
        <f>O120*H120</f>
        <v>0</v>
      </c>
      <c r="Q120" s="222">
        <v>0.001</v>
      </c>
      <c r="R120" s="222">
        <f>Q120*H120</f>
        <v>0.02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161</v>
      </c>
      <c r="AT120" s="224" t="s">
        <v>157</v>
      </c>
      <c r="AU120" s="224" t="s">
        <v>156</v>
      </c>
      <c r="AY120" s="18" t="s">
        <v>139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81</v>
      </c>
      <c r="BK120" s="225">
        <f>ROUND(I120*H120,2)</f>
        <v>0</v>
      </c>
      <c r="BL120" s="18" t="s">
        <v>146</v>
      </c>
      <c r="BM120" s="224" t="s">
        <v>192</v>
      </c>
    </row>
    <row r="121" spans="1:65" s="2" customFormat="1" ht="14.4" customHeight="1">
      <c r="A121" s="39"/>
      <c r="B121" s="40"/>
      <c r="C121" s="259" t="s">
        <v>193</v>
      </c>
      <c r="D121" s="259" t="s">
        <v>157</v>
      </c>
      <c r="E121" s="260" t="s">
        <v>194</v>
      </c>
      <c r="F121" s="261" t="s">
        <v>195</v>
      </c>
      <c r="G121" s="262" t="s">
        <v>167</v>
      </c>
      <c r="H121" s="263">
        <v>34</v>
      </c>
      <c r="I121" s="264"/>
      <c r="J121" s="265">
        <f>ROUND(I121*H121,2)</f>
        <v>0</v>
      </c>
      <c r="K121" s="261" t="s">
        <v>19</v>
      </c>
      <c r="L121" s="266"/>
      <c r="M121" s="267" t="s">
        <v>19</v>
      </c>
      <c r="N121" s="268" t="s">
        <v>45</v>
      </c>
      <c r="O121" s="85"/>
      <c r="P121" s="222">
        <f>O121*H121</f>
        <v>0</v>
      </c>
      <c r="Q121" s="222">
        <v>0.0003</v>
      </c>
      <c r="R121" s="222">
        <f>Q121*H121</f>
        <v>0.010199999999999999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161</v>
      </c>
      <c r="AT121" s="224" t="s">
        <v>157</v>
      </c>
      <c r="AU121" s="224" t="s">
        <v>156</v>
      </c>
      <c r="AY121" s="18" t="s">
        <v>139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81</v>
      </c>
      <c r="BK121" s="225">
        <f>ROUND(I121*H121,2)</f>
        <v>0</v>
      </c>
      <c r="BL121" s="18" t="s">
        <v>146</v>
      </c>
      <c r="BM121" s="224" t="s">
        <v>196</v>
      </c>
    </row>
    <row r="122" spans="1:65" s="2" customFormat="1" ht="24.15" customHeight="1">
      <c r="A122" s="39"/>
      <c r="B122" s="40"/>
      <c r="C122" s="213" t="s">
        <v>197</v>
      </c>
      <c r="D122" s="213" t="s">
        <v>141</v>
      </c>
      <c r="E122" s="214" t="s">
        <v>198</v>
      </c>
      <c r="F122" s="215" t="s">
        <v>199</v>
      </c>
      <c r="G122" s="216" t="s">
        <v>167</v>
      </c>
      <c r="H122" s="217">
        <v>12</v>
      </c>
      <c r="I122" s="218"/>
      <c r="J122" s="219">
        <f>ROUND(I122*H122,2)</f>
        <v>0</v>
      </c>
      <c r="K122" s="215" t="s">
        <v>145</v>
      </c>
      <c r="L122" s="45"/>
      <c r="M122" s="220" t="s">
        <v>19</v>
      </c>
      <c r="N122" s="221" t="s">
        <v>45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146</v>
      </c>
      <c r="AT122" s="224" t="s">
        <v>141</v>
      </c>
      <c r="AU122" s="224" t="s">
        <v>156</v>
      </c>
      <c r="AY122" s="18" t="s">
        <v>139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81</v>
      </c>
      <c r="BK122" s="225">
        <f>ROUND(I122*H122,2)</f>
        <v>0</v>
      </c>
      <c r="BL122" s="18" t="s">
        <v>146</v>
      </c>
      <c r="BM122" s="224" t="s">
        <v>200</v>
      </c>
    </row>
    <row r="123" spans="1:65" s="2" customFormat="1" ht="24.15" customHeight="1">
      <c r="A123" s="39"/>
      <c r="B123" s="40"/>
      <c r="C123" s="213" t="s">
        <v>201</v>
      </c>
      <c r="D123" s="213" t="s">
        <v>141</v>
      </c>
      <c r="E123" s="214" t="s">
        <v>202</v>
      </c>
      <c r="F123" s="215" t="s">
        <v>203</v>
      </c>
      <c r="G123" s="216" t="s">
        <v>167</v>
      </c>
      <c r="H123" s="217">
        <v>12</v>
      </c>
      <c r="I123" s="218"/>
      <c r="J123" s="219">
        <f>ROUND(I123*H123,2)</f>
        <v>0</v>
      </c>
      <c r="K123" s="215" t="s">
        <v>145</v>
      </c>
      <c r="L123" s="45"/>
      <c r="M123" s="220" t="s">
        <v>19</v>
      </c>
      <c r="N123" s="221" t="s">
        <v>45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146</v>
      </c>
      <c r="AT123" s="224" t="s">
        <v>141</v>
      </c>
      <c r="AU123" s="224" t="s">
        <v>156</v>
      </c>
      <c r="AY123" s="18" t="s">
        <v>139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81</v>
      </c>
      <c r="BK123" s="225">
        <f>ROUND(I123*H123,2)</f>
        <v>0</v>
      </c>
      <c r="BL123" s="18" t="s">
        <v>146</v>
      </c>
      <c r="BM123" s="224" t="s">
        <v>204</v>
      </c>
    </row>
    <row r="124" spans="1:65" s="2" customFormat="1" ht="14.4" customHeight="1">
      <c r="A124" s="39"/>
      <c r="B124" s="40"/>
      <c r="C124" s="259" t="s">
        <v>205</v>
      </c>
      <c r="D124" s="259" t="s">
        <v>157</v>
      </c>
      <c r="E124" s="260" t="s">
        <v>206</v>
      </c>
      <c r="F124" s="261" t="s">
        <v>207</v>
      </c>
      <c r="G124" s="262" t="s">
        <v>167</v>
      </c>
      <c r="H124" s="263">
        <v>12</v>
      </c>
      <c r="I124" s="264"/>
      <c r="J124" s="265">
        <f>ROUND(I124*H124,2)</f>
        <v>0</v>
      </c>
      <c r="K124" s="261" t="s">
        <v>19</v>
      </c>
      <c r="L124" s="266"/>
      <c r="M124" s="267" t="s">
        <v>19</v>
      </c>
      <c r="N124" s="268" t="s">
        <v>45</v>
      </c>
      <c r="O124" s="85"/>
      <c r="P124" s="222">
        <f>O124*H124</f>
        <v>0</v>
      </c>
      <c r="Q124" s="222">
        <v>0.06</v>
      </c>
      <c r="R124" s="222">
        <f>Q124*H124</f>
        <v>0.72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161</v>
      </c>
      <c r="AT124" s="224" t="s">
        <v>157</v>
      </c>
      <c r="AU124" s="224" t="s">
        <v>156</v>
      </c>
      <c r="AY124" s="18" t="s">
        <v>139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81</v>
      </c>
      <c r="BK124" s="225">
        <f>ROUND(I124*H124,2)</f>
        <v>0</v>
      </c>
      <c r="BL124" s="18" t="s">
        <v>146</v>
      </c>
      <c r="BM124" s="224" t="s">
        <v>208</v>
      </c>
    </row>
    <row r="125" spans="1:63" s="12" customFormat="1" ht="20.85" customHeight="1">
      <c r="A125" s="12"/>
      <c r="B125" s="197"/>
      <c r="C125" s="198"/>
      <c r="D125" s="199" t="s">
        <v>73</v>
      </c>
      <c r="E125" s="211" t="s">
        <v>209</v>
      </c>
      <c r="F125" s="211" t="s">
        <v>210</v>
      </c>
      <c r="G125" s="198"/>
      <c r="H125" s="198"/>
      <c r="I125" s="201"/>
      <c r="J125" s="212">
        <f>BK125</f>
        <v>0</v>
      </c>
      <c r="K125" s="198"/>
      <c r="L125" s="203"/>
      <c r="M125" s="204"/>
      <c r="N125" s="205"/>
      <c r="O125" s="205"/>
      <c r="P125" s="206">
        <f>SUM(P126:P146)</f>
        <v>0</v>
      </c>
      <c r="Q125" s="205"/>
      <c r="R125" s="206">
        <f>SUM(R126:R146)</f>
        <v>0.7875</v>
      </c>
      <c r="S125" s="205"/>
      <c r="T125" s="207">
        <f>SUM(T126:T146)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8" t="s">
        <v>81</v>
      </c>
      <c r="AT125" s="209" t="s">
        <v>73</v>
      </c>
      <c r="AU125" s="209" t="s">
        <v>83</v>
      </c>
      <c r="AY125" s="208" t="s">
        <v>139</v>
      </c>
      <c r="BK125" s="210">
        <f>SUM(BK126:BK146)</f>
        <v>0</v>
      </c>
    </row>
    <row r="126" spans="1:65" s="2" customFormat="1" ht="24.15" customHeight="1">
      <c r="A126" s="39"/>
      <c r="B126" s="40"/>
      <c r="C126" s="213" t="s">
        <v>211</v>
      </c>
      <c r="D126" s="213" t="s">
        <v>141</v>
      </c>
      <c r="E126" s="214" t="s">
        <v>212</v>
      </c>
      <c r="F126" s="215" t="s">
        <v>213</v>
      </c>
      <c r="G126" s="216" t="s">
        <v>167</v>
      </c>
      <c r="H126" s="217">
        <v>935</v>
      </c>
      <c r="I126" s="218"/>
      <c r="J126" s="219">
        <f>ROUND(I126*H126,2)</f>
        <v>0</v>
      </c>
      <c r="K126" s="215" t="s">
        <v>145</v>
      </c>
      <c r="L126" s="45"/>
      <c r="M126" s="220" t="s">
        <v>19</v>
      </c>
      <c r="N126" s="221" t="s">
        <v>45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146</v>
      </c>
      <c r="AT126" s="224" t="s">
        <v>141</v>
      </c>
      <c r="AU126" s="224" t="s">
        <v>156</v>
      </c>
      <c r="AY126" s="18" t="s">
        <v>139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81</v>
      </c>
      <c r="BK126" s="225">
        <f>ROUND(I126*H126,2)</f>
        <v>0</v>
      </c>
      <c r="BL126" s="18" t="s">
        <v>146</v>
      </c>
      <c r="BM126" s="224" t="s">
        <v>214</v>
      </c>
    </row>
    <row r="127" spans="1:65" s="2" customFormat="1" ht="14.4" customHeight="1">
      <c r="A127" s="39"/>
      <c r="B127" s="40"/>
      <c r="C127" s="213" t="s">
        <v>8</v>
      </c>
      <c r="D127" s="213" t="s">
        <v>141</v>
      </c>
      <c r="E127" s="214" t="s">
        <v>215</v>
      </c>
      <c r="F127" s="215" t="s">
        <v>216</v>
      </c>
      <c r="G127" s="216" t="s">
        <v>167</v>
      </c>
      <c r="H127" s="217">
        <v>935</v>
      </c>
      <c r="I127" s="218"/>
      <c r="J127" s="219">
        <f>ROUND(I127*H127,2)</f>
        <v>0</v>
      </c>
      <c r="K127" s="215" t="s">
        <v>145</v>
      </c>
      <c r="L127" s="45"/>
      <c r="M127" s="220" t="s">
        <v>19</v>
      </c>
      <c r="N127" s="221" t="s">
        <v>45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146</v>
      </c>
      <c r="AT127" s="224" t="s">
        <v>141</v>
      </c>
      <c r="AU127" s="224" t="s">
        <v>156</v>
      </c>
      <c r="AY127" s="18" t="s">
        <v>139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81</v>
      </c>
      <c r="BK127" s="225">
        <f>ROUND(I127*H127,2)</f>
        <v>0</v>
      </c>
      <c r="BL127" s="18" t="s">
        <v>146</v>
      </c>
      <c r="BM127" s="224" t="s">
        <v>217</v>
      </c>
    </row>
    <row r="128" spans="1:65" s="2" customFormat="1" ht="14.4" customHeight="1">
      <c r="A128" s="39"/>
      <c r="B128" s="40"/>
      <c r="C128" s="259" t="s">
        <v>218</v>
      </c>
      <c r="D128" s="259" t="s">
        <v>157</v>
      </c>
      <c r="E128" s="260" t="s">
        <v>219</v>
      </c>
      <c r="F128" s="261" t="s">
        <v>220</v>
      </c>
      <c r="G128" s="262" t="s">
        <v>221</v>
      </c>
      <c r="H128" s="263">
        <v>21</v>
      </c>
      <c r="I128" s="264"/>
      <c r="J128" s="265">
        <f>ROUND(I128*H128,2)</f>
        <v>0</v>
      </c>
      <c r="K128" s="261" t="s">
        <v>19</v>
      </c>
      <c r="L128" s="266"/>
      <c r="M128" s="267" t="s">
        <v>19</v>
      </c>
      <c r="N128" s="268" t="s">
        <v>45</v>
      </c>
      <c r="O128" s="85"/>
      <c r="P128" s="222">
        <f>O128*H128</f>
        <v>0</v>
      </c>
      <c r="Q128" s="222">
        <v>0.00035</v>
      </c>
      <c r="R128" s="222">
        <f>Q128*H128</f>
        <v>0.00735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161</v>
      </c>
      <c r="AT128" s="224" t="s">
        <v>157</v>
      </c>
      <c r="AU128" s="224" t="s">
        <v>156</v>
      </c>
      <c r="AY128" s="18" t="s">
        <v>139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81</v>
      </c>
      <c r="BK128" s="225">
        <f>ROUND(I128*H128,2)</f>
        <v>0</v>
      </c>
      <c r="BL128" s="18" t="s">
        <v>146</v>
      </c>
      <c r="BM128" s="224" t="s">
        <v>222</v>
      </c>
    </row>
    <row r="129" spans="1:65" s="2" customFormat="1" ht="14.4" customHeight="1">
      <c r="A129" s="39"/>
      <c r="B129" s="40"/>
      <c r="C129" s="259" t="s">
        <v>223</v>
      </c>
      <c r="D129" s="259" t="s">
        <v>157</v>
      </c>
      <c r="E129" s="260" t="s">
        <v>224</v>
      </c>
      <c r="F129" s="261" t="s">
        <v>225</v>
      </c>
      <c r="G129" s="262" t="s">
        <v>221</v>
      </c>
      <c r="H129" s="263">
        <v>28</v>
      </c>
      <c r="I129" s="264"/>
      <c r="J129" s="265">
        <f>ROUND(I129*H129,2)</f>
        <v>0</v>
      </c>
      <c r="K129" s="261" t="s">
        <v>19</v>
      </c>
      <c r="L129" s="266"/>
      <c r="M129" s="267" t="s">
        <v>19</v>
      </c>
      <c r="N129" s="268" t="s">
        <v>45</v>
      </c>
      <c r="O129" s="85"/>
      <c r="P129" s="222">
        <f>O129*H129</f>
        <v>0</v>
      </c>
      <c r="Q129" s="222">
        <v>0.00035</v>
      </c>
      <c r="R129" s="222">
        <f>Q129*H129</f>
        <v>0.0098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161</v>
      </c>
      <c r="AT129" s="224" t="s">
        <v>157</v>
      </c>
      <c r="AU129" s="224" t="s">
        <v>156</v>
      </c>
      <c r="AY129" s="18" t="s">
        <v>139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81</v>
      </c>
      <c r="BK129" s="225">
        <f>ROUND(I129*H129,2)</f>
        <v>0</v>
      </c>
      <c r="BL129" s="18" t="s">
        <v>146</v>
      </c>
      <c r="BM129" s="224" t="s">
        <v>226</v>
      </c>
    </row>
    <row r="130" spans="1:65" s="2" customFormat="1" ht="14.4" customHeight="1">
      <c r="A130" s="39"/>
      <c r="B130" s="40"/>
      <c r="C130" s="259" t="s">
        <v>227</v>
      </c>
      <c r="D130" s="259" t="s">
        <v>157</v>
      </c>
      <c r="E130" s="260" t="s">
        <v>228</v>
      </c>
      <c r="F130" s="261" t="s">
        <v>229</v>
      </c>
      <c r="G130" s="262" t="s">
        <v>221</v>
      </c>
      <c r="H130" s="263">
        <v>73</v>
      </c>
      <c r="I130" s="264"/>
      <c r="J130" s="265">
        <f>ROUND(I130*H130,2)</f>
        <v>0</v>
      </c>
      <c r="K130" s="261" t="s">
        <v>19</v>
      </c>
      <c r="L130" s="266"/>
      <c r="M130" s="267" t="s">
        <v>19</v>
      </c>
      <c r="N130" s="268" t="s">
        <v>45</v>
      </c>
      <c r="O130" s="85"/>
      <c r="P130" s="222">
        <f>O130*H130</f>
        <v>0</v>
      </c>
      <c r="Q130" s="222">
        <v>0.00035</v>
      </c>
      <c r="R130" s="222">
        <f>Q130*H130</f>
        <v>0.02555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161</v>
      </c>
      <c r="AT130" s="224" t="s">
        <v>157</v>
      </c>
      <c r="AU130" s="224" t="s">
        <v>156</v>
      </c>
      <c r="AY130" s="18" t="s">
        <v>139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81</v>
      </c>
      <c r="BK130" s="225">
        <f>ROUND(I130*H130,2)</f>
        <v>0</v>
      </c>
      <c r="BL130" s="18" t="s">
        <v>146</v>
      </c>
      <c r="BM130" s="224" t="s">
        <v>230</v>
      </c>
    </row>
    <row r="131" spans="1:65" s="2" customFormat="1" ht="14.4" customHeight="1">
      <c r="A131" s="39"/>
      <c r="B131" s="40"/>
      <c r="C131" s="259" t="s">
        <v>231</v>
      </c>
      <c r="D131" s="259" t="s">
        <v>157</v>
      </c>
      <c r="E131" s="260" t="s">
        <v>232</v>
      </c>
      <c r="F131" s="261" t="s">
        <v>233</v>
      </c>
      <c r="G131" s="262" t="s">
        <v>221</v>
      </c>
      <c r="H131" s="263">
        <v>67</v>
      </c>
      <c r="I131" s="264"/>
      <c r="J131" s="265">
        <f>ROUND(I131*H131,2)</f>
        <v>0</v>
      </c>
      <c r="K131" s="261" t="s">
        <v>19</v>
      </c>
      <c r="L131" s="266"/>
      <c r="M131" s="267" t="s">
        <v>19</v>
      </c>
      <c r="N131" s="268" t="s">
        <v>45</v>
      </c>
      <c r="O131" s="85"/>
      <c r="P131" s="222">
        <f>O131*H131</f>
        <v>0</v>
      </c>
      <c r="Q131" s="222">
        <v>0.00035</v>
      </c>
      <c r="R131" s="222">
        <f>Q131*H131</f>
        <v>0.02345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161</v>
      </c>
      <c r="AT131" s="224" t="s">
        <v>157</v>
      </c>
      <c r="AU131" s="224" t="s">
        <v>156</v>
      </c>
      <c r="AY131" s="18" t="s">
        <v>139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81</v>
      </c>
      <c r="BK131" s="225">
        <f>ROUND(I131*H131,2)</f>
        <v>0</v>
      </c>
      <c r="BL131" s="18" t="s">
        <v>146</v>
      </c>
      <c r="BM131" s="224" t="s">
        <v>234</v>
      </c>
    </row>
    <row r="132" spans="1:65" s="2" customFormat="1" ht="14.4" customHeight="1">
      <c r="A132" s="39"/>
      <c r="B132" s="40"/>
      <c r="C132" s="259" t="s">
        <v>235</v>
      </c>
      <c r="D132" s="259" t="s">
        <v>157</v>
      </c>
      <c r="E132" s="260" t="s">
        <v>236</v>
      </c>
      <c r="F132" s="261" t="s">
        <v>237</v>
      </c>
      <c r="G132" s="262" t="s">
        <v>221</v>
      </c>
      <c r="H132" s="263">
        <v>40</v>
      </c>
      <c r="I132" s="264"/>
      <c r="J132" s="265">
        <f>ROUND(I132*H132,2)</f>
        <v>0</v>
      </c>
      <c r="K132" s="261" t="s">
        <v>19</v>
      </c>
      <c r="L132" s="266"/>
      <c r="M132" s="267" t="s">
        <v>19</v>
      </c>
      <c r="N132" s="268" t="s">
        <v>45</v>
      </c>
      <c r="O132" s="85"/>
      <c r="P132" s="222">
        <f>O132*H132</f>
        <v>0</v>
      </c>
      <c r="Q132" s="222">
        <v>0.00035</v>
      </c>
      <c r="R132" s="222">
        <f>Q132*H132</f>
        <v>0.014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161</v>
      </c>
      <c r="AT132" s="224" t="s">
        <v>157</v>
      </c>
      <c r="AU132" s="224" t="s">
        <v>156</v>
      </c>
      <c r="AY132" s="18" t="s">
        <v>139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81</v>
      </c>
      <c r="BK132" s="225">
        <f>ROUND(I132*H132,2)</f>
        <v>0</v>
      </c>
      <c r="BL132" s="18" t="s">
        <v>146</v>
      </c>
      <c r="BM132" s="224" t="s">
        <v>238</v>
      </c>
    </row>
    <row r="133" spans="1:65" s="2" customFormat="1" ht="14.4" customHeight="1">
      <c r="A133" s="39"/>
      <c r="B133" s="40"/>
      <c r="C133" s="259" t="s">
        <v>7</v>
      </c>
      <c r="D133" s="259" t="s">
        <v>157</v>
      </c>
      <c r="E133" s="260" t="s">
        <v>239</v>
      </c>
      <c r="F133" s="261" t="s">
        <v>240</v>
      </c>
      <c r="G133" s="262" t="s">
        <v>221</v>
      </c>
      <c r="H133" s="263">
        <v>47</v>
      </c>
      <c r="I133" s="264"/>
      <c r="J133" s="265">
        <f>ROUND(I133*H133,2)</f>
        <v>0</v>
      </c>
      <c r="K133" s="261" t="s">
        <v>19</v>
      </c>
      <c r="L133" s="266"/>
      <c r="M133" s="267" t="s">
        <v>19</v>
      </c>
      <c r="N133" s="268" t="s">
        <v>45</v>
      </c>
      <c r="O133" s="85"/>
      <c r="P133" s="222">
        <f>O133*H133</f>
        <v>0</v>
      </c>
      <c r="Q133" s="222">
        <v>0.00035</v>
      </c>
      <c r="R133" s="222">
        <f>Q133*H133</f>
        <v>0.01645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161</v>
      </c>
      <c r="AT133" s="224" t="s">
        <v>157</v>
      </c>
      <c r="AU133" s="224" t="s">
        <v>156</v>
      </c>
      <c r="AY133" s="18" t="s">
        <v>139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81</v>
      </c>
      <c r="BK133" s="225">
        <f>ROUND(I133*H133,2)</f>
        <v>0</v>
      </c>
      <c r="BL133" s="18" t="s">
        <v>146</v>
      </c>
      <c r="BM133" s="224" t="s">
        <v>241</v>
      </c>
    </row>
    <row r="134" spans="1:65" s="2" customFormat="1" ht="14.4" customHeight="1">
      <c r="A134" s="39"/>
      <c r="B134" s="40"/>
      <c r="C134" s="259" t="s">
        <v>242</v>
      </c>
      <c r="D134" s="259" t="s">
        <v>157</v>
      </c>
      <c r="E134" s="260" t="s">
        <v>243</v>
      </c>
      <c r="F134" s="261" t="s">
        <v>244</v>
      </c>
      <c r="G134" s="262" t="s">
        <v>221</v>
      </c>
      <c r="H134" s="263">
        <v>41</v>
      </c>
      <c r="I134" s="264"/>
      <c r="J134" s="265">
        <f>ROUND(I134*H134,2)</f>
        <v>0</v>
      </c>
      <c r="K134" s="261" t="s">
        <v>19</v>
      </c>
      <c r="L134" s="266"/>
      <c r="M134" s="267" t="s">
        <v>19</v>
      </c>
      <c r="N134" s="268" t="s">
        <v>45</v>
      </c>
      <c r="O134" s="85"/>
      <c r="P134" s="222">
        <f>O134*H134</f>
        <v>0</v>
      </c>
      <c r="Q134" s="222">
        <v>0.00035</v>
      </c>
      <c r="R134" s="222">
        <f>Q134*H134</f>
        <v>0.01435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161</v>
      </c>
      <c r="AT134" s="224" t="s">
        <v>157</v>
      </c>
      <c r="AU134" s="224" t="s">
        <v>156</v>
      </c>
      <c r="AY134" s="18" t="s">
        <v>139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81</v>
      </c>
      <c r="BK134" s="225">
        <f>ROUND(I134*H134,2)</f>
        <v>0</v>
      </c>
      <c r="BL134" s="18" t="s">
        <v>146</v>
      </c>
      <c r="BM134" s="224" t="s">
        <v>245</v>
      </c>
    </row>
    <row r="135" spans="1:65" s="2" customFormat="1" ht="14.4" customHeight="1">
      <c r="A135" s="39"/>
      <c r="B135" s="40"/>
      <c r="C135" s="259" t="s">
        <v>246</v>
      </c>
      <c r="D135" s="259" t="s">
        <v>157</v>
      </c>
      <c r="E135" s="260" t="s">
        <v>247</v>
      </c>
      <c r="F135" s="261" t="s">
        <v>248</v>
      </c>
      <c r="G135" s="262" t="s">
        <v>221</v>
      </c>
      <c r="H135" s="263">
        <v>49</v>
      </c>
      <c r="I135" s="264"/>
      <c r="J135" s="265">
        <f>ROUND(I135*H135,2)</f>
        <v>0</v>
      </c>
      <c r="K135" s="261" t="s">
        <v>19</v>
      </c>
      <c r="L135" s="266"/>
      <c r="M135" s="267" t="s">
        <v>19</v>
      </c>
      <c r="N135" s="268" t="s">
        <v>45</v>
      </c>
      <c r="O135" s="85"/>
      <c r="P135" s="222">
        <f>O135*H135</f>
        <v>0</v>
      </c>
      <c r="Q135" s="222">
        <v>0.00035</v>
      </c>
      <c r="R135" s="222">
        <f>Q135*H135</f>
        <v>0.01715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161</v>
      </c>
      <c r="AT135" s="224" t="s">
        <v>157</v>
      </c>
      <c r="AU135" s="224" t="s">
        <v>156</v>
      </c>
      <c r="AY135" s="18" t="s">
        <v>139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81</v>
      </c>
      <c r="BK135" s="225">
        <f>ROUND(I135*H135,2)</f>
        <v>0</v>
      </c>
      <c r="BL135" s="18" t="s">
        <v>146</v>
      </c>
      <c r="BM135" s="224" t="s">
        <v>249</v>
      </c>
    </row>
    <row r="136" spans="1:65" s="2" customFormat="1" ht="14.4" customHeight="1">
      <c r="A136" s="39"/>
      <c r="B136" s="40"/>
      <c r="C136" s="259" t="s">
        <v>250</v>
      </c>
      <c r="D136" s="259" t="s">
        <v>157</v>
      </c>
      <c r="E136" s="260" t="s">
        <v>251</v>
      </c>
      <c r="F136" s="261" t="s">
        <v>252</v>
      </c>
      <c r="G136" s="262" t="s">
        <v>221</v>
      </c>
      <c r="H136" s="263">
        <v>258</v>
      </c>
      <c r="I136" s="264"/>
      <c r="J136" s="265">
        <f>ROUND(I136*H136,2)</f>
        <v>0</v>
      </c>
      <c r="K136" s="261" t="s">
        <v>19</v>
      </c>
      <c r="L136" s="266"/>
      <c r="M136" s="267" t="s">
        <v>19</v>
      </c>
      <c r="N136" s="268" t="s">
        <v>45</v>
      </c>
      <c r="O136" s="85"/>
      <c r="P136" s="222">
        <f>O136*H136</f>
        <v>0</v>
      </c>
      <c r="Q136" s="222">
        <v>0.00035</v>
      </c>
      <c r="R136" s="222">
        <f>Q136*H136</f>
        <v>0.0903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161</v>
      </c>
      <c r="AT136" s="224" t="s">
        <v>157</v>
      </c>
      <c r="AU136" s="224" t="s">
        <v>156</v>
      </c>
      <c r="AY136" s="18" t="s">
        <v>139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81</v>
      </c>
      <c r="BK136" s="225">
        <f>ROUND(I136*H136,2)</f>
        <v>0</v>
      </c>
      <c r="BL136" s="18" t="s">
        <v>146</v>
      </c>
      <c r="BM136" s="224" t="s">
        <v>253</v>
      </c>
    </row>
    <row r="137" spans="1:65" s="2" customFormat="1" ht="14.4" customHeight="1">
      <c r="A137" s="39"/>
      <c r="B137" s="40"/>
      <c r="C137" s="259" t="s">
        <v>254</v>
      </c>
      <c r="D137" s="259" t="s">
        <v>157</v>
      </c>
      <c r="E137" s="260" t="s">
        <v>255</v>
      </c>
      <c r="F137" s="261" t="s">
        <v>256</v>
      </c>
      <c r="G137" s="262" t="s">
        <v>221</v>
      </c>
      <c r="H137" s="263">
        <v>88</v>
      </c>
      <c r="I137" s="264"/>
      <c r="J137" s="265">
        <f>ROUND(I137*H137,2)</f>
        <v>0</v>
      </c>
      <c r="K137" s="261" t="s">
        <v>19</v>
      </c>
      <c r="L137" s="266"/>
      <c r="M137" s="267" t="s">
        <v>19</v>
      </c>
      <c r="N137" s="268" t="s">
        <v>45</v>
      </c>
      <c r="O137" s="85"/>
      <c r="P137" s="222">
        <f>O137*H137</f>
        <v>0</v>
      </c>
      <c r="Q137" s="222">
        <v>0.00035</v>
      </c>
      <c r="R137" s="222">
        <f>Q137*H137</f>
        <v>0.0308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161</v>
      </c>
      <c r="AT137" s="224" t="s">
        <v>157</v>
      </c>
      <c r="AU137" s="224" t="s">
        <v>156</v>
      </c>
      <c r="AY137" s="18" t="s">
        <v>139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81</v>
      </c>
      <c r="BK137" s="225">
        <f>ROUND(I137*H137,2)</f>
        <v>0</v>
      </c>
      <c r="BL137" s="18" t="s">
        <v>146</v>
      </c>
      <c r="BM137" s="224" t="s">
        <v>257</v>
      </c>
    </row>
    <row r="138" spans="1:65" s="2" customFormat="1" ht="14.4" customHeight="1">
      <c r="A138" s="39"/>
      <c r="B138" s="40"/>
      <c r="C138" s="259" t="s">
        <v>258</v>
      </c>
      <c r="D138" s="259" t="s">
        <v>157</v>
      </c>
      <c r="E138" s="260" t="s">
        <v>259</v>
      </c>
      <c r="F138" s="261" t="s">
        <v>260</v>
      </c>
      <c r="G138" s="262" t="s">
        <v>221</v>
      </c>
      <c r="H138" s="263">
        <v>29</v>
      </c>
      <c r="I138" s="264"/>
      <c r="J138" s="265">
        <f>ROUND(I138*H138,2)</f>
        <v>0</v>
      </c>
      <c r="K138" s="261" t="s">
        <v>19</v>
      </c>
      <c r="L138" s="266"/>
      <c r="M138" s="267" t="s">
        <v>19</v>
      </c>
      <c r="N138" s="268" t="s">
        <v>45</v>
      </c>
      <c r="O138" s="85"/>
      <c r="P138" s="222">
        <f>O138*H138</f>
        <v>0</v>
      </c>
      <c r="Q138" s="222">
        <v>0.00035</v>
      </c>
      <c r="R138" s="222">
        <f>Q138*H138</f>
        <v>0.01015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161</v>
      </c>
      <c r="AT138" s="224" t="s">
        <v>157</v>
      </c>
      <c r="AU138" s="224" t="s">
        <v>156</v>
      </c>
      <c r="AY138" s="18" t="s">
        <v>139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81</v>
      </c>
      <c r="BK138" s="225">
        <f>ROUND(I138*H138,2)</f>
        <v>0</v>
      </c>
      <c r="BL138" s="18" t="s">
        <v>146</v>
      </c>
      <c r="BM138" s="224" t="s">
        <v>261</v>
      </c>
    </row>
    <row r="139" spans="1:65" s="2" customFormat="1" ht="14.4" customHeight="1">
      <c r="A139" s="39"/>
      <c r="B139" s="40"/>
      <c r="C139" s="259" t="s">
        <v>262</v>
      </c>
      <c r="D139" s="259" t="s">
        <v>157</v>
      </c>
      <c r="E139" s="260" t="s">
        <v>263</v>
      </c>
      <c r="F139" s="261" t="s">
        <v>264</v>
      </c>
      <c r="G139" s="262" t="s">
        <v>221</v>
      </c>
      <c r="H139" s="263">
        <v>85</v>
      </c>
      <c r="I139" s="264"/>
      <c r="J139" s="265">
        <f>ROUND(I139*H139,2)</f>
        <v>0</v>
      </c>
      <c r="K139" s="261" t="s">
        <v>19</v>
      </c>
      <c r="L139" s="266"/>
      <c r="M139" s="267" t="s">
        <v>19</v>
      </c>
      <c r="N139" s="268" t="s">
        <v>45</v>
      </c>
      <c r="O139" s="85"/>
      <c r="P139" s="222">
        <f>O139*H139</f>
        <v>0</v>
      </c>
      <c r="Q139" s="222">
        <v>0.00035</v>
      </c>
      <c r="R139" s="222">
        <f>Q139*H139</f>
        <v>0.02975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161</v>
      </c>
      <c r="AT139" s="224" t="s">
        <v>157</v>
      </c>
      <c r="AU139" s="224" t="s">
        <v>156</v>
      </c>
      <c r="AY139" s="18" t="s">
        <v>139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81</v>
      </c>
      <c r="BK139" s="225">
        <f>ROUND(I139*H139,2)</f>
        <v>0</v>
      </c>
      <c r="BL139" s="18" t="s">
        <v>146</v>
      </c>
      <c r="BM139" s="224" t="s">
        <v>265</v>
      </c>
    </row>
    <row r="140" spans="1:65" s="2" customFormat="1" ht="14.4" customHeight="1">
      <c r="A140" s="39"/>
      <c r="B140" s="40"/>
      <c r="C140" s="259" t="s">
        <v>266</v>
      </c>
      <c r="D140" s="259" t="s">
        <v>157</v>
      </c>
      <c r="E140" s="260" t="s">
        <v>267</v>
      </c>
      <c r="F140" s="261" t="s">
        <v>268</v>
      </c>
      <c r="G140" s="262" t="s">
        <v>221</v>
      </c>
      <c r="H140" s="263">
        <v>190</v>
      </c>
      <c r="I140" s="264"/>
      <c r="J140" s="265">
        <f>ROUND(I140*H140,2)</f>
        <v>0</v>
      </c>
      <c r="K140" s="261" t="s">
        <v>19</v>
      </c>
      <c r="L140" s="266"/>
      <c r="M140" s="267" t="s">
        <v>19</v>
      </c>
      <c r="N140" s="268" t="s">
        <v>45</v>
      </c>
      <c r="O140" s="85"/>
      <c r="P140" s="222">
        <f>O140*H140</f>
        <v>0</v>
      </c>
      <c r="Q140" s="222">
        <v>0.00035</v>
      </c>
      <c r="R140" s="222">
        <f>Q140*H140</f>
        <v>0.0665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161</v>
      </c>
      <c r="AT140" s="224" t="s">
        <v>157</v>
      </c>
      <c r="AU140" s="224" t="s">
        <v>156</v>
      </c>
      <c r="AY140" s="18" t="s">
        <v>139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81</v>
      </c>
      <c r="BK140" s="225">
        <f>ROUND(I140*H140,2)</f>
        <v>0</v>
      </c>
      <c r="BL140" s="18" t="s">
        <v>146</v>
      </c>
      <c r="BM140" s="224" t="s">
        <v>269</v>
      </c>
    </row>
    <row r="141" spans="1:65" s="2" customFormat="1" ht="14.4" customHeight="1">
      <c r="A141" s="39"/>
      <c r="B141" s="40"/>
      <c r="C141" s="259" t="s">
        <v>270</v>
      </c>
      <c r="D141" s="259" t="s">
        <v>157</v>
      </c>
      <c r="E141" s="260" t="s">
        <v>271</v>
      </c>
      <c r="F141" s="261" t="s">
        <v>272</v>
      </c>
      <c r="G141" s="262" t="s">
        <v>221</v>
      </c>
      <c r="H141" s="263">
        <v>180</v>
      </c>
      <c r="I141" s="264"/>
      <c r="J141" s="265">
        <f>ROUND(I141*H141,2)</f>
        <v>0</v>
      </c>
      <c r="K141" s="261" t="s">
        <v>19</v>
      </c>
      <c r="L141" s="266"/>
      <c r="M141" s="267" t="s">
        <v>19</v>
      </c>
      <c r="N141" s="268" t="s">
        <v>45</v>
      </c>
      <c r="O141" s="85"/>
      <c r="P141" s="222">
        <f>O141*H141</f>
        <v>0</v>
      </c>
      <c r="Q141" s="222">
        <v>0.00035</v>
      </c>
      <c r="R141" s="222">
        <f>Q141*H141</f>
        <v>0.063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161</v>
      </c>
      <c r="AT141" s="224" t="s">
        <v>157</v>
      </c>
      <c r="AU141" s="224" t="s">
        <v>156</v>
      </c>
      <c r="AY141" s="18" t="s">
        <v>139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81</v>
      </c>
      <c r="BK141" s="225">
        <f>ROUND(I141*H141,2)</f>
        <v>0</v>
      </c>
      <c r="BL141" s="18" t="s">
        <v>146</v>
      </c>
      <c r="BM141" s="224" t="s">
        <v>273</v>
      </c>
    </row>
    <row r="142" spans="1:65" s="2" customFormat="1" ht="14.4" customHeight="1">
      <c r="A142" s="39"/>
      <c r="B142" s="40"/>
      <c r="C142" s="259" t="s">
        <v>274</v>
      </c>
      <c r="D142" s="259" t="s">
        <v>157</v>
      </c>
      <c r="E142" s="260" t="s">
        <v>275</v>
      </c>
      <c r="F142" s="261" t="s">
        <v>276</v>
      </c>
      <c r="G142" s="262" t="s">
        <v>221</v>
      </c>
      <c r="H142" s="263">
        <v>85</v>
      </c>
      <c r="I142" s="264"/>
      <c r="J142" s="265">
        <f>ROUND(I142*H142,2)</f>
        <v>0</v>
      </c>
      <c r="K142" s="261" t="s">
        <v>19</v>
      </c>
      <c r="L142" s="266"/>
      <c r="M142" s="267" t="s">
        <v>19</v>
      </c>
      <c r="N142" s="268" t="s">
        <v>45</v>
      </c>
      <c r="O142" s="85"/>
      <c r="P142" s="222">
        <f>O142*H142</f>
        <v>0</v>
      </c>
      <c r="Q142" s="222">
        <v>0.00035</v>
      </c>
      <c r="R142" s="222">
        <f>Q142*H142</f>
        <v>0.02975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161</v>
      </c>
      <c r="AT142" s="224" t="s">
        <v>157</v>
      </c>
      <c r="AU142" s="224" t="s">
        <v>156</v>
      </c>
      <c r="AY142" s="18" t="s">
        <v>139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81</v>
      </c>
      <c r="BK142" s="225">
        <f>ROUND(I142*H142,2)</f>
        <v>0</v>
      </c>
      <c r="BL142" s="18" t="s">
        <v>146</v>
      </c>
      <c r="BM142" s="224" t="s">
        <v>277</v>
      </c>
    </row>
    <row r="143" spans="1:47" s="2" customFormat="1" ht="12">
      <c r="A143" s="39"/>
      <c r="B143" s="40"/>
      <c r="C143" s="41"/>
      <c r="D143" s="228" t="s">
        <v>169</v>
      </c>
      <c r="E143" s="41"/>
      <c r="F143" s="269" t="s">
        <v>278</v>
      </c>
      <c r="G143" s="41"/>
      <c r="H143" s="41"/>
      <c r="I143" s="270"/>
      <c r="J143" s="41"/>
      <c r="K143" s="41"/>
      <c r="L143" s="45"/>
      <c r="M143" s="271"/>
      <c r="N143" s="27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169</v>
      </c>
      <c r="AU143" s="18" t="s">
        <v>156</v>
      </c>
    </row>
    <row r="144" spans="1:65" s="2" customFormat="1" ht="14.4" customHeight="1">
      <c r="A144" s="39"/>
      <c r="B144" s="40"/>
      <c r="C144" s="259" t="s">
        <v>279</v>
      </c>
      <c r="D144" s="259" t="s">
        <v>157</v>
      </c>
      <c r="E144" s="260" t="s">
        <v>280</v>
      </c>
      <c r="F144" s="261" t="s">
        <v>281</v>
      </c>
      <c r="G144" s="262" t="s">
        <v>221</v>
      </c>
      <c r="H144" s="263">
        <v>34</v>
      </c>
      <c r="I144" s="264"/>
      <c r="J144" s="265">
        <f>ROUND(I144*H144,2)</f>
        <v>0</v>
      </c>
      <c r="K144" s="261" t="s">
        <v>19</v>
      </c>
      <c r="L144" s="266"/>
      <c r="M144" s="267" t="s">
        <v>19</v>
      </c>
      <c r="N144" s="268" t="s">
        <v>45</v>
      </c>
      <c r="O144" s="85"/>
      <c r="P144" s="222">
        <f>O144*H144</f>
        <v>0</v>
      </c>
      <c r="Q144" s="222">
        <v>0.00035</v>
      </c>
      <c r="R144" s="222">
        <f>Q144*H144</f>
        <v>0.011899999999999999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161</v>
      </c>
      <c r="AT144" s="224" t="s">
        <v>157</v>
      </c>
      <c r="AU144" s="224" t="s">
        <v>156</v>
      </c>
      <c r="AY144" s="18" t="s">
        <v>139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81</v>
      </c>
      <c r="BK144" s="225">
        <f>ROUND(I144*H144,2)</f>
        <v>0</v>
      </c>
      <c r="BL144" s="18" t="s">
        <v>146</v>
      </c>
      <c r="BM144" s="224" t="s">
        <v>282</v>
      </c>
    </row>
    <row r="145" spans="1:65" s="2" customFormat="1" ht="14.4" customHeight="1">
      <c r="A145" s="39"/>
      <c r="B145" s="40"/>
      <c r="C145" s="259" t="s">
        <v>283</v>
      </c>
      <c r="D145" s="259" t="s">
        <v>157</v>
      </c>
      <c r="E145" s="260" t="s">
        <v>284</v>
      </c>
      <c r="F145" s="261" t="s">
        <v>285</v>
      </c>
      <c r="G145" s="262" t="s">
        <v>221</v>
      </c>
      <c r="H145" s="263">
        <v>215</v>
      </c>
      <c r="I145" s="264"/>
      <c r="J145" s="265">
        <f>ROUND(I145*H145,2)</f>
        <v>0</v>
      </c>
      <c r="K145" s="261" t="s">
        <v>19</v>
      </c>
      <c r="L145" s="266"/>
      <c r="M145" s="267" t="s">
        <v>19</v>
      </c>
      <c r="N145" s="268" t="s">
        <v>45</v>
      </c>
      <c r="O145" s="85"/>
      <c r="P145" s="222">
        <f>O145*H145</f>
        <v>0</v>
      </c>
      <c r="Q145" s="222">
        <v>0.00035</v>
      </c>
      <c r="R145" s="222">
        <f>Q145*H145</f>
        <v>0.07525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161</v>
      </c>
      <c r="AT145" s="224" t="s">
        <v>157</v>
      </c>
      <c r="AU145" s="224" t="s">
        <v>156</v>
      </c>
      <c r="AY145" s="18" t="s">
        <v>139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81</v>
      </c>
      <c r="BK145" s="225">
        <f>ROUND(I145*H145,2)</f>
        <v>0</v>
      </c>
      <c r="BL145" s="18" t="s">
        <v>146</v>
      </c>
      <c r="BM145" s="224" t="s">
        <v>286</v>
      </c>
    </row>
    <row r="146" spans="1:65" s="2" customFormat="1" ht="14.4" customHeight="1">
      <c r="A146" s="39"/>
      <c r="B146" s="40"/>
      <c r="C146" s="259" t="s">
        <v>287</v>
      </c>
      <c r="D146" s="259" t="s">
        <v>157</v>
      </c>
      <c r="E146" s="260" t="s">
        <v>288</v>
      </c>
      <c r="F146" s="261" t="s">
        <v>289</v>
      </c>
      <c r="G146" s="262" t="s">
        <v>221</v>
      </c>
      <c r="H146" s="263">
        <v>720</v>
      </c>
      <c r="I146" s="264"/>
      <c r="J146" s="265">
        <f>ROUND(I146*H146,2)</f>
        <v>0</v>
      </c>
      <c r="K146" s="261" t="s">
        <v>19</v>
      </c>
      <c r="L146" s="266"/>
      <c r="M146" s="267" t="s">
        <v>19</v>
      </c>
      <c r="N146" s="268" t="s">
        <v>45</v>
      </c>
      <c r="O146" s="85"/>
      <c r="P146" s="222">
        <f>O146*H146</f>
        <v>0</v>
      </c>
      <c r="Q146" s="222">
        <v>0.00035</v>
      </c>
      <c r="R146" s="222">
        <f>Q146*H146</f>
        <v>0.252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161</v>
      </c>
      <c r="AT146" s="224" t="s">
        <v>157</v>
      </c>
      <c r="AU146" s="224" t="s">
        <v>156</v>
      </c>
      <c r="AY146" s="18" t="s">
        <v>139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81</v>
      </c>
      <c r="BK146" s="225">
        <f>ROUND(I146*H146,2)</f>
        <v>0</v>
      </c>
      <c r="BL146" s="18" t="s">
        <v>146</v>
      </c>
      <c r="BM146" s="224" t="s">
        <v>290</v>
      </c>
    </row>
    <row r="147" spans="1:63" s="12" customFormat="1" ht="20.85" customHeight="1">
      <c r="A147" s="12"/>
      <c r="B147" s="197"/>
      <c r="C147" s="198"/>
      <c r="D147" s="199" t="s">
        <v>73</v>
      </c>
      <c r="E147" s="211" t="s">
        <v>291</v>
      </c>
      <c r="F147" s="211" t="s">
        <v>292</v>
      </c>
      <c r="G147" s="198"/>
      <c r="H147" s="198"/>
      <c r="I147" s="201"/>
      <c r="J147" s="212">
        <f>BK147</f>
        <v>0</v>
      </c>
      <c r="K147" s="198"/>
      <c r="L147" s="203"/>
      <c r="M147" s="204"/>
      <c r="N147" s="205"/>
      <c r="O147" s="205"/>
      <c r="P147" s="206">
        <f>SUM(P148:P166)</f>
        <v>0</v>
      </c>
      <c r="Q147" s="205"/>
      <c r="R147" s="206">
        <f>SUM(R148:R166)</f>
        <v>0.08050000000000002</v>
      </c>
      <c r="S147" s="205"/>
      <c r="T147" s="207">
        <f>SUM(T148:T166)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8" t="s">
        <v>81</v>
      </c>
      <c r="AT147" s="209" t="s">
        <v>73</v>
      </c>
      <c r="AU147" s="209" t="s">
        <v>83</v>
      </c>
      <c r="AY147" s="208" t="s">
        <v>139</v>
      </c>
      <c r="BK147" s="210">
        <f>SUM(BK148:BK166)</f>
        <v>0</v>
      </c>
    </row>
    <row r="148" spans="1:65" s="2" customFormat="1" ht="24.15" customHeight="1">
      <c r="A148" s="39"/>
      <c r="B148" s="40"/>
      <c r="C148" s="213" t="s">
        <v>293</v>
      </c>
      <c r="D148" s="213" t="s">
        <v>141</v>
      </c>
      <c r="E148" s="214" t="s">
        <v>294</v>
      </c>
      <c r="F148" s="215" t="s">
        <v>295</v>
      </c>
      <c r="G148" s="216" t="s">
        <v>167</v>
      </c>
      <c r="H148" s="217">
        <v>1610</v>
      </c>
      <c r="I148" s="218"/>
      <c r="J148" s="219">
        <f>ROUND(I148*H148,2)</f>
        <v>0</v>
      </c>
      <c r="K148" s="215" t="s">
        <v>145</v>
      </c>
      <c r="L148" s="45"/>
      <c r="M148" s="220" t="s">
        <v>19</v>
      </c>
      <c r="N148" s="221" t="s">
        <v>45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146</v>
      </c>
      <c r="AT148" s="224" t="s">
        <v>141</v>
      </c>
      <c r="AU148" s="224" t="s">
        <v>156</v>
      </c>
      <c r="AY148" s="18" t="s">
        <v>139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81</v>
      </c>
      <c r="BK148" s="225">
        <f>ROUND(I148*H148,2)</f>
        <v>0</v>
      </c>
      <c r="BL148" s="18" t="s">
        <v>146</v>
      </c>
      <c r="BM148" s="224" t="s">
        <v>296</v>
      </c>
    </row>
    <row r="149" spans="1:65" s="2" customFormat="1" ht="14.4" customHeight="1">
      <c r="A149" s="39"/>
      <c r="B149" s="40"/>
      <c r="C149" s="213" t="s">
        <v>297</v>
      </c>
      <c r="D149" s="213" t="s">
        <v>141</v>
      </c>
      <c r="E149" s="214" t="s">
        <v>298</v>
      </c>
      <c r="F149" s="215" t="s">
        <v>299</v>
      </c>
      <c r="G149" s="216" t="s">
        <v>167</v>
      </c>
      <c r="H149" s="217">
        <v>1610</v>
      </c>
      <c r="I149" s="218"/>
      <c r="J149" s="219">
        <f>ROUND(I149*H149,2)</f>
        <v>0</v>
      </c>
      <c r="K149" s="215" t="s">
        <v>145</v>
      </c>
      <c r="L149" s="45"/>
      <c r="M149" s="220" t="s">
        <v>19</v>
      </c>
      <c r="N149" s="221" t="s">
        <v>45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146</v>
      </c>
      <c r="AT149" s="224" t="s">
        <v>141</v>
      </c>
      <c r="AU149" s="224" t="s">
        <v>156</v>
      </c>
      <c r="AY149" s="18" t="s">
        <v>139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81</v>
      </c>
      <c r="BK149" s="225">
        <f>ROUND(I149*H149,2)</f>
        <v>0</v>
      </c>
      <c r="BL149" s="18" t="s">
        <v>146</v>
      </c>
      <c r="BM149" s="224" t="s">
        <v>300</v>
      </c>
    </row>
    <row r="150" spans="1:65" s="2" customFormat="1" ht="14.4" customHeight="1">
      <c r="A150" s="39"/>
      <c r="B150" s="40"/>
      <c r="C150" s="259" t="s">
        <v>301</v>
      </c>
      <c r="D150" s="259" t="s">
        <v>157</v>
      </c>
      <c r="E150" s="260" t="s">
        <v>302</v>
      </c>
      <c r="F150" s="261" t="s">
        <v>303</v>
      </c>
      <c r="G150" s="262" t="s">
        <v>221</v>
      </c>
      <c r="H150" s="263">
        <v>360</v>
      </c>
      <c r="I150" s="264"/>
      <c r="J150" s="265">
        <f>ROUND(I150*H150,2)</f>
        <v>0</v>
      </c>
      <c r="K150" s="261" t="s">
        <v>19</v>
      </c>
      <c r="L150" s="266"/>
      <c r="M150" s="267" t="s">
        <v>19</v>
      </c>
      <c r="N150" s="268" t="s">
        <v>45</v>
      </c>
      <c r="O150" s="85"/>
      <c r="P150" s="222">
        <f>O150*H150</f>
        <v>0</v>
      </c>
      <c r="Q150" s="222">
        <v>5E-05</v>
      </c>
      <c r="R150" s="222">
        <f>Q150*H150</f>
        <v>0.018000000000000002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161</v>
      </c>
      <c r="AT150" s="224" t="s">
        <v>157</v>
      </c>
      <c r="AU150" s="224" t="s">
        <v>156</v>
      </c>
      <c r="AY150" s="18" t="s">
        <v>139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81</v>
      </c>
      <c r="BK150" s="225">
        <f>ROUND(I150*H150,2)</f>
        <v>0</v>
      </c>
      <c r="BL150" s="18" t="s">
        <v>146</v>
      </c>
      <c r="BM150" s="224" t="s">
        <v>304</v>
      </c>
    </row>
    <row r="151" spans="1:65" s="2" customFormat="1" ht="14.4" customHeight="1">
      <c r="A151" s="39"/>
      <c r="B151" s="40"/>
      <c r="C151" s="259" t="s">
        <v>305</v>
      </c>
      <c r="D151" s="259" t="s">
        <v>157</v>
      </c>
      <c r="E151" s="260" t="s">
        <v>306</v>
      </c>
      <c r="F151" s="261" t="s">
        <v>307</v>
      </c>
      <c r="G151" s="262" t="s">
        <v>221</v>
      </c>
      <c r="H151" s="263">
        <v>135</v>
      </c>
      <c r="I151" s="264"/>
      <c r="J151" s="265">
        <f>ROUND(I151*H151,2)</f>
        <v>0</v>
      </c>
      <c r="K151" s="261" t="s">
        <v>19</v>
      </c>
      <c r="L151" s="266"/>
      <c r="M151" s="267" t="s">
        <v>19</v>
      </c>
      <c r="N151" s="268" t="s">
        <v>45</v>
      </c>
      <c r="O151" s="85"/>
      <c r="P151" s="222">
        <f>O151*H151</f>
        <v>0</v>
      </c>
      <c r="Q151" s="222">
        <v>5E-05</v>
      </c>
      <c r="R151" s="222">
        <f>Q151*H151</f>
        <v>0.00675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161</v>
      </c>
      <c r="AT151" s="224" t="s">
        <v>157</v>
      </c>
      <c r="AU151" s="224" t="s">
        <v>156</v>
      </c>
      <c r="AY151" s="18" t="s">
        <v>139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81</v>
      </c>
      <c r="BK151" s="225">
        <f>ROUND(I151*H151,2)</f>
        <v>0</v>
      </c>
      <c r="BL151" s="18" t="s">
        <v>146</v>
      </c>
      <c r="BM151" s="224" t="s">
        <v>308</v>
      </c>
    </row>
    <row r="152" spans="1:47" s="2" customFormat="1" ht="12">
      <c r="A152" s="39"/>
      <c r="B152" s="40"/>
      <c r="C152" s="41"/>
      <c r="D152" s="228" t="s">
        <v>169</v>
      </c>
      <c r="E152" s="41"/>
      <c r="F152" s="269" t="s">
        <v>309</v>
      </c>
      <c r="G152" s="41"/>
      <c r="H152" s="41"/>
      <c r="I152" s="270"/>
      <c r="J152" s="41"/>
      <c r="K152" s="41"/>
      <c r="L152" s="45"/>
      <c r="M152" s="271"/>
      <c r="N152" s="27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169</v>
      </c>
      <c r="AU152" s="18" t="s">
        <v>156</v>
      </c>
    </row>
    <row r="153" spans="1:65" s="2" customFormat="1" ht="14.4" customHeight="1">
      <c r="A153" s="39"/>
      <c r="B153" s="40"/>
      <c r="C153" s="259" t="s">
        <v>310</v>
      </c>
      <c r="D153" s="259" t="s">
        <v>157</v>
      </c>
      <c r="E153" s="260" t="s">
        <v>311</v>
      </c>
      <c r="F153" s="261" t="s">
        <v>312</v>
      </c>
      <c r="G153" s="262" t="s">
        <v>221</v>
      </c>
      <c r="H153" s="263">
        <v>220</v>
      </c>
      <c r="I153" s="264"/>
      <c r="J153" s="265">
        <f>ROUND(I153*H153,2)</f>
        <v>0</v>
      </c>
      <c r="K153" s="261" t="s">
        <v>19</v>
      </c>
      <c r="L153" s="266"/>
      <c r="M153" s="267" t="s">
        <v>19</v>
      </c>
      <c r="N153" s="268" t="s">
        <v>45</v>
      </c>
      <c r="O153" s="85"/>
      <c r="P153" s="222">
        <f>O153*H153</f>
        <v>0</v>
      </c>
      <c r="Q153" s="222">
        <v>5E-05</v>
      </c>
      <c r="R153" s="222">
        <f>Q153*H153</f>
        <v>0.011000000000000001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161</v>
      </c>
      <c r="AT153" s="224" t="s">
        <v>157</v>
      </c>
      <c r="AU153" s="224" t="s">
        <v>156</v>
      </c>
      <c r="AY153" s="18" t="s">
        <v>139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81</v>
      </c>
      <c r="BK153" s="225">
        <f>ROUND(I153*H153,2)</f>
        <v>0</v>
      </c>
      <c r="BL153" s="18" t="s">
        <v>146</v>
      </c>
      <c r="BM153" s="224" t="s">
        <v>313</v>
      </c>
    </row>
    <row r="154" spans="1:47" s="2" customFormat="1" ht="12">
      <c r="A154" s="39"/>
      <c r="B154" s="40"/>
      <c r="C154" s="41"/>
      <c r="D154" s="228" t="s">
        <v>169</v>
      </c>
      <c r="E154" s="41"/>
      <c r="F154" s="269" t="s">
        <v>314</v>
      </c>
      <c r="G154" s="41"/>
      <c r="H154" s="41"/>
      <c r="I154" s="270"/>
      <c r="J154" s="41"/>
      <c r="K154" s="41"/>
      <c r="L154" s="45"/>
      <c r="M154" s="271"/>
      <c r="N154" s="27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169</v>
      </c>
      <c r="AU154" s="18" t="s">
        <v>156</v>
      </c>
    </row>
    <row r="155" spans="1:65" s="2" customFormat="1" ht="14.4" customHeight="1">
      <c r="A155" s="39"/>
      <c r="B155" s="40"/>
      <c r="C155" s="259" t="s">
        <v>315</v>
      </c>
      <c r="D155" s="259" t="s">
        <v>157</v>
      </c>
      <c r="E155" s="260" t="s">
        <v>316</v>
      </c>
      <c r="F155" s="261" t="s">
        <v>317</v>
      </c>
      <c r="G155" s="262" t="s">
        <v>221</v>
      </c>
      <c r="H155" s="263">
        <v>120</v>
      </c>
      <c r="I155" s="264"/>
      <c r="J155" s="265">
        <f>ROUND(I155*H155,2)</f>
        <v>0</v>
      </c>
      <c r="K155" s="261" t="s">
        <v>19</v>
      </c>
      <c r="L155" s="266"/>
      <c r="M155" s="267" t="s">
        <v>19</v>
      </c>
      <c r="N155" s="268" t="s">
        <v>45</v>
      </c>
      <c r="O155" s="85"/>
      <c r="P155" s="222">
        <f>O155*H155</f>
        <v>0</v>
      </c>
      <c r="Q155" s="222">
        <v>5E-05</v>
      </c>
      <c r="R155" s="222">
        <f>Q155*H155</f>
        <v>0.006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161</v>
      </c>
      <c r="AT155" s="224" t="s">
        <v>157</v>
      </c>
      <c r="AU155" s="224" t="s">
        <v>156</v>
      </c>
      <c r="AY155" s="18" t="s">
        <v>139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81</v>
      </c>
      <c r="BK155" s="225">
        <f>ROUND(I155*H155,2)</f>
        <v>0</v>
      </c>
      <c r="BL155" s="18" t="s">
        <v>146</v>
      </c>
      <c r="BM155" s="224" t="s">
        <v>318</v>
      </c>
    </row>
    <row r="156" spans="1:47" s="2" customFormat="1" ht="12">
      <c r="A156" s="39"/>
      <c r="B156" s="40"/>
      <c r="C156" s="41"/>
      <c r="D156" s="228" t="s">
        <v>169</v>
      </c>
      <c r="E156" s="41"/>
      <c r="F156" s="269" t="s">
        <v>314</v>
      </c>
      <c r="G156" s="41"/>
      <c r="H156" s="41"/>
      <c r="I156" s="270"/>
      <c r="J156" s="41"/>
      <c r="K156" s="41"/>
      <c r="L156" s="45"/>
      <c r="M156" s="271"/>
      <c r="N156" s="27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169</v>
      </c>
      <c r="AU156" s="18" t="s">
        <v>156</v>
      </c>
    </row>
    <row r="157" spans="1:65" s="2" customFormat="1" ht="14.4" customHeight="1">
      <c r="A157" s="39"/>
      <c r="B157" s="40"/>
      <c r="C157" s="259" t="s">
        <v>319</v>
      </c>
      <c r="D157" s="259" t="s">
        <v>157</v>
      </c>
      <c r="E157" s="260" t="s">
        <v>320</v>
      </c>
      <c r="F157" s="261" t="s">
        <v>321</v>
      </c>
      <c r="G157" s="262" t="s">
        <v>221</v>
      </c>
      <c r="H157" s="263">
        <v>170</v>
      </c>
      <c r="I157" s="264"/>
      <c r="J157" s="265">
        <f>ROUND(I157*H157,2)</f>
        <v>0</v>
      </c>
      <c r="K157" s="261" t="s">
        <v>19</v>
      </c>
      <c r="L157" s="266"/>
      <c r="M157" s="267" t="s">
        <v>19</v>
      </c>
      <c r="N157" s="268" t="s">
        <v>45</v>
      </c>
      <c r="O157" s="85"/>
      <c r="P157" s="222">
        <f>O157*H157</f>
        <v>0</v>
      </c>
      <c r="Q157" s="222">
        <v>5E-05</v>
      </c>
      <c r="R157" s="222">
        <f>Q157*H157</f>
        <v>0.0085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161</v>
      </c>
      <c r="AT157" s="224" t="s">
        <v>157</v>
      </c>
      <c r="AU157" s="224" t="s">
        <v>156</v>
      </c>
      <c r="AY157" s="18" t="s">
        <v>139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81</v>
      </c>
      <c r="BK157" s="225">
        <f>ROUND(I157*H157,2)</f>
        <v>0</v>
      </c>
      <c r="BL157" s="18" t="s">
        <v>146</v>
      </c>
      <c r="BM157" s="224" t="s">
        <v>322</v>
      </c>
    </row>
    <row r="158" spans="1:65" s="2" customFormat="1" ht="14.4" customHeight="1">
      <c r="A158" s="39"/>
      <c r="B158" s="40"/>
      <c r="C158" s="259" t="s">
        <v>323</v>
      </c>
      <c r="D158" s="259" t="s">
        <v>157</v>
      </c>
      <c r="E158" s="260" t="s">
        <v>324</v>
      </c>
      <c r="F158" s="261" t="s">
        <v>325</v>
      </c>
      <c r="G158" s="262" t="s">
        <v>221</v>
      </c>
      <c r="H158" s="263">
        <v>190</v>
      </c>
      <c r="I158" s="264"/>
      <c r="J158" s="265">
        <f>ROUND(I158*H158,2)</f>
        <v>0</v>
      </c>
      <c r="K158" s="261" t="s">
        <v>19</v>
      </c>
      <c r="L158" s="266"/>
      <c r="M158" s="267" t="s">
        <v>19</v>
      </c>
      <c r="N158" s="268" t="s">
        <v>45</v>
      </c>
      <c r="O158" s="85"/>
      <c r="P158" s="222">
        <f>O158*H158</f>
        <v>0</v>
      </c>
      <c r="Q158" s="222">
        <v>5E-05</v>
      </c>
      <c r="R158" s="222">
        <f>Q158*H158</f>
        <v>0.0095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161</v>
      </c>
      <c r="AT158" s="224" t="s">
        <v>157</v>
      </c>
      <c r="AU158" s="224" t="s">
        <v>156</v>
      </c>
      <c r="AY158" s="18" t="s">
        <v>139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81</v>
      </c>
      <c r="BK158" s="225">
        <f>ROUND(I158*H158,2)</f>
        <v>0</v>
      </c>
      <c r="BL158" s="18" t="s">
        <v>146</v>
      </c>
      <c r="BM158" s="224" t="s">
        <v>326</v>
      </c>
    </row>
    <row r="159" spans="1:47" s="2" customFormat="1" ht="12">
      <c r="A159" s="39"/>
      <c r="B159" s="40"/>
      <c r="C159" s="41"/>
      <c r="D159" s="228" t="s">
        <v>169</v>
      </c>
      <c r="E159" s="41"/>
      <c r="F159" s="269" t="s">
        <v>309</v>
      </c>
      <c r="G159" s="41"/>
      <c r="H159" s="41"/>
      <c r="I159" s="270"/>
      <c r="J159" s="41"/>
      <c r="K159" s="41"/>
      <c r="L159" s="45"/>
      <c r="M159" s="271"/>
      <c r="N159" s="27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169</v>
      </c>
      <c r="AU159" s="18" t="s">
        <v>156</v>
      </c>
    </row>
    <row r="160" spans="1:65" s="2" customFormat="1" ht="14.4" customHeight="1">
      <c r="A160" s="39"/>
      <c r="B160" s="40"/>
      <c r="C160" s="259" t="s">
        <v>327</v>
      </c>
      <c r="D160" s="259" t="s">
        <v>157</v>
      </c>
      <c r="E160" s="260" t="s">
        <v>328</v>
      </c>
      <c r="F160" s="261" t="s">
        <v>329</v>
      </c>
      <c r="G160" s="262" t="s">
        <v>221</v>
      </c>
      <c r="H160" s="263">
        <v>140</v>
      </c>
      <c r="I160" s="264"/>
      <c r="J160" s="265">
        <f>ROUND(I160*H160,2)</f>
        <v>0</v>
      </c>
      <c r="K160" s="261" t="s">
        <v>19</v>
      </c>
      <c r="L160" s="266"/>
      <c r="M160" s="267" t="s">
        <v>19</v>
      </c>
      <c r="N160" s="268" t="s">
        <v>45</v>
      </c>
      <c r="O160" s="85"/>
      <c r="P160" s="222">
        <f>O160*H160</f>
        <v>0</v>
      </c>
      <c r="Q160" s="222">
        <v>5E-05</v>
      </c>
      <c r="R160" s="222">
        <f>Q160*H160</f>
        <v>0.007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161</v>
      </c>
      <c r="AT160" s="224" t="s">
        <v>157</v>
      </c>
      <c r="AU160" s="224" t="s">
        <v>156</v>
      </c>
      <c r="AY160" s="18" t="s">
        <v>139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81</v>
      </c>
      <c r="BK160" s="225">
        <f>ROUND(I160*H160,2)</f>
        <v>0</v>
      </c>
      <c r="BL160" s="18" t="s">
        <v>146</v>
      </c>
      <c r="BM160" s="224" t="s">
        <v>330</v>
      </c>
    </row>
    <row r="161" spans="1:47" s="2" customFormat="1" ht="12">
      <c r="A161" s="39"/>
      <c r="B161" s="40"/>
      <c r="C161" s="41"/>
      <c r="D161" s="228" t="s">
        <v>169</v>
      </c>
      <c r="E161" s="41"/>
      <c r="F161" s="269" t="s">
        <v>331</v>
      </c>
      <c r="G161" s="41"/>
      <c r="H161" s="41"/>
      <c r="I161" s="270"/>
      <c r="J161" s="41"/>
      <c r="K161" s="41"/>
      <c r="L161" s="45"/>
      <c r="M161" s="271"/>
      <c r="N161" s="27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169</v>
      </c>
      <c r="AU161" s="18" t="s">
        <v>156</v>
      </c>
    </row>
    <row r="162" spans="1:65" s="2" customFormat="1" ht="14.4" customHeight="1">
      <c r="A162" s="39"/>
      <c r="B162" s="40"/>
      <c r="C162" s="259" t="s">
        <v>332</v>
      </c>
      <c r="D162" s="259" t="s">
        <v>157</v>
      </c>
      <c r="E162" s="260" t="s">
        <v>333</v>
      </c>
      <c r="F162" s="261" t="s">
        <v>334</v>
      </c>
      <c r="G162" s="262" t="s">
        <v>221</v>
      </c>
      <c r="H162" s="263">
        <v>50</v>
      </c>
      <c r="I162" s="264"/>
      <c r="J162" s="265">
        <f>ROUND(I162*H162,2)</f>
        <v>0</v>
      </c>
      <c r="K162" s="261" t="s">
        <v>19</v>
      </c>
      <c r="L162" s="266"/>
      <c r="M162" s="267" t="s">
        <v>19</v>
      </c>
      <c r="N162" s="268" t="s">
        <v>45</v>
      </c>
      <c r="O162" s="85"/>
      <c r="P162" s="222">
        <f>O162*H162</f>
        <v>0</v>
      </c>
      <c r="Q162" s="222">
        <v>5E-05</v>
      </c>
      <c r="R162" s="222">
        <f>Q162*H162</f>
        <v>0.0025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161</v>
      </c>
      <c r="AT162" s="224" t="s">
        <v>157</v>
      </c>
      <c r="AU162" s="224" t="s">
        <v>156</v>
      </c>
      <c r="AY162" s="18" t="s">
        <v>139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81</v>
      </c>
      <c r="BK162" s="225">
        <f>ROUND(I162*H162,2)</f>
        <v>0</v>
      </c>
      <c r="BL162" s="18" t="s">
        <v>146</v>
      </c>
      <c r="BM162" s="224" t="s">
        <v>335</v>
      </c>
    </row>
    <row r="163" spans="1:47" s="2" customFormat="1" ht="12">
      <c r="A163" s="39"/>
      <c r="B163" s="40"/>
      <c r="C163" s="41"/>
      <c r="D163" s="228" t="s">
        <v>169</v>
      </c>
      <c r="E163" s="41"/>
      <c r="F163" s="269" t="s">
        <v>331</v>
      </c>
      <c r="G163" s="41"/>
      <c r="H163" s="41"/>
      <c r="I163" s="270"/>
      <c r="J163" s="41"/>
      <c r="K163" s="41"/>
      <c r="L163" s="45"/>
      <c r="M163" s="271"/>
      <c r="N163" s="27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169</v>
      </c>
      <c r="AU163" s="18" t="s">
        <v>156</v>
      </c>
    </row>
    <row r="164" spans="1:65" s="2" customFormat="1" ht="14.4" customHeight="1">
      <c r="A164" s="39"/>
      <c r="B164" s="40"/>
      <c r="C164" s="259" t="s">
        <v>336</v>
      </c>
      <c r="D164" s="259" t="s">
        <v>157</v>
      </c>
      <c r="E164" s="260" t="s">
        <v>337</v>
      </c>
      <c r="F164" s="261" t="s">
        <v>338</v>
      </c>
      <c r="G164" s="262" t="s">
        <v>221</v>
      </c>
      <c r="H164" s="263">
        <v>145</v>
      </c>
      <c r="I164" s="264"/>
      <c r="J164" s="265">
        <f>ROUND(I164*H164,2)</f>
        <v>0</v>
      </c>
      <c r="K164" s="261" t="s">
        <v>19</v>
      </c>
      <c r="L164" s="266"/>
      <c r="M164" s="267" t="s">
        <v>19</v>
      </c>
      <c r="N164" s="268" t="s">
        <v>45</v>
      </c>
      <c r="O164" s="85"/>
      <c r="P164" s="222">
        <f>O164*H164</f>
        <v>0</v>
      </c>
      <c r="Q164" s="222">
        <v>5E-05</v>
      </c>
      <c r="R164" s="222">
        <f>Q164*H164</f>
        <v>0.00725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161</v>
      </c>
      <c r="AT164" s="224" t="s">
        <v>157</v>
      </c>
      <c r="AU164" s="224" t="s">
        <v>156</v>
      </c>
      <c r="AY164" s="18" t="s">
        <v>139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81</v>
      </c>
      <c r="BK164" s="225">
        <f>ROUND(I164*H164,2)</f>
        <v>0</v>
      </c>
      <c r="BL164" s="18" t="s">
        <v>146</v>
      </c>
      <c r="BM164" s="224" t="s">
        <v>339</v>
      </c>
    </row>
    <row r="165" spans="1:65" s="2" customFormat="1" ht="14.4" customHeight="1">
      <c r="A165" s="39"/>
      <c r="B165" s="40"/>
      <c r="C165" s="259" t="s">
        <v>340</v>
      </c>
      <c r="D165" s="259" t="s">
        <v>157</v>
      </c>
      <c r="E165" s="260" t="s">
        <v>341</v>
      </c>
      <c r="F165" s="261" t="s">
        <v>342</v>
      </c>
      <c r="G165" s="262" t="s">
        <v>221</v>
      </c>
      <c r="H165" s="263">
        <v>80</v>
      </c>
      <c r="I165" s="264"/>
      <c r="J165" s="265">
        <f>ROUND(I165*H165,2)</f>
        <v>0</v>
      </c>
      <c r="K165" s="261" t="s">
        <v>19</v>
      </c>
      <c r="L165" s="266"/>
      <c r="M165" s="267" t="s">
        <v>19</v>
      </c>
      <c r="N165" s="268" t="s">
        <v>45</v>
      </c>
      <c r="O165" s="85"/>
      <c r="P165" s="222">
        <f>O165*H165</f>
        <v>0</v>
      </c>
      <c r="Q165" s="222">
        <v>5E-05</v>
      </c>
      <c r="R165" s="222">
        <f>Q165*H165</f>
        <v>0.004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161</v>
      </c>
      <c r="AT165" s="224" t="s">
        <v>157</v>
      </c>
      <c r="AU165" s="224" t="s">
        <v>156</v>
      </c>
      <c r="AY165" s="18" t="s">
        <v>139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81</v>
      </c>
      <c r="BK165" s="225">
        <f>ROUND(I165*H165,2)</f>
        <v>0</v>
      </c>
      <c r="BL165" s="18" t="s">
        <v>146</v>
      </c>
      <c r="BM165" s="224" t="s">
        <v>343</v>
      </c>
    </row>
    <row r="166" spans="1:47" s="2" customFormat="1" ht="12">
      <c r="A166" s="39"/>
      <c r="B166" s="40"/>
      <c r="C166" s="41"/>
      <c r="D166" s="228" t="s">
        <v>169</v>
      </c>
      <c r="E166" s="41"/>
      <c r="F166" s="269" t="s">
        <v>331</v>
      </c>
      <c r="G166" s="41"/>
      <c r="H166" s="41"/>
      <c r="I166" s="270"/>
      <c r="J166" s="41"/>
      <c r="K166" s="41"/>
      <c r="L166" s="45"/>
      <c r="M166" s="271"/>
      <c r="N166" s="27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169</v>
      </c>
      <c r="AU166" s="18" t="s">
        <v>156</v>
      </c>
    </row>
    <row r="167" spans="1:63" s="12" customFormat="1" ht="20.85" customHeight="1">
      <c r="A167" s="12"/>
      <c r="B167" s="197"/>
      <c r="C167" s="198"/>
      <c r="D167" s="199" t="s">
        <v>73</v>
      </c>
      <c r="E167" s="211" t="s">
        <v>344</v>
      </c>
      <c r="F167" s="211" t="s">
        <v>345</v>
      </c>
      <c r="G167" s="198"/>
      <c r="H167" s="198"/>
      <c r="I167" s="201"/>
      <c r="J167" s="212">
        <f>BK167</f>
        <v>0</v>
      </c>
      <c r="K167" s="198"/>
      <c r="L167" s="203"/>
      <c r="M167" s="204"/>
      <c r="N167" s="205"/>
      <c r="O167" s="205"/>
      <c r="P167" s="206">
        <f>SUM(P168:P173)</f>
        <v>0</v>
      </c>
      <c r="Q167" s="205"/>
      <c r="R167" s="206">
        <f>SUM(R168:R173)</f>
        <v>0.12075</v>
      </c>
      <c r="S167" s="205"/>
      <c r="T167" s="207">
        <f>SUM(T168:T173)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8" t="s">
        <v>81</v>
      </c>
      <c r="AT167" s="209" t="s">
        <v>73</v>
      </c>
      <c r="AU167" s="209" t="s">
        <v>83</v>
      </c>
      <c r="AY167" s="208" t="s">
        <v>139</v>
      </c>
      <c r="BK167" s="210">
        <f>SUM(BK168:BK173)</f>
        <v>0</v>
      </c>
    </row>
    <row r="168" spans="1:65" s="2" customFormat="1" ht="24.15" customHeight="1">
      <c r="A168" s="39"/>
      <c r="B168" s="40"/>
      <c r="C168" s="213" t="s">
        <v>346</v>
      </c>
      <c r="D168" s="213" t="s">
        <v>141</v>
      </c>
      <c r="E168" s="214" t="s">
        <v>294</v>
      </c>
      <c r="F168" s="215" t="s">
        <v>295</v>
      </c>
      <c r="G168" s="216" t="s">
        <v>167</v>
      </c>
      <c r="H168" s="217">
        <v>324</v>
      </c>
      <c r="I168" s="218"/>
      <c r="J168" s="219">
        <f>ROUND(I168*H168,2)</f>
        <v>0</v>
      </c>
      <c r="K168" s="215" t="s">
        <v>145</v>
      </c>
      <c r="L168" s="45"/>
      <c r="M168" s="220" t="s">
        <v>19</v>
      </c>
      <c r="N168" s="221" t="s">
        <v>45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146</v>
      </c>
      <c r="AT168" s="224" t="s">
        <v>141</v>
      </c>
      <c r="AU168" s="224" t="s">
        <v>156</v>
      </c>
      <c r="AY168" s="18" t="s">
        <v>139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81</v>
      </c>
      <c r="BK168" s="225">
        <f>ROUND(I168*H168,2)</f>
        <v>0</v>
      </c>
      <c r="BL168" s="18" t="s">
        <v>146</v>
      </c>
      <c r="BM168" s="224" t="s">
        <v>347</v>
      </c>
    </row>
    <row r="169" spans="1:65" s="2" customFormat="1" ht="14.4" customHeight="1">
      <c r="A169" s="39"/>
      <c r="B169" s="40"/>
      <c r="C169" s="213" t="s">
        <v>348</v>
      </c>
      <c r="D169" s="213" t="s">
        <v>141</v>
      </c>
      <c r="E169" s="214" t="s">
        <v>215</v>
      </c>
      <c r="F169" s="215" t="s">
        <v>216</v>
      </c>
      <c r="G169" s="216" t="s">
        <v>167</v>
      </c>
      <c r="H169" s="217">
        <v>324</v>
      </c>
      <c r="I169" s="218"/>
      <c r="J169" s="219">
        <f>ROUND(I169*H169,2)</f>
        <v>0</v>
      </c>
      <c r="K169" s="215" t="s">
        <v>145</v>
      </c>
      <c r="L169" s="45"/>
      <c r="M169" s="220" t="s">
        <v>19</v>
      </c>
      <c r="N169" s="221" t="s">
        <v>45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146</v>
      </c>
      <c r="AT169" s="224" t="s">
        <v>141</v>
      </c>
      <c r="AU169" s="224" t="s">
        <v>156</v>
      </c>
      <c r="AY169" s="18" t="s">
        <v>139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81</v>
      </c>
      <c r="BK169" s="225">
        <f>ROUND(I169*H169,2)</f>
        <v>0</v>
      </c>
      <c r="BL169" s="18" t="s">
        <v>146</v>
      </c>
      <c r="BM169" s="224" t="s">
        <v>349</v>
      </c>
    </row>
    <row r="170" spans="1:65" s="2" customFormat="1" ht="37.8" customHeight="1">
      <c r="A170" s="39"/>
      <c r="B170" s="40"/>
      <c r="C170" s="259" t="s">
        <v>350</v>
      </c>
      <c r="D170" s="259" t="s">
        <v>157</v>
      </c>
      <c r="E170" s="260" t="s">
        <v>351</v>
      </c>
      <c r="F170" s="261" t="s">
        <v>352</v>
      </c>
      <c r="G170" s="262" t="s">
        <v>221</v>
      </c>
      <c r="H170" s="263">
        <v>345</v>
      </c>
      <c r="I170" s="264"/>
      <c r="J170" s="265">
        <f>ROUND(I170*H170,2)</f>
        <v>0</v>
      </c>
      <c r="K170" s="261" t="s">
        <v>19</v>
      </c>
      <c r="L170" s="266"/>
      <c r="M170" s="267" t="s">
        <v>19</v>
      </c>
      <c r="N170" s="268" t="s">
        <v>45</v>
      </c>
      <c r="O170" s="85"/>
      <c r="P170" s="222">
        <f>O170*H170</f>
        <v>0</v>
      </c>
      <c r="Q170" s="222">
        <v>0.00035</v>
      </c>
      <c r="R170" s="222">
        <f>Q170*H170</f>
        <v>0.12075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161</v>
      </c>
      <c r="AT170" s="224" t="s">
        <v>157</v>
      </c>
      <c r="AU170" s="224" t="s">
        <v>156</v>
      </c>
      <c r="AY170" s="18" t="s">
        <v>139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81</v>
      </c>
      <c r="BK170" s="225">
        <f>ROUND(I170*H170,2)</f>
        <v>0</v>
      </c>
      <c r="BL170" s="18" t="s">
        <v>146</v>
      </c>
      <c r="BM170" s="224" t="s">
        <v>353</v>
      </c>
    </row>
    <row r="171" spans="1:51" s="13" customFormat="1" ht="12">
      <c r="A171" s="13"/>
      <c r="B171" s="226"/>
      <c r="C171" s="227"/>
      <c r="D171" s="228" t="s">
        <v>152</v>
      </c>
      <c r="E171" s="229" t="s">
        <v>19</v>
      </c>
      <c r="F171" s="230" t="s">
        <v>354</v>
      </c>
      <c r="G171" s="227"/>
      <c r="H171" s="229" t="s">
        <v>19</v>
      </c>
      <c r="I171" s="231"/>
      <c r="J171" s="227"/>
      <c r="K171" s="227"/>
      <c r="L171" s="232"/>
      <c r="M171" s="233"/>
      <c r="N171" s="234"/>
      <c r="O171" s="234"/>
      <c r="P171" s="234"/>
      <c r="Q171" s="234"/>
      <c r="R171" s="234"/>
      <c r="S171" s="234"/>
      <c r="T171" s="23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6" t="s">
        <v>152</v>
      </c>
      <c r="AU171" s="236" t="s">
        <v>156</v>
      </c>
      <c r="AV171" s="13" t="s">
        <v>81</v>
      </c>
      <c r="AW171" s="13" t="s">
        <v>34</v>
      </c>
      <c r="AX171" s="13" t="s">
        <v>74</v>
      </c>
      <c r="AY171" s="236" t="s">
        <v>139</v>
      </c>
    </row>
    <row r="172" spans="1:51" s="14" customFormat="1" ht="12">
      <c r="A172" s="14"/>
      <c r="B172" s="237"/>
      <c r="C172" s="238"/>
      <c r="D172" s="228" t="s">
        <v>152</v>
      </c>
      <c r="E172" s="239" t="s">
        <v>19</v>
      </c>
      <c r="F172" s="240" t="s">
        <v>355</v>
      </c>
      <c r="G172" s="238"/>
      <c r="H172" s="241">
        <v>345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7" t="s">
        <v>152</v>
      </c>
      <c r="AU172" s="247" t="s">
        <v>156</v>
      </c>
      <c r="AV172" s="14" t="s">
        <v>83</v>
      </c>
      <c r="AW172" s="14" t="s">
        <v>34</v>
      </c>
      <c r="AX172" s="14" t="s">
        <v>74</v>
      </c>
      <c r="AY172" s="247" t="s">
        <v>139</v>
      </c>
    </row>
    <row r="173" spans="1:51" s="15" customFormat="1" ht="12">
      <c r="A173" s="15"/>
      <c r="B173" s="248"/>
      <c r="C173" s="249"/>
      <c r="D173" s="228" t="s">
        <v>152</v>
      </c>
      <c r="E173" s="250" t="s">
        <v>19</v>
      </c>
      <c r="F173" s="251" t="s">
        <v>155</v>
      </c>
      <c r="G173" s="249"/>
      <c r="H173" s="252">
        <v>345</v>
      </c>
      <c r="I173" s="253"/>
      <c r="J173" s="249"/>
      <c r="K173" s="249"/>
      <c r="L173" s="254"/>
      <c r="M173" s="255"/>
      <c r="N173" s="256"/>
      <c r="O173" s="256"/>
      <c r="P173" s="256"/>
      <c r="Q173" s="256"/>
      <c r="R173" s="256"/>
      <c r="S173" s="256"/>
      <c r="T173" s="257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58" t="s">
        <v>152</v>
      </c>
      <c r="AU173" s="258" t="s">
        <v>156</v>
      </c>
      <c r="AV173" s="15" t="s">
        <v>146</v>
      </c>
      <c r="AW173" s="15" t="s">
        <v>34</v>
      </c>
      <c r="AX173" s="15" t="s">
        <v>81</v>
      </c>
      <c r="AY173" s="258" t="s">
        <v>139</v>
      </c>
    </row>
    <row r="174" spans="1:63" s="12" customFormat="1" ht="20.85" customHeight="1">
      <c r="A174" s="12"/>
      <c r="B174" s="197"/>
      <c r="C174" s="198"/>
      <c r="D174" s="199" t="s">
        <v>73</v>
      </c>
      <c r="E174" s="211" t="s">
        <v>356</v>
      </c>
      <c r="F174" s="211" t="s">
        <v>357</v>
      </c>
      <c r="G174" s="198"/>
      <c r="H174" s="198"/>
      <c r="I174" s="201"/>
      <c r="J174" s="212">
        <f>BK174</f>
        <v>0</v>
      </c>
      <c r="K174" s="198"/>
      <c r="L174" s="203"/>
      <c r="M174" s="204"/>
      <c r="N174" s="205"/>
      <c r="O174" s="205"/>
      <c r="P174" s="206">
        <f>SUM(P175:P178)</f>
        <v>0</v>
      </c>
      <c r="Q174" s="205"/>
      <c r="R174" s="206">
        <f>SUM(R175:R178)</f>
        <v>0</v>
      </c>
      <c r="S174" s="205"/>
      <c r="T174" s="207">
        <f>SUM(T175:T178)</f>
        <v>0.1464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8" t="s">
        <v>81</v>
      </c>
      <c r="AT174" s="209" t="s">
        <v>73</v>
      </c>
      <c r="AU174" s="209" t="s">
        <v>83</v>
      </c>
      <c r="AY174" s="208" t="s">
        <v>139</v>
      </c>
      <c r="BK174" s="210">
        <f>SUM(BK175:BK178)</f>
        <v>0</v>
      </c>
    </row>
    <row r="175" spans="1:65" s="2" customFormat="1" ht="14.4" customHeight="1">
      <c r="A175" s="39"/>
      <c r="B175" s="40"/>
      <c r="C175" s="213" t="s">
        <v>358</v>
      </c>
      <c r="D175" s="213" t="s">
        <v>141</v>
      </c>
      <c r="E175" s="214" t="s">
        <v>359</v>
      </c>
      <c r="F175" s="215" t="s">
        <v>360</v>
      </c>
      <c r="G175" s="216" t="s">
        <v>167</v>
      </c>
      <c r="H175" s="217">
        <v>40</v>
      </c>
      <c r="I175" s="218"/>
      <c r="J175" s="219">
        <f>ROUND(I175*H175,2)</f>
        <v>0</v>
      </c>
      <c r="K175" s="215" t="s">
        <v>145</v>
      </c>
      <c r="L175" s="45"/>
      <c r="M175" s="220" t="s">
        <v>19</v>
      </c>
      <c r="N175" s="221" t="s">
        <v>45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0.0003</v>
      </c>
      <c r="T175" s="223">
        <f>S175*H175</f>
        <v>0.011999999999999999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146</v>
      </c>
      <c r="AT175" s="224" t="s">
        <v>141</v>
      </c>
      <c r="AU175" s="224" t="s">
        <v>156</v>
      </c>
      <c r="AY175" s="18" t="s">
        <v>139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81</v>
      </c>
      <c r="BK175" s="225">
        <f>ROUND(I175*H175,2)</f>
        <v>0</v>
      </c>
      <c r="BL175" s="18" t="s">
        <v>146</v>
      </c>
      <c r="BM175" s="224" t="s">
        <v>361</v>
      </c>
    </row>
    <row r="176" spans="1:65" s="2" customFormat="1" ht="14.4" customHeight="1">
      <c r="A176" s="39"/>
      <c r="B176" s="40"/>
      <c r="C176" s="213" t="s">
        <v>362</v>
      </c>
      <c r="D176" s="213" t="s">
        <v>141</v>
      </c>
      <c r="E176" s="214" t="s">
        <v>363</v>
      </c>
      <c r="F176" s="215" t="s">
        <v>364</v>
      </c>
      <c r="G176" s="216" t="s">
        <v>167</v>
      </c>
      <c r="H176" s="217">
        <v>40</v>
      </c>
      <c r="I176" s="218"/>
      <c r="J176" s="219">
        <f>ROUND(I176*H176,2)</f>
        <v>0</v>
      </c>
      <c r="K176" s="215" t="s">
        <v>145</v>
      </c>
      <c r="L176" s="45"/>
      <c r="M176" s="220" t="s">
        <v>19</v>
      </c>
      <c r="N176" s="221" t="s">
        <v>45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0.0003</v>
      </c>
      <c r="T176" s="223">
        <f>S176*H176</f>
        <v>0.011999999999999999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146</v>
      </c>
      <c r="AT176" s="224" t="s">
        <v>141</v>
      </c>
      <c r="AU176" s="224" t="s">
        <v>156</v>
      </c>
      <c r="AY176" s="18" t="s">
        <v>139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81</v>
      </c>
      <c r="BK176" s="225">
        <f>ROUND(I176*H176,2)</f>
        <v>0</v>
      </c>
      <c r="BL176" s="18" t="s">
        <v>146</v>
      </c>
      <c r="BM176" s="224" t="s">
        <v>365</v>
      </c>
    </row>
    <row r="177" spans="1:65" s="2" customFormat="1" ht="14.4" customHeight="1">
      <c r="A177" s="39"/>
      <c r="B177" s="40"/>
      <c r="C177" s="213" t="s">
        <v>366</v>
      </c>
      <c r="D177" s="213" t="s">
        <v>141</v>
      </c>
      <c r="E177" s="214" t="s">
        <v>367</v>
      </c>
      <c r="F177" s="215" t="s">
        <v>368</v>
      </c>
      <c r="G177" s="216" t="s">
        <v>144</v>
      </c>
      <c r="H177" s="217">
        <v>204</v>
      </c>
      <c r="I177" s="218"/>
      <c r="J177" s="219">
        <f>ROUND(I177*H177,2)</f>
        <v>0</v>
      </c>
      <c r="K177" s="215" t="s">
        <v>145</v>
      </c>
      <c r="L177" s="45"/>
      <c r="M177" s="220" t="s">
        <v>19</v>
      </c>
      <c r="N177" s="221" t="s">
        <v>45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0.0003</v>
      </c>
      <c r="T177" s="223">
        <f>S177*H177</f>
        <v>0.0612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146</v>
      </c>
      <c r="AT177" s="224" t="s">
        <v>141</v>
      </c>
      <c r="AU177" s="224" t="s">
        <v>156</v>
      </c>
      <c r="AY177" s="18" t="s">
        <v>139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81</v>
      </c>
      <c r="BK177" s="225">
        <f>ROUND(I177*H177,2)</f>
        <v>0</v>
      </c>
      <c r="BL177" s="18" t="s">
        <v>146</v>
      </c>
      <c r="BM177" s="224" t="s">
        <v>369</v>
      </c>
    </row>
    <row r="178" spans="1:65" s="2" customFormat="1" ht="14.4" customHeight="1">
      <c r="A178" s="39"/>
      <c r="B178" s="40"/>
      <c r="C178" s="213" t="s">
        <v>370</v>
      </c>
      <c r="D178" s="213" t="s">
        <v>141</v>
      </c>
      <c r="E178" s="214" t="s">
        <v>371</v>
      </c>
      <c r="F178" s="215" t="s">
        <v>372</v>
      </c>
      <c r="G178" s="216" t="s">
        <v>144</v>
      </c>
      <c r="H178" s="217">
        <v>204</v>
      </c>
      <c r="I178" s="218"/>
      <c r="J178" s="219">
        <f>ROUND(I178*H178,2)</f>
        <v>0</v>
      </c>
      <c r="K178" s="215" t="s">
        <v>145</v>
      </c>
      <c r="L178" s="45"/>
      <c r="M178" s="220" t="s">
        <v>19</v>
      </c>
      <c r="N178" s="221" t="s">
        <v>45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0.0003</v>
      </c>
      <c r="T178" s="223">
        <f>S178*H178</f>
        <v>0.0612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146</v>
      </c>
      <c r="AT178" s="224" t="s">
        <v>141</v>
      </c>
      <c r="AU178" s="224" t="s">
        <v>156</v>
      </c>
      <c r="AY178" s="18" t="s">
        <v>139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81</v>
      </c>
      <c r="BK178" s="225">
        <f>ROUND(I178*H178,2)</f>
        <v>0</v>
      </c>
      <c r="BL178" s="18" t="s">
        <v>146</v>
      </c>
      <c r="BM178" s="224" t="s">
        <v>373</v>
      </c>
    </row>
    <row r="179" spans="1:63" s="12" customFormat="1" ht="22.8" customHeight="1">
      <c r="A179" s="12"/>
      <c r="B179" s="197"/>
      <c r="C179" s="198"/>
      <c r="D179" s="199" t="s">
        <v>73</v>
      </c>
      <c r="E179" s="211" t="s">
        <v>374</v>
      </c>
      <c r="F179" s="211" t="s">
        <v>375</v>
      </c>
      <c r="G179" s="198"/>
      <c r="H179" s="198"/>
      <c r="I179" s="201"/>
      <c r="J179" s="212">
        <f>BK179</f>
        <v>0</v>
      </c>
      <c r="K179" s="198"/>
      <c r="L179" s="203"/>
      <c r="M179" s="204"/>
      <c r="N179" s="205"/>
      <c r="O179" s="205"/>
      <c r="P179" s="206">
        <f>SUM(P180:P183)</f>
        <v>0</v>
      </c>
      <c r="Q179" s="205"/>
      <c r="R179" s="206">
        <f>SUM(R180:R183)</f>
        <v>0</v>
      </c>
      <c r="S179" s="205"/>
      <c r="T179" s="207">
        <f>SUM(T180:T183)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8" t="s">
        <v>81</v>
      </c>
      <c r="AT179" s="209" t="s">
        <v>73</v>
      </c>
      <c r="AU179" s="209" t="s">
        <v>81</v>
      </c>
      <c r="AY179" s="208" t="s">
        <v>139</v>
      </c>
      <c r="BK179" s="210">
        <f>SUM(BK180:BK183)</f>
        <v>0</v>
      </c>
    </row>
    <row r="180" spans="1:65" s="2" customFormat="1" ht="14.4" customHeight="1">
      <c r="A180" s="39"/>
      <c r="B180" s="40"/>
      <c r="C180" s="213" t="s">
        <v>376</v>
      </c>
      <c r="D180" s="213" t="s">
        <v>141</v>
      </c>
      <c r="E180" s="214" t="s">
        <v>377</v>
      </c>
      <c r="F180" s="215" t="s">
        <v>378</v>
      </c>
      <c r="G180" s="216" t="s">
        <v>160</v>
      </c>
      <c r="H180" s="217">
        <v>0.146</v>
      </c>
      <c r="I180" s="218"/>
      <c r="J180" s="219">
        <f>ROUND(I180*H180,2)</f>
        <v>0</v>
      </c>
      <c r="K180" s="215" t="s">
        <v>19</v>
      </c>
      <c r="L180" s="45"/>
      <c r="M180" s="220" t="s">
        <v>19</v>
      </c>
      <c r="N180" s="221" t="s">
        <v>45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146</v>
      </c>
      <c r="AT180" s="224" t="s">
        <v>141</v>
      </c>
      <c r="AU180" s="224" t="s">
        <v>83</v>
      </c>
      <c r="AY180" s="18" t="s">
        <v>139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81</v>
      </c>
      <c r="BK180" s="225">
        <f>ROUND(I180*H180,2)</f>
        <v>0</v>
      </c>
      <c r="BL180" s="18" t="s">
        <v>146</v>
      </c>
      <c r="BM180" s="224" t="s">
        <v>379</v>
      </c>
    </row>
    <row r="181" spans="1:47" s="2" customFormat="1" ht="12">
      <c r="A181" s="39"/>
      <c r="B181" s="40"/>
      <c r="C181" s="41"/>
      <c r="D181" s="228" t="s">
        <v>169</v>
      </c>
      <c r="E181" s="41"/>
      <c r="F181" s="269" t="s">
        <v>380</v>
      </c>
      <c r="G181" s="41"/>
      <c r="H181" s="41"/>
      <c r="I181" s="270"/>
      <c r="J181" s="41"/>
      <c r="K181" s="41"/>
      <c r="L181" s="45"/>
      <c r="M181" s="271"/>
      <c r="N181" s="27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169</v>
      </c>
      <c r="AU181" s="18" t="s">
        <v>83</v>
      </c>
    </row>
    <row r="182" spans="1:65" s="2" customFormat="1" ht="14.4" customHeight="1">
      <c r="A182" s="39"/>
      <c r="B182" s="40"/>
      <c r="C182" s="213" t="s">
        <v>381</v>
      </c>
      <c r="D182" s="213" t="s">
        <v>141</v>
      </c>
      <c r="E182" s="214" t="s">
        <v>382</v>
      </c>
      <c r="F182" s="215" t="s">
        <v>383</v>
      </c>
      <c r="G182" s="216" t="s">
        <v>160</v>
      </c>
      <c r="H182" s="217">
        <v>0.146</v>
      </c>
      <c r="I182" s="218"/>
      <c r="J182" s="219">
        <f>ROUND(I182*H182,2)</f>
        <v>0</v>
      </c>
      <c r="K182" s="215" t="s">
        <v>19</v>
      </c>
      <c r="L182" s="45"/>
      <c r="M182" s="220" t="s">
        <v>19</v>
      </c>
      <c r="N182" s="221" t="s">
        <v>45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146</v>
      </c>
      <c r="AT182" s="224" t="s">
        <v>141</v>
      </c>
      <c r="AU182" s="224" t="s">
        <v>83</v>
      </c>
      <c r="AY182" s="18" t="s">
        <v>139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81</v>
      </c>
      <c r="BK182" s="225">
        <f>ROUND(I182*H182,2)</f>
        <v>0</v>
      </c>
      <c r="BL182" s="18" t="s">
        <v>146</v>
      </c>
      <c r="BM182" s="224" t="s">
        <v>384</v>
      </c>
    </row>
    <row r="183" spans="1:65" s="2" customFormat="1" ht="14.4" customHeight="1">
      <c r="A183" s="39"/>
      <c r="B183" s="40"/>
      <c r="C183" s="213" t="s">
        <v>385</v>
      </c>
      <c r="D183" s="213" t="s">
        <v>141</v>
      </c>
      <c r="E183" s="214" t="s">
        <v>386</v>
      </c>
      <c r="F183" s="215" t="s">
        <v>387</v>
      </c>
      <c r="G183" s="216" t="s">
        <v>160</v>
      </c>
      <c r="H183" s="217">
        <v>0.146</v>
      </c>
      <c r="I183" s="218"/>
      <c r="J183" s="219">
        <f>ROUND(I183*H183,2)</f>
        <v>0</v>
      </c>
      <c r="K183" s="215" t="s">
        <v>19</v>
      </c>
      <c r="L183" s="45"/>
      <c r="M183" s="220" t="s">
        <v>19</v>
      </c>
      <c r="N183" s="221" t="s">
        <v>45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146</v>
      </c>
      <c r="AT183" s="224" t="s">
        <v>141</v>
      </c>
      <c r="AU183" s="224" t="s">
        <v>83</v>
      </c>
      <c r="AY183" s="18" t="s">
        <v>139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81</v>
      </c>
      <c r="BK183" s="225">
        <f>ROUND(I183*H183,2)</f>
        <v>0</v>
      </c>
      <c r="BL183" s="18" t="s">
        <v>146</v>
      </c>
      <c r="BM183" s="224" t="s">
        <v>388</v>
      </c>
    </row>
    <row r="184" spans="1:63" s="12" customFormat="1" ht="22.8" customHeight="1">
      <c r="A184" s="12"/>
      <c r="B184" s="197"/>
      <c r="C184" s="198"/>
      <c r="D184" s="199" t="s">
        <v>73</v>
      </c>
      <c r="E184" s="211" t="s">
        <v>389</v>
      </c>
      <c r="F184" s="211" t="s">
        <v>390</v>
      </c>
      <c r="G184" s="198"/>
      <c r="H184" s="198"/>
      <c r="I184" s="201"/>
      <c r="J184" s="212">
        <f>BK184</f>
        <v>0</v>
      </c>
      <c r="K184" s="198"/>
      <c r="L184" s="203"/>
      <c r="M184" s="204"/>
      <c r="N184" s="205"/>
      <c r="O184" s="205"/>
      <c r="P184" s="206">
        <f>SUM(P185:P186)</f>
        <v>0</v>
      </c>
      <c r="Q184" s="205"/>
      <c r="R184" s="206">
        <f>SUM(R185:R186)</f>
        <v>0</v>
      </c>
      <c r="S184" s="205"/>
      <c r="T184" s="207">
        <f>SUM(T185:T186)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8" t="s">
        <v>81</v>
      </c>
      <c r="AT184" s="209" t="s">
        <v>73</v>
      </c>
      <c r="AU184" s="209" t="s">
        <v>81</v>
      </c>
      <c r="AY184" s="208" t="s">
        <v>139</v>
      </c>
      <c r="BK184" s="210">
        <f>SUM(BK185:BK186)</f>
        <v>0</v>
      </c>
    </row>
    <row r="185" spans="1:65" s="2" customFormat="1" ht="24.15" customHeight="1">
      <c r="A185" s="39"/>
      <c r="B185" s="40"/>
      <c r="C185" s="213" t="s">
        <v>391</v>
      </c>
      <c r="D185" s="213" t="s">
        <v>141</v>
      </c>
      <c r="E185" s="214" t="s">
        <v>392</v>
      </c>
      <c r="F185" s="215" t="s">
        <v>393</v>
      </c>
      <c r="G185" s="216" t="s">
        <v>160</v>
      </c>
      <c r="H185" s="217">
        <v>4.283</v>
      </c>
      <c r="I185" s="218"/>
      <c r="J185" s="219">
        <f>ROUND(I185*H185,2)</f>
        <v>0</v>
      </c>
      <c r="K185" s="215" t="s">
        <v>145</v>
      </c>
      <c r="L185" s="45"/>
      <c r="M185" s="220" t="s">
        <v>19</v>
      </c>
      <c r="N185" s="221" t="s">
        <v>45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146</v>
      </c>
      <c r="AT185" s="224" t="s">
        <v>141</v>
      </c>
      <c r="AU185" s="224" t="s">
        <v>83</v>
      </c>
      <c r="AY185" s="18" t="s">
        <v>139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81</v>
      </c>
      <c r="BK185" s="225">
        <f>ROUND(I185*H185,2)</f>
        <v>0</v>
      </c>
      <c r="BL185" s="18" t="s">
        <v>146</v>
      </c>
      <c r="BM185" s="224" t="s">
        <v>394</v>
      </c>
    </row>
    <row r="186" spans="1:65" s="2" customFormat="1" ht="24.15" customHeight="1">
      <c r="A186" s="39"/>
      <c r="B186" s="40"/>
      <c r="C186" s="213" t="s">
        <v>395</v>
      </c>
      <c r="D186" s="213" t="s">
        <v>141</v>
      </c>
      <c r="E186" s="214" t="s">
        <v>396</v>
      </c>
      <c r="F186" s="215" t="s">
        <v>397</v>
      </c>
      <c r="G186" s="216" t="s">
        <v>160</v>
      </c>
      <c r="H186" s="217">
        <v>4.283</v>
      </c>
      <c r="I186" s="218"/>
      <c r="J186" s="219">
        <f>ROUND(I186*H186,2)</f>
        <v>0</v>
      </c>
      <c r="K186" s="215" t="s">
        <v>145</v>
      </c>
      <c r="L186" s="45"/>
      <c r="M186" s="220" t="s">
        <v>19</v>
      </c>
      <c r="N186" s="221" t="s">
        <v>45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146</v>
      </c>
      <c r="AT186" s="224" t="s">
        <v>141</v>
      </c>
      <c r="AU186" s="224" t="s">
        <v>83</v>
      </c>
      <c r="AY186" s="18" t="s">
        <v>139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81</v>
      </c>
      <c r="BK186" s="225">
        <f>ROUND(I186*H186,2)</f>
        <v>0</v>
      </c>
      <c r="BL186" s="18" t="s">
        <v>146</v>
      </c>
      <c r="BM186" s="224" t="s">
        <v>398</v>
      </c>
    </row>
    <row r="187" spans="1:63" s="12" customFormat="1" ht="25.9" customHeight="1">
      <c r="A187" s="12"/>
      <c r="B187" s="197"/>
      <c r="C187" s="198"/>
      <c r="D187" s="199" t="s">
        <v>73</v>
      </c>
      <c r="E187" s="200" t="s">
        <v>399</v>
      </c>
      <c r="F187" s="200" t="s">
        <v>400</v>
      </c>
      <c r="G187" s="198"/>
      <c r="H187" s="198"/>
      <c r="I187" s="201"/>
      <c r="J187" s="202">
        <f>BK187</f>
        <v>0</v>
      </c>
      <c r="K187" s="198"/>
      <c r="L187" s="203"/>
      <c r="M187" s="204"/>
      <c r="N187" s="205"/>
      <c r="O187" s="205"/>
      <c r="P187" s="206">
        <f>P188+P191</f>
        <v>0</v>
      </c>
      <c r="Q187" s="205"/>
      <c r="R187" s="206">
        <f>R188+R191</f>
        <v>0</v>
      </c>
      <c r="S187" s="205"/>
      <c r="T187" s="207">
        <f>T188+T191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8" t="s">
        <v>174</v>
      </c>
      <c r="AT187" s="209" t="s">
        <v>73</v>
      </c>
      <c r="AU187" s="209" t="s">
        <v>74</v>
      </c>
      <c r="AY187" s="208" t="s">
        <v>139</v>
      </c>
      <c r="BK187" s="210">
        <f>BK188+BK191</f>
        <v>0</v>
      </c>
    </row>
    <row r="188" spans="1:63" s="12" customFormat="1" ht="22.8" customHeight="1">
      <c r="A188" s="12"/>
      <c r="B188" s="197"/>
      <c r="C188" s="198"/>
      <c r="D188" s="199" t="s">
        <v>73</v>
      </c>
      <c r="E188" s="211" t="s">
        <v>401</v>
      </c>
      <c r="F188" s="211" t="s">
        <v>402</v>
      </c>
      <c r="G188" s="198"/>
      <c r="H188" s="198"/>
      <c r="I188" s="201"/>
      <c r="J188" s="212">
        <f>BK188</f>
        <v>0</v>
      </c>
      <c r="K188" s="198"/>
      <c r="L188" s="203"/>
      <c r="M188" s="204"/>
      <c r="N188" s="205"/>
      <c r="O188" s="205"/>
      <c r="P188" s="206">
        <f>SUM(P189:P190)</f>
        <v>0</v>
      </c>
      <c r="Q188" s="205"/>
      <c r="R188" s="206">
        <f>SUM(R189:R190)</f>
        <v>0</v>
      </c>
      <c r="S188" s="205"/>
      <c r="T188" s="207">
        <f>SUM(T189:T190)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8" t="s">
        <v>174</v>
      </c>
      <c r="AT188" s="209" t="s">
        <v>73</v>
      </c>
      <c r="AU188" s="209" t="s">
        <v>81</v>
      </c>
      <c r="AY188" s="208" t="s">
        <v>139</v>
      </c>
      <c r="BK188" s="210">
        <f>SUM(BK189:BK190)</f>
        <v>0</v>
      </c>
    </row>
    <row r="189" spans="1:65" s="2" customFormat="1" ht="14.4" customHeight="1">
      <c r="A189" s="39"/>
      <c r="B189" s="40"/>
      <c r="C189" s="213" t="s">
        <v>403</v>
      </c>
      <c r="D189" s="213" t="s">
        <v>141</v>
      </c>
      <c r="E189" s="214" t="s">
        <v>404</v>
      </c>
      <c r="F189" s="215" t="s">
        <v>405</v>
      </c>
      <c r="G189" s="216" t="s">
        <v>406</v>
      </c>
      <c r="H189" s="217">
        <v>1</v>
      </c>
      <c r="I189" s="218"/>
      <c r="J189" s="219">
        <f>ROUND(I189*H189,2)</f>
        <v>0</v>
      </c>
      <c r="K189" s="215" t="s">
        <v>145</v>
      </c>
      <c r="L189" s="45"/>
      <c r="M189" s="220" t="s">
        <v>19</v>
      </c>
      <c r="N189" s="221" t="s">
        <v>45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407</v>
      </c>
      <c r="AT189" s="224" t="s">
        <v>141</v>
      </c>
      <c r="AU189" s="224" t="s">
        <v>83</v>
      </c>
      <c r="AY189" s="18" t="s">
        <v>139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81</v>
      </c>
      <c r="BK189" s="225">
        <f>ROUND(I189*H189,2)</f>
        <v>0</v>
      </c>
      <c r="BL189" s="18" t="s">
        <v>407</v>
      </c>
      <c r="BM189" s="224" t="s">
        <v>408</v>
      </c>
    </row>
    <row r="190" spans="1:47" s="2" customFormat="1" ht="12">
      <c r="A190" s="39"/>
      <c r="B190" s="40"/>
      <c r="C190" s="41"/>
      <c r="D190" s="228" t="s">
        <v>169</v>
      </c>
      <c r="E190" s="41"/>
      <c r="F190" s="269" t="s">
        <v>409</v>
      </c>
      <c r="G190" s="41"/>
      <c r="H190" s="41"/>
      <c r="I190" s="270"/>
      <c r="J190" s="41"/>
      <c r="K190" s="41"/>
      <c r="L190" s="45"/>
      <c r="M190" s="271"/>
      <c r="N190" s="27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169</v>
      </c>
      <c r="AU190" s="18" t="s">
        <v>83</v>
      </c>
    </row>
    <row r="191" spans="1:63" s="12" customFormat="1" ht="22.8" customHeight="1">
      <c r="A191" s="12"/>
      <c r="B191" s="197"/>
      <c r="C191" s="198"/>
      <c r="D191" s="199" t="s">
        <v>73</v>
      </c>
      <c r="E191" s="211" t="s">
        <v>410</v>
      </c>
      <c r="F191" s="211" t="s">
        <v>411</v>
      </c>
      <c r="G191" s="198"/>
      <c r="H191" s="198"/>
      <c r="I191" s="201"/>
      <c r="J191" s="212">
        <f>BK191</f>
        <v>0</v>
      </c>
      <c r="K191" s="198"/>
      <c r="L191" s="203"/>
      <c r="M191" s="204"/>
      <c r="N191" s="205"/>
      <c r="O191" s="205"/>
      <c r="P191" s="206">
        <f>SUM(P192:P196)</f>
        <v>0</v>
      </c>
      <c r="Q191" s="205"/>
      <c r="R191" s="206">
        <f>SUM(R192:R196)</f>
        <v>0</v>
      </c>
      <c r="S191" s="205"/>
      <c r="T191" s="207">
        <f>SUM(T192:T196)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8" t="s">
        <v>174</v>
      </c>
      <c r="AT191" s="209" t="s">
        <v>73</v>
      </c>
      <c r="AU191" s="209" t="s">
        <v>81</v>
      </c>
      <c r="AY191" s="208" t="s">
        <v>139</v>
      </c>
      <c r="BK191" s="210">
        <f>SUM(BK192:BK196)</f>
        <v>0</v>
      </c>
    </row>
    <row r="192" spans="1:65" s="2" customFormat="1" ht="14.4" customHeight="1">
      <c r="A192" s="39"/>
      <c r="B192" s="40"/>
      <c r="C192" s="213" t="s">
        <v>412</v>
      </c>
      <c r="D192" s="213" t="s">
        <v>141</v>
      </c>
      <c r="E192" s="214" t="s">
        <v>413</v>
      </c>
      <c r="F192" s="215" t="s">
        <v>414</v>
      </c>
      <c r="G192" s="216" t="s">
        <v>160</v>
      </c>
      <c r="H192" s="217">
        <v>4.429</v>
      </c>
      <c r="I192" s="218"/>
      <c r="J192" s="219">
        <f>ROUND(I192*H192,2)</f>
        <v>0</v>
      </c>
      <c r="K192" s="215" t="s">
        <v>145</v>
      </c>
      <c r="L192" s="45"/>
      <c r="M192" s="220" t="s">
        <v>19</v>
      </c>
      <c r="N192" s="221" t="s">
        <v>45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407</v>
      </c>
      <c r="AT192" s="224" t="s">
        <v>141</v>
      </c>
      <c r="AU192" s="224" t="s">
        <v>83</v>
      </c>
      <c r="AY192" s="18" t="s">
        <v>139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81</v>
      </c>
      <c r="BK192" s="225">
        <f>ROUND(I192*H192,2)</f>
        <v>0</v>
      </c>
      <c r="BL192" s="18" t="s">
        <v>407</v>
      </c>
      <c r="BM192" s="224" t="s">
        <v>415</v>
      </c>
    </row>
    <row r="193" spans="1:47" s="2" customFormat="1" ht="12">
      <c r="A193" s="39"/>
      <c r="B193" s="40"/>
      <c r="C193" s="41"/>
      <c r="D193" s="228" t="s">
        <v>169</v>
      </c>
      <c r="E193" s="41"/>
      <c r="F193" s="269" t="s">
        <v>416</v>
      </c>
      <c r="G193" s="41"/>
      <c r="H193" s="41"/>
      <c r="I193" s="270"/>
      <c r="J193" s="41"/>
      <c r="K193" s="41"/>
      <c r="L193" s="45"/>
      <c r="M193" s="271"/>
      <c r="N193" s="27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169</v>
      </c>
      <c r="AU193" s="18" t="s">
        <v>83</v>
      </c>
    </row>
    <row r="194" spans="1:51" s="13" customFormat="1" ht="12">
      <c r="A194" s="13"/>
      <c r="B194" s="226"/>
      <c r="C194" s="227"/>
      <c r="D194" s="228" t="s">
        <v>152</v>
      </c>
      <c r="E194" s="229" t="s">
        <v>19</v>
      </c>
      <c r="F194" s="230" t="s">
        <v>417</v>
      </c>
      <c r="G194" s="227"/>
      <c r="H194" s="229" t="s">
        <v>19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152</v>
      </c>
      <c r="AU194" s="236" t="s">
        <v>83</v>
      </c>
      <c r="AV194" s="13" t="s">
        <v>81</v>
      </c>
      <c r="AW194" s="13" t="s">
        <v>34</v>
      </c>
      <c r="AX194" s="13" t="s">
        <v>74</v>
      </c>
      <c r="AY194" s="236" t="s">
        <v>139</v>
      </c>
    </row>
    <row r="195" spans="1:51" s="14" customFormat="1" ht="12">
      <c r="A195" s="14"/>
      <c r="B195" s="237"/>
      <c r="C195" s="238"/>
      <c r="D195" s="228" t="s">
        <v>152</v>
      </c>
      <c r="E195" s="239" t="s">
        <v>19</v>
      </c>
      <c r="F195" s="240" t="s">
        <v>418</v>
      </c>
      <c r="G195" s="238"/>
      <c r="H195" s="241">
        <v>4.429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7" t="s">
        <v>152</v>
      </c>
      <c r="AU195" s="247" t="s">
        <v>83</v>
      </c>
      <c r="AV195" s="14" t="s">
        <v>83</v>
      </c>
      <c r="AW195" s="14" t="s">
        <v>34</v>
      </c>
      <c r="AX195" s="14" t="s">
        <v>74</v>
      </c>
      <c r="AY195" s="247" t="s">
        <v>139</v>
      </c>
    </row>
    <row r="196" spans="1:51" s="15" customFormat="1" ht="12">
      <c r="A196" s="15"/>
      <c r="B196" s="248"/>
      <c r="C196" s="249"/>
      <c r="D196" s="228" t="s">
        <v>152</v>
      </c>
      <c r="E196" s="250" t="s">
        <v>19</v>
      </c>
      <c r="F196" s="251" t="s">
        <v>155</v>
      </c>
      <c r="G196" s="249"/>
      <c r="H196" s="252">
        <v>4.429</v>
      </c>
      <c r="I196" s="253"/>
      <c r="J196" s="249"/>
      <c r="K196" s="249"/>
      <c r="L196" s="254"/>
      <c r="M196" s="273"/>
      <c r="N196" s="274"/>
      <c r="O196" s="274"/>
      <c r="P196" s="274"/>
      <c r="Q196" s="274"/>
      <c r="R196" s="274"/>
      <c r="S196" s="274"/>
      <c r="T196" s="27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8" t="s">
        <v>152</v>
      </c>
      <c r="AU196" s="258" t="s">
        <v>83</v>
      </c>
      <c r="AV196" s="15" t="s">
        <v>146</v>
      </c>
      <c r="AW196" s="15" t="s">
        <v>34</v>
      </c>
      <c r="AX196" s="15" t="s">
        <v>81</v>
      </c>
      <c r="AY196" s="258" t="s">
        <v>139</v>
      </c>
    </row>
    <row r="197" spans="1:31" s="2" customFormat="1" ht="6.95" customHeight="1">
      <c r="A197" s="39"/>
      <c r="B197" s="60"/>
      <c r="C197" s="61"/>
      <c r="D197" s="61"/>
      <c r="E197" s="61"/>
      <c r="F197" s="61"/>
      <c r="G197" s="61"/>
      <c r="H197" s="61"/>
      <c r="I197" s="61"/>
      <c r="J197" s="61"/>
      <c r="K197" s="61"/>
      <c r="L197" s="45"/>
      <c r="M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</row>
  </sheetData>
  <sheetProtection password="CC35" sheet="1" objects="1" scenarios="1" formatColumns="0" formatRows="0" autoFilter="0"/>
  <autoFilter ref="C98:K19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7:H87"/>
    <mergeCell ref="E89:H89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101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SO 220 Sadové úpravy</v>
      </c>
      <c r="F7" s="143"/>
      <c r="G7" s="143"/>
      <c r="H7" s="143"/>
      <c r="L7" s="21"/>
    </row>
    <row r="8" spans="2:12" s="1" customFormat="1" ht="12" customHeight="1">
      <c r="B8" s="21"/>
      <c r="D8" s="143" t="s">
        <v>102</v>
      </c>
      <c r="L8" s="21"/>
    </row>
    <row r="9" spans="1:31" s="2" customFormat="1" ht="16.5" customHeight="1">
      <c r="A9" s="39"/>
      <c r="B9" s="45"/>
      <c r="C9" s="39"/>
      <c r="D9" s="39"/>
      <c r="E9" s="144" t="s">
        <v>103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104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419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13. 4. 2020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32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33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35</v>
      </c>
      <c r="E25" s="39"/>
      <c r="F25" s="39"/>
      <c r="G25" s="39"/>
      <c r="H25" s="39"/>
      <c r="I25" s="143" t="s">
        <v>26</v>
      </c>
      <c r="J25" s="134" t="s">
        <v>36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37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47.25" customHeight="1">
      <c r="A29" s="148"/>
      <c r="B29" s="149"/>
      <c r="C29" s="148"/>
      <c r="D29" s="148"/>
      <c r="E29" s="150" t="s">
        <v>39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ROUND(J96,2)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ROUND((SUM(BE96:BE147)),2)</f>
        <v>0</v>
      </c>
      <c r="G35" s="39"/>
      <c r="H35" s="39"/>
      <c r="I35" s="158">
        <v>0.21</v>
      </c>
      <c r="J35" s="157">
        <f>ROUND(((SUM(BE96:BE147))*I35),2)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46</v>
      </c>
      <c r="F36" s="157">
        <f>ROUND((SUM(BF96:BF147)),2)</f>
        <v>0</v>
      </c>
      <c r="G36" s="39"/>
      <c r="H36" s="39"/>
      <c r="I36" s="158">
        <v>0.15</v>
      </c>
      <c r="J36" s="157">
        <f>ROUND(((SUM(BF96:BF147))*I36),2)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ROUND((SUM(BG96:BG147)),2)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48</v>
      </c>
      <c r="F38" s="157">
        <f>ROUND((SUM(BH96:BH147)),2)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49</v>
      </c>
      <c r="F39" s="157">
        <f>ROUND((SUM(BI96:BI147)),2)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106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SO 220 Sadové úpravy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102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103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104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02 - Založení extenzivní střešní zahrady - atrium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Moravská Ostrava</v>
      </c>
      <c r="G56" s="41"/>
      <c r="H56" s="41"/>
      <c r="I56" s="33" t="s">
        <v>23</v>
      </c>
      <c r="J56" s="73" t="str">
        <f>IF(J14="","",J14)</f>
        <v>13. 4. 2020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31</v>
      </c>
      <c r="J58" s="37" t="str">
        <f>E23</f>
        <v>ing. Petra Ličková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35</v>
      </c>
      <c r="J59" s="37" t="str">
        <f>E26</f>
        <v>Arch4green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107</v>
      </c>
      <c r="D61" s="172"/>
      <c r="E61" s="172"/>
      <c r="F61" s="172"/>
      <c r="G61" s="172"/>
      <c r="H61" s="172"/>
      <c r="I61" s="172"/>
      <c r="J61" s="173" t="s">
        <v>108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J96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109</v>
      </c>
    </row>
    <row r="64" spans="1:31" s="9" customFormat="1" ht="24.95" customHeight="1">
      <c r="A64" s="9"/>
      <c r="B64" s="175"/>
      <c r="C64" s="176"/>
      <c r="D64" s="177" t="s">
        <v>110</v>
      </c>
      <c r="E64" s="178"/>
      <c r="F64" s="178"/>
      <c r="G64" s="178"/>
      <c r="H64" s="178"/>
      <c r="I64" s="178"/>
      <c r="J64" s="179">
        <f>J97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111</v>
      </c>
      <c r="E65" s="183"/>
      <c r="F65" s="183"/>
      <c r="G65" s="183"/>
      <c r="H65" s="183"/>
      <c r="I65" s="183"/>
      <c r="J65" s="184">
        <f>J98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113</v>
      </c>
      <c r="E66" s="183"/>
      <c r="F66" s="183"/>
      <c r="G66" s="183"/>
      <c r="H66" s="183"/>
      <c r="I66" s="183"/>
      <c r="J66" s="184">
        <f>J103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1"/>
      <c r="C67" s="126"/>
      <c r="D67" s="182" t="s">
        <v>115</v>
      </c>
      <c r="E67" s="183"/>
      <c r="F67" s="183"/>
      <c r="G67" s="183"/>
      <c r="H67" s="183"/>
      <c r="I67" s="183"/>
      <c r="J67" s="184">
        <f>J104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1"/>
      <c r="C68" s="126"/>
      <c r="D68" s="182" t="s">
        <v>117</v>
      </c>
      <c r="E68" s="183"/>
      <c r="F68" s="183"/>
      <c r="G68" s="183"/>
      <c r="H68" s="183"/>
      <c r="I68" s="183"/>
      <c r="J68" s="184">
        <f>J114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1"/>
      <c r="C69" s="126"/>
      <c r="D69" s="182" t="s">
        <v>118</v>
      </c>
      <c r="E69" s="183"/>
      <c r="F69" s="183"/>
      <c r="G69" s="183"/>
      <c r="H69" s="183"/>
      <c r="I69" s="183"/>
      <c r="J69" s="184">
        <f>J121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119</v>
      </c>
      <c r="E70" s="183"/>
      <c r="F70" s="183"/>
      <c r="G70" s="183"/>
      <c r="H70" s="183"/>
      <c r="I70" s="183"/>
      <c r="J70" s="184">
        <f>J129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120</v>
      </c>
      <c r="E71" s="183"/>
      <c r="F71" s="183"/>
      <c r="G71" s="183"/>
      <c r="H71" s="183"/>
      <c r="I71" s="183"/>
      <c r="J71" s="184">
        <f>J135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5"/>
      <c r="C72" s="176"/>
      <c r="D72" s="177" t="s">
        <v>121</v>
      </c>
      <c r="E72" s="178"/>
      <c r="F72" s="178"/>
      <c r="G72" s="178"/>
      <c r="H72" s="178"/>
      <c r="I72" s="178"/>
      <c r="J72" s="179">
        <f>J138</f>
        <v>0</v>
      </c>
      <c r="K72" s="176"/>
      <c r="L72" s="18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1"/>
      <c r="C73" s="126"/>
      <c r="D73" s="182" t="s">
        <v>122</v>
      </c>
      <c r="E73" s="183"/>
      <c r="F73" s="183"/>
      <c r="G73" s="183"/>
      <c r="H73" s="183"/>
      <c r="I73" s="183"/>
      <c r="J73" s="184">
        <f>J139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123</v>
      </c>
      <c r="E74" s="183"/>
      <c r="F74" s="183"/>
      <c r="G74" s="183"/>
      <c r="H74" s="183"/>
      <c r="I74" s="183"/>
      <c r="J74" s="184">
        <f>J142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124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70" t="str">
        <f>E7</f>
        <v>SO 220 Sadové úpravy</v>
      </c>
      <c r="F84" s="33"/>
      <c r="G84" s="33"/>
      <c r="H84" s="33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2:12" s="1" customFormat="1" ht="12" customHeight="1">
      <c r="B85" s="22"/>
      <c r="C85" s="33" t="s">
        <v>102</v>
      </c>
      <c r="D85" s="23"/>
      <c r="E85" s="23"/>
      <c r="F85" s="23"/>
      <c r="G85" s="23"/>
      <c r="H85" s="23"/>
      <c r="I85" s="23"/>
      <c r="J85" s="23"/>
      <c r="K85" s="23"/>
      <c r="L85" s="21"/>
    </row>
    <row r="86" spans="1:31" s="2" customFormat="1" ht="16.5" customHeight="1">
      <c r="A86" s="39"/>
      <c r="B86" s="40"/>
      <c r="C86" s="41"/>
      <c r="D86" s="41"/>
      <c r="E86" s="170" t="s">
        <v>103</v>
      </c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104</v>
      </c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70" t="str">
        <f>E11</f>
        <v>02 - Založení extenzivní střešní zahrady - atrium</v>
      </c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21</v>
      </c>
      <c r="D90" s="41"/>
      <c r="E90" s="41"/>
      <c r="F90" s="28" t="str">
        <f>F14</f>
        <v>Moravská Ostrava</v>
      </c>
      <c r="G90" s="41"/>
      <c r="H90" s="41"/>
      <c r="I90" s="33" t="s">
        <v>23</v>
      </c>
      <c r="J90" s="73" t="str">
        <f>IF(J14="","",J14)</f>
        <v>13. 4. 2020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25</v>
      </c>
      <c r="D92" s="41"/>
      <c r="E92" s="41"/>
      <c r="F92" s="28" t="str">
        <f>E17</f>
        <v xml:space="preserve"> </v>
      </c>
      <c r="G92" s="41"/>
      <c r="H92" s="41"/>
      <c r="I92" s="33" t="s">
        <v>31</v>
      </c>
      <c r="J92" s="37" t="str">
        <f>E23</f>
        <v>ing. Petra Ličková</v>
      </c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29</v>
      </c>
      <c r="D93" s="41"/>
      <c r="E93" s="41"/>
      <c r="F93" s="28" t="str">
        <f>IF(E20="","",E20)</f>
        <v>Vyplň údaj</v>
      </c>
      <c r="G93" s="41"/>
      <c r="H93" s="41"/>
      <c r="I93" s="33" t="s">
        <v>35</v>
      </c>
      <c r="J93" s="37" t="str">
        <f>E26</f>
        <v>Arch4green s.r.o.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11" customFormat="1" ht="29.25" customHeight="1">
      <c r="A95" s="186"/>
      <c r="B95" s="187"/>
      <c r="C95" s="188" t="s">
        <v>125</v>
      </c>
      <c r="D95" s="189" t="s">
        <v>59</v>
      </c>
      <c r="E95" s="189" t="s">
        <v>55</v>
      </c>
      <c r="F95" s="189" t="s">
        <v>56</v>
      </c>
      <c r="G95" s="189" t="s">
        <v>126</v>
      </c>
      <c r="H95" s="189" t="s">
        <v>127</v>
      </c>
      <c r="I95" s="189" t="s">
        <v>128</v>
      </c>
      <c r="J95" s="189" t="s">
        <v>108</v>
      </c>
      <c r="K95" s="190" t="s">
        <v>129</v>
      </c>
      <c r="L95" s="191"/>
      <c r="M95" s="93" t="s">
        <v>19</v>
      </c>
      <c r="N95" s="94" t="s">
        <v>44</v>
      </c>
      <c r="O95" s="94" t="s">
        <v>130</v>
      </c>
      <c r="P95" s="94" t="s">
        <v>131</v>
      </c>
      <c r="Q95" s="94" t="s">
        <v>132</v>
      </c>
      <c r="R95" s="94" t="s">
        <v>133</v>
      </c>
      <c r="S95" s="94" t="s">
        <v>134</v>
      </c>
      <c r="T95" s="95" t="s">
        <v>135</v>
      </c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</row>
    <row r="96" spans="1:63" s="2" customFormat="1" ht="22.8" customHeight="1">
      <c r="A96" s="39"/>
      <c r="B96" s="40"/>
      <c r="C96" s="100" t="s">
        <v>136</v>
      </c>
      <c r="D96" s="41"/>
      <c r="E96" s="41"/>
      <c r="F96" s="41"/>
      <c r="G96" s="41"/>
      <c r="H96" s="41"/>
      <c r="I96" s="41"/>
      <c r="J96" s="192">
        <f>BK96</f>
        <v>0</v>
      </c>
      <c r="K96" s="41"/>
      <c r="L96" s="45"/>
      <c r="M96" s="96"/>
      <c r="N96" s="193"/>
      <c r="O96" s="97"/>
      <c r="P96" s="194">
        <f>P97+P138</f>
        <v>0</v>
      </c>
      <c r="Q96" s="97"/>
      <c r="R96" s="194">
        <f>R97+R138</f>
        <v>1.55175</v>
      </c>
      <c r="S96" s="97"/>
      <c r="T96" s="195">
        <f>T97+T138</f>
        <v>0.1662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73</v>
      </c>
      <c r="AU96" s="18" t="s">
        <v>109</v>
      </c>
      <c r="BK96" s="196">
        <f>BK97+BK138</f>
        <v>0</v>
      </c>
    </row>
    <row r="97" spans="1:63" s="12" customFormat="1" ht="25.9" customHeight="1">
      <c r="A97" s="12"/>
      <c r="B97" s="197"/>
      <c r="C97" s="198"/>
      <c r="D97" s="199" t="s">
        <v>73</v>
      </c>
      <c r="E97" s="200" t="s">
        <v>137</v>
      </c>
      <c r="F97" s="200" t="s">
        <v>138</v>
      </c>
      <c r="G97" s="198"/>
      <c r="H97" s="198"/>
      <c r="I97" s="201"/>
      <c r="J97" s="202">
        <f>BK97</f>
        <v>0</v>
      </c>
      <c r="K97" s="198"/>
      <c r="L97" s="203"/>
      <c r="M97" s="204"/>
      <c r="N97" s="205"/>
      <c r="O97" s="205"/>
      <c r="P97" s="206">
        <f>P98+P103+P129+P135</f>
        <v>0</v>
      </c>
      <c r="Q97" s="205"/>
      <c r="R97" s="206">
        <f>R98+R103+R129+R135</f>
        <v>1.55175</v>
      </c>
      <c r="S97" s="205"/>
      <c r="T97" s="207">
        <f>T98+T103+T129+T135</f>
        <v>0.1662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8" t="s">
        <v>81</v>
      </c>
      <c r="AT97" s="209" t="s">
        <v>73</v>
      </c>
      <c r="AU97" s="209" t="s">
        <v>74</v>
      </c>
      <c r="AY97" s="208" t="s">
        <v>139</v>
      </c>
      <c r="BK97" s="210">
        <f>BK98+BK103+BK129+BK135</f>
        <v>0</v>
      </c>
    </row>
    <row r="98" spans="1:63" s="12" customFormat="1" ht="22.8" customHeight="1">
      <c r="A98" s="12"/>
      <c r="B98" s="197"/>
      <c r="C98" s="198"/>
      <c r="D98" s="199" t="s">
        <v>73</v>
      </c>
      <c r="E98" s="211" t="s">
        <v>85</v>
      </c>
      <c r="F98" s="211" t="s">
        <v>140</v>
      </c>
      <c r="G98" s="198"/>
      <c r="H98" s="198"/>
      <c r="I98" s="201"/>
      <c r="J98" s="212">
        <f>BK98</f>
        <v>0</v>
      </c>
      <c r="K98" s="198"/>
      <c r="L98" s="203"/>
      <c r="M98" s="204"/>
      <c r="N98" s="205"/>
      <c r="O98" s="205"/>
      <c r="P98" s="206">
        <f>SUM(P99:P102)</f>
        <v>0</v>
      </c>
      <c r="Q98" s="205"/>
      <c r="R98" s="206">
        <f>SUM(R99:R102)</f>
        <v>0</v>
      </c>
      <c r="S98" s="205"/>
      <c r="T98" s="207">
        <f>SUM(T99:T102)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8" t="s">
        <v>81</v>
      </c>
      <c r="AT98" s="209" t="s">
        <v>73</v>
      </c>
      <c r="AU98" s="209" t="s">
        <v>81</v>
      </c>
      <c r="AY98" s="208" t="s">
        <v>139</v>
      </c>
      <c r="BK98" s="210">
        <f>SUM(BK99:BK102)</f>
        <v>0</v>
      </c>
    </row>
    <row r="99" spans="1:65" s="2" customFormat="1" ht="24.15" customHeight="1">
      <c r="A99" s="39"/>
      <c r="B99" s="40"/>
      <c r="C99" s="213" t="s">
        <v>81</v>
      </c>
      <c r="D99" s="213" t="s">
        <v>141</v>
      </c>
      <c r="E99" s="214" t="s">
        <v>142</v>
      </c>
      <c r="F99" s="215" t="s">
        <v>143</v>
      </c>
      <c r="G99" s="216" t="s">
        <v>144</v>
      </c>
      <c r="H99" s="217">
        <v>277</v>
      </c>
      <c r="I99" s="218"/>
      <c r="J99" s="219">
        <f>ROUND(I99*H99,2)</f>
        <v>0</v>
      </c>
      <c r="K99" s="215" t="s">
        <v>145</v>
      </c>
      <c r="L99" s="45"/>
      <c r="M99" s="220" t="s">
        <v>19</v>
      </c>
      <c r="N99" s="221" t="s">
        <v>45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146</v>
      </c>
      <c r="AT99" s="224" t="s">
        <v>141</v>
      </c>
      <c r="AU99" s="224" t="s">
        <v>83</v>
      </c>
      <c r="AY99" s="18" t="s">
        <v>139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81</v>
      </c>
      <c r="BK99" s="225">
        <f>ROUND(I99*H99,2)</f>
        <v>0</v>
      </c>
      <c r="BL99" s="18" t="s">
        <v>146</v>
      </c>
      <c r="BM99" s="224" t="s">
        <v>420</v>
      </c>
    </row>
    <row r="100" spans="1:51" s="13" customFormat="1" ht="12">
      <c r="A100" s="13"/>
      <c r="B100" s="226"/>
      <c r="C100" s="227"/>
      <c r="D100" s="228" t="s">
        <v>152</v>
      </c>
      <c r="E100" s="229" t="s">
        <v>19</v>
      </c>
      <c r="F100" s="230" t="s">
        <v>421</v>
      </c>
      <c r="G100" s="227"/>
      <c r="H100" s="229" t="s">
        <v>19</v>
      </c>
      <c r="I100" s="231"/>
      <c r="J100" s="227"/>
      <c r="K100" s="227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152</v>
      </c>
      <c r="AU100" s="236" t="s">
        <v>83</v>
      </c>
      <c r="AV100" s="13" t="s">
        <v>81</v>
      </c>
      <c r="AW100" s="13" t="s">
        <v>34</v>
      </c>
      <c r="AX100" s="13" t="s">
        <v>74</v>
      </c>
      <c r="AY100" s="236" t="s">
        <v>139</v>
      </c>
    </row>
    <row r="101" spans="1:51" s="14" customFormat="1" ht="12">
      <c r="A101" s="14"/>
      <c r="B101" s="237"/>
      <c r="C101" s="238"/>
      <c r="D101" s="228" t="s">
        <v>152</v>
      </c>
      <c r="E101" s="239" t="s">
        <v>19</v>
      </c>
      <c r="F101" s="240" t="s">
        <v>422</v>
      </c>
      <c r="G101" s="238"/>
      <c r="H101" s="241">
        <v>277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7" t="s">
        <v>152</v>
      </c>
      <c r="AU101" s="247" t="s">
        <v>83</v>
      </c>
      <c r="AV101" s="14" t="s">
        <v>83</v>
      </c>
      <c r="AW101" s="14" t="s">
        <v>34</v>
      </c>
      <c r="AX101" s="14" t="s">
        <v>74</v>
      </c>
      <c r="AY101" s="247" t="s">
        <v>139</v>
      </c>
    </row>
    <row r="102" spans="1:51" s="15" customFormat="1" ht="12">
      <c r="A102" s="15"/>
      <c r="B102" s="248"/>
      <c r="C102" s="249"/>
      <c r="D102" s="228" t="s">
        <v>152</v>
      </c>
      <c r="E102" s="250" t="s">
        <v>19</v>
      </c>
      <c r="F102" s="251" t="s">
        <v>155</v>
      </c>
      <c r="G102" s="249"/>
      <c r="H102" s="252">
        <v>277</v>
      </c>
      <c r="I102" s="253"/>
      <c r="J102" s="249"/>
      <c r="K102" s="249"/>
      <c r="L102" s="254"/>
      <c r="M102" s="255"/>
      <c r="N102" s="256"/>
      <c r="O102" s="256"/>
      <c r="P102" s="256"/>
      <c r="Q102" s="256"/>
      <c r="R102" s="256"/>
      <c r="S102" s="256"/>
      <c r="T102" s="257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8" t="s">
        <v>152</v>
      </c>
      <c r="AU102" s="258" t="s">
        <v>83</v>
      </c>
      <c r="AV102" s="15" t="s">
        <v>146</v>
      </c>
      <c r="AW102" s="15" t="s">
        <v>34</v>
      </c>
      <c r="AX102" s="15" t="s">
        <v>81</v>
      </c>
      <c r="AY102" s="258" t="s">
        <v>139</v>
      </c>
    </row>
    <row r="103" spans="1:63" s="12" customFormat="1" ht="22.8" customHeight="1">
      <c r="A103" s="12"/>
      <c r="B103" s="197"/>
      <c r="C103" s="198"/>
      <c r="D103" s="199" t="s">
        <v>73</v>
      </c>
      <c r="E103" s="211" t="s">
        <v>92</v>
      </c>
      <c r="F103" s="211" t="s">
        <v>171</v>
      </c>
      <c r="G103" s="198"/>
      <c r="H103" s="198"/>
      <c r="I103" s="201"/>
      <c r="J103" s="212">
        <f>BK103</f>
        <v>0</v>
      </c>
      <c r="K103" s="198"/>
      <c r="L103" s="203"/>
      <c r="M103" s="204"/>
      <c r="N103" s="205"/>
      <c r="O103" s="205"/>
      <c r="P103" s="206">
        <f>P104+P114+P121</f>
        <v>0</v>
      </c>
      <c r="Q103" s="205"/>
      <c r="R103" s="206">
        <f>R104+R114+R121</f>
        <v>1.55175</v>
      </c>
      <c r="S103" s="205"/>
      <c r="T103" s="207">
        <f>T104+T114+T121</f>
        <v>0.1662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8" t="s">
        <v>81</v>
      </c>
      <c r="AT103" s="209" t="s">
        <v>73</v>
      </c>
      <c r="AU103" s="209" t="s">
        <v>81</v>
      </c>
      <c r="AY103" s="208" t="s">
        <v>139</v>
      </c>
      <c r="BK103" s="210">
        <f>BK104+BK114+BK121</f>
        <v>0</v>
      </c>
    </row>
    <row r="104" spans="1:63" s="12" customFormat="1" ht="20.85" customHeight="1">
      <c r="A104" s="12"/>
      <c r="B104" s="197"/>
      <c r="C104" s="198"/>
      <c r="D104" s="199" t="s">
        <v>73</v>
      </c>
      <c r="E104" s="211" t="s">
        <v>209</v>
      </c>
      <c r="F104" s="211" t="s">
        <v>210</v>
      </c>
      <c r="G104" s="198"/>
      <c r="H104" s="198"/>
      <c r="I104" s="201"/>
      <c r="J104" s="212">
        <f>BK104</f>
        <v>0</v>
      </c>
      <c r="K104" s="198"/>
      <c r="L104" s="203"/>
      <c r="M104" s="204"/>
      <c r="N104" s="205"/>
      <c r="O104" s="205"/>
      <c r="P104" s="206">
        <f>SUM(P105:P113)</f>
        <v>0</v>
      </c>
      <c r="Q104" s="205"/>
      <c r="R104" s="206">
        <f>SUM(R105:R113)</f>
        <v>0.2655</v>
      </c>
      <c r="S104" s="205"/>
      <c r="T104" s="207">
        <f>SUM(T105:T113)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8" t="s">
        <v>81</v>
      </c>
      <c r="AT104" s="209" t="s">
        <v>73</v>
      </c>
      <c r="AU104" s="209" t="s">
        <v>83</v>
      </c>
      <c r="AY104" s="208" t="s">
        <v>139</v>
      </c>
      <c r="BK104" s="210">
        <f>SUM(BK105:BK113)</f>
        <v>0</v>
      </c>
    </row>
    <row r="105" spans="1:65" s="2" customFormat="1" ht="24.15" customHeight="1">
      <c r="A105" s="39"/>
      <c r="B105" s="40"/>
      <c r="C105" s="213" t="s">
        <v>83</v>
      </c>
      <c r="D105" s="213" t="s">
        <v>141</v>
      </c>
      <c r="E105" s="214" t="s">
        <v>212</v>
      </c>
      <c r="F105" s="215" t="s">
        <v>213</v>
      </c>
      <c r="G105" s="216" t="s">
        <v>167</v>
      </c>
      <c r="H105" s="217">
        <v>726</v>
      </c>
      <c r="I105" s="218"/>
      <c r="J105" s="219">
        <f>ROUND(I105*H105,2)</f>
        <v>0</v>
      </c>
      <c r="K105" s="215" t="s">
        <v>145</v>
      </c>
      <c r="L105" s="45"/>
      <c r="M105" s="220" t="s">
        <v>19</v>
      </c>
      <c r="N105" s="221" t="s">
        <v>45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146</v>
      </c>
      <c r="AT105" s="224" t="s">
        <v>141</v>
      </c>
      <c r="AU105" s="224" t="s">
        <v>156</v>
      </c>
      <c r="AY105" s="18" t="s">
        <v>139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81</v>
      </c>
      <c r="BK105" s="225">
        <f>ROUND(I105*H105,2)</f>
        <v>0</v>
      </c>
      <c r="BL105" s="18" t="s">
        <v>146</v>
      </c>
      <c r="BM105" s="224" t="s">
        <v>423</v>
      </c>
    </row>
    <row r="106" spans="1:65" s="2" customFormat="1" ht="14.4" customHeight="1">
      <c r="A106" s="39"/>
      <c r="B106" s="40"/>
      <c r="C106" s="213" t="s">
        <v>156</v>
      </c>
      <c r="D106" s="213" t="s">
        <v>141</v>
      </c>
      <c r="E106" s="214" t="s">
        <v>215</v>
      </c>
      <c r="F106" s="215" t="s">
        <v>216</v>
      </c>
      <c r="G106" s="216" t="s">
        <v>167</v>
      </c>
      <c r="H106" s="217">
        <v>726</v>
      </c>
      <c r="I106" s="218"/>
      <c r="J106" s="219">
        <f>ROUND(I106*H106,2)</f>
        <v>0</v>
      </c>
      <c r="K106" s="215" t="s">
        <v>145</v>
      </c>
      <c r="L106" s="45"/>
      <c r="M106" s="220" t="s">
        <v>19</v>
      </c>
      <c r="N106" s="221" t="s">
        <v>45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146</v>
      </c>
      <c r="AT106" s="224" t="s">
        <v>141</v>
      </c>
      <c r="AU106" s="224" t="s">
        <v>156</v>
      </c>
      <c r="AY106" s="18" t="s">
        <v>139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81</v>
      </c>
      <c r="BK106" s="225">
        <f>ROUND(I106*H106,2)</f>
        <v>0</v>
      </c>
      <c r="BL106" s="18" t="s">
        <v>146</v>
      </c>
      <c r="BM106" s="224" t="s">
        <v>424</v>
      </c>
    </row>
    <row r="107" spans="1:65" s="2" customFormat="1" ht="14.4" customHeight="1">
      <c r="A107" s="39"/>
      <c r="B107" s="40"/>
      <c r="C107" s="259" t="s">
        <v>146</v>
      </c>
      <c r="D107" s="259" t="s">
        <v>157</v>
      </c>
      <c r="E107" s="260" t="s">
        <v>425</v>
      </c>
      <c r="F107" s="261" t="s">
        <v>426</v>
      </c>
      <c r="G107" s="262" t="s">
        <v>221</v>
      </c>
      <c r="H107" s="263">
        <v>726</v>
      </c>
      <c r="I107" s="264"/>
      <c r="J107" s="265">
        <f>ROUND(I107*H107,2)</f>
        <v>0</v>
      </c>
      <c r="K107" s="261" t="s">
        <v>19</v>
      </c>
      <c r="L107" s="266"/>
      <c r="M107" s="267" t="s">
        <v>19</v>
      </c>
      <c r="N107" s="268" t="s">
        <v>45</v>
      </c>
      <c r="O107" s="85"/>
      <c r="P107" s="222">
        <f>O107*H107</f>
        <v>0</v>
      </c>
      <c r="Q107" s="222">
        <v>0.00035</v>
      </c>
      <c r="R107" s="222">
        <f>Q107*H107</f>
        <v>0.2541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161</v>
      </c>
      <c r="AT107" s="224" t="s">
        <v>157</v>
      </c>
      <c r="AU107" s="224" t="s">
        <v>156</v>
      </c>
      <c r="AY107" s="18" t="s">
        <v>139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81</v>
      </c>
      <c r="BK107" s="225">
        <f>ROUND(I107*H107,2)</f>
        <v>0</v>
      </c>
      <c r="BL107" s="18" t="s">
        <v>146</v>
      </c>
      <c r="BM107" s="224" t="s">
        <v>427</v>
      </c>
    </row>
    <row r="108" spans="1:65" s="2" customFormat="1" ht="24.15" customHeight="1">
      <c r="A108" s="39"/>
      <c r="B108" s="40"/>
      <c r="C108" s="213" t="s">
        <v>174</v>
      </c>
      <c r="D108" s="213" t="s">
        <v>141</v>
      </c>
      <c r="E108" s="214" t="s">
        <v>428</v>
      </c>
      <c r="F108" s="215" t="s">
        <v>429</v>
      </c>
      <c r="G108" s="216" t="s">
        <v>144</v>
      </c>
      <c r="H108" s="217">
        <v>66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45</v>
      </c>
      <c r="O108" s="85"/>
      <c r="P108" s="222">
        <f>O108*H108</f>
        <v>0</v>
      </c>
      <c r="Q108" s="222">
        <v>0.00015</v>
      </c>
      <c r="R108" s="222">
        <f>Q108*H108</f>
        <v>0.009899999999999999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146</v>
      </c>
      <c r="AT108" s="224" t="s">
        <v>141</v>
      </c>
      <c r="AU108" s="224" t="s">
        <v>156</v>
      </c>
      <c r="AY108" s="18" t="s">
        <v>139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81</v>
      </c>
      <c r="BK108" s="225">
        <f>ROUND(I108*H108,2)</f>
        <v>0</v>
      </c>
      <c r="BL108" s="18" t="s">
        <v>146</v>
      </c>
      <c r="BM108" s="224" t="s">
        <v>430</v>
      </c>
    </row>
    <row r="109" spans="1:65" s="2" customFormat="1" ht="24.15" customHeight="1">
      <c r="A109" s="39"/>
      <c r="B109" s="40"/>
      <c r="C109" s="259" t="s">
        <v>178</v>
      </c>
      <c r="D109" s="259" t="s">
        <v>157</v>
      </c>
      <c r="E109" s="260" t="s">
        <v>431</v>
      </c>
      <c r="F109" s="261" t="s">
        <v>432</v>
      </c>
      <c r="G109" s="262" t="s">
        <v>433</v>
      </c>
      <c r="H109" s="263">
        <v>10</v>
      </c>
      <c r="I109" s="264"/>
      <c r="J109" s="265">
        <f>ROUND(I109*H109,2)</f>
        <v>0</v>
      </c>
      <c r="K109" s="261" t="s">
        <v>19</v>
      </c>
      <c r="L109" s="266"/>
      <c r="M109" s="267" t="s">
        <v>19</v>
      </c>
      <c r="N109" s="268" t="s">
        <v>45</v>
      </c>
      <c r="O109" s="85"/>
      <c r="P109" s="222">
        <f>O109*H109</f>
        <v>0</v>
      </c>
      <c r="Q109" s="222">
        <v>0.00015</v>
      </c>
      <c r="R109" s="222">
        <f>Q109*H109</f>
        <v>0.0014999999999999998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161</v>
      </c>
      <c r="AT109" s="224" t="s">
        <v>157</v>
      </c>
      <c r="AU109" s="224" t="s">
        <v>156</v>
      </c>
      <c r="AY109" s="18" t="s">
        <v>139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81</v>
      </c>
      <c r="BK109" s="225">
        <f>ROUND(I109*H109,2)</f>
        <v>0</v>
      </c>
      <c r="BL109" s="18" t="s">
        <v>146</v>
      </c>
      <c r="BM109" s="224" t="s">
        <v>434</v>
      </c>
    </row>
    <row r="110" spans="1:47" s="2" customFormat="1" ht="12">
      <c r="A110" s="39"/>
      <c r="B110" s="40"/>
      <c r="C110" s="41"/>
      <c r="D110" s="228" t="s">
        <v>169</v>
      </c>
      <c r="E110" s="41"/>
      <c r="F110" s="269" t="s">
        <v>435</v>
      </c>
      <c r="G110" s="41"/>
      <c r="H110" s="41"/>
      <c r="I110" s="270"/>
      <c r="J110" s="41"/>
      <c r="K110" s="41"/>
      <c r="L110" s="45"/>
      <c r="M110" s="271"/>
      <c r="N110" s="27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169</v>
      </c>
      <c r="AU110" s="18" t="s">
        <v>156</v>
      </c>
    </row>
    <row r="111" spans="1:51" s="13" customFormat="1" ht="12">
      <c r="A111" s="13"/>
      <c r="B111" s="226"/>
      <c r="C111" s="227"/>
      <c r="D111" s="228" t="s">
        <v>152</v>
      </c>
      <c r="E111" s="229" t="s">
        <v>19</v>
      </c>
      <c r="F111" s="230" t="s">
        <v>436</v>
      </c>
      <c r="G111" s="227"/>
      <c r="H111" s="229" t="s">
        <v>19</v>
      </c>
      <c r="I111" s="231"/>
      <c r="J111" s="227"/>
      <c r="K111" s="227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152</v>
      </c>
      <c r="AU111" s="236" t="s">
        <v>156</v>
      </c>
      <c r="AV111" s="13" t="s">
        <v>81</v>
      </c>
      <c r="AW111" s="13" t="s">
        <v>34</v>
      </c>
      <c r="AX111" s="13" t="s">
        <v>74</v>
      </c>
      <c r="AY111" s="236" t="s">
        <v>139</v>
      </c>
    </row>
    <row r="112" spans="1:51" s="14" customFormat="1" ht="12">
      <c r="A112" s="14"/>
      <c r="B112" s="237"/>
      <c r="C112" s="238"/>
      <c r="D112" s="228" t="s">
        <v>152</v>
      </c>
      <c r="E112" s="239" t="s">
        <v>19</v>
      </c>
      <c r="F112" s="240" t="s">
        <v>437</v>
      </c>
      <c r="G112" s="238"/>
      <c r="H112" s="241">
        <v>10</v>
      </c>
      <c r="I112" s="242"/>
      <c r="J112" s="238"/>
      <c r="K112" s="238"/>
      <c r="L112" s="243"/>
      <c r="M112" s="244"/>
      <c r="N112" s="245"/>
      <c r="O112" s="245"/>
      <c r="P112" s="245"/>
      <c r="Q112" s="245"/>
      <c r="R112" s="245"/>
      <c r="S112" s="245"/>
      <c r="T112" s="246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7" t="s">
        <v>152</v>
      </c>
      <c r="AU112" s="247" t="s">
        <v>156</v>
      </c>
      <c r="AV112" s="14" t="s">
        <v>83</v>
      </c>
      <c r="AW112" s="14" t="s">
        <v>34</v>
      </c>
      <c r="AX112" s="14" t="s">
        <v>74</v>
      </c>
      <c r="AY112" s="247" t="s">
        <v>139</v>
      </c>
    </row>
    <row r="113" spans="1:51" s="15" customFormat="1" ht="12">
      <c r="A113" s="15"/>
      <c r="B113" s="248"/>
      <c r="C113" s="249"/>
      <c r="D113" s="228" t="s">
        <v>152</v>
      </c>
      <c r="E113" s="250" t="s">
        <v>19</v>
      </c>
      <c r="F113" s="251" t="s">
        <v>155</v>
      </c>
      <c r="G113" s="249"/>
      <c r="H113" s="252">
        <v>10</v>
      </c>
      <c r="I113" s="253"/>
      <c r="J113" s="249"/>
      <c r="K113" s="249"/>
      <c r="L113" s="254"/>
      <c r="M113" s="255"/>
      <c r="N113" s="256"/>
      <c r="O113" s="256"/>
      <c r="P113" s="256"/>
      <c r="Q113" s="256"/>
      <c r="R113" s="256"/>
      <c r="S113" s="256"/>
      <c r="T113" s="257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8" t="s">
        <v>152</v>
      </c>
      <c r="AU113" s="258" t="s">
        <v>156</v>
      </c>
      <c r="AV113" s="15" t="s">
        <v>146</v>
      </c>
      <c r="AW113" s="15" t="s">
        <v>34</v>
      </c>
      <c r="AX113" s="15" t="s">
        <v>81</v>
      </c>
      <c r="AY113" s="258" t="s">
        <v>139</v>
      </c>
    </row>
    <row r="114" spans="1:63" s="12" customFormat="1" ht="20.85" customHeight="1">
      <c r="A114" s="12"/>
      <c r="B114" s="197"/>
      <c r="C114" s="198"/>
      <c r="D114" s="199" t="s">
        <v>73</v>
      </c>
      <c r="E114" s="211" t="s">
        <v>344</v>
      </c>
      <c r="F114" s="211" t="s">
        <v>345</v>
      </c>
      <c r="G114" s="198"/>
      <c r="H114" s="198"/>
      <c r="I114" s="201"/>
      <c r="J114" s="212">
        <f>BK114</f>
        <v>0</v>
      </c>
      <c r="K114" s="198"/>
      <c r="L114" s="203"/>
      <c r="M114" s="204"/>
      <c r="N114" s="205"/>
      <c r="O114" s="205"/>
      <c r="P114" s="206">
        <f>SUM(P115:P120)</f>
        <v>0</v>
      </c>
      <c r="Q114" s="205"/>
      <c r="R114" s="206">
        <f>SUM(R115:R120)</f>
        <v>1.28625</v>
      </c>
      <c r="S114" s="205"/>
      <c r="T114" s="207">
        <f>SUM(T115:T120)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8" t="s">
        <v>81</v>
      </c>
      <c r="AT114" s="209" t="s">
        <v>73</v>
      </c>
      <c r="AU114" s="209" t="s">
        <v>83</v>
      </c>
      <c r="AY114" s="208" t="s">
        <v>139</v>
      </c>
      <c r="BK114" s="210">
        <f>SUM(BK115:BK120)</f>
        <v>0</v>
      </c>
    </row>
    <row r="115" spans="1:65" s="2" customFormat="1" ht="24.15" customHeight="1">
      <c r="A115" s="39"/>
      <c r="B115" s="40"/>
      <c r="C115" s="213" t="s">
        <v>182</v>
      </c>
      <c r="D115" s="213" t="s">
        <v>141</v>
      </c>
      <c r="E115" s="214" t="s">
        <v>294</v>
      </c>
      <c r="F115" s="215" t="s">
        <v>295</v>
      </c>
      <c r="G115" s="216" t="s">
        <v>167</v>
      </c>
      <c r="H115" s="217">
        <v>3650</v>
      </c>
      <c r="I115" s="218"/>
      <c r="J115" s="219">
        <f>ROUND(I115*H115,2)</f>
        <v>0</v>
      </c>
      <c r="K115" s="215" t="s">
        <v>145</v>
      </c>
      <c r="L115" s="45"/>
      <c r="M115" s="220" t="s">
        <v>19</v>
      </c>
      <c r="N115" s="221" t="s">
        <v>45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146</v>
      </c>
      <c r="AT115" s="224" t="s">
        <v>141</v>
      </c>
      <c r="AU115" s="224" t="s">
        <v>156</v>
      </c>
      <c r="AY115" s="18" t="s">
        <v>139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81</v>
      </c>
      <c r="BK115" s="225">
        <f>ROUND(I115*H115,2)</f>
        <v>0</v>
      </c>
      <c r="BL115" s="18" t="s">
        <v>146</v>
      </c>
      <c r="BM115" s="224" t="s">
        <v>438</v>
      </c>
    </row>
    <row r="116" spans="1:65" s="2" customFormat="1" ht="14.4" customHeight="1">
      <c r="A116" s="39"/>
      <c r="B116" s="40"/>
      <c r="C116" s="213" t="s">
        <v>161</v>
      </c>
      <c r="D116" s="213" t="s">
        <v>141</v>
      </c>
      <c r="E116" s="214" t="s">
        <v>215</v>
      </c>
      <c r="F116" s="215" t="s">
        <v>216</v>
      </c>
      <c r="G116" s="216" t="s">
        <v>167</v>
      </c>
      <c r="H116" s="217">
        <v>3650</v>
      </c>
      <c r="I116" s="218"/>
      <c r="J116" s="219">
        <f>ROUND(I116*H116,2)</f>
        <v>0</v>
      </c>
      <c r="K116" s="215" t="s">
        <v>145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146</v>
      </c>
      <c r="AT116" s="224" t="s">
        <v>141</v>
      </c>
      <c r="AU116" s="224" t="s">
        <v>156</v>
      </c>
      <c r="AY116" s="18" t="s">
        <v>139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81</v>
      </c>
      <c r="BK116" s="225">
        <f>ROUND(I116*H116,2)</f>
        <v>0</v>
      </c>
      <c r="BL116" s="18" t="s">
        <v>146</v>
      </c>
      <c r="BM116" s="224" t="s">
        <v>439</v>
      </c>
    </row>
    <row r="117" spans="1:65" s="2" customFormat="1" ht="37.8" customHeight="1">
      <c r="A117" s="39"/>
      <c r="B117" s="40"/>
      <c r="C117" s="259" t="s">
        <v>189</v>
      </c>
      <c r="D117" s="259" t="s">
        <v>157</v>
      </c>
      <c r="E117" s="260" t="s">
        <v>440</v>
      </c>
      <c r="F117" s="261" t="s">
        <v>441</v>
      </c>
      <c r="G117" s="262" t="s">
        <v>221</v>
      </c>
      <c r="H117" s="263">
        <v>3675</v>
      </c>
      <c r="I117" s="264"/>
      <c r="J117" s="265">
        <f>ROUND(I117*H117,2)</f>
        <v>0</v>
      </c>
      <c r="K117" s="261" t="s">
        <v>19</v>
      </c>
      <c r="L117" s="266"/>
      <c r="M117" s="267" t="s">
        <v>19</v>
      </c>
      <c r="N117" s="268" t="s">
        <v>45</v>
      </c>
      <c r="O117" s="85"/>
      <c r="P117" s="222">
        <f>O117*H117</f>
        <v>0</v>
      </c>
      <c r="Q117" s="222">
        <v>0.00035</v>
      </c>
      <c r="R117" s="222">
        <f>Q117*H117</f>
        <v>1.28625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161</v>
      </c>
      <c r="AT117" s="224" t="s">
        <v>157</v>
      </c>
      <c r="AU117" s="224" t="s">
        <v>156</v>
      </c>
      <c r="AY117" s="18" t="s">
        <v>139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81</v>
      </c>
      <c r="BK117" s="225">
        <f>ROUND(I117*H117,2)</f>
        <v>0</v>
      </c>
      <c r="BL117" s="18" t="s">
        <v>146</v>
      </c>
      <c r="BM117" s="224" t="s">
        <v>442</v>
      </c>
    </row>
    <row r="118" spans="1:51" s="13" customFormat="1" ht="12">
      <c r="A118" s="13"/>
      <c r="B118" s="226"/>
      <c r="C118" s="227"/>
      <c r="D118" s="228" t="s">
        <v>152</v>
      </c>
      <c r="E118" s="229" t="s">
        <v>19</v>
      </c>
      <c r="F118" s="230" t="s">
        <v>443</v>
      </c>
      <c r="G118" s="227"/>
      <c r="H118" s="229" t="s">
        <v>19</v>
      </c>
      <c r="I118" s="231"/>
      <c r="J118" s="227"/>
      <c r="K118" s="227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152</v>
      </c>
      <c r="AU118" s="236" t="s">
        <v>156</v>
      </c>
      <c r="AV118" s="13" t="s">
        <v>81</v>
      </c>
      <c r="AW118" s="13" t="s">
        <v>34</v>
      </c>
      <c r="AX118" s="13" t="s">
        <v>74</v>
      </c>
      <c r="AY118" s="236" t="s">
        <v>139</v>
      </c>
    </row>
    <row r="119" spans="1:51" s="14" customFormat="1" ht="12">
      <c r="A119" s="14"/>
      <c r="B119" s="237"/>
      <c r="C119" s="238"/>
      <c r="D119" s="228" t="s">
        <v>152</v>
      </c>
      <c r="E119" s="239" t="s">
        <v>19</v>
      </c>
      <c r="F119" s="240" t="s">
        <v>444</v>
      </c>
      <c r="G119" s="238"/>
      <c r="H119" s="241">
        <v>3675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7" t="s">
        <v>152</v>
      </c>
      <c r="AU119" s="247" t="s">
        <v>156</v>
      </c>
      <c r="AV119" s="14" t="s">
        <v>83</v>
      </c>
      <c r="AW119" s="14" t="s">
        <v>34</v>
      </c>
      <c r="AX119" s="14" t="s">
        <v>74</v>
      </c>
      <c r="AY119" s="247" t="s">
        <v>139</v>
      </c>
    </row>
    <row r="120" spans="1:51" s="15" customFormat="1" ht="12">
      <c r="A120" s="15"/>
      <c r="B120" s="248"/>
      <c r="C120" s="249"/>
      <c r="D120" s="228" t="s">
        <v>152</v>
      </c>
      <c r="E120" s="250" t="s">
        <v>19</v>
      </c>
      <c r="F120" s="251" t="s">
        <v>155</v>
      </c>
      <c r="G120" s="249"/>
      <c r="H120" s="252">
        <v>3675</v>
      </c>
      <c r="I120" s="253"/>
      <c r="J120" s="249"/>
      <c r="K120" s="249"/>
      <c r="L120" s="254"/>
      <c r="M120" s="255"/>
      <c r="N120" s="256"/>
      <c r="O120" s="256"/>
      <c r="P120" s="256"/>
      <c r="Q120" s="256"/>
      <c r="R120" s="256"/>
      <c r="S120" s="256"/>
      <c r="T120" s="257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8" t="s">
        <v>152</v>
      </c>
      <c r="AU120" s="258" t="s">
        <v>156</v>
      </c>
      <c r="AV120" s="15" t="s">
        <v>146</v>
      </c>
      <c r="AW120" s="15" t="s">
        <v>34</v>
      </c>
      <c r="AX120" s="15" t="s">
        <v>81</v>
      </c>
      <c r="AY120" s="258" t="s">
        <v>139</v>
      </c>
    </row>
    <row r="121" spans="1:63" s="12" customFormat="1" ht="20.85" customHeight="1">
      <c r="A121" s="12"/>
      <c r="B121" s="197"/>
      <c r="C121" s="198"/>
      <c r="D121" s="199" t="s">
        <v>73</v>
      </c>
      <c r="E121" s="211" t="s">
        <v>356</v>
      </c>
      <c r="F121" s="211" t="s">
        <v>357</v>
      </c>
      <c r="G121" s="198"/>
      <c r="H121" s="198"/>
      <c r="I121" s="201"/>
      <c r="J121" s="212">
        <f>BK121</f>
        <v>0</v>
      </c>
      <c r="K121" s="198"/>
      <c r="L121" s="203"/>
      <c r="M121" s="204"/>
      <c r="N121" s="205"/>
      <c r="O121" s="205"/>
      <c r="P121" s="206">
        <f>SUM(P122:P128)</f>
        <v>0</v>
      </c>
      <c r="Q121" s="205"/>
      <c r="R121" s="206">
        <f>SUM(R122:R128)</f>
        <v>0</v>
      </c>
      <c r="S121" s="205"/>
      <c r="T121" s="207">
        <f>SUM(T122:T128)</f>
        <v>0.1662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8" t="s">
        <v>81</v>
      </c>
      <c r="AT121" s="209" t="s">
        <v>73</v>
      </c>
      <c r="AU121" s="209" t="s">
        <v>83</v>
      </c>
      <c r="AY121" s="208" t="s">
        <v>139</v>
      </c>
      <c r="BK121" s="210">
        <f>SUM(BK122:BK128)</f>
        <v>0</v>
      </c>
    </row>
    <row r="122" spans="1:65" s="2" customFormat="1" ht="14.4" customHeight="1">
      <c r="A122" s="39"/>
      <c r="B122" s="40"/>
      <c r="C122" s="213" t="s">
        <v>193</v>
      </c>
      <c r="D122" s="213" t="s">
        <v>141</v>
      </c>
      <c r="E122" s="214" t="s">
        <v>445</v>
      </c>
      <c r="F122" s="215" t="s">
        <v>446</v>
      </c>
      <c r="G122" s="216" t="s">
        <v>447</v>
      </c>
      <c r="H122" s="217">
        <v>2.77</v>
      </c>
      <c r="I122" s="218"/>
      <c r="J122" s="219">
        <f>ROUND(I122*H122,2)</f>
        <v>0</v>
      </c>
      <c r="K122" s="215" t="s">
        <v>145</v>
      </c>
      <c r="L122" s="45"/>
      <c r="M122" s="220" t="s">
        <v>19</v>
      </c>
      <c r="N122" s="221" t="s">
        <v>45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146</v>
      </c>
      <c r="AT122" s="224" t="s">
        <v>141</v>
      </c>
      <c r="AU122" s="224" t="s">
        <v>156</v>
      </c>
      <c r="AY122" s="18" t="s">
        <v>139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81</v>
      </c>
      <c r="BK122" s="225">
        <f>ROUND(I122*H122,2)</f>
        <v>0</v>
      </c>
      <c r="BL122" s="18" t="s">
        <v>146</v>
      </c>
      <c r="BM122" s="224" t="s">
        <v>448</v>
      </c>
    </row>
    <row r="123" spans="1:47" s="2" customFormat="1" ht="12">
      <c r="A123" s="39"/>
      <c r="B123" s="40"/>
      <c r="C123" s="41"/>
      <c r="D123" s="228" t="s">
        <v>169</v>
      </c>
      <c r="E123" s="41"/>
      <c r="F123" s="269" t="s">
        <v>449</v>
      </c>
      <c r="G123" s="41"/>
      <c r="H123" s="41"/>
      <c r="I123" s="270"/>
      <c r="J123" s="41"/>
      <c r="K123" s="41"/>
      <c r="L123" s="45"/>
      <c r="M123" s="271"/>
      <c r="N123" s="27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169</v>
      </c>
      <c r="AU123" s="18" t="s">
        <v>156</v>
      </c>
    </row>
    <row r="124" spans="1:51" s="13" customFormat="1" ht="12">
      <c r="A124" s="13"/>
      <c r="B124" s="226"/>
      <c r="C124" s="227"/>
      <c r="D124" s="228" t="s">
        <v>152</v>
      </c>
      <c r="E124" s="229" t="s">
        <v>19</v>
      </c>
      <c r="F124" s="230" t="s">
        <v>450</v>
      </c>
      <c r="G124" s="227"/>
      <c r="H124" s="229" t="s">
        <v>19</v>
      </c>
      <c r="I124" s="231"/>
      <c r="J124" s="227"/>
      <c r="K124" s="227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152</v>
      </c>
      <c r="AU124" s="236" t="s">
        <v>156</v>
      </c>
      <c r="AV124" s="13" t="s">
        <v>81</v>
      </c>
      <c r="AW124" s="13" t="s">
        <v>34</v>
      </c>
      <c r="AX124" s="13" t="s">
        <v>74</v>
      </c>
      <c r="AY124" s="236" t="s">
        <v>139</v>
      </c>
    </row>
    <row r="125" spans="1:51" s="14" customFormat="1" ht="12">
      <c r="A125" s="14"/>
      <c r="B125" s="237"/>
      <c r="C125" s="238"/>
      <c r="D125" s="228" t="s">
        <v>152</v>
      </c>
      <c r="E125" s="239" t="s">
        <v>19</v>
      </c>
      <c r="F125" s="240" t="s">
        <v>451</v>
      </c>
      <c r="G125" s="238"/>
      <c r="H125" s="241">
        <v>2.77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7" t="s">
        <v>152</v>
      </c>
      <c r="AU125" s="247" t="s">
        <v>156</v>
      </c>
      <c r="AV125" s="14" t="s">
        <v>83</v>
      </c>
      <c r="AW125" s="14" t="s">
        <v>34</v>
      </c>
      <c r="AX125" s="14" t="s">
        <v>74</v>
      </c>
      <c r="AY125" s="247" t="s">
        <v>139</v>
      </c>
    </row>
    <row r="126" spans="1:51" s="15" customFormat="1" ht="12">
      <c r="A126" s="15"/>
      <c r="B126" s="248"/>
      <c r="C126" s="249"/>
      <c r="D126" s="228" t="s">
        <v>152</v>
      </c>
      <c r="E126" s="250" t="s">
        <v>19</v>
      </c>
      <c r="F126" s="251" t="s">
        <v>155</v>
      </c>
      <c r="G126" s="249"/>
      <c r="H126" s="252">
        <v>2.77</v>
      </c>
      <c r="I126" s="253"/>
      <c r="J126" s="249"/>
      <c r="K126" s="249"/>
      <c r="L126" s="254"/>
      <c r="M126" s="255"/>
      <c r="N126" s="256"/>
      <c r="O126" s="256"/>
      <c r="P126" s="256"/>
      <c r="Q126" s="256"/>
      <c r="R126" s="256"/>
      <c r="S126" s="256"/>
      <c r="T126" s="257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8" t="s">
        <v>152</v>
      </c>
      <c r="AU126" s="258" t="s">
        <v>156</v>
      </c>
      <c r="AV126" s="15" t="s">
        <v>146</v>
      </c>
      <c r="AW126" s="15" t="s">
        <v>34</v>
      </c>
      <c r="AX126" s="15" t="s">
        <v>81</v>
      </c>
      <c r="AY126" s="258" t="s">
        <v>139</v>
      </c>
    </row>
    <row r="127" spans="1:65" s="2" customFormat="1" ht="14.4" customHeight="1">
      <c r="A127" s="39"/>
      <c r="B127" s="40"/>
      <c r="C127" s="213" t="s">
        <v>197</v>
      </c>
      <c r="D127" s="213" t="s">
        <v>141</v>
      </c>
      <c r="E127" s="214" t="s">
        <v>371</v>
      </c>
      <c r="F127" s="215" t="s">
        <v>372</v>
      </c>
      <c r="G127" s="216" t="s">
        <v>144</v>
      </c>
      <c r="H127" s="217">
        <v>277</v>
      </c>
      <c r="I127" s="218"/>
      <c r="J127" s="219">
        <f>ROUND(I127*H127,2)</f>
        <v>0</v>
      </c>
      <c r="K127" s="215" t="s">
        <v>145</v>
      </c>
      <c r="L127" s="45"/>
      <c r="M127" s="220" t="s">
        <v>19</v>
      </c>
      <c r="N127" s="221" t="s">
        <v>45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0.0003</v>
      </c>
      <c r="T127" s="223">
        <f>S127*H127</f>
        <v>0.0831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146</v>
      </c>
      <c r="AT127" s="224" t="s">
        <v>141</v>
      </c>
      <c r="AU127" s="224" t="s">
        <v>156</v>
      </c>
      <c r="AY127" s="18" t="s">
        <v>139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81</v>
      </c>
      <c r="BK127" s="225">
        <f>ROUND(I127*H127,2)</f>
        <v>0</v>
      </c>
      <c r="BL127" s="18" t="s">
        <v>146</v>
      </c>
      <c r="BM127" s="224" t="s">
        <v>452</v>
      </c>
    </row>
    <row r="128" spans="1:65" s="2" customFormat="1" ht="14.4" customHeight="1">
      <c r="A128" s="39"/>
      <c r="B128" s="40"/>
      <c r="C128" s="213" t="s">
        <v>201</v>
      </c>
      <c r="D128" s="213" t="s">
        <v>141</v>
      </c>
      <c r="E128" s="214" t="s">
        <v>367</v>
      </c>
      <c r="F128" s="215" t="s">
        <v>368</v>
      </c>
      <c r="G128" s="216" t="s">
        <v>144</v>
      </c>
      <c r="H128" s="217">
        <v>277</v>
      </c>
      <c r="I128" s="218"/>
      <c r="J128" s="219">
        <f>ROUND(I128*H128,2)</f>
        <v>0</v>
      </c>
      <c r="K128" s="215" t="s">
        <v>145</v>
      </c>
      <c r="L128" s="45"/>
      <c r="M128" s="220" t="s">
        <v>19</v>
      </c>
      <c r="N128" s="221" t="s">
        <v>45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0.0003</v>
      </c>
      <c r="T128" s="223">
        <f>S128*H128</f>
        <v>0.0831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146</v>
      </c>
      <c r="AT128" s="224" t="s">
        <v>141</v>
      </c>
      <c r="AU128" s="224" t="s">
        <v>156</v>
      </c>
      <c r="AY128" s="18" t="s">
        <v>139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81</v>
      </c>
      <c r="BK128" s="225">
        <f>ROUND(I128*H128,2)</f>
        <v>0</v>
      </c>
      <c r="BL128" s="18" t="s">
        <v>146</v>
      </c>
      <c r="BM128" s="224" t="s">
        <v>453</v>
      </c>
    </row>
    <row r="129" spans="1:63" s="12" customFormat="1" ht="22.8" customHeight="1">
      <c r="A129" s="12"/>
      <c r="B129" s="197"/>
      <c r="C129" s="198"/>
      <c r="D129" s="199" t="s">
        <v>73</v>
      </c>
      <c r="E129" s="211" t="s">
        <v>374</v>
      </c>
      <c r="F129" s="211" t="s">
        <v>375</v>
      </c>
      <c r="G129" s="198"/>
      <c r="H129" s="198"/>
      <c r="I129" s="201"/>
      <c r="J129" s="212">
        <f>BK129</f>
        <v>0</v>
      </c>
      <c r="K129" s="198"/>
      <c r="L129" s="203"/>
      <c r="M129" s="204"/>
      <c r="N129" s="205"/>
      <c r="O129" s="205"/>
      <c r="P129" s="206">
        <f>SUM(P130:P134)</f>
        <v>0</v>
      </c>
      <c r="Q129" s="205"/>
      <c r="R129" s="206">
        <f>SUM(R130:R134)</f>
        <v>0</v>
      </c>
      <c r="S129" s="205"/>
      <c r="T129" s="207">
        <f>SUM(T130:T134)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8" t="s">
        <v>81</v>
      </c>
      <c r="AT129" s="209" t="s">
        <v>73</v>
      </c>
      <c r="AU129" s="209" t="s">
        <v>81</v>
      </c>
      <c r="AY129" s="208" t="s">
        <v>139</v>
      </c>
      <c r="BK129" s="210">
        <f>SUM(BK130:BK134)</f>
        <v>0</v>
      </c>
    </row>
    <row r="130" spans="1:65" s="2" customFormat="1" ht="14.4" customHeight="1">
      <c r="A130" s="39"/>
      <c r="B130" s="40"/>
      <c r="C130" s="213" t="s">
        <v>205</v>
      </c>
      <c r="D130" s="213" t="s">
        <v>141</v>
      </c>
      <c r="E130" s="214" t="s">
        <v>377</v>
      </c>
      <c r="F130" s="215" t="s">
        <v>378</v>
      </c>
      <c r="G130" s="216" t="s">
        <v>160</v>
      </c>
      <c r="H130" s="217">
        <v>0.166</v>
      </c>
      <c r="I130" s="218"/>
      <c r="J130" s="219">
        <f>ROUND(I130*H130,2)</f>
        <v>0</v>
      </c>
      <c r="K130" s="215" t="s">
        <v>19</v>
      </c>
      <c r="L130" s="45"/>
      <c r="M130" s="220" t="s">
        <v>19</v>
      </c>
      <c r="N130" s="221" t="s">
        <v>45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146</v>
      </c>
      <c r="AT130" s="224" t="s">
        <v>141</v>
      </c>
      <c r="AU130" s="224" t="s">
        <v>83</v>
      </c>
      <c r="AY130" s="18" t="s">
        <v>139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81</v>
      </c>
      <c r="BK130" s="225">
        <f>ROUND(I130*H130,2)</f>
        <v>0</v>
      </c>
      <c r="BL130" s="18" t="s">
        <v>146</v>
      </c>
      <c r="BM130" s="224" t="s">
        <v>454</v>
      </c>
    </row>
    <row r="131" spans="1:47" s="2" customFormat="1" ht="12">
      <c r="A131" s="39"/>
      <c r="B131" s="40"/>
      <c r="C131" s="41"/>
      <c r="D131" s="228" t="s">
        <v>169</v>
      </c>
      <c r="E131" s="41"/>
      <c r="F131" s="269" t="s">
        <v>380</v>
      </c>
      <c r="G131" s="41"/>
      <c r="H131" s="41"/>
      <c r="I131" s="270"/>
      <c r="J131" s="41"/>
      <c r="K131" s="41"/>
      <c r="L131" s="45"/>
      <c r="M131" s="271"/>
      <c r="N131" s="27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169</v>
      </c>
      <c r="AU131" s="18" t="s">
        <v>83</v>
      </c>
    </row>
    <row r="132" spans="1:65" s="2" customFormat="1" ht="14.4" customHeight="1">
      <c r="A132" s="39"/>
      <c r="B132" s="40"/>
      <c r="C132" s="213" t="s">
        <v>211</v>
      </c>
      <c r="D132" s="213" t="s">
        <v>141</v>
      </c>
      <c r="E132" s="214" t="s">
        <v>386</v>
      </c>
      <c r="F132" s="215" t="s">
        <v>387</v>
      </c>
      <c r="G132" s="216" t="s">
        <v>160</v>
      </c>
      <c r="H132" s="217">
        <v>0.166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45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146</v>
      </c>
      <c r="AT132" s="224" t="s">
        <v>141</v>
      </c>
      <c r="AU132" s="224" t="s">
        <v>83</v>
      </c>
      <c r="AY132" s="18" t="s">
        <v>139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81</v>
      </c>
      <c r="BK132" s="225">
        <f>ROUND(I132*H132,2)</f>
        <v>0</v>
      </c>
      <c r="BL132" s="18" t="s">
        <v>146</v>
      </c>
      <c r="BM132" s="224" t="s">
        <v>455</v>
      </c>
    </row>
    <row r="133" spans="1:65" s="2" customFormat="1" ht="14.4" customHeight="1">
      <c r="A133" s="39"/>
      <c r="B133" s="40"/>
      <c r="C133" s="213" t="s">
        <v>8</v>
      </c>
      <c r="D133" s="213" t="s">
        <v>141</v>
      </c>
      <c r="E133" s="214" t="s">
        <v>382</v>
      </c>
      <c r="F133" s="215" t="s">
        <v>383</v>
      </c>
      <c r="G133" s="216" t="s">
        <v>160</v>
      </c>
      <c r="H133" s="217">
        <v>0.166</v>
      </c>
      <c r="I133" s="218"/>
      <c r="J133" s="219">
        <f>ROUND(I133*H133,2)</f>
        <v>0</v>
      </c>
      <c r="K133" s="215" t="s">
        <v>19</v>
      </c>
      <c r="L133" s="45"/>
      <c r="M133" s="220" t="s">
        <v>19</v>
      </c>
      <c r="N133" s="221" t="s">
        <v>45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146</v>
      </c>
      <c r="AT133" s="224" t="s">
        <v>141</v>
      </c>
      <c r="AU133" s="224" t="s">
        <v>83</v>
      </c>
      <c r="AY133" s="18" t="s">
        <v>139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81</v>
      </c>
      <c r="BK133" s="225">
        <f>ROUND(I133*H133,2)</f>
        <v>0</v>
      </c>
      <c r="BL133" s="18" t="s">
        <v>146</v>
      </c>
      <c r="BM133" s="224" t="s">
        <v>456</v>
      </c>
    </row>
    <row r="134" spans="1:47" s="2" customFormat="1" ht="12">
      <c r="A134" s="39"/>
      <c r="B134" s="40"/>
      <c r="C134" s="41"/>
      <c r="D134" s="228" t="s">
        <v>169</v>
      </c>
      <c r="E134" s="41"/>
      <c r="F134" s="269" t="s">
        <v>457</v>
      </c>
      <c r="G134" s="41"/>
      <c r="H134" s="41"/>
      <c r="I134" s="270"/>
      <c r="J134" s="41"/>
      <c r="K134" s="41"/>
      <c r="L134" s="45"/>
      <c r="M134" s="271"/>
      <c r="N134" s="27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169</v>
      </c>
      <c r="AU134" s="18" t="s">
        <v>83</v>
      </c>
    </row>
    <row r="135" spans="1:63" s="12" customFormat="1" ht="22.8" customHeight="1">
      <c r="A135" s="12"/>
      <c r="B135" s="197"/>
      <c r="C135" s="198"/>
      <c r="D135" s="199" t="s">
        <v>73</v>
      </c>
      <c r="E135" s="211" t="s">
        <v>389</v>
      </c>
      <c r="F135" s="211" t="s">
        <v>390</v>
      </c>
      <c r="G135" s="198"/>
      <c r="H135" s="198"/>
      <c r="I135" s="201"/>
      <c r="J135" s="212">
        <f>BK135</f>
        <v>0</v>
      </c>
      <c r="K135" s="198"/>
      <c r="L135" s="203"/>
      <c r="M135" s="204"/>
      <c r="N135" s="205"/>
      <c r="O135" s="205"/>
      <c r="P135" s="206">
        <f>SUM(P136:P137)</f>
        <v>0</v>
      </c>
      <c r="Q135" s="205"/>
      <c r="R135" s="206">
        <f>SUM(R136:R137)</f>
        <v>0</v>
      </c>
      <c r="S135" s="205"/>
      <c r="T135" s="207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8" t="s">
        <v>81</v>
      </c>
      <c r="AT135" s="209" t="s">
        <v>73</v>
      </c>
      <c r="AU135" s="209" t="s">
        <v>81</v>
      </c>
      <c r="AY135" s="208" t="s">
        <v>139</v>
      </c>
      <c r="BK135" s="210">
        <f>SUM(BK136:BK137)</f>
        <v>0</v>
      </c>
    </row>
    <row r="136" spans="1:65" s="2" customFormat="1" ht="24.15" customHeight="1">
      <c r="A136" s="39"/>
      <c r="B136" s="40"/>
      <c r="C136" s="213" t="s">
        <v>218</v>
      </c>
      <c r="D136" s="213" t="s">
        <v>141</v>
      </c>
      <c r="E136" s="214" t="s">
        <v>392</v>
      </c>
      <c r="F136" s="215" t="s">
        <v>393</v>
      </c>
      <c r="G136" s="216" t="s">
        <v>160</v>
      </c>
      <c r="H136" s="217">
        <v>1.552</v>
      </c>
      <c r="I136" s="218"/>
      <c r="J136" s="219">
        <f>ROUND(I136*H136,2)</f>
        <v>0</v>
      </c>
      <c r="K136" s="215" t="s">
        <v>145</v>
      </c>
      <c r="L136" s="45"/>
      <c r="M136" s="220" t="s">
        <v>19</v>
      </c>
      <c r="N136" s="221" t="s">
        <v>45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146</v>
      </c>
      <c r="AT136" s="224" t="s">
        <v>141</v>
      </c>
      <c r="AU136" s="224" t="s">
        <v>83</v>
      </c>
      <c r="AY136" s="18" t="s">
        <v>139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81</v>
      </c>
      <c r="BK136" s="225">
        <f>ROUND(I136*H136,2)</f>
        <v>0</v>
      </c>
      <c r="BL136" s="18" t="s">
        <v>146</v>
      </c>
      <c r="BM136" s="224" t="s">
        <v>458</v>
      </c>
    </row>
    <row r="137" spans="1:65" s="2" customFormat="1" ht="24.15" customHeight="1">
      <c r="A137" s="39"/>
      <c r="B137" s="40"/>
      <c r="C137" s="213" t="s">
        <v>223</v>
      </c>
      <c r="D137" s="213" t="s">
        <v>141</v>
      </c>
      <c r="E137" s="214" t="s">
        <v>396</v>
      </c>
      <c r="F137" s="215" t="s">
        <v>397</v>
      </c>
      <c r="G137" s="216" t="s">
        <v>160</v>
      </c>
      <c r="H137" s="217">
        <v>1.552</v>
      </c>
      <c r="I137" s="218"/>
      <c r="J137" s="219">
        <f>ROUND(I137*H137,2)</f>
        <v>0</v>
      </c>
      <c r="K137" s="215" t="s">
        <v>145</v>
      </c>
      <c r="L137" s="45"/>
      <c r="M137" s="220" t="s">
        <v>19</v>
      </c>
      <c r="N137" s="221" t="s">
        <v>45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146</v>
      </c>
      <c r="AT137" s="224" t="s">
        <v>141</v>
      </c>
      <c r="AU137" s="224" t="s">
        <v>83</v>
      </c>
      <c r="AY137" s="18" t="s">
        <v>139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81</v>
      </c>
      <c r="BK137" s="225">
        <f>ROUND(I137*H137,2)</f>
        <v>0</v>
      </c>
      <c r="BL137" s="18" t="s">
        <v>146</v>
      </c>
      <c r="BM137" s="224" t="s">
        <v>459</v>
      </c>
    </row>
    <row r="138" spans="1:63" s="12" customFormat="1" ht="25.9" customHeight="1">
      <c r="A138" s="12"/>
      <c r="B138" s="197"/>
      <c r="C138" s="198"/>
      <c r="D138" s="199" t="s">
        <v>73</v>
      </c>
      <c r="E138" s="200" t="s">
        <v>399</v>
      </c>
      <c r="F138" s="200" t="s">
        <v>400</v>
      </c>
      <c r="G138" s="198"/>
      <c r="H138" s="198"/>
      <c r="I138" s="201"/>
      <c r="J138" s="202">
        <f>BK138</f>
        <v>0</v>
      </c>
      <c r="K138" s="198"/>
      <c r="L138" s="203"/>
      <c r="M138" s="204"/>
      <c r="N138" s="205"/>
      <c r="O138" s="205"/>
      <c r="P138" s="206">
        <f>P139+P142</f>
        <v>0</v>
      </c>
      <c r="Q138" s="205"/>
      <c r="R138" s="206">
        <f>R139+R142</f>
        <v>0</v>
      </c>
      <c r="S138" s="205"/>
      <c r="T138" s="207">
        <f>T139+T142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8" t="s">
        <v>174</v>
      </c>
      <c r="AT138" s="209" t="s">
        <v>73</v>
      </c>
      <c r="AU138" s="209" t="s">
        <v>74</v>
      </c>
      <c r="AY138" s="208" t="s">
        <v>139</v>
      </c>
      <c r="BK138" s="210">
        <f>BK139+BK142</f>
        <v>0</v>
      </c>
    </row>
    <row r="139" spans="1:63" s="12" customFormat="1" ht="22.8" customHeight="1">
      <c r="A139" s="12"/>
      <c r="B139" s="197"/>
      <c r="C139" s="198"/>
      <c r="D139" s="199" t="s">
        <v>73</v>
      </c>
      <c r="E139" s="211" t="s">
        <v>401</v>
      </c>
      <c r="F139" s="211" t="s">
        <v>402</v>
      </c>
      <c r="G139" s="198"/>
      <c r="H139" s="198"/>
      <c r="I139" s="201"/>
      <c r="J139" s="212">
        <f>BK139</f>
        <v>0</v>
      </c>
      <c r="K139" s="198"/>
      <c r="L139" s="203"/>
      <c r="M139" s="204"/>
      <c r="N139" s="205"/>
      <c r="O139" s="205"/>
      <c r="P139" s="206">
        <f>SUM(P140:P141)</f>
        <v>0</v>
      </c>
      <c r="Q139" s="205"/>
      <c r="R139" s="206">
        <f>SUM(R140:R141)</f>
        <v>0</v>
      </c>
      <c r="S139" s="205"/>
      <c r="T139" s="207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8" t="s">
        <v>174</v>
      </c>
      <c r="AT139" s="209" t="s">
        <v>73</v>
      </c>
      <c r="AU139" s="209" t="s">
        <v>81</v>
      </c>
      <c r="AY139" s="208" t="s">
        <v>139</v>
      </c>
      <c r="BK139" s="210">
        <f>SUM(BK140:BK141)</f>
        <v>0</v>
      </c>
    </row>
    <row r="140" spans="1:65" s="2" customFormat="1" ht="14.4" customHeight="1">
      <c r="A140" s="39"/>
      <c r="B140" s="40"/>
      <c r="C140" s="213" t="s">
        <v>227</v>
      </c>
      <c r="D140" s="213" t="s">
        <v>141</v>
      </c>
      <c r="E140" s="214" t="s">
        <v>404</v>
      </c>
      <c r="F140" s="215" t="s">
        <v>405</v>
      </c>
      <c r="G140" s="216" t="s">
        <v>406</v>
      </c>
      <c r="H140" s="217">
        <v>0.5</v>
      </c>
      <c r="I140" s="218"/>
      <c r="J140" s="219">
        <f>ROUND(I140*H140,2)</f>
        <v>0</v>
      </c>
      <c r="K140" s="215" t="s">
        <v>145</v>
      </c>
      <c r="L140" s="45"/>
      <c r="M140" s="220" t="s">
        <v>19</v>
      </c>
      <c r="N140" s="221" t="s">
        <v>45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407</v>
      </c>
      <c r="AT140" s="224" t="s">
        <v>141</v>
      </c>
      <c r="AU140" s="224" t="s">
        <v>83</v>
      </c>
      <c r="AY140" s="18" t="s">
        <v>139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81</v>
      </c>
      <c r="BK140" s="225">
        <f>ROUND(I140*H140,2)</f>
        <v>0</v>
      </c>
      <c r="BL140" s="18" t="s">
        <v>407</v>
      </c>
      <c r="BM140" s="224" t="s">
        <v>460</v>
      </c>
    </row>
    <row r="141" spans="1:47" s="2" customFormat="1" ht="12">
      <c r="A141" s="39"/>
      <c r="B141" s="40"/>
      <c r="C141" s="41"/>
      <c r="D141" s="228" t="s">
        <v>169</v>
      </c>
      <c r="E141" s="41"/>
      <c r="F141" s="269" t="s">
        <v>409</v>
      </c>
      <c r="G141" s="41"/>
      <c r="H141" s="41"/>
      <c r="I141" s="270"/>
      <c r="J141" s="41"/>
      <c r="K141" s="41"/>
      <c r="L141" s="45"/>
      <c r="M141" s="271"/>
      <c r="N141" s="27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169</v>
      </c>
      <c r="AU141" s="18" t="s">
        <v>83</v>
      </c>
    </row>
    <row r="142" spans="1:63" s="12" customFormat="1" ht="22.8" customHeight="1">
      <c r="A142" s="12"/>
      <c r="B142" s="197"/>
      <c r="C142" s="198"/>
      <c r="D142" s="199" t="s">
        <v>73</v>
      </c>
      <c r="E142" s="211" t="s">
        <v>410</v>
      </c>
      <c r="F142" s="211" t="s">
        <v>411</v>
      </c>
      <c r="G142" s="198"/>
      <c r="H142" s="198"/>
      <c r="I142" s="201"/>
      <c r="J142" s="212">
        <f>BK142</f>
        <v>0</v>
      </c>
      <c r="K142" s="198"/>
      <c r="L142" s="203"/>
      <c r="M142" s="204"/>
      <c r="N142" s="205"/>
      <c r="O142" s="205"/>
      <c r="P142" s="206">
        <f>SUM(P143:P147)</f>
        <v>0</v>
      </c>
      <c r="Q142" s="205"/>
      <c r="R142" s="206">
        <f>SUM(R143:R147)</f>
        <v>0</v>
      </c>
      <c r="S142" s="205"/>
      <c r="T142" s="207">
        <f>SUM(T143:T147)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8" t="s">
        <v>174</v>
      </c>
      <c r="AT142" s="209" t="s">
        <v>73</v>
      </c>
      <c r="AU142" s="209" t="s">
        <v>81</v>
      </c>
      <c r="AY142" s="208" t="s">
        <v>139</v>
      </c>
      <c r="BK142" s="210">
        <f>SUM(BK143:BK147)</f>
        <v>0</v>
      </c>
    </row>
    <row r="143" spans="1:65" s="2" customFormat="1" ht="14.4" customHeight="1">
      <c r="A143" s="39"/>
      <c r="B143" s="40"/>
      <c r="C143" s="213" t="s">
        <v>231</v>
      </c>
      <c r="D143" s="213" t="s">
        <v>141</v>
      </c>
      <c r="E143" s="214" t="s">
        <v>413</v>
      </c>
      <c r="F143" s="215" t="s">
        <v>414</v>
      </c>
      <c r="G143" s="216" t="s">
        <v>160</v>
      </c>
      <c r="H143" s="217">
        <v>1.718</v>
      </c>
      <c r="I143" s="218"/>
      <c r="J143" s="219">
        <f>ROUND(I143*H143,2)</f>
        <v>0</v>
      </c>
      <c r="K143" s="215" t="s">
        <v>145</v>
      </c>
      <c r="L143" s="45"/>
      <c r="M143" s="220" t="s">
        <v>19</v>
      </c>
      <c r="N143" s="221" t="s">
        <v>45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407</v>
      </c>
      <c r="AT143" s="224" t="s">
        <v>141</v>
      </c>
      <c r="AU143" s="224" t="s">
        <v>83</v>
      </c>
      <c r="AY143" s="18" t="s">
        <v>139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81</v>
      </c>
      <c r="BK143" s="225">
        <f>ROUND(I143*H143,2)</f>
        <v>0</v>
      </c>
      <c r="BL143" s="18" t="s">
        <v>407</v>
      </c>
      <c r="BM143" s="224" t="s">
        <v>461</v>
      </c>
    </row>
    <row r="144" spans="1:47" s="2" customFormat="1" ht="12">
      <c r="A144" s="39"/>
      <c r="B144" s="40"/>
      <c r="C144" s="41"/>
      <c r="D144" s="228" t="s">
        <v>169</v>
      </c>
      <c r="E144" s="41"/>
      <c r="F144" s="269" t="s">
        <v>416</v>
      </c>
      <c r="G144" s="41"/>
      <c r="H144" s="41"/>
      <c r="I144" s="270"/>
      <c r="J144" s="41"/>
      <c r="K144" s="41"/>
      <c r="L144" s="45"/>
      <c r="M144" s="271"/>
      <c r="N144" s="27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169</v>
      </c>
      <c r="AU144" s="18" t="s">
        <v>83</v>
      </c>
    </row>
    <row r="145" spans="1:51" s="13" customFormat="1" ht="12">
      <c r="A145" s="13"/>
      <c r="B145" s="226"/>
      <c r="C145" s="227"/>
      <c r="D145" s="228" t="s">
        <v>152</v>
      </c>
      <c r="E145" s="229" t="s">
        <v>19</v>
      </c>
      <c r="F145" s="230" t="s">
        <v>462</v>
      </c>
      <c r="G145" s="227"/>
      <c r="H145" s="229" t="s">
        <v>19</v>
      </c>
      <c r="I145" s="231"/>
      <c r="J145" s="227"/>
      <c r="K145" s="227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152</v>
      </c>
      <c r="AU145" s="236" t="s">
        <v>83</v>
      </c>
      <c r="AV145" s="13" t="s">
        <v>81</v>
      </c>
      <c r="AW145" s="13" t="s">
        <v>34</v>
      </c>
      <c r="AX145" s="13" t="s">
        <v>74</v>
      </c>
      <c r="AY145" s="236" t="s">
        <v>139</v>
      </c>
    </row>
    <row r="146" spans="1:51" s="14" customFormat="1" ht="12">
      <c r="A146" s="14"/>
      <c r="B146" s="237"/>
      <c r="C146" s="238"/>
      <c r="D146" s="228" t="s">
        <v>152</v>
      </c>
      <c r="E146" s="239" t="s">
        <v>19</v>
      </c>
      <c r="F146" s="240" t="s">
        <v>463</v>
      </c>
      <c r="G146" s="238"/>
      <c r="H146" s="241">
        <v>1.718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7" t="s">
        <v>152</v>
      </c>
      <c r="AU146" s="247" t="s">
        <v>83</v>
      </c>
      <c r="AV146" s="14" t="s">
        <v>83</v>
      </c>
      <c r="AW146" s="14" t="s">
        <v>34</v>
      </c>
      <c r="AX146" s="14" t="s">
        <v>74</v>
      </c>
      <c r="AY146" s="247" t="s">
        <v>139</v>
      </c>
    </row>
    <row r="147" spans="1:51" s="15" customFormat="1" ht="12">
      <c r="A147" s="15"/>
      <c r="B147" s="248"/>
      <c r="C147" s="249"/>
      <c r="D147" s="228" t="s">
        <v>152</v>
      </c>
      <c r="E147" s="250" t="s">
        <v>19</v>
      </c>
      <c r="F147" s="251" t="s">
        <v>155</v>
      </c>
      <c r="G147" s="249"/>
      <c r="H147" s="252">
        <v>1.718</v>
      </c>
      <c r="I147" s="253"/>
      <c r="J147" s="249"/>
      <c r="K147" s="249"/>
      <c r="L147" s="254"/>
      <c r="M147" s="273"/>
      <c r="N147" s="274"/>
      <c r="O147" s="274"/>
      <c r="P147" s="274"/>
      <c r="Q147" s="274"/>
      <c r="R147" s="274"/>
      <c r="S147" s="274"/>
      <c r="T147" s="27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8" t="s">
        <v>152</v>
      </c>
      <c r="AU147" s="258" t="s">
        <v>83</v>
      </c>
      <c r="AV147" s="15" t="s">
        <v>146</v>
      </c>
      <c r="AW147" s="15" t="s">
        <v>34</v>
      </c>
      <c r="AX147" s="15" t="s">
        <v>81</v>
      </c>
      <c r="AY147" s="258" t="s">
        <v>139</v>
      </c>
    </row>
    <row r="148" spans="1:31" s="2" customFormat="1" ht="6.95" customHeight="1">
      <c r="A148" s="39"/>
      <c r="B148" s="60"/>
      <c r="C148" s="61"/>
      <c r="D148" s="61"/>
      <c r="E148" s="61"/>
      <c r="F148" s="61"/>
      <c r="G148" s="61"/>
      <c r="H148" s="61"/>
      <c r="I148" s="61"/>
      <c r="J148" s="61"/>
      <c r="K148" s="61"/>
      <c r="L148" s="45"/>
      <c r="M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</sheetData>
  <sheetProtection password="CC35" sheet="1" objects="1" scenarios="1" formatColumns="0" formatRows="0" autoFilter="0"/>
  <autoFilter ref="C95:K14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101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SO 220 Sadové úpravy</v>
      </c>
      <c r="F7" s="143"/>
      <c r="G7" s="143"/>
      <c r="H7" s="143"/>
      <c r="L7" s="21"/>
    </row>
    <row r="8" spans="2:12" s="1" customFormat="1" ht="12" customHeight="1">
      <c r="B8" s="21"/>
      <c r="D8" s="143" t="s">
        <v>102</v>
      </c>
      <c r="L8" s="21"/>
    </row>
    <row r="9" spans="1:31" s="2" customFormat="1" ht="16.5" customHeight="1">
      <c r="A9" s="39"/>
      <c r="B9" s="45"/>
      <c r="C9" s="39"/>
      <c r="D9" s="39"/>
      <c r="E9" s="144" t="s">
        <v>103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104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464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13. 4. 2020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32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33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35</v>
      </c>
      <c r="E25" s="39"/>
      <c r="F25" s="39"/>
      <c r="G25" s="39"/>
      <c r="H25" s="39"/>
      <c r="I25" s="143" t="s">
        <v>26</v>
      </c>
      <c r="J25" s="134" t="s">
        <v>36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37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47.25" customHeight="1">
      <c r="A29" s="148"/>
      <c r="B29" s="149"/>
      <c r="C29" s="148"/>
      <c r="D29" s="148"/>
      <c r="E29" s="150" t="s">
        <v>39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ROUND(J96,2)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ROUND((SUM(BE96:BE171)),2)</f>
        <v>0</v>
      </c>
      <c r="G35" s="39"/>
      <c r="H35" s="39"/>
      <c r="I35" s="158">
        <v>0.21</v>
      </c>
      <c r="J35" s="157">
        <f>ROUND(((SUM(BE96:BE171))*I35),2)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46</v>
      </c>
      <c r="F36" s="157">
        <f>ROUND((SUM(BF96:BF171)),2)</f>
        <v>0</v>
      </c>
      <c r="G36" s="39"/>
      <c r="H36" s="39"/>
      <c r="I36" s="158">
        <v>0.15</v>
      </c>
      <c r="J36" s="157">
        <f>ROUND(((SUM(BF96:BF171))*I36),2)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ROUND((SUM(BG96:BG171)),2)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48</v>
      </c>
      <c r="F38" s="157">
        <f>ROUND((SUM(BH96:BH171)),2)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49</v>
      </c>
      <c r="F39" s="157">
        <f>ROUND((SUM(BI96:BI171)),2)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106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SO 220 Sadové úpravy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102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103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104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03 - Výsadba nových stromů a keřů do nádob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Moravská Ostrava</v>
      </c>
      <c r="G56" s="41"/>
      <c r="H56" s="41"/>
      <c r="I56" s="33" t="s">
        <v>23</v>
      </c>
      <c r="J56" s="73" t="str">
        <f>IF(J14="","",J14)</f>
        <v>13. 4. 2020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31</v>
      </c>
      <c r="J58" s="37" t="str">
        <f>E23</f>
        <v>ing. Petra Ličková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35</v>
      </c>
      <c r="J59" s="37" t="str">
        <f>E26</f>
        <v>Arch4green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107</v>
      </c>
      <c r="D61" s="172"/>
      <c r="E61" s="172"/>
      <c r="F61" s="172"/>
      <c r="G61" s="172"/>
      <c r="H61" s="172"/>
      <c r="I61" s="172"/>
      <c r="J61" s="173" t="s">
        <v>108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J96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109</v>
      </c>
    </row>
    <row r="64" spans="1:31" s="9" customFormat="1" ht="24.95" customHeight="1">
      <c r="A64" s="9"/>
      <c r="B64" s="175"/>
      <c r="C64" s="176"/>
      <c r="D64" s="177" t="s">
        <v>110</v>
      </c>
      <c r="E64" s="178"/>
      <c r="F64" s="178"/>
      <c r="G64" s="178"/>
      <c r="H64" s="178"/>
      <c r="I64" s="178"/>
      <c r="J64" s="179">
        <f>J97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111</v>
      </c>
      <c r="E65" s="183"/>
      <c r="F65" s="183"/>
      <c r="G65" s="183"/>
      <c r="H65" s="183"/>
      <c r="I65" s="183"/>
      <c r="J65" s="184">
        <f>J98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113</v>
      </c>
      <c r="E66" s="183"/>
      <c r="F66" s="183"/>
      <c r="G66" s="183"/>
      <c r="H66" s="183"/>
      <c r="I66" s="183"/>
      <c r="J66" s="184">
        <f>J113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1"/>
      <c r="C67" s="126"/>
      <c r="D67" s="182" t="s">
        <v>465</v>
      </c>
      <c r="E67" s="183"/>
      <c r="F67" s="183"/>
      <c r="G67" s="183"/>
      <c r="H67" s="183"/>
      <c r="I67" s="183"/>
      <c r="J67" s="184">
        <f>J114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1"/>
      <c r="C68" s="126"/>
      <c r="D68" s="182" t="s">
        <v>114</v>
      </c>
      <c r="E68" s="183"/>
      <c r="F68" s="183"/>
      <c r="G68" s="183"/>
      <c r="H68" s="183"/>
      <c r="I68" s="183"/>
      <c r="J68" s="184">
        <f>J126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1"/>
      <c r="C69" s="126"/>
      <c r="D69" s="182" t="s">
        <v>118</v>
      </c>
      <c r="E69" s="183"/>
      <c r="F69" s="183"/>
      <c r="G69" s="183"/>
      <c r="H69" s="183"/>
      <c r="I69" s="183"/>
      <c r="J69" s="184">
        <f>J141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119</v>
      </c>
      <c r="E70" s="183"/>
      <c r="F70" s="183"/>
      <c r="G70" s="183"/>
      <c r="H70" s="183"/>
      <c r="I70" s="183"/>
      <c r="J70" s="184">
        <f>J154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120</v>
      </c>
      <c r="E71" s="183"/>
      <c r="F71" s="183"/>
      <c r="G71" s="183"/>
      <c r="H71" s="183"/>
      <c r="I71" s="183"/>
      <c r="J71" s="184">
        <f>J159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5"/>
      <c r="C72" s="176"/>
      <c r="D72" s="177" t="s">
        <v>121</v>
      </c>
      <c r="E72" s="178"/>
      <c r="F72" s="178"/>
      <c r="G72" s="178"/>
      <c r="H72" s="178"/>
      <c r="I72" s="178"/>
      <c r="J72" s="179">
        <f>J162</f>
        <v>0</v>
      </c>
      <c r="K72" s="176"/>
      <c r="L72" s="18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1"/>
      <c r="C73" s="126"/>
      <c r="D73" s="182" t="s">
        <v>122</v>
      </c>
      <c r="E73" s="183"/>
      <c r="F73" s="183"/>
      <c r="G73" s="183"/>
      <c r="H73" s="183"/>
      <c r="I73" s="183"/>
      <c r="J73" s="184">
        <f>J163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123</v>
      </c>
      <c r="E74" s="183"/>
      <c r="F74" s="183"/>
      <c r="G74" s="183"/>
      <c r="H74" s="183"/>
      <c r="I74" s="183"/>
      <c r="J74" s="184">
        <f>J166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124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70" t="str">
        <f>E7</f>
        <v>SO 220 Sadové úpravy</v>
      </c>
      <c r="F84" s="33"/>
      <c r="G84" s="33"/>
      <c r="H84" s="33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2:12" s="1" customFormat="1" ht="12" customHeight="1">
      <c r="B85" s="22"/>
      <c r="C85" s="33" t="s">
        <v>102</v>
      </c>
      <c r="D85" s="23"/>
      <c r="E85" s="23"/>
      <c r="F85" s="23"/>
      <c r="G85" s="23"/>
      <c r="H85" s="23"/>
      <c r="I85" s="23"/>
      <c r="J85" s="23"/>
      <c r="K85" s="23"/>
      <c r="L85" s="21"/>
    </row>
    <row r="86" spans="1:31" s="2" customFormat="1" ht="16.5" customHeight="1">
      <c r="A86" s="39"/>
      <c r="B86" s="40"/>
      <c r="C86" s="41"/>
      <c r="D86" s="41"/>
      <c r="E86" s="170" t="s">
        <v>103</v>
      </c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104</v>
      </c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70" t="str">
        <f>E11</f>
        <v>03 - Výsadba nových stromů a keřů do nádob</v>
      </c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21</v>
      </c>
      <c r="D90" s="41"/>
      <c r="E90" s="41"/>
      <c r="F90" s="28" t="str">
        <f>F14</f>
        <v>Moravská Ostrava</v>
      </c>
      <c r="G90" s="41"/>
      <c r="H90" s="41"/>
      <c r="I90" s="33" t="s">
        <v>23</v>
      </c>
      <c r="J90" s="73" t="str">
        <f>IF(J14="","",J14)</f>
        <v>13. 4. 2020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25</v>
      </c>
      <c r="D92" s="41"/>
      <c r="E92" s="41"/>
      <c r="F92" s="28" t="str">
        <f>E17</f>
        <v xml:space="preserve"> </v>
      </c>
      <c r="G92" s="41"/>
      <c r="H92" s="41"/>
      <c r="I92" s="33" t="s">
        <v>31</v>
      </c>
      <c r="J92" s="37" t="str">
        <f>E23</f>
        <v>ing. Petra Ličková</v>
      </c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29</v>
      </c>
      <c r="D93" s="41"/>
      <c r="E93" s="41"/>
      <c r="F93" s="28" t="str">
        <f>IF(E20="","",E20)</f>
        <v>Vyplň údaj</v>
      </c>
      <c r="G93" s="41"/>
      <c r="H93" s="41"/>
      <c r="I93" s="33" t="s">
        <v>35</v>
      </c>
      <c r="J93" s="37" t="str">
        <f>E26</f>
        <v>Arch4green s.r.o.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11" customFormat="1" ht="29.25" customHeight="1">
      <c r="A95" s="186"/>
      <c r="B95" s="187"/>
      <c r="C95" s="188" t="s">
        <v>125</v>
      </c>
      <c r="D95" s="189" t="s">
        <v>59</v>
      </c>
      <c r="E95" s="189" t="s">
        <v>55</v>
      </c>
      <c r="F95" s="189" t="s">
        <v>56</v>
      </c>
      <c r="G95" s="189" t="s">
        <v>126</v>
      </c>
      <c r="H95" s="189" t="s">
        <v>127</v>
      </c>
      <c r="I95" s="189" t="s">
        <v>128</v>
      </c>
      <c r="J95" s="189" t="s">
        <v>108</v>
      </c>
      <c r="K95" s="190" t="s">
        <v>129</v>
      </c>
      <c r="L95" s="191"/>
      <c r="M95" s="93" t="s">
        <v>19</v>
      </c>
      <c r="N95" s="94" t="s">
        <v>44</v>
      </c>
      <c r="O95" s="94" t="s">
        <v>130</v>
      </c>
      <c r="P95" s="94" t="s">
        <v>131</v>
      </c>
      <c r="Q95" s="94" t="s">
        <v>132</v>
      </c>
      <c r="R95" s="94" t="s">
        <v>133</v>
      </c>
      <c r="S95" s="94" t="s">
        <v>134</v>
      </c>
      <c r="T95" s="95" t="s">
        <v>135</v>
      </c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</row>
    <row r="96" spans="1:63" s="2" customFormat="1" ht="22.8" customHeight="1">
      <c r="A96" s="39"/>
      <c r="B96" s="40"/>
      <c r="C96" s="100" t="s">
        <v>136</v>
      </c>
      <c r="D96" s="41"/>
      <c r="E96" s="41"/>
      <c r="F96" s="41"/>
      <c r="G96" s="41"/>
      <c r="H96" s="41"/>
      <c r="I96" s="41"/>
      <c r="J96" s="192">
        <f>BK96</f>
        <v>0</v>
      </c>
      <c r="K96" s="41"/>
      <c r="L96" s="45"/>
      <c r="M96" s="96"/>
      <c r="N96" s="193"/>
      <c r="O96" s="97"/>
      <c r="P96" s="194">
        <f>P97+P162</f>
        <v>0</v>
      </c>
      <c r="Q96" s="97"/>
      <c r="R96" s="194">
        <f>R97+R162</f>
        <v>18.46531</v>
      </c>
      <c r="S96" s="97"/>
      <c r="T96" s="195">
        <f>T97+T162</f>
        <v>0.011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73</v>
      </c>
      <c r="AU96" s="18" t="s">
        <v>109</v>
      </c>
      <c r="BK96" s="196">
        <f>BK97+BK162</f>
        <v>0</v>
      </c>
    </row>
    <row r="97" spans="1:63" s="12" customFormat="1" ht="25.9" customHeight="1">
      <c r="A97" s="12"/>
      <c r="B97" s="197"/>
      <c r="C97" s="198"/>
      <c r="D97" s="199" t="s">
        <v>73</v>
      </c>
      <c r="E97" s="200" t="s">
        <v>137</v>
      </c>
      <c r="F97" s="200" t="s">
        <v>138</v>
      </c>
      <c r="G97" s="198"/>
      <c r="H97" s="198"/>
      <c r="I97" s="201"/>
      <c r="J97" s="202">
        <f>BK97</f>
        <v>0</v>
      </c>
      <c r="K97" s="198"/>
      <c r="L97" s="203"/>
      <c r="M97" s="204"/>
      <c r="N97" s="205"/>
      <c r="O97" s="205"/>
      <c r="P97" s="206">
        <f>P98+P113+P154+P159</f>
        <v>0</v>
      </c>
      <c r="Q97" s="205"/>
      <c r="R97" s="206">
        <f>R98+R113+R154+R159</f>
        <v>18.46531</v>
      </c>
      <c r="S97" s="205"/>
      <c r="T97" s="207">
        <f>T98+T113+T154+T159</f>
        <v>0.011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8" t="s">
        <v>81</v>
      </c>
      <c r="AT97" s="209" t="s">
        <v>73</v>
      </c>
      <c r="AU97" s="209" t="s">
        <v>74</v>
      </c>
      <c r="AY97" s="208" t="s">
        <v>139</v>
      </c>
      <c r="BK97" s="210">
        <f>BK98+BK113+BK154+BK159</f>
        <v>0</v>
      </c>
    </row>
    <row r="98" spans="1:63" s="12" customFormat="1" ht="22.8" customHeight="1">
      <c r="A98" s="12"/>
      <c r="B98" s="197"/>
      <c r="C98" s="198"/>
      <c r="D98" s="199" t="s">
        <v>73</v>
      </c>
      <c r="E98" s="211" t="s">
        <v>85</v>
      </c>
      <c r="F98" s="211" t="s">
        <v>140</v>
      </c>
      <c r="G98" s="198"/>
      <c r="H98" s="198"/>
      <c r="I98" s="201"/>
      <c r="J98" s="212">
        <f>BK98</f>
        <v>0</v>
      </c>
      <c r="K98" s="198"/>
      <c r="L98" s="203"/>
      <c r="M98" s="204"/>
      <c r="N98" s="205"/>
      <c r="O98" s="205"/>
      <c r="P98" s="206">
        <f>SUM(P99:P112)</f>
        <v>0</v>
      </c>
      <c r="Q98" s="205"/>
      <c r="R98" s="206">
        <f>SUM(R99:R112)</f>
        <v>15.3224</v>
      </c>
      <c r="S98" s="205"/>
      <c r="T98" s="207">
        <f>SUM(T99:T112)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8" t="s">
        <v>81</v>
      </c>
      <c r="AT98" s="209" t="s">
        <v>73</v>
      </c>
      <c r="AU98" s="209" t="s">
        <v>81</v>
      </c>
      <c r="AY98" s="208" t="s">
        <v>139</v>
      </c>
      <c r="BK98" s="210">
        <f>SUM(BK99:BK112)</f>
        <v>0</v>
      </c>
    </row>
    <row r="99" spans="1:65" s="2" customFormat="1" ht="14.4" customHeight="1">
      <c r="A99" s="39"/>
      <c r="B99" s="40"/>
      <c r="C99" s="213" t="s">
        <v>81</v>
      </c>
      <c r="D99" s="213" t="s">
        <v>141</v>
      </c>
      <c r="E99" s="214" t="s">
        <v>466</v>
      </c>
      <c r="F99" s="215" t="s">
        <v>467</v>
      </c>
      <c r="G99" s="216" t="s">
        <v>167</v>
      </c>
      <c r="H99" s="217">
        <v>11</v>
      </c>
      <c r="I99" s="218"/>
      <c r="J99" s="219">
        <f>ROUND(I99*H99,2)</f>
        <v>0</v>
      </c>
      <c r="K99" s="215" t="s">
        <v>19</v>
      </c>
      <c r="L99" s="45"/>
      <c r="M99" s="220" t="s">
        <v>19</v>
      </c>
      <c r="N99" s="221" t="s">
        <v>45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146</v>
      </c>
      <c r="AT99" s="224" t="s">
        <v>141</v>
      </c>
      <c r="AU99" s="224" t="s">
        <v>83</v>
      </c>
      <c r="AY99" s="18" t="s">
        <v>139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81</v>
      </c>
      <c r="BK99" s="225">
        <f>ROUND(I99*H99,2)</f>
        <v>0</v>
      </c>
      <c r="BL99" s="18" t="s">
        <v>146</v>
      </c>
      <c r="BM99" s="224" t="s">
        <v>468</v>
      </c>
    </row>
    <row r="100" spans="1:47" s="2" customFormat="1" ht="12">
      <c r="A100" s="39"/>
      <c r="B100" s="40"/>
      <c r="C100" s="41"/>
      <c r="D100" s="228" t="s">
        <v>169</v>
      </c>
      <c r="E100" s="41"/>
      <c r="F100" s="269" t="s">
        <v>469</v>
      </c>
      <c r="G100" s="41"/>
      <c r="H100" s="41"/>
      <c r="I100" s="270"/>
      <c r="J100" s="41"/>
      <c r="K100" s="41"/>
      <c r="L100" s="45"/>
      <c r="M100" s="271"/>
      <c r="N100" s="27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169</v>
      </c>
      <c r="AU100" s="18" t="s">
        <v>83</v>
      </c>
    </row>
    <row r="101" spans="1:51" s="13" customFormat="1" ht="12">
      <c r="A101" s="13"/>
      <c r="B101" s="226"/>
      <c r="C101" s="227"/>
      <c r="D101" s="228" t="s">
        <v>152</v>
      </c>
      <c r="E101" s="229" t="s">
        <v>19</v>
      </c>
      <c r="F101" s="230" t="s">
        <v>470</v>
      </c>
      <c r="G101" s="227"/>
      <c r="H101" s="229" t="s">
        <v>19</v>
      </c>
      <c r="I101" s="231"/>
      <c r="J101" s="227"/>
      <c r="K101" s="227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152</v>
      </c>
      <c r="AU101" s="236" t="s">
        <v>83</v>
      </c>
      <c r="AV101" s="13" t="s">
        <v>81</v>
      </c>
      <c r="AW101" s="13" t="s">
        <v>34</v>
      </c>
      <c r="AX101" s="13" t="s">
        <v>74</v>
      </c>
      <c r="AY101" s="236" t="s">
        <v>139</v>
      </c>
    </row>
    <row r="102" spans="1:51" s="14" customFormat="1" ht="12">
      <c r="A102" s="14"/>
      <c r="B102" s="237"/>
      <c r="C102" s="238"/>
      <c r="D102" s="228" t="s">
        <v>152</v>
      </c>
      <c r="E102" s="239" t="s">
        <v>19</v>
      </c>
      <c r="F102" s="240" t="s">
        <v>471</v>
      </c>
      <c r="G102" s="238"/>
      <c r="H102" s="241">
        <v>11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7" t="s">
        <v>152</v>
      </c>
      <c r="AU102" s="247" t="s">
        <v>83</v>
      </c>
      <c r="AV102" s="14" t="s">
        <v>83</v>
      </c>
      <c r="AW102" s="14" t="s">
        <v>34</v>
      </c>
      <c r="AX102" s="14" t="s">
        <v>74</v>
      </c>
      <c r="AY102" s="247" t="s">
        <v>139</v>
      </c>
    </row>
    <row r="103" spans="1:51" s="15" customFormat="1" ht="12">
      <c r="A103" s="15"/>
      <c r="B103" s="248"/>
      <c r="C103" s="249"/>
      <c r="D103" s="228" t="s">
        <v>152</v>
      </c>
      <c r="E103" s="250" t="s">
        <v>19</v>
      </c>
      <c r="F103" s="251" t="s">
        <v>155</v>
      </c>
      <c r="G103" s="249"/>
      <c r="H103" s="252">
        <v>11</v>
      </c>
      <c r="I103" s="253"/>
      <c r="J103" s="249"/>
      <c r="K103" s="249"/>
      <c r="L103" s="254"/>
      <c r="M103" s="255"/>
      <c r="N103" s="256"/>
      <c r="O103" s="256"/>
      <c r="P103" s="256"/>
      <c r="Q103" s="256"/>
      <c r="R103" s="256"/>
      <c r="S103" s="256"/>
      <c r="T103" s="257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8" t="s">
        <v>152</v>
      </c>
      <c r="AU103" s="258" t="s">
        <v>83</v>
      </c>
      <c r="AV103" s="15" t="s">
        <v>146</v>
      </c>
      <c r="AW103" s="15" t="s">
        <v>34</v>
      </c>
      <c r="AX103" s="15" t="s">
        <v>81</v>
      </c>
      <c r="AY103" s="258" t="s">
        <v>139</v>
      </c>
    </row>
    <row r="104" spans="1:65" s="2" customFormat="1" ht="14.4" customHeight="1">
      <c r="A104" s="39"/>
      <c r="B104" s="40"/>
      <c r="C104" s="259" t="s">
        <v>83</v>
      </c>
      <c r="D104" s="259" t="s">
        <v>157</v>
      </c>
      <c r="E104" s="260" t="s">
        <v>472</v>
      </c>
      <c r="F104" s="261" t="s">
        <v>473</v>
      </c>
      <c r="G104" s="262" t="s">
        <v>144</v>
      </c>
      <c r="H104" s="263">
        <v>150</v>
      </c>
      <c r="I104" s="264"/>
      <c r="J104" s="265">
        <f>ROUND(I104*H104,2)</f>
        <v>0</v>
      </c>
      <c r="K104" s="261" t="s">
        <v>145</v>
      </c>
      <c r="L104" s="266"/>
      <c r="M104" s="267" t="s">
        <v>19</v>
      </c>
      <c r="N104" s="268" t="s">
        <v>45</v>
      </c>
      <c r="O104" s="85"/>
      <c r="P104" s="222">
        <f>O104*H104</f>
        <v>0</v>
      </c>
      <c r="Q104" s="222">
        <v>0.0005</v>
      </c>
      <c r="R104" s="222">
        <f>Q104*H104</f>
        <v>0.075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161</v>
      </c>
      <c r="AT104" s="224" t="s">
        <v>157</v>
      </c>
      <c r="AU104" s="224" t="s">
        <v>83</v>
      </c>
      <c r="AY104" s="18" t="s">
        <v>139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81</v>
      </c>
      <c r="BK104" s="225">
        <f>ROUND(I104*H104,2)</f>
        <v>0</v>
      </c>
      <c r="BL104" s="18" t="s">
        <v>146</v>
      </c>
      <c r="BM104" s="224" t="s">
        <v>474</v>
      </c>
    </row>
    <row r="105" spans="1:65" s="2" customFormat="1" ht="14.4" customHeight="1">
      <c r="A105" s="39"/>
      <c r="B105" s="40"/>
      <c r="C105" s="259" t="s">
        <v>156</v>
      </c>
      <c r="D105" s="259" t="s">
        <v>157</v>
      </c>
      <c r="E105" s="260" t="s">
        <v>475</v>
      </c>
      <c r="F105" s="261" t="s">
        <v>476</v>
      </c>
      <c r="G105" s="262" t="s">
        <v>447</v>
      </c>
      <c r="H105" s="263">
        <v>2.7</v>
      </c>
      <c r="I105" s="264"/>
      <c r="J105" s="265">
        <f>ROUND(I105*H105,2)</f>
        <v>0</v>
      </c>
      <c r="K105" s="261" t="s">
        <v>145</v>
      </c>
      <c r="L105" s="266"/>
      <c r="M105" s="267" t="s">
        <v>19</v>
      </c>
      <c r="N105" s="268" t="s">
        <v>45</v>
      </c>
      <c r="O105" s="85"/>
      <c r="P105" s="222">
        <f>O105*H105</f>
        <v>0</v>
      </c>
      <c r="Q105" s="222">
        <v>0.35</v>
      </c>
      <c r="R105" s="222">
        <f>Q105*H105</f>
        <v>0.945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161</v>
      </c>
      <c r="AT105" s="224" t="s">
        <v>157</v>
      </c>
      <c r="AU105" s="224" t="s">
        <v>83</v>
      </c>
      <c r="AY105" s="18" t="s">
        <v>139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81</v>
      </c>
      <c r="BK105" s="225">
        <f>ROUND(I105*H105,2)</f>
        <v>0</v>
      </c>
      <c r="BL105" s="18" t="s">
        <v>146</v>
      </c>
      <c r="BM105" s="224" t="s">
        <v>477</v>
      </c>
    </row>
    <row r="106" spans="1:65" s="2" customFormat="1" ht="14.4" customHeight="1">
      <c r="A106" s="39"/>
      <c r="B106" s="40"/>
      <c r="C106" s="259" t="s">
        <v>146</v>
      </c>
      <c r="D106" s="259" t="s">
        <v>157</v>
      </c>
      <c r="E106" s="260" t="s">
        <v>478</v>
      </c>
      <c r="F106" s="261" t="s">
        <v>479</v>
      </c>
      <c r="G106" s="262" t="s">
        <v>447</v>
      </c>
      <c r="H106" s="263">
        <v>28</v>
      </c>
      <c r="I106" s="264"/>
      <c r="J106" s="265">
        <f>ROUND(I106*H106,2)</f>
        <v>0</v>
      </c>
      <c r="K106" s="261" t="s">
        <v>145</v>
      </c>
      <c r="L106" s="266"/>
      <c r="M106" s="267" t="s">
        <v>19</v>
      </c>
      <c r="N106" s="268" t="s">
        <v>45</v>
      </c>
      <c r="O106" s="85"/>
      <c r="P106" s="222">
        <f>O106*H106</f>
        <v>0</v>
      </c>
      <c r="Q106" s="222">
        <v>0.51</v>
      </c>
      <c r="R106" s="222">
        <f>Q106*H106</f>
        <v>14.280000000000001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161</v>
      </c>
      <c r="AT106" s="224" t="s">
        <v>157</v>
      </c>
      <c r="AU106" s="224" t="s">
        <v>83</v>
      </c>
      <c r="AY106" s="18" t="s">
        <v>139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81</v>
      </c>
      <c r="BK106" s="225">
        <f>ROUND(I106*H106,2)</f>
        <v>0</v>
      </c>
      <c r="BL106" s="18" t="s">
        <v>146</v>
      </c>
      <c r="BM106" s="224" t="s">
        <v>480</v>
      </c>
    </row>
    <row r="107" spans="1:47" s="2" customFormat="1" ht="12">
      <c r="A107" s="39"/>
      <c r="B107" s="40"/>
      <c r="C107" s="41"/>
      <c r="D107" s="228" t="s">
        <v>169</v>
      </c>
      <c r="E107" s="41"/>
      <c r="F107" s="269" t="s">
        <v>481</v>
      </c>
      <c r="G107" s="41"/>
      <c r="H107" s="41"/>
      <c r="I107" s="270"/>
      <c r="J107" s="41"/>
      <c r="K107" s="41"/>
      <c r="L107" s="45"/>
      <c r="M107" s="271"/>
      <c r="N107" s="27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169</v>
      </c>
      <c r="AU107" s="18" t="s">
        <v>83</v>
      </c>
    </row>
    <row r="108" spans="1:65" s="2" customFormat="1" ht="14.4" customHeight="1">
      <c r="A108" s="39"/>
      <c r="B108" s="40"/>
      <c r="C108" s="213" t="s">
        <v>174</v>
      </c>
      <c r="D108" s="213" t="s">
        <v>141</v>
      </c>
      <c r="E108" s="214" t="s">
        <v>482</v>
      </c>
      <c r="F108" s="215" t="s">
        <v>483</v>
      </c>
      <c r="G108" s="216" t="s">
        <v>433</v>
      </c>
      <c r="H108" s="217">
        <v>22.4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45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146</v>
      </c>
      <c r="AT108" s="224" t="s">
        <v>141</v>
      </c>
      <c r="AU108" s="224" t="s">
        <v>83</v>
      </c>
      <c r="AY108" s="18" t="s">
        <v>139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81</v>
      </c>
      <c r="BK108" s="225">
        <f>ROUND(I108*H108,2)</f>
        <v>0</v>
      </c>
      <c r="BL108" s="18" t="s">
        <v>146</v>
      </c>
      <c r="BM108" s="224" t="s">
        <v>484</v>
      </c>
    </row>
    <row r="109" spans="1:51" s="13" customFormat="1" ht="12">
      <c r="A109" s="13"/>
      <c r="B109" s="226"/>
      <c r="C109" s="227"/>
      <c r="D109" s="228" t="s">
        <v>152</v>
      </c>
      <c r="E109" s="229" t="s">
        <v>19</v>
      </c>
      <c r="F109" s="230" t="s">
        <v>485</v>
      </c>
      <c r="G109" s="227"/>
      <c r="H109" s="229" t="s">
        <v>19</v>
      </c>
      <c r="I109" s="231"/>
      <c r="J109" s="227"/>
      <c r="K109" s="227"/>
      <c r="L109" s="232"/>
      <c r="M109" s="233"/>
      <c r="N109" s="234"/>
      <c r="O109" s="234"/>
      <c r="P109" s="234"/>
      <c r="Q109" s="234"/>
      <c r="R109" s="234"/>
      <c r="S109" s="234"/>
      <c r="T109" s="23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6" t="s">
        <v>152</v>
      </c>
      <c r="AU109" s="236" t="s">
        <v>83</v>
      </c>
      <c r="AV109" s="13" t="s">
        <v>81</v>
      </c>
      <c r="AW109" s="13" t="s">
        <v>34</v>
      </c>
      <c r="AX109" s="13" t="s">
        <v>74</v>
      </c>
      <c r="AY109" s="236" t="s">
        <v>139</v>
      </c>
    </row>
    <row r="110" spans="1:51" s="14" customFormat="1" ht="12">
      <c r="A110" s="14"/>
      <c r="B110" s="237"/>
      <c r="C110" s="238"/>
      <c r="D110" s="228" t="s">
        <v>152</v>
      </c>
      <c r="E110" s="239" t="s">
        <v>19</v>
      </c>
      <c r="F110" s="240" t="s">
        <v>486</v>
      </c>
      <c r="G110" s="238"/>
      <c r="H110" s="241">
        <v>22.4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7" t="s">
        <v>152</v>
      </c>
      <c r="AU110" s="247" t="s">
        <v>83</v>
      </c>
      <c r="AV110" s="14" t="s">
        <v>83</v>
      </c>
      <c r="AW110" s="14" t="s">
        <v>34</v>
      </c>
      <c r="AX110" s="14" t="s">
        <v>74</v>
      </c>
      <c r="AY110" s="247" t="s">
        <v>139</v>
      </c>
    </row>
    <row r="111" spans="1:51" s="15" customFormat="1" ht="12">
      <c r="A111" s="15"/>
      <c r="B111" s="248"/>
      <c r="C111" s="249"/>
      <c r="D111" s="228" t="s">
        <v>152</v>
      </c>
      <c r="E111" s="250" t="s">
        <v>19</v>
      </c>
      <c r="F111" s="251" t="s">
        <v>155</v>
      </c>
      <c r="G111" s="249"/>
      <c r="H111" s="252">
        <v>22.4</v>
      </c>
      <c r="I111" s="253"/>
      <c r="J111" s="249"/>
      <c r="K111" s="249"/>
      <c r="L111" s="254"/>
      <c r="M111" s="255"/>
      <c r="N111" s="256"/>
      <c r="O111" s="256"/>
      <c r="P111" s="256"/>
      <c r="Q111" s="256"/>
      <c r="R111" s="256"/>
      <c r="S111" s="256"/>
      <c r="T111" s="257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8" t="s">
        <v>152</v>
      </c>
      <c r="AU111" s="258" t="s">
        <v>83</v>
      </c>
      <c r="AV111" s="15" t="s">
        <v>146</v>
      </c>
      <c r="AW111" s="15" t="s">
        <v>34</v>
      </c>
      <c r="AX111" s="15" t="s">
        <v>81</v>
      </c>
      <c r="AY111" s="258" t="s">
        <v>139</v>
      </c>
    </row>
    <row r="112" spans="1:65" s="2" customFormat="1" ht="62.7" customHeight="1">
      <c r="A112" s="39"/>
      <c r="B112" s="40"/>
      <c r="C112" s="259" t="s">
        <v>178</v>
      </c>
      <c r="D112" s="259" t="s">
        <v>157</v>
      </c>
      <c r="E112" s="260" t="s">
        <v>487</v>
      </c>
      <c r="F112" s="261" t="s">
        <v>488</v>
      </c>
      <c r="G112" s="262" t="s">
        <v>433</v>
      </c>
      <c r="H112" s="263">
        <v>22.4</v>
      </c>
      <c r="I112" s="264"/>
      <c r="J112" s="265">
        <f>ROUND(I112*H112,2)</f>
        <v>0</v>
      </c>
      <c r="K112" s="261" t="s">
        <v>19</v>
      </c>
      <c r="L112" s="266"/>
      <c r="M112" s="267" t="s">
        <v>19</v>
      </c>
      <c r="N112" s="268" t="s">
        <v>45</v>
      </c>
      <c r="O112" s="85"/>
      <c r="P112" s="222">
        <f>O112*H112</f>
        <v>0</v>
      </c>
      <c r="Q112" s="222">
        <v>0.001</v>
      </c>
      <c r="R112" s="222">
        <f>Q112*H112</f>
        <v>0.0224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161</v>
      </c>
      <c r="AT112" s="224" t="s">
        <v>157</v>
      </c>
      <c r="AU112" s="224" t="s">
        <v>83</v>
      </c>
      <c r="AY112" s="18" t="s">
        <v>139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81</v>
      </c>
      <c r="BK112" s="225">
        <f>ROUND(I112*H112,2)</f>
        <v>0</v>
      </c>
      <c r="BL112" s="18" t="s">
        <v>146</v>
      </c>
      <c r="BM112" s="224" t="s">
        <v>489</v>
      </c>
    </row>
    <row r="113" spans="1:63" s="12" customFormat="1" ht="22.8" customHeight="1">
      <c r="A113" s="12"/>
      <c r="B113" s="197"/>
      <c r="C113" s="198"/>
      <c r="D113" s="199" t="s">
        <v>73</v>
      </c>
      <c r="E113" s="211" t="s">
        <v>92</v>
      </c>
      <c r="F113" s="211" t="s">
        <v>171</v>
      </c>
      <c r="G113" s="198"/>
      <c r="H113" s="198"/>
      <c r="I113" s="201"/>
      <c r="J113" s="212">
        <f>BK113</f>
        <v>0</v>
      </c>
      <c r="K113" s="198"/>
      <c r="L113" s="203"/>
      <c r="M113" s="204"/>
      <c r="N113" s="205"/>
      <c r="O113" s="205"/>
      <c r="P113" s="206">
        <f>P114+P126+P141</f>
        <v>0</v>
      </c>
      <c r="Q113" s="205"/>
      <c r="R113" s="206">
        <f>R114+R126+R141</f>
        <v>3.1429099999999996</v>
      </c>
      <c r="S113" s="205"/>
      <c r="T113" s="207">
        <f>T114+T126+T141</f>
        <v>0.011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8" t="s">
        <v>81</v>
      </c>
      <c r="AT113" s="209" t="s">
        <v>73</v>
      </c>
      <c r="AU113" s="209" t="s">
        <v>81</v>
      </c>
      <c r="AY113" s="208" t="s">
        <v>139</v>
      </c>
      <c r="BK113" s="210">
        <f>BK114+BK126+BK141</f>
        <v>0</v>
      </c>
    </row>
    <row r="114" spans="1:63" s="12" customFormat="1" ht="20.85" customHeight="1">
      <c r="A114" s="12"/>
      <c r="B114" s="197"/>
      <c r="C114" s="198"/>
      <c r="D114" s="199" t="s">
        <v>73</v>
      </c>
      <c r="E114" s="211" t="s">
        <v>490</v>
      </c>
      <c r="F114" s="211" t="s">
        <v>491</v>
      </c>
      <c r="G114" s="198"/>
      <c r="H114" s="198"/>
      <c r="I114" s="201"/>
      <c r="J114" s="212">
        <f>BK114</f>
        <v>0</v>
      </c>
      <c r="K114" s="198"/>
      <c r="L114" s="203"/>
      <c r="M114" s="204"/>
      <c r="N114" s="205"/>
      <c r="O114" s="205"/>
      <c r="P114" s="206">
        <f>SUM(P115:P125)</f>
        <v>0</v>
      </c>
      <c r="Q114" s="205"/>
      <c r="R114" s="206">
        <f>SUM(R115:R125)</f>
        <v>1.5557999999999998</v>
      </c>
      <c r="S114" s="205"/>
      <c r="T114" s="207">
        <f>SUM(T115:T125)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8" t="s">
        <v>81</v>
      </c>
      <c r="AT114" s="209" t="s">
        <v>73</v>
      </c>
      <c r="AU114" s="209" t="s">
        <v>83</v>
      </c>
      <c r="AY114" s="208" t="s">
        <v>139</v>
      </c>
      <c r="BK114" s="210">
        <f>SUM(BK115:BK125)</f>
        <v>0</v>
      </c>
    </row>
    <row r="115" spans="1:65" s="2" customFormat="1" ht="24.15" customHeight="1">
      <c r="A115" s="39"/>
      <c r="B115" s="40"/>
      <c r="C115" s="213" t="s">
        <v>182</v>
      </c>
      <c r="D115" s="213" t="s">
        <v>141</v>
      </c>
      <c r="E115" s="214" t="s">
        <v>492</v>
      </c>
      <c r="F115" s="215" t="s">
        <v>493</v>
      </c>
      <c r="G115" s="216" t="s">
        <v>167</v>
      </c>
      <c r="H115" s="217">
        <v>5</v>
      </c>
      <c r="I115" s="218"/>
      <c r="J115" s="219">
        <f>ROUND(I115*H115,2)</f>
        <v>0</v>
      </c>
      <c r="K115" s="215" t="s">
        <v>145</v>
      </c>
      <c r="L115" s="45"/>
      <c r="M115" s="220" t="s">
        <v>19</v>
      </c>
      <c r="N115" s="221" t="s">
        <v>45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146</v>
      </c>
      <c r="AT115" s="224" t="s">
        <v>141</v>
      </c>
      <c r="AU115" s="224" t="s">
        <v>156</v>
      </c>
      <c r="AY115" s="18" t="s">
        <v>139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81</v>
      </c>
      <c r="BK115" s="225">
        <f>ROUND(I115*H115,2)</f>
        <v>0</v>
      </c>
      <c r="BL115" s="18" t="s">
        <v>146</v>
      </c>
      <c r="BM115" s="224" t="s">
        <v>494</v>
      </c>
    </row>
    <row r="116" spans="1:65" s="2" customFormat="1" ht="24.15" customHeight="1">
      <c r="A116" s="39"/>
      <c r="B116" s="40"/>
      <c r="C116" s="213" t="s">
        <v>161</v>
      </c>
      <c r="D116" s="213" t="s">
        <v>141</v>
      </c>
      <c r="E116" s="214" t="s">
        <v>495</v>
      </c>
      <c r="F116" s="215" t="s">
        <v>496</v>
      </c>
      <c r="G116" s="216" t="s">
        <v>167</v>
      </c>
      <c r="H116" s="217">
        <v>5</v>
      </c>
      <c r="I116" s="218"/>
      <c r="J116" s="219">
        <f>ROUND(I116*H116,2)</f>
        <v>0</v>
      </c>
      <c r="K116" s="215" t="s">
        <v>145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146</v>
      </c>
      <c r="AT116" s="224" t="s">
        <v>141</v>
      </c>
      <c r="AU116" s="224" t="s">
        <v>156</v>
      </c>
      <c r="AY116" s="18" t="s">
        <v>139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81</v>
      </c>
      <c r="BK116" s="225">
        <f>ROUND(I116*H116,2)</f>
        <v>0</v>
      </c>
      <c r="BL116" s="18" t="s">
        <v>146</v>
      </c>
      <c r="BM116" s="224" t="s">
        <v>497</v>
      </c>
    </row>
    <row r="117" spans="1:65" s="2" customFormat="1" ht="14.4" customHeight="1">
      <c r="A117" s="39"/>
      <c r="B117" s="40"/>
      <c r="C117" s="259" t="s">
        <v>189</v>
      </c>
      <c r="D117" s="259" t="s">
        <v>157</v>
      </c>
      <c r="E117" s="260" t="s">
        <v>498</v>
      </c>
      <c r="F117" s="261" t="s">
        <v>499</v>
      </c>
      <c r="G117" s="262" t="s">
        <v>167</v>
      </c>
      <c r="H117" s="263">
        <v>5</v>
      </c>
      <c r="I117" s="264"/>
      <c r="J117" s="265">
        <f>ROUND(I117*H117,2)</f>
        <v>0</v>
      </c>
      <c r="K117" s="261" t="s">
        <v>19</v>
      </c>
      <c r="L117" s="266"/>
      <c r="M117" s="267" t="s">
        <v>19</v>
      </c>
      <c r="N117" s="268" t="s">
        <v>45</v>
      </c>
      <c r="O117" s="85"/>
      <c r="P117" s="222">
        <f>O117*H117</f>
        <v>0</v>
      </c>
      <c r="Q117" s="222">
        <v>0.235</v>
      </c>
      <c r="R117" s="222">
        <f>Q117*H117</f>
        <v>1.1749999999999998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161</v>
      </c>
      <c r="AT117" s="224" t="s">
        <v>157</v>
      </c>
      <c r="AU117" s="224" t="s">
        <v>156</v>
      </c>
      <c r="AY117" s="18" t="s">
        <v>139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81</v>
      </c>
      <c r="BK117" s="225">
        <f>ROUND(I117*H117,2)</f>
        <v>0</v>
      </c>
      <c r="BL117" s="18" t="s">
        <v>146</v>
      </c>
      <c r="BM117" s="224" t="s">
        <v>500</v>
      </c>
    </row>
    <row r="118" spans="1:65" s="2" customFormat="1" ht="14.4" customHeight="1">
      <c r="A118" s="39"/>
      <c r="B118" s="40"/>
      <c r="C118" s="213" t="s">
        <v>193</v>
      </c>
      <c r="D118" s="213" t="s">
        <v>141</v>
      </c>
      <c r="E118" s="214" t="s">
        <v>501</v>
      </c>
      <c r="F118" s="215" t="s">
        <v>502</v>
      </c>
      <c r="G118" s="216" t="s">
        <v>167</v>
      </c>
      <c r="H118" s="217">
        <v>5</v>
      </c>
      <c r="I118" s="218"/>
      <c r="J118" s="219">
        <f>ROUND(I118*H118,2)</f>
        <v>0</v>
      </c>
      <c r="K118" s="215" t="s">
        <v>145</v>
      </c>
      <c r="L118" s="45"/>
      <c r="M118" s="220" t="s">
        <v>19</v>
      </c>
      <c r="N118" s="221" t="s">
        <v>45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146</v>
      </c>
      <c r="AT118" s="224" t="s">
        <v>141</v>
      </c>
      <c r="AU118" s="224" t="s">
        <v>156</v>
      </c>
      <c r="AY118" s="18" t="s">
        <v>139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81</v>
      </c>
      <c r="BK118" s="225">
        <f>ROUND(I118*H118,2)</f>
        <v>0</v>
      </c>
      <c r="BL118" s="18" t="s">
        <v>146</v>
      </c>
      <c r="BM118" s="224" t="s">
        <v>503</v>
      </c>
    </row>
    <row r="119" spans="1:65" s="2" customFormat="1" ht="24.15" customHeight="1">
      <c r="A119" s="39"/>
      <c r="B119" s="40"/>
      <c r="C119" s="259" t="s">
        <v>197</v>
      </c>
      <c r="D119" s="259" t="s">
        <v>157</v>
      </c>
      <c r="E119" s="260" t="s">
        <v>504</v>
      </c>
      <c r="F119" s="261" t="s">
        <v>505</v>
      </c>
      <c r="G119" s="262" t="s">
        <v>506</v>
      </c>
      <c r="H119" s="263">
        <v>5</v>
      </c>
      <c r="I119" s="264"/>
      <c r="J119" s="265">
        <f>ROUND(I119*H119,2)</f>
        <v>0</v>
      </c>
      <c r="K119" s="261" t="s">
        <v>19</v>
      </c>
      <c r="L119" s="266"/>
      <c r="M119" s="267" t="s">
        <v>19</v>
      </c>
      <c r="N119" s="268" t="s">
        <v>45</v>
      </c>
      <c r="O119" s="85"/>
      <c r="P119" s="222">
        <f>O119*H119</f>
        <v>0</v>
      </c>
      <c r="Q119" s="222">
        <v>0.002</v>
      </c>
      <c r="R119" s="222">
        <f>Q119*H119</f>
        <v>0.01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161</v>
      </c>
      <c r="AT119" s="224" t="s">
        <v>157</v>
      </c>
      <c r="AU119" s="224" t="s">
        <v>156</v>
      </c>
      <c r="AY119" s="18" t="s">
        <v>139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81</v>
      </c>
      <c r="BK119" s="225">
        <f>ROUND(I119*H119,2)</f>
        <v>0</v>
      </c>
      <c r="BL119" s="18" t="s">
        <v>146</v>
      </c>
      <c r="BM119" s="224" t="s">
        <v>507</v>
      </c>
    </row>
    <row r="120" spans="1:47" s="2" customFormat="1" ht="12">
      <c r="A120" s="39"/>
      <c r="B120" s="40"/>
      <c r="C120" s="41"/>
      <c r="D120" s="228" t="s">
        <v>169</v>
      </c>
      <c r="E120" s="41"/>
      <c r="F120" s="269" t="s">
        <v>508</v>
      </c>
      <c r="G120" s="41"/>
      <c r="H120" s="41"/>
      <c r="I120" s="270"/>
      <c r="J120" s="41"/>
      <c r="K120" s="41"/>
      <c r="L120" s="45"/>
      <c r="M120" s="271"/>
      <c r="N120" s="27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169</v>
      </c>
      <c r="AU120" s="18" t="s">
        <v>156</v>
      </c>
    </row>
    <row r="121" spans="1:65" s="2" customFormat="1" ht="14.4" customHeight="1">
      <c r="A121" s="39"/>
      <c r="B121" s="40"/>
      <c r="C121" s="213" t="s">
        <v>201</v>
      </c>
      <c r="D121" s="213" t="s">
        <v>141</v>
      </c>
      <c r="E121" s="214" t="s">
        <v>509</v>
      </c>
      <c r="F121" s="215" t="s">
        <v>510</v>
      </c>
      <c r="G121" s="216" t="s">
        <v>144</v>
      </c>
      <c r="H121" s="217">
        <v>18</v>
      </c>
      <c r="I121" s="218"/>
      <c r="J121" s="219">
        <f>ROUND(I121*H121,2)</f>
        <v>0</v>
      </c>
      <c r="K121" s="215" t="s">
        <v>145</v>
      </c>
      <c r="L121" s="45"/>
      <c r="M121" s="220" t="s">
        <v>19</v>
      </c>
      <c r="N121" s="221" t="s">
        <v>45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146</v>
      </c>
      <c r="AT121" s="224" t="s">
        <v>141</v>
      </c>
      <c r="AU121" s="224" t="s">
        <v>156</v>
      </c>
      <c r="AY121" s="18" t="s">
        <v>139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81</v>
      </c>
      <c r="BK121" s="225">
        <f>ROUND(I121*H121,2)</f>
        <v>0</v>
      </c>
      <c r="BL121" s="18" t="s">
        <v>146</v>
      </c>
      <c r="BM121" s="224" t="s">
        <v>511</v>
      </c>
    </row>
    <row r="122" spans="1:65" s="2" customFormat="1" ht="14.4" customHeight="1">
      <c r="A122" s="39"/>
      <c r="B122" s="40"/>
      <c r="C122" s="259" t="s">
        <v>205</v>
      </c>
      <c r="D122" s="259" t="s">
        <v>157</v>
      </c>
      <c r="E122" s="260" t="s">
        <v>512</v>
      </c>
      <c r="F122" s="261" t="s">
        <v>513</v>
      </c>
      <c r="G122" s="262" t="s">
        <v>447</v>
      </c>
      <c r="H122" s="263">
        <v>1.854</v>
      </c>
      <c r="I122" s="264"/>
      <c r="J122" s="265">
        <f>ROUND(I122*H122,2)</f>
        <v>0</v>
      </c>
      <c r="K122" s="261" t="s">
        <v>145</v>
      </c>
      <c r="L122" s="266"/>
      <c r="M122" s="267" t="s">
        <v>19</v>
      </c>
      <c r="N122" s="268" t="s">
        <v>45</v>
      </c>
      <c r="O122" s="85"/>
      <c r="P122" s="222">
        <f>O122*H122</f>
        <v>0</v>
      </c>
      <c r="Q122" s="222">
        <v>0.2</v>
      </c>
      <c r="R122" s="222">
        <f>Q122*H122</f>
        <v>0.3708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161</v>
      </c>
      <c r="AT122" s="224" t="s">
        <v>157</v>
      </c>
      <c r="AU122" s="224" t="s">
        <v>156</v>
      </c>
      <c r="AY122" s="18" t="s">
        <v>139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81</v>
      </c>
      <c r="BK122" s="225">
        <f>ROUND(I122*H122,2)</f>
        <v>0</v>
      </c>
      <c r="BL122" s="18" t="s">
        <v>146</v>
      </c>
      <c r="BM122" s="224" t="s">
        <v>514</v>
      </c>
    </row>
    <row r="123" spans="1:51" s="13" customFormat="1" ht="12">
      <c r="A123" s="13"/>
      <c r="B123" s="226"/>
      <c r="C123" s="227"/>
      <c r="D123" s="228" t="s">
        <v>152</v>
      </c>
      <c r="E123" s="229" t="s">
        <v>19</v>
      </c>
      <c r="F123" s="230" t="s">
        <v>515</v>
      </c>
      <c r="G123" s="227"/>
      <c r="H123" s="229" t="s">
        <v>19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152</v>
      </c>
      <c r="AU123" s="236" t="s">
        <v>156</v>
      </c>
      <c r="AV123" s="13" t="s">
        <v>81</v>
      </c>
      <c r="AW123" s="13" t="s">
        <v>34</v>
      </c>
      <c r="AX123" s="13" t="s">
        <v>74</v>
      </c>
      <c r="AY123" s="236" t="s">
        <v>139</v>
      </c>
    </row>
    <row r="124" spans="1:51" s="14" customFormat="1" ht="12">
      <c r="A124" s="14"/>
      <c r="B124" s="237"/>
      <c r="C124" s="238"/>
      <c r="D124" s="228" t="s">
        <v>152</v>
      </c>
      <c r="E124" s="239" t="s">
        <v>19</v>
      </c>
      <c r="F124" s="240" t="s">
        <v>516</v>
      </c>
      <c r="G124" s="238"/>
      <c r="H124" s="241">
        <v>1.854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7" t="s">
        <v>152</v>
      </c>
      <c r="AU124" s="247" t="s">
        <v>156</v>
      </c>
      <c r="AV124" s="14" t="s">
        <v>83</v>
      </c>
      <c r="AW124" s="14" t="s">
        <v>34</v>
      </c>
      <c r="AX124" s="14" t="s">
        <v>74</v>
      </c>
      <c r="AY124" s="247" t="s">
        <v>139</v>
      </c>
    </row>
    <row r="125" spans="1:51" s="15" customFormat="1" ht="12">
      <c r="A125" s="15"/>
      <c r="B125" s="248"/>
      <c r="C125" s="249"/>
      <c r="D125" s="228" t="s">
        <v>152</v>
      </c>
      <c r="E125" s="250" t="s">
        <v>19</v>
      </c>
      <c r="F125" s="251" t="s">
        <v>155</v>
      </c>
      <c r="G125" s="249"/>
      <c r="H125" s="252">
        <v>1.854</v>
      </c>
      <c r="I125" s="253"/>
      <c r="J125" s="249"/>
      <c r="K125" s="249"/>
      <c r="L125" s="254"/>
      <c r="M125" s="255"/>
      <c r="N125" s="256"/>
      <c r="O125" s="256"/>
      <c r="P125" s="256"/>
      <c r="Q125" s="256"/>
      <c r="R125" s="256"/>
      <c r="S125" s="256"/>
      <c r="T125" s="257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8" t="s">
        <v>152</v>
      </c>
      <c r="AU125" s="258" t="s">
        <v>156</v>
      </c>
      <c r="AV125" s="15" t="s">
        <v>146</v>
      </c>
      <c r="AW125" s="15" t="s">
        <v>34</v>
      </c>
      <c r="AX125" s="15" t="s">
        <v>81</v>
      </c>
      <c r="AY125" s="258" t="s">
        <v>139</v>
      </c>
    </row>
    <row r="126" spans="1:63" s="12" customFormat="1" ht="20.85" customHeight="1">
      <c r="A126" s="12"/>
      <c r="B126" s="197"/>
      <c r="C126" s="198"/>
      <c r="D126" s="199" t="s">
        <v>73</v>
      </c>
      <c r="E126" s="211" t="s">
        <v>172</v>
      </c>
      <c r="F126" s="211" t="s">
        <v>173</v>
      </c>
      <c r="G126" s="198"/>
      <c r="H126" s="198"/>
      <c r="I126" s="201"/>
      <c r="J126" s="212">
        <f>BK126</f>
        <v>0</v>
      </c>
      <c r="K126" s="198"/>
      <c r="L126" s="203"/>
      <c r="M126" s="204"/>
      <c r="N126" s="205"/>
      <c r="O126" s="205"/>
      <c r="P126" s="206">
        <f>SUM(P127:P140)</f>
        <v>0</v>
      </c>
      <c r="Q126" s="205"/>
      <c r="R126" s="206">
        <f>SUM(R127:R140)</f>
        <v>1.5826</v>
      </c>
      <c r="S126" s="205"/>
      <c r="T126" s="207">
        <f>SUM(T127:T140)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8" t="s">
        <v>81</v>
      </c>
      <c r="AT126" s="209" t="s">
        <v>73</v>
      </c>
      <c r="AU126" s="209" t="s">
        <v>83</v>
      </c>
      <c r="AY126" s="208" t="s">
        <v>139</v>
      </c>
      <c r="BK126" s="210">
        <f>SUM(BK127:BK140)</f>
        <v>0</v>
      </c>
    </row>
    <row r="127" spans="1:65" s="2" customFormat="1" ht="24.15" customHeight="1">
      <c r="A127" s="39"/>
      <c r="B127" s="40"/>
      <c r="C127" s="213" t="s">
        <v>211</v>
      </c>
      <c r="D127" s="213" t="s">
        <v>141</v>
      </c>
      <c r="E127" s="214" t="s">
        <v>492</v>
      </c>
      <c r="F127" s="215" t="s">
        <v>493</v>
      </c>
      <c r="G127" s="216" t="s">
        <v>167</v>
      </c>
      <c r="H127" s="217">
        <v>6</v>
      </c>
      <c r="I127" s="218"/>
      <c r="J127" s="219">
        <f>ROUND(I127*H127,2)</f>
        <v>0</v>
      </c>
      <c r="K127" s="215" t="s">
        <v>145</v>
      </c>
      <c r="L127" s="45"/>
      <c r="M127" s="220" t="s">
        <v>19</v>
      </c>
      <c r="N127" s="221" t="s">
        <v>45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146</v>
      </c>
      <c r="AT127" s="224" t="s">
        <v>141</v>
      </c>
      <c r="AU127" s="224" t="s">
        <v>156</v>
      </c>
      <c r="AY127" s="18" t="s">
        <v>139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81</v>
      </c>
      <c r="BK127" s="225">
        <f>ROUND(I127*H127,2)</f>
        <v>0</v>
      </c>
      <c r="BL127" s="18" t="s">
        <v>146</v>
      </c>
      <c r="BM127" s="224" t="s">
        <v>517</v>
      </c>
    </row>
    <row r="128" spans="1:65" s="2" customFormat="1" ht="24.15" customHeight="1">
      <c r="A128" s="39"/>
      <c r="B128" s="40"/>
      <c r="C128" s="213" t="s">
        <v>8</v>
      </c>
      <c r="D128" s="213" t="s">
        <v>141</v>
      </c>
      <c r="E128" s="214" t="s">
        <v>495</v>
      </c>
      <c r="F128" s="215" t="s">
        <v>496</v>
      </c>
      <c r="G128" s="216" t="s">
        <v>167</v>
      </c>
      <c r="H128" s="217">
        <v>6</v>
      </c>
      <c r="I128" s="218"/>
      <c r="J128" s="219">
        <f>ROUND(I128*H128,2)</f>
        <v>0</v>
      </c>
      <c r="K128" s="215" t="s">
        <v>145</v>
      </c>
      <c r="L128" s="45"/>
      <c r="M128" s="220" t="s">
        <v>19</v>
      </c>
      <c r="N128" s="221" t="s">
        <v>45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146</v>
      </c>
      <c r="AT128" s="224" t="s">
        <v>141</v>
      </c>
      <c r="AU128" s="224" t="s">
        <v>156</v>
      </c>
      <c r="AY128" s="18" t="s">
        <v>139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81</v>
      </c>
      <c r="BK128" s="225">
        <f>ROUND(I128*H128,2)</f>
        <v>0</v>
      </c>
      <c r="BL128" s="18" t="s">
        <v>146</v>
      </c>
      <c r="BM128" s="224" t="s">
        <v>518</v>
      </c>
    </row>
    <row r="129" spans="1:65" s="2" customFormat="1" ht="14.4" customHeight="1">
      <c r="A129" s="39"/>
      <c r="B129" s="40"/>
      <c r="C129" s="259" t="s">
        <v>218</v>
      </c>
      <c r="D129" s="259" t="s">
        <v>157</v>
      </c>
      <c r="E129" s="260" t="s">
        <v>519</v>
      </c>
      <c r="F129" s="261" t="s">
        <v>520</v>
      </c>
      <c r="G129" s="262" t="s">
        <v>167</v>
      </c>
      <c r="H129" s="263">
        <v>6</v>
      </c>
      <c r="I129" s="264"/>
      <c r="J129" s="265">
        <f>ROUND(I129*H129,2)</f>
        <v>0</v>
      </c>
      <c r="K129" s="261" t="s">
        <v>19</v>
      </c>
      <c r="L129" s="266"/>
      <c r="M129" s="267" t="s">
        <v>19</v>
      </c>
      <c r="N129" s="268" t="s">
        <v>45</v>
      </c>
      <c r="O129" s="85"/>
      <c r="P129" s="222">
        <f>O129*H129</f>
        <v>0</v>
      </c>
      <c r="Q129" s="222">
        <v>0.235</v>
      </c>
      <c r="R129" s="222">
        <f>Q129*H129</f>
        <v>1.41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161</v>
      </c>
      <c r="AT129" s="224" t="s">
        <v>157</v>
      </c>
      <c r="AU129" s="224" t="s">
        <v>156</v>
      </c>
      <c r="AY129" s="18" t="s">
        <v>139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81</v>
      </c>
      <c r="BK129" s="225">
        <f>ROUND(I129*H129,2)</f>
        <v>0</v>
      </c>
      <c r="BL129" s="18" t="s">
        <v>146</v>
      </c>
      <c r="BM129" s="224" t="s">
        <v>521</v>
      </c>
    </row>
    <row r="130" spans="1:65" s="2" customFormat="1" ht="14.4" customHeight="1">
      <c r="A130" s="39"/>
      <c r="B130" s="40"/>
      <c r="C130" s="213" t="s">
        <v>223</v>
      </c>
      <c r="D130" s="213" t="s">
        <v>141</v>
      </c>
      <c r="E130" s="214" t="s">
        <v>501</v>
      </c>
      <c r="F130" s="215" t="s">
        <v>502</v>
      </c>
      <c r="G130" s="216" t="s">
        <v>167</v>
      </c>
      <c r="H130" s="217">
        <v>6</v>
      </c>
      <c r="I130" s="218"/>
      <c r="J130" s="219">
        <f>ROUND(I130*H130,2)</f>
        <v>0</v>
      </c>
      <c r="K130" s="215" t="s">
        <v>145</v>
      </c>
      <c r="L130" s="45"/>
      <c r="M130" s="220" t="s">
        <v>19</v>
      </c>
      <c r="N130" s="221" t="s">
        <v>45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146</v>
      </c>
      <c r="AT130" s="224" t="s">
        <v>141</v>
      </c>
      <c r="AU130" s="224" t="s">
        <v>156</v>
      </c>
      <c r="AY130" s="18" t="s">
        <v>139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81</v>
      </c>
      <c r="BK130" s="225">
        <f>ROUND(I130*H130,2)</f>
        <v>0</v>
      </c>
      <c r="BL130" s="18" t="s">
        <v>146</v>
      </c>
      <c r="BM130" s="224" t="s">
        <v>522</v>
      </c>
    </row>
    <row r="131" spans="1:65" s="2" customFormat="1" ht="24.15" customHeight="1">
      <c r="A131" s="39"/>
      <c r="B131" s="40"/>
      <c r="C131" s="259" t="s">
        <v>227</v>
      </c>
      <c r="D131" s="259" t="s">
        <v>157</v>
      </c>
      <c r="E131" s="260" t="s">
        <v>504</v>
      </c>
      <c r="F131" s="261" t="s">
        <v>505</v>
      </c>
      <c r="G131" s="262" t="s">
        <v>506</v>
      </c>
      <c r="H131" s="263">
        <v>6</v>
      </c>
      <c r="I131" s="264"/>
      <c r="J131" s="265">
        <f>ROUND(I131*H131,2)</f>
        <v>0</v>
      </c>
      <c r="K131" s="261" t="s">
        <v>19</v>
      </c>
      <c r="L131" s="266"/>
      <c r="M131" s="267" t="s">
        <v>19</v>
      </c>
      <c r="N131" s="268" t="s">
        <v>45</v>
      </c>
      <c r="O131" s="85"/>
      <c r="P131" s="222">
        <f>O131*H131</f>
        <v>0</v>
      </c>
      <c r="Q131" s="222">
        <v>0.002</v>
      </c>
      <c r="R131" s="222">
        <f>Q131*H131</f>
        <v>0.012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161</v>
      </c>
      <c r="AT131" s="224" t="s">
        <v>157</v>
      </c>
      <c r="AU131" s="224" t="s">
        <v>156</v>
      </c>
      <c r="AY131" s="18" t="s">
        <v>139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81</v>
      </c>
      <c r="BK131" s="225">
        <f>ROUND(I131*H131,2)</f>
        <v>0</v>
      </c>
      <c r="BL131" s="18" t="s">
        <v>146</v>
      </c>
      <c r="BM131" s="224" t="s">
        <v>523</v>
      </c>
    </row>
    <row r="132" spans="1:47" s="2" customFormat="1" ht="12">
      <c r="A132" s="39"/>
      <c r="B132" s="40"/>
      <c r="C132" s="41"/>
      <c r="D132" s="228" t="s">
        <v>169</v>
      </c>
      <c r="E132" s="41"/>
      <c r="F132" s="269" t="s">
        <v>508</v>
      </c>
      <c r="G132" s="41"/>
      <c r="H132" s="41"/>
      <c r="I132" s="270"/>
      <c r="J132" s="41"/>
      <c r="K132" s="41"/>
      <c r="L132" s="45"/>
      <c r="M132" s="271"/>
      <c r="N132" s="27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169</v>
      </c>
      <c r="AU132" s="18" t="s">
        <v>156</v>
      </c>
    </row>
    <row r="133" spans="1:65" s="2" customFormat="1" ht="14.4" customHeight="1">
      <c r="A133" s="39"/>
      <c r="B133" s="40"/>
      <c r="C133" s="213" t="s">
        <v>231</v>
      </c>
      <c r="D133" s="213" t="s">
        <v>141</v>
      </c>
      <c r="E133" s="214" t="s">
        <v>509</v>
      </c>
      <c r="F133" s="215" t="s">
        <v>510</v>
      </c>
      <c r="G133" s="216" t="s">
        <v>144</v>
      </c>
      <c r="H133" s="217">
        <v>7.8</v>
      </c>
      <c r="I133" s="218"/>
      <c r="J133" s="219">
        <f>ROUND(I133*H133,2)</f>
        <v>0</v>
      </c>
      <c r="K133" s="215" t="s">
        <v>145</v>
      </c>
      <c r="L133" s="45"/>
      <c r="M133" s="220" t="s">
        <v>19</v>
      </c>
      <c r="N133" s="221" t="s">
        <v>45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146</v>
      </c>
      <c r="AT133" s="224" t="s">
        <v>141</v>
      </c>
      <c r="AU133" s="224" t="s">
        <v>156</v>
      </c>
      <c r="AY133" s="18" t="s">
        <v>139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81</v>
      </c>
      <c r="BK133" s="225">
        <f>ROUND(I133*H133,2)</f>
        <v>0</v>
      </c>
      <c r="BL133" s="18" t="s">
        <v>146</v>
      </c>
      <c r="BM133" s="224" t="s">
        <v>524</v>
      </c>
    </row>
    <row r="134" spans="1:51" s="13" customFormat="1" ht="12">
      <c r="A134" s="13"/>
      <c r="B134" s="226"/>
      <c r="C134" s="227"/>
      <c r="D134" s="228" t="s">
        <v>152</v>
      </c>
      <c r="E134" s="229" t="s">
        <v>19</v>
      </c>
      <c r="F134" s="230" t="s">
        <v>525</v>
      </c>
      <c r="G134" s="227"/>
      <c r="H134" s="229" t="s">
        <v>19</v>
      </c>
      <c r="I134" s="231"/>
      <c r="J134" s="227"/>
      <c r="K134" s="227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152</v>
      </c>
      <c r="AU134" s="236" t="s">
        <v>156</v>
      </c>
      <c r="AV134" s="13" t="s">
        <v>81</v>
      </c>
      <c r="AW134" s="13" t="s">
        <v>34</v>
      </c>
      <c r="AX134" s="13" t="s">
        <v>74</v>
      </c>
      <c r="AY134" s="236" t="s">
        <v>139</v>
      </c>
    </row>
    <row r="135" spans="1:51" s="14" customFormat="1" ht="12">
      <c r="A135" s="14"/>
      <c r="B135" s="237"/>
      <c r="C135" s="238"/>
      <c r="D135" s="228" t="s">
        <v>152</v>
      </c>
      <c r="E135" s="239" t="s">
        <v>19</v>
      </c>
      <c r="F135" s="240" t="s">
        <v>526</v>
      </c>
      <c r="G135" s="238"/>
      <c r="H135" s="241">
        <v>7.8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7" t="s">
        <v>152</v>
      </c>
      <c r="AU135" s="247" t="s">
        <v>156</v>
      </c>
      <c r="AV135" s="14" t="s">
        <v>83</v>
      </c>
      <c r="AW135" s="14" t="s">
        <v>34</v>
      </c>
      <c r="AX135" s="14" t="s">
        <v>74</v>
      </c>
      <c r="AY135" s="247" t="s">
        <v>139</v>
      </c>
    </row>
    <row r="136" spans="1:51" s="15" customFormat="1" ht="12">
      <c r="A136" s="15"/>
      <c r="B136" s="248"/>
      <c r="C136" s="249"/>
      <c r="D136" s="228" t="s">
        <v>152</v>
      </c>
      <c r="E136" s="250" t="s">
        <v>19</v>
      </c>
      <c r="F136" s="251" t="s">
        <v>155</v>
      </c>
      <c r="G136" s="249"/>
      <c r="H136" s="252">
        <v>7.8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8" t="s">
        <v>152</v>
      </c>
      <c r="AU136" s="258" t="s">
        <v>156</v>
      </c>
      <c r="AV136" s="15" t="s">
        <v>146</v>
      </c>
      <c r="AW136" s="15" t="s">
        <v>34</v>
      </c>
      <c r="AX136" s="15" t="s">
        <v>81</v>
      </c>
      <c r="AY136" s="258" t="s">
        <v>139</v>
      </c>
    </row>
    <row r="137" spans="1:65" s="2" customFormat="1" ht="14.4" customHeight="1">
      <c r="A137" s="39"/>
      <c r="B137" s="40"/>
      <c r="C137" s="259" t="s">
        <v>235</v>
      </c>
      <c r="D137" s="259" t="s">
        <v>157</v>
      </c>
      <c r="E137" s="260" t="s">
        <v>512</v>
      </c>
      <c r="F137" s="261" t="s">
        <v>513</v>
      </c>
      <c r="G137" s="262" t="s">
        <v>447</v>
      </c>
      <c r="H137" s="263">
        <v>0.803</v>
      </c>
      <c r="I137" s="264"/>
      <c r="J137" s="265">
        <f>ROUND(I137*H137,2)</f>
        <v>0</v>
      </c>
      <c r="K137" s="261" t="s">
        <v>145</v>
      </c>
      <c r="L137" s="266"/>
      <c r="M137" s="267" t="s">
        <v>19</v>
      </c>
      <c r="N137" s="268" t="s">
        <v>45</v>
      </c>
      <c r="O137" s="85"/>
      <c r="P137" s="222">
        <f>O137*H137</f>
        <v>0</v>
      </c>
      <c r="Q137" s="222">
        <v>0.2</v>
      </c>
      <c r="R137" s="222">
        <f>Q137*H137</f>
        <v>0.16060000000000002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161</v>
      </c>
      <c r="AT137" s="224" t="s">
        <v>157</v>
      </c>
      <c r="AU137" s="224" t="s">
        <v>156</v>
      </c>
      <c r="AY137" s="18" t="s">
        <v>139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81</v>
      </c>
      <c r="BK137" s="225">
        <f>ROUND(I137*H137,2)</f>
        <v>0</v>
      </c>
      <c r="BL137" s="18" t="s">
        <v>146</v>
      </c>
      <c r="BM137" s="224" t="s">
        <v>527</v>
      </c>
    </row>
    <row r="138" spans="1:51" s="13" customFormat="1" ht="12">
      <c r="A138" s="13"/>
      <c r="B138" s="226"/>
      <c r="C138" s="227"/>
      <c r="D138" s="228" t="s">
        <v>152</v>
      </c>
      <c r="E138" s="229" t="s">
        <v>19</v>
      </c>
      <c r="F138" s="230" t="s">
        <v>515</v>
      </c>
      <c r="G138" s="227"/>
      <c r="H138" s="229" t="s">
        <v>19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152</v>
      </c>
      <c r="AU138" s="236" t="s">
        <v>156</v>
      </c>
      <c r="AV138" s="13" t="s">
        <v>81</v>
      </c>
      <c r="AW138" s="13" t="s">
        <v>34</v>
      </c>
      <c r="AX138" s="13" t="s">
        <v>74</v>
      </c>
      <c r="AY138" s="236" t="s">
        <v>139</v>
      </c>
    </row>
    <row r="139" spans="1:51" s="14" customFormat="1" ht="12">
      <c r="A139" s="14"/>
      <c r="B139" s="237"/>
      <c r="C139" s="238"/>
      <c r="D139" s="228" t="s">
        <v>152</v>
      </c>
      <c r="E139" s="239" t="s">
        <v>19</v>
      </c>
      <c r="F139" s="240" t="s">
        <v>528</v>
      </c>
      <c r="G139" s="238"/>
      <c r="H139" s="241">
        <v>0.803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7" t="s">
        <v>152</v>
      </c>
      <c r="AU139" s="247" t="s">
        <v>156</v>
      </c>
      <c r="AV139" s="14" t="s">
        <v>83</v>
      </c>
      <c r="AW139" s="14" t="s">
        <v>34</v>
      </c>
      <c r="AX139" s="14" t="s">
        <v>74</v>
      </c>
      <c r="AY139" s="247" t="s">
        <v>139</v>
      </c>
    </row>
    <row r="140" spans="1:51" s="15" customFormat="1" ht="12">
      <c r="A140" s="15"/>
      <c r="B140" s="248"/>
      <c r="C140" s="249"/>
      <c r="D140" s="228" t="s">
        <v>152</v>
      </c>
      <c r="E140" s="250" t="s">
        <v>19</v>
      </c>
      <c r="F140" s="251" t="s">
        <v>155</v>
      </c>
      <c r="G140" s="249"/>
      <c r="H140" s="252">
        <v>0.803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8" t="s">
        <v>152</v>
      </c>
      <c r="AU140" s="258" t="s">
        <v>156</v>
      </c>
      <c r="AV140" s="15" t="s">
        <v>146</v>
      </c>
      <c r="AW140" s="15" t="s">
        <v>34</v>
      </c>
      <c r="AX140" s="15" t="s">
        <v>81</v>
      </c>
      <c r="AY140" s="258" t="s">
        <v>139</v>
      </c>
    </row>
    <row r="141" spans="1:63" s="12" customFormat="1" ht="20.85" customHeight="1">
      <c r="A141" s="12"/>
      <c r="B141" s="197"/>
      <c r="C141" s="198"/>
      <c r="D141" s="199" t="s">
        <v>73</v>
      </c>
      <c r="E141" s="211" t="s">
        <v>356</v>
      </c>
      <c r="F141" s="211" t="s">
        <v>357</v>
      </c>
      <c r="G141" s="198"/>
      <c r="H141" s="198"/>
      <c r="I141" s="201"/>
      <c r="J141" s="212">
        <f>BK141</f>
        <v>0</v>
      </c>
      <c r="K141" s="198"/>
      <c r="L141" s="203"/>
      <c r="M141" s="204"/>
      <c r="N141" s="205"/>
      <c r="O141" s="205"/>
      <c r="P141" s="206">
        <f>SUM(P142:P153)</f>
        <v>0</v>
      </c>
      <c r="Q141" s="205"/>
      <c r="R141" s="206">
        <f>SUM(R142:R153)</f>
        <v>0.00451</v>
      </c>
      <c r="S141" s="205"/>
      <c r="T141" s="207">
        <f>SUM(T142:T153)</f>
        <v>0.011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8" t="s">
        <v>81</v>
      </c>
      <c r="AT141" s="209" t="s">
        <v>73</v>
      </c>
      <c r="AU141" s="209" t="s">
        <v>83</v>
      </c>
      <c r="AY141" s="208" t="s">
        <v>139</v>
      </c>
      <c r="BK141" s="210">
        <f>SUM(BK142:BK153)</f>
        <v>0</v>
      </c>
    </row>
    <row r="142" spans="1:65" s="2" customFormat="1" ht="37.8" customHeight="1">
      <c r="A142" s="39"/>
      <c r="B142" s="40"/>
      <c r="C142" s="213" t="s">
        <v>7</v>
      </c>
      <c r="D142" s="213" t="s">
        <v>141</v>
      </c>
      <c r="E142" s="214" t="s">
        <v>529</v>
      </c>
      <c r="F142" s="215" t="s">
        <v>530</v>
      </c>
      <c r="G142" s="216" t="s">
        <v>167</v>
      </c>
      <c r="H142" s="217">
        <v>11</v>
      </c>
      <c r="I142" s="218"/>
      <c r="J142" s="219">
        <f>ROUND(I142*H142,2)</f>
        <v>0</v>
      </c>
      <c r="K142" s="215" t="s">
        <v>19</v>
      </c>
      <c r="L142" s="45"/>
      <c r="M142" s="220" t="s">
        <v>19</v>
      </c>
      <c r="N142" s="221" t="s">
        <v>45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0.001</v>
      </c>
      <c r="T142" s="223">
        <f>S142*H142</f>
        <v>0.011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146</v>
      </c>
      <c r="AT142" s="224" t="s">
        <v>141</v>
      </c>
      <c r="AU142" s="224" t="s">
        <v>156</v>
      </c>
      <c r="AY142" s="18" t="s">
        <v>139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81</v>
      </c>
      <c r="BK142" s="225">
        <f>ROUND(I142*H142,2)</f>
        <v>0</v>
      </c>
      <c r="BL142" s="18" t="s">
        <v>146</v>
      </c>
      <c r="BM142" s="224" t="s">
        <v>531</v>
      </c>
    </row>
    <row r="143" spans="1:65" s="2" customFormat="1" ht="14.4" customHeight="1">
      <c r="A143" s="39"/>
      <c r="B143" s="40"/>
      <c r="C143" s="213" t="s">
        <v>242</v>
      </c>
      <c r="D143" s="213" t="s">
        <v>141</v>
      </c>
      <c r="E143" s="214" t="s">
        <v>532</v>
      </c>
      <c r="F143" s="215" t="s">
        <v>533</v>
      </c>
      <c r="G143" s="216" t="s">
        <v>447</v>
      </c>
      <c r="H143" s="217">
        <v>1.548</v>
      </c>
      <c r="I143" s="218"/>
      <c r="J143" s="219">
        <f>ROUND(I143*H143,2)</f>
        <v>0</v>
      </c>
      <c r="K143" s="215" t="s">
        <v>145</v>
      </c>
      <c r="L143" s="45"/>
      <c r="M143" s="220" t="s">
        <v>19</v>
      </c>
      <c r="N143" s="221" t="s">
        <v>45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146</v>
      </c>
      <c r="AT143" s="224" t="s">
        <v>141</v>
      </c>
      <c r="AU143" s="224" t="s">
        <v>156</v>
      </c>
      <c r="AY143" s="18" t="s">
        <v>139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81</v>
      </c>
      <c r="BK143" s="225">
        <f>ROUND(I143*H143,2)</f>
        <v>0</v>
      </c>
      <c r="BL143" s="18" t="s">
        <v>146</v>
      </c>
      <c r="BM143" s="224" t="s">
        <v>534</v>
      </c>
    </row>
    <row r="144" spans="1:51" s="13" customFormat="1" ht="12">
      <c r="A144" s="13"/>
      <c r="B144" s="226"/>
      <c r="C144" s="227"/>
      <c r="D144" s="228" t="s">
        <v>152</v>
      </c>
      <c r="E144" s="229" t="s">
        <v>19</v>
      </c>
      <c r="F144" s="230" t="s">
        <v>535</v>
      </c>
      <c r="G144" s="227"/>
      <c r="H144" s="229" t="s">
        <v>19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152</v>
      </c>
      <c r="AU144" s="236" t="s">
        <v>156</v>
      </c>
      <c r="AV144" s="13" t="s">
        <v>81</v>
      </c>
      <c r="AW144" s="13" t="s">
        <v>34</v>
      </c>
      <c r="AX144" s="13" t="s">
        <v>74</v>
      </c>
      <c r="AY144" s="236" t="s">
        <v>139</v>
      </c>
    </row>
    <row r="145" spans="1:51" s="14" customFormat="1" ht="12">
      <c r="A145" s="14"/>
      <c r="B145" s="237"/>
      <c r="C145" s="238"/>
      <c r="D145" s="228" t="s">
        <v>152</v>
      </c>
      <c r="E145" s="239" t="s">
        <v>19</v>
      </c>
      <c r="F145" s="240" t="s">
        <v>536</v>
      </c>
      <c r="G145" s="238"/>
      <c r="H145" s="241">
        <v>1.548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7" t="s">
        <v>152</v>
      </c>
      <c r="AU145" s="247" t="s">
        <v>156</v>
      </c>
      <c r="AV145" s="14" t="s">
        <v>83</v>
      </c>
      <c r="AW145" s="14" t="s">
        <v>34</v>
      </c>
      <c r="AX145" s="14" t="s">
        <v>74</v>
      </c>
      <c r="AY145" s="247" t="s">
        <v>139</v>
      </c>
    </row>
    <row r="146" spans="1:51" s="15" customFormat="1" ht="12">
      <c r="A146" s="15"/>
      <c r="B146" s="248"/>
      <c r="C146" s="249"/>
      <c r="D146" s="228" t="s">
        <v>152</v>
      </c>
      <c r="E146" s="250" t="s">
        <v>19</v>
      </c>
      <c r="F146" s="251" t="s">
        <v>155</v>
      </c>
      <c r="G146" s="249"/>
      <c r="H146" s="252">
        <v>1.548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8" t="s">
        <v>152</v>
      </c>
      <c r="AU146" s="258" t="s">
        <v>156</v>
      </c>
      <c r="AV146" s="15" t="s">
        <v>146</v>
      </c>
      <c r="AW146" s="15" t="s">
        <v>34</v>
      </c>
      <c r="AX146" s="15" t="s">
        <v>81</v>
      </c>
      <c r="AY146" s="258" t="s">
        <v>139</v>
      </c>
    </row>
    <row r="147" spans="1:65" s="2" customFormat="1" ht="14.4" customHeight="1">
      <c r="A147" s="39"/>
      <c r="B147" s="40"/>
      <c r="C147" s="213" t="s">
        <v>246</v>
      </c>
      <c r="D147" s="213" t="s">
        <v>141</v>
      </c>
      <c r="E147" s="214" t="s">
        <v>537</v>
      </c>
      <c r="F147" s="215" t="s">
        <v>538</v>
      </c>
      <c r="G147" s="216" t="s">
        <v>447</v>
      </c>
      <c r="H147" s="217">
        <v>1.548</v>
      </c>
      <c r="I147" s="218"/>
      <c r="J147" s="219">
        <f>ROUND(I147*H147,2)</f>
        <v>0</v>
      </c>
      <c r="K147" s="215" t="s">
        <v>145</v>
      </c>
      <c r="L147" s="45"/>
      <c r="M147" s="220" t="s">
        <v>19</v>
      </c>
      <c r="N147" s="221" t="s">
        <v>45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146</v>
      </c>
      <c r="AT147" s="224" t="s">
        <v>141</v>
      </c>
      <c r="AU147" s="224" t="s">
        <v>156</v>
      </c>
      <c r="AY147" s="18" t="s">
        <v>139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81</v>
      </c>
      <c r="BK147" s="225">
        <f>ROUND(I147*H147,2)</f>
        <v>0</v>
      </c>
      <c r="BL147" s="18" t="s">
        <v>146</v>
      </c>
      <c r="BM147" s="224" t="s">
        <v>539</v>
      </c>
    </row>
    <row r="148" spans="1:65" s="2" customFormat="1" ht="14.4" customHeight="1">
      <c r="A148" s="39"/>
      <c r="B148" s="40"/>
      <c r="C148" s="213" t="s">
        <v>250</v>
      </c>
      <c r="D148" s="213" t="s">
        <v>141</v>
      </c>
      <c r="E148" s="214" t="s">
        <v>540</v>
      </c>
      <c r="F148" s="215" t="s">
        <v>541</v>
      </c>
      <c r="G148" s="216" t="s">
        <v>167</v>
      </c>
      <c r="H148" s="217">
        <v>11</v>
      </c>
      <c r="I148" s="218"/>
      <c r="J148" s="219">
        <f>ROUND(I148*H148,2)</f>
        <v>0</v>
      </c>
      <c r="K148" s="215" t="s">
        <v>19</v>
      </c>
      <c r="L148" s="45"/>
      <c r="M148" s="220" t="s">
        <v>19</v>
      </c>
      <c r="N148" s="221" t="s">
        <v>45</v>
      </c>
      <c r="O148" s="85"/>
      <c r="P148" s="222">
        <f>O148*H148</f>
        <v>0</v>
      </c>
      <c r="Q148" s="222">
        <v>3E-05</v>
      </c>
      <c r="R148" s="222">
        <f>Q148*H148</f>
        <v>0.00033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146</v>
      </c>
      <c r="AT148" s="224" t="s">
        <v>141</v>
      </c>
      <c r="AU148" s="224" t="s">
        <v>156</v>
      </c>
      <c r="AY148" s="18" t="s">
        <v>139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81</v>
      </c>
      <c r="BK148" s="225">
        <f>ROUND(I148*H148,2)</f>
        <v>0</v>
      </c>
      <c r="BL148" s="18" t="s">
        <v>146</v>
      </c>
      <c r="BM148" s="224" t="s">
        <v>542</v>
      </c>
    </row>
    <row r="149" spans="1:65" s="2" customFormat="1" ht="24.15" customHeight="1">
      <c r="A149" s="39"/>
      <c r="B149" s="40"/>
      <c r="C149" s="259" t="s">
        <v>254</v>
      </c>
      <c r="D149" s="259" t="s">
        <v>157</v>
      </c>
      <c r="E149" s="260" t="s">
        <v>543</v>
      </c>
      <c r="F149" s="261" t="s">
        <v>544</v>
      </c>
      <c r="G149" s="262" t="s">
        <v>167</v>
      </c>
      <c r="H149" s="263">
        <v>11</v>
      </c>
      <c r="I149" s="264"/>
      <c r="J149" s="265">
        <f>ROUND(I149*H149,2)</f>
        <v>0</v>
      </c>
      <c r="K149" s="261" t="s">
        <v>19</v>
      </c>
      <c r="L149" s="266"/>
      <c r="M149" s="267" t="s">
        <v>19</v>
      </c>
      <c r="N149" s="268" t="s">
        <v>45</v>
      </c>
      <c r="O149" s="85"/>
      <c r="P149" s="222">
        <f>O149*H149</f>
        <v>0</v>
      </c>
      <c r="Q149" s="222">
        <v>0.00038</v>
      </c>
      <c r="R149" s="222">
        <f>Q149*H149</f>
        <v>0.0041800000000000006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161</v>
      </c>
      <c r="AT149" s="224" t="s">
        <v>157</v>
      </c>
      <c r="AU149" s="224" t="s">
        <v>156</v>
      </c>
      <c r="AY149" s="18" t="s">
        <v>139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81</v>
      </c>
      <c r="BK149" s="225">
        <f>ROUND(I149*H149,2)</f>
        <v>0</v>
      </c>
      <c r="BL149" s="18" t="s">
        <v>146</v>
      </c>
      <c r="BM149" s="224" t="s">
        <v>545</v>
      </c>
    </row>
    <row r="150" spans="1:65" s="2" customFormat="1" ht="14.4" customHeight="1">
      <c r="A150" s="39"/>
      <c r="B150" s="40"/>
      <c r="C150" s="213" t="s">
        <v>258</v>
      </c>
      <c r="D150" s="213" t="s">
        <v>141</v>
      </c>
      <c r="E150" s="214" t="s">
        <v>546</v>
      </c>
      <c r="F150" s="215" t="s">
        <v>547</v>
      </c>
      <c r="G150" s="216" t="s">
        <v>447</v>
      </c>
      <c r="H150" s="217">
        <v>3.762</v>
      </c>
      <c r="I150" s="218"/>
      <c r="J150" s="219">
        <f>ROUND(I150*H150,2)</f>
        <v>0</v>
      </c>
      <c r="K150" s="215" t="s">
        <v>19</v>
      </c>
      <c r="L150" s="45"/>
      <c r="M150" s="220" t="s">
        <v>19</v>
      </c>
      <c r="N150" s="221" t="s">
        <v>45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146</v>
      </c>
      <c r="AT150" s="224" t="s">
        <v>141</v>
      </c>
      <c r="AU150" s="224" t="s">
        <v>156</v>
      </c>
      <c r="AY150" s="18" t="s">
        <v>139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81</v>
      </c>
      <c r="BK150" s="225">
        <f>ROUND(I150*H150,2)</f>
        <v>0</v>
      </c>
      <c r="BL150" s="18" t="s">
        <v>146</v>
      </c>
      <c r="BM150" s="224" t="s">
        <v>548</v>
      </c>
    </row>
    <row r="151" spans="1:51" s="13" customFormat="1" ht="12">
      <c r="A151" s="13"/>
      <c r="B151" s="226"/>
      <c r="C151" s="227"/>
      <c r="D151" s="228" t="s">
        <v>152</v>
      </c>
      <c r="E151" s="229" t="s">
        <v>19</v>
      </c>
      <c r="F151" s="230" t="s">
        <v>549</v>
      </c>
      <c r="G151" s="227"/>
      <c r="H151" s="229" t="s">
        <v>19</v>
      </c>
      <c r="I151" s="231"/>
      <c r="J151" s="227"/>
      <c r="K151" s="227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152</v>
      </c>
      <c r="AU151" s="236" t="s">
        <v>156</v>
      </c>
      <c r="AV151" s="13" t="s">
        <v>81</v>
      </c>
      <c r="AW151" s="13" t="s">
        <v>34</v>
      </c>
      <c r="AX151" s="13" t="s">
        <v>74</v>
      </c>
      <c r="AY151" s="236" t="s">
        <v>139</v>
      </c>
    </row>
    <row r="152" spans="1:51" s="14" customFormat="1" ht="12">
      <c r="A152" s="14"/>
      <c r="B152" s="237"/>
      <c r="C152" s="238"/>
      <c r="D152" s="228" t="s">
        <v>152</v>
      </c>
      <c r="E152" s="239" t="s">
        <v>19</v>
      </c>
      <c r="F152" s="240" t="s">
        <v>550</v>
      </c>
      <c r="G152" s="238"/>
      <c r="H152" s="241">
        <v>3.762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7" t="s">
        <v>152</v>
      </c>
      <c r="AU152" s="247" t="s">
        <v>156</v>
      </c>
      <c r="AV152" s="14" t="s">
        <v>83</v>
      </c>
      <c r="AW152" s="14" t="s">
        <v>34</v>
      </c>
      <c r="AX152" s="14" t="s">
        <v>74</v>
      </c>
      <c r="AY152" s="247" t="s">
        <v>139</v>
      </c>
    </row>
    <row r="153" spans="1:51" s="15" customFormat="1" ht="12">
      <c r="A153" s="15"/>
      <c r="B153" s="248"/>
      <c r="C153" s="249"/>
      <c r="D153" s="228" t="s">
        <v>152</v>
      </c>
      <c r="E153" s="250" t="s">
        <v>19</v>
      </c>
      <c r="F153" s="251" t="s">
        <v>155</v>
      </c>
      <c r="G153" s="249"/>
      <c r="H153" s="252">
        <v>3.762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8" t="s">
        <v>152</v>
      </c>
      <c r="AU153" s="258" t="s">
        <v>156</v>
      </c>
      <c r="AV153" s="15" t="s">
        <v>146</v>
      </c>
      <c r="AW153" s="15" t="s">
        <v>34</v>
      </c>
      <c r="AX153" s="15" t="s">
        <v>81</v>
      </c>
      <c r="AY153" s="258" t="s">
        <v>139</v>
      </c>
    </row>
    <row r="154" spans="1:63" s="12" customFormat="1" ht="22.8" customHeight="1">
      <c r="A154" s="12"/>
      <c r="B154" s="197"/>
      <c r="C154" s="198"/>
      <c r="D154" s="199" t="s">
        <v>73</v>
      </c>
      <c r="E154" s="211" t="s">
        <v>374</v>
      </c>
      <c r="F154" s="211" t="s">
        <v>375</v>
      </c>
      <c r="G154" s="198"/>
      <c r="H154" s="198"/>
      <c r="I154" s="201"/>
      <c r="J154" s="212">
        <f>BK154</f>
        <v>0</v>
      </c>
      <c r="K154" s="198"/>
      <c r="L154" s="203"/>
      <c r="M154" s="204"/>
      <c r="N154" s="205"/>
      <c r="O154" s="205"/>
      <c r="P154" s="206">
        <f>SUM(P155:P158)</f>
        <v>0</v>
      </c>
      <c r="Q154" s="205"/>
      <c r="R154" s="206">
        <f>SUM(R155:R158)</f>
        <v>0</v>
      </c>
      <c r="S154" s="205"/>
      <c r="T154" s="207">
        <f>SUM(T155:T158)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8" t="s">
        <v>81</v>
      </c>
      <c r="AT154" s="209" t="s">
        <v>73</v>
      </c>
      <c r="AU154" s="209" t="s">
        <v>81</v>
      </c>
      <c r="AY154" s="208" t="s">
        <v>139</v>
      </c>
      <c r="BK154" s="210">
        <f>SUM(BK155:BK158)</f>
        <v>0</v>
      </c>
    </row>
    <row r="155" spans="1:65" s="2" customFormat="1" ht="14.4" customHeight="1">
      <c r="A155" s="39"/>
      <c r="B155" s="40"/>
      <c r="C155" s="213" t="s">
        <v>262</v>
      </c>
      <c r="D155" s="213" t="s">
        <v>141</v>
      </c>
      <c r="E155" s="214" t="s">
        <v>377</v>
      </c>
      <c r="F155" s="215" t="s">
        <v>378</v>
      </c>
      <c r="G155" s="216" t="s">
        <v>160</v>
      </c>
      <c r="H155" s="217">
        <v>0.011</v>
      </c>
      <c r="I155" s="218"/>
      <c r="J155" s="219">
        <f>ROUND(I155*H155,2)</f>
        <v>0</v>
      </c>
      <c r="K155" s="215" t="s">
        <v>19</v>
      </c>
      <c r="L155" s="45"/>
      <c r="M155" s="220" t="s">
        <v>19</v>
      </c>
      <c r="N155" s="221" t="s">
        <v>45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146</v>
      </c>
      <c r="AT155" s="224" t="s">
        <v>141</v>
      </c>
      <c r="AU155" s="224" t="s">
        <v>83</v>
      </c>
      <c r="AY155" s="18" t="s">
        <v>139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81</v>
      </c>
      <c r="BK155" s="225">
        <f>ROUND(I155*H155,2)</f>
        <v>0</v>
      </c>
      <c r="BL155" s="18" t="s">
        <v>146</v>
      </c>
      <c r="BM155" s="224" t="s">
        <v>551</v>
      </c>
    </row>
    <row r="156" spans="1:47" s="2" customFormat="1" ht="12">
      <c r="A156" s="39"/>
      <c r="B156" s="40"/>
      <c r="C156" s="41"/>
      <c r="D156" s="228" t="s">
        <v>169</v>
      </c>
      <c r="E156" s="41"/>
      <c r="F156" s="269" t="s">
        <v>380</v>
      </c>
      <c r="G156" s="41"/>
      <c r="H156" s="41"/>
      <c r="I156" s="270"/>
      <c r="J156" s="41"/>
      <c r="K156" s="41"/>
      <c r="L156" s="45"/>
      <c r="M156" s="271"/>
      <c r="N156" s="27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169</v>
      </c>
      <c r="AU156" s="18" t="s">
        <v>83</v>
      </c>
    </row>
    <row r="157" spans="1:65" s="2" customFormat="1" ht="14.4" customHeight="1">
      <c r="A157" s="39"/>
      <c r="B157" s="40"/>
      <c r="C157" s="213" t="s">
        <v>266</v>
      </c>
      <c r="D157" s="213" t="s">
        <v>141</v>
      </c>
      <c r="E157" s="214" t="s">
        <v>386</v>
      </c>
      <c r="F157" s="215" t="s">
        <v>387</v>
      </c>
      <c r="G157" s="216" t="s">
        <v>160</v>
      </c>
      <c r="H157" s="217">
        <v>0.011</v>
      </c>
      <c r="I157" s="218"/>
      <c r="J157" s="219">
        <f>ROUND(I157*H157,2)</f>
        <v>0</v>
      </c>
      <c r="K157" s="215" t="s">
        <v>19</v>
      </c>
      <c r="L157" s="45"/>
      <c r="M157" s="220" t="s">
        <v>19</v>
      </c>
      <c r="N157" s="221" t="s">
        <v>45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146</v>
      </c>
      <c r="AT157" s="224" t="s">
        <v>141</v>
      </c>
      <c r="AU157" s="224" t="s">
        <v>83</v>
      </c>
      <c r="AY157" s="18" t="s">
        <v>139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81</v>
      </c>
      <c r="BK157" s="225">
        <f>ROUND(I157*H157,2)</f>
        <v>0</v>
      </c>
      <c r="BL157" s="18" t="s">
        <v>146</v>
      </c>
      <c r="BM157" s="224" t="s">
        <v>552</v>
      </c>
    </row>
    <row r="158" spans="1:65" s="2" customFormat="1" ht="14.4" customHeight="1">
      <c r="A158" s="39"/>
      <c r="B158" s="40"/>
      <c r="C158" s="213" t="s">
        <v>270</v>
      </c>
      <c r="D158" s="213" t="s">
        <v>141</v>
      </c>
      <c r="E158" s="214" t="s">
        <v>382</v>
      </c>
      <c r="F158" s="215" t="s">
        <v>383</v>
      </c>
      <c r="G158" s="216" t="s">
        <v>160</v>
      </c>
      <c r="H158" s="217">
        <v>0.011</v>
      </c>
      <c r="I158" s="218"/>
      <c r="J158" s="219">
        <f>ROUND(I158*H158,2)</f>
        <v>0</v>
      </c>
      <c r="K158" s="215" t="s">
        <v>19</v>
      </c>
      <c r="L158" s="45"/>
      <c r="M158" s="220" t="s">
        <v>19</v>
      </c>
      <c r="N158" s="221" t="s">
        <v>45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146</v>
      </c>
      <c r="AT158" s="224" t="s">
        <v>141</v>
      </c>
      <c r="AU158" s="224" t="s">
        <v>83</v>
      </c>
      <c r="AY158" s="18" t="s">
        <v>139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81</v>
      </c>
      <c r="BK158" s="225">
        <f>ROUND(I158*H158,2)</f>
        <v>0</v>
      </c>
      <c r="BL158" s="18" t="s">
        <v>146</v>
      </c>
      <c r="BM158" s="224" t="s">
        <v>553</v>
      </c>
    </row>
    <row r="159" spans="1:63" s="12" customFormat="1" ht="22.8" customHeight="1">
      <c r="A159" s="12"/>
      <c r="B159" s="197"/>
      <c r="C159" s="198"/>
      <c r="D159" s="199" t="s">
        <v>73</v>
      </c>
      <c r="E159" s="211" t="s">
        <v>389</v>
      </c>
      <c r="F159" s="211" t="s">
        <v>390</v>
      </c>
      <c r="G159" s="198"/>
      <c r="H159" s="198"/>
      <c r="I159" s="201"/>
      <c r="J159" s="212">
        <f>BK159</f>
        <v>0</v>
      </c>
      <c r="K159" s="198"/>
      <c r="L159" s="203"/>
      <c r="M159" s="204"/>
      <c r="N159" s="205"/>
      <c r="O159" s="205"/>
      <c r="P159" s="206">
        <f>SUM(P160:P161)</f>
        <v>0</v>
      </c>
      <c r="Q159" s="205"/>
      <c r="R159" s="206">
        <f>SUM(R160:R161)</f>
        <v>0</v>
      </c>
      <c r="S159" s="205"/>
      <c r="T159" s="207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8" t="s">
        <v>81</v>
      </c>
      <c r="AT159" s="209" t="s">
        <v>73</v>
      </c>
      <c r="AU159" s="209" t="s">
        <v>81</v>
      </c>
      <c r="AY159" s="208" t="s">
        <v>139</v>
      </c>
      <c r="BK159" s="210">
        <f>SUM(BK160:BK161)</f>
        <v>0</v>
      </c>
    </row>
    <row r="160" spans="1:65" s="2" customFormat="1" ht="24.15" customHeight="1">
      <c r="A160" s="39"/>
      <c r="B160" s="40"/>
      <c r="C160" s="213" t="s">
        <v>274</v>
      </c>
      <c r="D160" s="213" t="s">
        <v>141</v>
      </c>
      <c r="E160" s="214" t="s">
        <v>392</v>
      </c>
      <c r="F160" s="215" t="s">
        <v>393</v>
      </c>
      <c r="G160" s="216" t="s">
        <v>160</v>
      </c>
      <c r="H160" s="217">
        <v>18.465</v>
      </c>
      <c r="I160" s="218"/>
      <c r="J160" s="219">
        <f>ROUND(I160*H160,2)</f>
        <v>0</v>
      </c>
      <c r="K160" s="215" t="s">
        <v>145</v>
      </c>
      <c r="L160" s="45"/>
      <c r="M160" s="220" t="s">
        <v>19</v>
      </c>
      <c r="N160" s="221" t="s">
        <v>45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146</v>
      </c>
      <c r="AT160" s="224" t="s">
        <v>141</v>
      </c>
      <c r="AU160" s="224" t="s">
        <v>83</v>
      </c>
      <c r="AY160" s="18" t="s">
        <v>139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81</v>
      </c>
      <c r="BK160" s="225">
        <f>ROUND(I160*H160,2)</f>
        <v>0</v>
      </c>
      <c r="BL160" s="18" t="s">
        <v>146</v>
      </c>
      <c r="BM160" s="224" t="s">
        <v>554</v>
      </c>
    </row>
    <row r="161" spans="1:65" s="2" customFormat="1" ht="24.15" customHeight="1">
      <c r="A161" s="39"/>
      <c r="B161" s="40"/>
      <c r="C161" s="213" t="s">
        <v>279</v>
      </c>
      <c r="D161" s="213" t="s">
        <v>141</v>
      </c>
      <c r="E161" s="214" t="s">
        <v>396</v>
      </c>
      <c r="F161" s="215" t="s">
        <v>397</v>
      </c>
      <c r="G161" s="216" t="s">
        <v>160</v>
      </c>
      <c r="H161" s="217">
        <v>18.465</v>
      </c>
      <c r="I161" s="218"/>
      <c r="J161" s="219">
        <f>ROUND(I161*H161,2)</f>
        <v>0</v>
      </c>
      <c r="K161" s="215" t="s">
        <v>145</v>
      </c>
      <c r="L161" s="45"/>
      <c r="M161" s="220" t="s">
        <v>19</v>
      </c>
      <c r="N161" s="221" t="s">
        <v>45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146</v>
      </c>
      <c r="AT161" s="224" t="s">
        <v>141</v>
      </c>
      <c r="AU161" s="224" t="s">
        <v>83</v>
      </c>
      <c r="AY161" s="18" t="s">
        <v>139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81</v>
      </c>
      <c r="BK161" s="225">
        <f>ROUND(I161*H161,2)</f>
        <v>0</v>
      </c>
      <c r="BL161" s="18" t="s">
        <v>146</v>
      </c>
      <c r="BM161" s="224" t="s">
        <v>555</v>
      </c>
    </row>
    <row r="162" spans="1:63" s="12" customFormat="1" ht="25.9" customHeight="1">
      <c r="A162" s="12"/>
      <c r="B162" s="197"/>
      <c r="C162" s="198"/>
      <c r="D162" s="199" t="s">
        <v>73</v>
      </c>
      <c r="E162" s="200" t="s">
        <v>399</v>
      </c>
      <c r="F162" s="200" t="s">
        <v>400</v>
      </c>
      <c r="G162" s="198"/>
      <c r="H162" s="198"/>
      <c r="I162" s="201"/>
      <c r="J162" s="202">
        <f>BK162</f>
        <v>0</v>
      </c>
      <c r="K162" s="198"/>
      <c r="L162" s="203"/>
      <c r="M162" s="204"/>
      <c r="N162" s="205"/>
      <c r="O162" s="205"/>
      <c r="P162" s="206">
        <f>P163+P166</f>
        <v>0</v>
      </c>
      <c r="Q162" s="205"/>
      <c r="R162" s="206">
        <f>R163+R166</f>
        <v>0</v>
      </c>
      <c r="S162" s="205"/>
      <c r="T162" s="207">
        <f>T163+T166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8" t="s">
        <v>174</v>
      </c>
      <c r="AT162" s="209" t="s">
        <v>73</v>
      </c>
      <c r="AU162" s="209" t="s">
        <v>74</v>
      </c>
      <c r="AY162" s="208" t="s">
        <v>139</v>
      </c>
      <c r="BK162" s="210">
        <f>BK163+BK166</f>
        <v>0</v>
      </c>
    </row>
    <row r="163" spans="1:63" s="12" customFormat="1" ht="22.8" customHeight="1">
      <c r="A163" s="12"/>
      <c r="B163" s="197"/>
      <c r="C163" s="198"/>
      <c r="D163" s="199" t="s">
        <v>73</v>
      </c>
      <c r="E163" s="211" t="s">
        <v>401</v>
      </c>
      <c r="F163" s="211" t="s">
        <v>402</v>
      </c>
      <c r="G163" s="198"/>
      <c r="H163" s="198"/>
      <c r="I163" s="201"/>
      <c r="J163" s="212">
        <f>BK163</f>
        <v>0</v>
      </c>
      <c r="K163" s="198"/>
      <c r="L163" s="203"/>
      <c r="M163" s="204"/>
      <c r="N163" s="205"/>
      <c r="O163" s="205"/>
      <c r="P163" s="206">
        <f>SUM(P164:P165)</f>
        <v>0</v>
      </c>
      <c r="Q163" s="205"/>
      <c r="R163" s="206">
        <f>SUM(R164:R165)</f>
        <v>0</v>
      </c>
      <c r="S163" s="205"/>
      <c r="T163" s="207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8" t="s">
        <v>174</v>
      </c>
      <c r="AT163" s="209" t="s">
        <v>73</v>
      </c>
      <c r="AU163" s="209" t="s">
        <v>81</v>
      </c>
      <c r="AY163" s="208" t="s">
        <v>139</v>
      </c>
      <c r="BK163" s="210">
        <f>SUM(BK164:BK165)</f>
        <v>0</v>
      </c>
    </row>
    <row r="164" spans="1:65" s="2" customFormat="1" ht="14.4" customHeight="1">
      <c r="A164" s="39"/>
      <c r="B164" s="40"/>
      <c r="C164" s="213" t="s">
        <v>283</v>
      </c>
      <c r="D164" s="213" t="s">
        <v>141</v>
      </c>
      <c r="E164" s="214" t="s">
        <v>404</v>
      </c>
      <c r="F164" s="215" t="s">
        <v>405</v>
      </c>
      <c r="G164" s="216" t="s">
        <v>406</v>
      </c>
      <c r="H164" s="217">
        <v>0.5</v>
      </c>
      <c r="I164" s="218"/>
      <c r="J164" s="219">
        <f>ROUND(I164*H164,2)</f>
        <v>0</v>
      </c>
      <c r="K164" s="215" t="s">
        <v>145</v>
      </c>
      <c r="L164" s="45"/>
      <c r="M164" s="220" t="s">
        <v>19</v>
      </c>
      <c r="N164" s="221" t="s">
        <v>45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407</v>
      </c>
      <c r="AT164" s="224" t="s">
        <v>141</v>
      </c>
      <c r="AU164" s="224" t="s">
        <v>83</v>
      </c>
      <c r="AY164" s="18" t="s">
        <v>139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81</v>
      </c>
      <c r="BK164" s="225">
        <f>ROUND(I164*H164,2)</f>
        <v>0</v>
      </c>
      <c r="BL164" s="18" t="s">
        <v>407</v>
      </c>
      <c r="BM164" s="224" t="s">
        <v>556</v>
      </c>
    </row>
    <row r="165" spans="1:47" s="2" customFormat="1" ht="12">
      <c r="A165" s="39"/>
      <c r="B165" s="40"/>
      <c r="C165" s="41"/>
      <c r="D165" s="228" t="s">
        <v>169</v>
      </c>
      <c r="E165" s="41"/>
      <c r="F165" s="269" t="s">
        <v>409</v>
      </c>
      <c r="G165" s="41"/>
      <c r="H165" s="41"/>
      <c r="I165" s="270"/>
      <c r="J165" s="41"/>
      <c r="K165" s="41"/>
      <c r="L165" s="45"/>
      <c r="M165" s="271"/>
      <c r="N165" s="27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169</v>
      </c>
      <c r="AU165" s="18" t="s">
        <v>83</v>
      </c>
    </row>
    <row r="166" spans="1:63" s="12" customFormat="1" ht="22.8" customHeight="1">
      <c r="A166" s="12"/>
      <c r="B166" s="197"/>
      <c r="C166" s="198"/>
      <c r="D166" s="199" t="s">
        <v>73</v>
      </c>
      <c r="E166" s="211" t="s">
        <v>410</v>
      </c>
      <c r="F166" s="211" t="s">
        <v>411</v>
      </c>
      <c r="G166" s="198"/>
      <c r="H166" s="198"/>
      <c r="I166" s="201"/>
      <c r="J166" s="212">
        <f>BK166</f>
        <v>0</v>
      </c>
      <c r="K166" s="198"/>
      <c r="L166" s="203"/>
      <c r="M166" s="204"/>
      <c r="N166" s="205"/>
      <c r="O166" s="205"/>
      <c r="P166" s="206">
        <f>SUM(P167:P171)</f>
        <v>0</v>
      </c>
      <c r="Q166" s="205"/>
      <c r="R166" s="206">
        <f>SUM(R167:R171)</f>
        <v>0</v>
      </c>
      <c r="S166" s="205"/>
      <c r="T166" s="207">
        <f>SUM(T167:T171)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8" t="s">
        <v>174</v>
      </c>
      <c r="AT166" s="209" t="s">
        <v>73</v>
      </c>
      <c r="AU166" s="209" t="s">
        <v>81</v>
      </c>
      <c r="AY166" s="208" t="s">
        <v>139</v>
      </c>
      <c r="BK166" s="210">
        <f>SUM(BK167:BK171)</f>
        <v>0</v>
      </c>
    </row>
    <row r="167" spans="1:65" s="2" customFormat="1" ht="14.4" customHeight="1">
      <c r="A167" s="39"/>
      <c r="B167" s="40"/>
      <c r="C167" s="213" t="s">
        <v>287</v>
      </c>
      <c r="D167" s="213" t="s">
        <v>141</v>
      </c>
      <c r="E167" s="214" t="s">
        <v>413</v>
      </c>
      <c r="F167" s="215" t="s">
        <v>414</v>
      </c>
      <c r="G167" s="216" t="s">
        <v>160</v>
      </c>
      <c r="H167" s="217">
        <v>4.591</v>
      </c>
      <c r="I167" s="218"/>
      <c r="J167" s="219">
        <f>ROUND(I167*H167,2)</f>
        <v>0</v>
      </c>
      <c r="K167" s="215" t="s">
        <v>145</v>
      </c>
      <c r="L167" s="45"/>
      <c r="M167" s="220" t="s">
        <v>19</v>
      </c>
      <c r="N167" s="221" t="s">
        <v>45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407</v>
      </c>
      <c r="AT167" s="224" t="s">
        <v>141</v>
      </c>
      <c r="AU167" s="224" t="s">
        <v>83</v>
      </c>
      <c r="AY167" s="18" t="s">
        <v>139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81</v>
      </c>
      <c r="BK167" s="225">
        <f>ROUND(I167*H167,2)</f>
        <v>0</v>
      </c>
      <c r="BL167" s="18" t="s">
        <v>407</v>
      </c>
      <c r="BM167" s="224" t="s">
        <v>557</v>
      </c>
    </row>
    <row r="168" spans="1:47" s="2" customFormat="1" ht="12">
      <c r="A168" s="39"/>
      <c r="B168" s="40"/>
      <c r="C168" s="41"/>
      <c r="D168" s="228" t="s">
        <v>169</v>
      </c>
      <c r="E168" s="41"/>
      <c r="F168" s="269" t="s">
        <v>416</v>
      </c>
      <c r="G168" s="41"/>
      <c r="H168" s="41"/>
      <c r="I168" s="270"/>
      <c r="J168" s="41"/>
      <c r="K168" s="41"/>
      <c r="L168" s="45"/>
      <c r="M168" s="271"/>
      <c r="N168" s="27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169</v>
      </c>
      <c r="AU168" s="18" t="s">
        <v>83</v>
      </c>
    </row>
    <row r="169" spans="1:51" s="13" customFormat="1" ht="12">
      <c r="A169" s="13"/>
      <c r="B169" s="226"/>
      <c r="C169" s="227"/>
      <c r="D169" s="228" t="s">
        <v>152</v>
      </c>
      <c r="E169" s="229" t="s">
        <v>19</v>
      </c>
      <c r="F169" s="230" t="s">
        <v>417</v>
      </c>
      <c r="G169" s="227"/>
      <c r="H169" s="229" t="s">
        <v>19</v>
      </c>
      <c r="I169" s="231"/>
      <c r="J169" s="227"/>
      <c r="K169" s="227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152</v>
      </c>
      <c r="AU169" s="236" t="s">
        <v>83</v>
      </c>
      <c r="AV169" s="13" t="s">
        <v>81</v>
      </c>
      <c r="AW169" s="13" t="s">
        <v>34</v>
      </c>
      <c r="AX169" s="13" t="s">
        <v>74</v>
      </c>
      <c r="AY169" s="236" t="s">
        <v>139</v>
      </c>
    </row>
    <row r="170" spans="1:51" s="14" customFormat="1" ht="12">
      <c r="A170" s="14"/>
      <c r="B170" s="237"/>
      <c r="C170" s="238"/>
      <c r="D170" s="228" t="s">
        <v>152</v>
      </c>
      <c r="E170" s="239" t="s">
        <v>19</v>
      </c>
      <c r="F170" s="240" t="s">
        <v>558</v>
      </c>
      <c r="G170" s="238"/>
      <c r="H170" s="241">
        <v>4.591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7" t="s">
        <v>152</v>
      </c>
      <c r="AU170" s="247" t="s">
        <v>83</v>
      </c>
      <c r="AV170" s="14" t="s">
        <v>83</v>
      </c>
      <c r="AW170" s="14" t="s">
        <v>34</v>
      </c>
      <c r="AX170" s="14" t="s">
        <v>74</v>
      </c>
      <c r="AY170" s="247" t="s">
        <v>139</v>
      </c>
    </row>
    <row r="171" spans="1:51" s="15" customFormat="1" ht="12">
      <c r="A171" s="15"/>
      <c r="B171" s="248"/>
      <c r="C171" s="249"/>
      <c r="D171" s="228" t="s">
        <v>152</v>
      </c>
      <c r="E171" s="250" t="s">
        <v>19</v>
      </c>
      <c r="F171" s="251" t="s">
        <v>155</v>
      </c>
      <c r="G171" s="249"/>
      <c r="H171" s="252">
        <v>4.591</v>
      </c>
      <c r="I171" s="253"/>
      <c r="J171" s="249"/>
      <c r="K171" s="249"/>
      <c r="L171" s="254"/>
      <c r="M171" s="273"/>
      <c r="N171" s="274"/>
      <c r="O171" s="274"/>
      <c r="P171" s="274"/>
      <c r="Q171" s="274"/>
      <c r="R171" s="274"/>
      <c r="S171" s="274"/>
      <c r="T171" s="27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8" t="s">
        <v>152</v>
      </c>
      <c r="AU171" s="258" t="s">
        <v>83</v>
      </c>
      <c r="AV171" s="15" t="s">
        <v>146</v>
      </c>
      <c r="AW171" s="15" t="s">
        <v>34</v>
      </c>
      <c r="AX171" s="15" t="s">
        <v>81</v>
      </c>
      <c r="AY171" s="258" t="s">
        <v>139</v>
      </c>
    </row>
    <row r="172" spans="1:31" s="2" customFormat="1" ht="6.95" customHeight="1">
      <c r="A172" s="39"/>
      <c r="B172" s="60"/>
      <c r="C172" s="61"/>
      <c r="D172" s="61"/>
      <c r="E172" s="61"/>
      <c r="F172" s="61"/>
      <c r="G172" s="61"/>
      <c r="H172" s="61"/>
      <c r="I172" s="61"/>
      <c r="J172" s="61"/>
      <c r="K172" s="61"/>
      <c r="L172" s="45"/>
      <c r="M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</row>
  </sheetData>
  <sheetProtection password="CC35" sheet="1" objects="1" scenarios="1" formatColumns="0" formatRows="0" autoFilter="0"/>
  <autoFilter ref="C95:K17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101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SO 220 Sadové úpravy</v>
      </c>
      <c r="F7" s="143"/>
      <c r="G7" s="143"/>
      <c r="H7" s="143"/>
      <c r="L7" s="21"/>
    </row>
    <row r="8" spans="2:12" s="1" customFormat="1" ht="12" customHeight="1">
      <c r="B8" s="21"/>
      <c r="D8" s="143" t="s">
        <v>102</v>
      </c>
      <c r="L8" s="21"/>
    </row>
    <row r="9" spans="1:31" s="2" customFormat="1" ht="16.5" customHeight="1">
      <c r="A9" s="39"/>
      <c r="B9" s="45"/>
      <c r="C9" s="39"/>
      <c r="D9" s="39"/>
      <c r="E9" s="144" t="s">
        <v>103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104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559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13. 4. 2020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32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33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35</v>
      </c>
      <c r="E25" s="39"/>
      <c r="F25" s="39"/>
      <c r="G25" s="39"/>
      <c r="H25" s="39"/>
      <c r="I25" s="143" t="s">
        <v>26</v>
      </c>
      <c r="J25" s="134" t="s">
        <v>36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37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47.25" customHeight="1">
      <c r="A29" s="148"/>
      <c r="B29" s="149"/>
      <c r="C29" s="148"/>
      <c r="D29" s="148"/>
      <c r="E29" s="150" t="s">
        <v>39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ROUND(J93,2)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ROUND((SUM(BE93:BE227)),2)</f>
        <v>0</v>
      </c>
      <c r="G35" s="39"/>
      <c r="H35" s="39"/>
      <c r="I35" s="158">
        <v>0.21</v>
      </c>
      <c r="J35" s="157">
        <f>ROUND(((SUM(BE93:BE227))*I35),2)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46</v>
      </c>
      <c r="F36" s="157">
        <f>ROUND((SUM(BF93:BF227)),2)</f>
        <v>0</v>
      </c>
      <c r="G36" s="39"/>
      <c r="H36" s="39"/>
      <c r="I36" s="158">
        <v>0.15</v>
      </c>
      <c r="J36" s="157">
        <f>ROUND(((SUM(BF93:BF227))*I36),2)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ROUND((SUM(BG93:BG227)),2)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48</v>
      </c>
      <c r="F38" s="157">
        <f>ROUND((SUM(BH93:BH227)),2)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49</v>
      </c>
      <c r="F39" s="157">
        <f>ROUND((SUM(BI93:BI227)),2)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106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SO 220 Sadové úpravy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102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103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104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04 - Výsadba nových alejových stromů do trávníkových pruhů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Moravská Ostrava</v>
      </c>
      <c r="G56" s="41"/>
      <c r="H56" s="41"/>
      <c r="I56" s="33" t="s">
        <v>23</v>
      </c>
      <c r="J56" s="73" t="str">
        <f>IF(J14="","",J14)</f>
        <v>13. 4. 2020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31</v>
      </c>
      <c r="J58" s="37" t="str">
        <f>E23</f>
        <v>ing. Petra Ličková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35</v>
      </c>
      <c r="J59" s="37" t="str">
        <f>E26</f>
        <v>Arch4green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107</v>
      </c>
      <c r="D61" s="172"/>
      <c r="E61" s="172"/>
      <c r="F61" s="172"/>
      <c r="G61" s="172"/>
      <c r="H61" s="172"/>
      <c r="I61" s="172"/>
      <c r="J61" s="173" t="s">
        <v>108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J93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109</v>
      </c>
    </row>
    <row r="64" spans="1:31" s="9" customFormat="1" ht="24.95" customHeight="1">
      <c r="A64" s="9"/>
      <c r="B64" s="175"/>
      <c r="C64" s="176"/>
      <c r="D64" s="177" t="s">
        <v>110</v>
      </c>
      <c r="E64" s="178"/>
      <c r="F64" s="178"/>
      <c r="G64" s="178"/>
      <c r="H64" s="178"/>
      <c r="I64" s="178"/>
      <c r="J64" s="179">
        <f>J94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113</v>
      </c>
      <c r="E65" s="183"/>
      <c r="F65" s="183"/>
      <c r="G65" s="183"/>
      <c r="H65" s="183"/>
      <c r="I65" s="183"/>
      <c r="J65" s="184">
        <f>J95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1"/>
      <c r="C66" s="126"/>
      <c r="D66" s="182" t="s">
        <v>465</v>
      </c>
      <c r="E66" s="183"/>
      <c r="F66" s="183"/>
      <c r="G66" s="183"/>
      <c r="H66" s="183"/>
      <c r="I66" s="183"/>
      <c r="J66" s="184">
        <f>J96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1"/>
      <c r="C67" s="126"/>
      <c r="D67" s="182" t="s">
        <v>560</v>
      </c>
      <c r="E67" s="183"/>
      <c r="F67" s="183"/>
      <c r="G67" s="183"/>
      <c r="H67" s="183"/>
      <c r="I67" s="183"/>
      <c r="J67" s="184">
        <f>J152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119</v>
      </c>
      <c r="E68" s="183"/>
      <c r="F68" s="183"/>
      <c r="G68" s="183"/>
      <c r="H68" s="183"/>
      <c r="I68" s="183"/>
      <c r="J68" s="184">
        <f>J216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120</v>
      </c>
      <c r="E69" s="183"/>
      <c r="F69" s="183"/>
      <c r="G69" s="183"/>
      <c r="H69" s="183"/>
      <c r="I69" s="183"/>
      <c r="J69" s="184">
        <f>J221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5"/>
      <c r="C70" s="176"/>
      <c r="D70" s="177" t="s">
        <v>121</v>
      </c>
      <c r="E70" s="178"/>
      <c r="F70" s="178"/>
      <c r="G70" s="178"/>
      <c r="H70" s="178"/>
      <c r="I70" s="178"/>
      <c r="J70" s="179">
        <f>J224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1"/>
      <c r="C71" s="126"/>
      <c r="D71" s="182" t="s">
        <v>122</v>
      </c>
      <c r="E71" s="183"/>
      <c r="F71" s="183"/>
      <c r="G71" s="183"/>
      <c r="H71" s="183"/>
      <c r="I71" s="183"/>
      <c r="J71" s="184">
        <f>J225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124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70" t="str">
        <f>E7</f>
        <v>SO 220 Sadové úpravy</v>
      </c>
      <c r="F81" s="33"/>
      <c r="G81" s="33"/>
      <c r="H81" s="33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2:12" s="1" customFormat="1" ht="12" customHeight="1">
      <c r="B82" s="22"/>
      <c r="C82" s="33" t="s">
        <v>102</v>
      </c>
      <c r="D82" s="23"/>
      <c r="E82" s="23"/>
      <c r="F82" s="23"/>
      <c r="G82" s="23"/>
      <c r="H82" s="23"/>
      <c r="I82" s="23"/>
      <c r="J82" s="23"/>
      <c r="K82" s="23"/>
      <c r="L82" s="21"/>
    </row>
    <row r="83" spans="1:31" s="2" customFormat="1" ht="16.5" customHeight="1">
      <c r="A83" s="39"/>
      <c r="B83" s="40"/>
      <c r="C83" s="41"/>
      <c r="D83" s="41"/>
      <c r="E83" s="170" t="s">
        <v>103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104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0" t="str">
        <f>E11</f>
        <v>04 - Výsadba nových alejových stromů do trávníkových pruhů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41"/>
      <c r="E87" s="41"/>
      <c r="F87" s="28" t="str">
        <f>F14</f>
        <v>Moravská Ostrava</v>
      </c>
      <c r="G87" s="41"/>
      <c r="H87" s="41"/>
      <c r="I87" s="33" t="s">
        <v>23</v>
      </c>
      <c r="J87" s="73" t="str">
        <f>IF(J14="","",J14)</f>
        <v>13. 4. 2020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25</v>
      </c>
      <c r="D89" s="41"/>
      <c r="E89" s="41"/>
      <c r="F89" s="28" t="str">
        <f>E17</f>
        <v xml:space="preserve"> </v>
      </c>
      <c r="G89" s="41"/>
      <c r="H89" s="41"/>
      <c r="I89" s="33" t="s">
        <v>31</v>
      </c>
      <c r="J89" s="37" t="str">
        <f>E23</f>
        <v>ing. Petra Ličková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29</v>
      </c>
      <c r="D90" s="41"/>
      <c r="E90" s="41"/>
      <c r="F90" s="28" t="str">
        <f>IF(E20="","",E20)</f>
        <v>Vyplň údaj</v>
      </c>
      <c r="G90" s="41"/>
      <c r="H90" s="41"/>
      <c r="I90" s="33" t="s">
        <v>35</v>
      </c>
      <c r="J90" s="37" t="str">
        <f>E26</f>
        <v>Arch4green s.r.o.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186"/>
      <c r="B92" s="187"/>
      <c r="C92" s="188" t="s">
        <v>125</v>
      </c>
      <c r="D92" s="189" t="s">
        <v>59</v>
      </c>
      <c r="E92" s="189" t="s">
        <v>55</v>
      </c>
      <c r="F92" s="189" t="s">
        <v>56</v>
      </c>
      <c r="G92" s="189" t="s">
        <v>126</v>
      </c>
      <c r="H92" s="189" t="s">
        <v>127</v>
      </c>
      <c r="I92" s="189" t="s">
        <v>128</v>
      </c>
      <c r="J92" s="189" t="s">
        <v>108</v>
      </c>
      <c r="K92" s="190" t="s">
        <v>129</v>
      </c>
      <c r="L92" s="191"/>
      <c r="M92" s="93" t="s">
        <v>19</v>
      </c>
      <c r="N92" s="94" t="s">
        <v>44</v>
      </c>
      <c r="O92" s="94" t="s">
        <v>130</v>
      </c>
      <c r="P92" s="94" t="s">
        <v>131</v>
      </c>
      <c r="Q92" s="94" t="s">
        <v>132</v>
      </c>
      <c r="R92" s="94" t="s">
        <v>133</v>
      </c>
      <c r="S92" s="94" t="s">
        <v>134</v>
      </c>
      <c r="T92" s="95" t="s">
        <v>135</v>
      </c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</row>
    <row r="93" spans="1:63" s="2" customFormat="1" ht="22.8" customHeight="1">
      <c r="A93" s="39"/>
      <c r="B93" s="40"/>
      <c r="C93" s="100" t="s">
        <v>136</v>
      </c>
      <c r="D93" s="41"/>
      <c r="E93" s="41"/>
      <c r="F93" s="41"/>
      <c r="G93" s="41"/>
      <c r="H93" s="41"/>
      <c r="I93" s="41"/>
      <c r="J93" s="192">
        <f>BK93</f>
        <v>0</v>
      </c>
      <c r="K93" s="41"/>
      <c r="L93" s="45"/>
      <c r="M93" s="96"/>
      <c r="N93" s="193"/>
      <c r="O93" s="97"/>
      <c r="P93" s="194">
        <f>P94+P224</f>
        <v>0</v>
      </c>
      <c r="Q93" s="97"/>
      <c r="R93" s="194">
        <f>R94+R224</f>
        <v>26.334443</v>
      </c>
      <c r="S93" s="97"/>
      <c r="T93" s="195">
        <f>T94+T224</f>
        <v>28.204700000000003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73</v>
      </c>
      <c r="AU93" s="18" t="s">
        <v>109</v>
      </c>
      <c r="BK93" s="196">
        <f>BK94+BK224</f>
        <v>0</v>
      </c>
    </row>
    <row r="94" spans="1:63" s="12" customFormat="1" ht="25.9" customHeight="1">
      <c r="A94" s="12"/>
      <c r="B94" s="197"/>
      <c r="C94" s="198"/>
      <c r="D94" s="199" t="s">
        <v>73</v>
      </c>
      <c r="E94" s="200" t="s">
        <v>137</v>
      </c>
      <c r="F94" s="200" t="s">
        <v>138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P95+P216+P221</f>
        <v>0</v>
      </c>
      <c r="Q94" s="205"/>
      <c r="R94" s="206">
        <f>R95+R216+R221</f>
        <v>26.334443</v>
      </c>
      <c r="S94" s="205"/>
      <c r="T94" s="207">
        <f>T95+T216+T221</f>
        <v>28.204700000000003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81</v>
      </c>
      <c r="AT94" s="209" t="s">
        <v>73</v>
      </c>
      <c r="AU94" s="209" t="s">
        <v>74</v>
      </c>
      <c r="AY94" s="208" t="s">
        <v>139</v>
      </c>
      <c r="BK94" s="210">
        <f>BK95+BK216+BK221</f>
        <v>0</v>
      </c>
    </row>
    <row r="95" spans="1:63" s="12" customFormat="1" ht="22.8" customHeight="1">
      <c r="A95" s="12"/>
      <c r="B95" s="197"/>
      <c r="C95" s="198"/>
      <c r="D95" s="199" t="s">
        <v>73</v>
      </c>
      <c r="E95" s="211" t="s">
        <v>92</v>
      </c>
      <c r="F95" s="211" t="s">
        <v>171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P96+P152</f>
        <v>0</v>
      </c>
      <c r="Q95" s="205"/>
      <c r="R95" s="206">
        <f>R96+R152</f>
        <v>26.334443</v>
      </c>
      <c r="S95" s="205"/>
      <c r="T95" s="207">
        <f>T96+T152</f>
        <v>28.204700000000003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81</v>
      </c>
      <c r="AT95" s="209" t="s">
        <v>73</v>
      </c>
      <c r="AU95" s="209" t="s">
        <v>81</v>
      </c>
      <c r="AY95" s="208" t="s">
        <v>139</v>
      </c>
      <c r="BK95" s="210">
        <f>BK96+BK152</f>
        <v>0</v>
      </c>
    </row>
    <row r="96" spans="1:63" s="12" customFormat="1" ht="20.85" customHeight="1">
      <c r="A96" s="12"/>
      <c r="B96" s="197"/>
      <c r="C96" s="198"/>
      <c r="D96" s="199" t="s">
        <v>73</v>
      </c>
      <c r="E96" s="211" t="s">
        <v>490</v>
      </c>
      <c r="F96" s="211" t="s">
        <v>491</v>
      </c>
      <c r="G96" s="198"/>
      <c r="H96" s="198"/>
      <c r="I96" s="201"/>
      <c r="J96" s="212">
        <f>BK96</f>
        <v>0</v>
      </c>
      <c r="K96" s="198"/>
      <c r="L96" s="203"/>
      <c r="M96" s="204"/>
      <c r="N96" s="205"/>
      <c r="O96" s="205"/>
      <c r="P96" s="206">
        <f>SUM(P97:P151)</f>
        <v>0</v>
      </c>
      <c r="Q96" s="205"/>
      <c r="R96" s="206">
        <f>SUM(R97:R151)</f>
        <v>3.932683</v>
      </c>
      <c r="S96" s="205"/>
      <c r="T96" s="207">
        <f>SUM(T97:T151)</f>
        <v>4.2007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8" t="s">
        <v>81</v>
      </c>
      <c r="AT96" s="209" t="s">
        <v>73</v>
      </c>
      <c r="AU96" s="209" t="s">
        <v>83</v>
      </c>
      <c r="AY96" s="208" t="s">
        <v>139</v>
      </c>
      <c r="BK96" s="210">
        <f>SUM(BK97:BK151)</f>
        <v>0</v>
      </c>
    </row>
    <row r="97" spans="1:65" s="2" customFormat="1" ht="24.15" customHeight="1">
      <c r="A97" s="39"/>
      <c r="B97" s="40"/>
      <c r="C97" s="213" t="s">
        <v>81</v>
      </c>
      <c r="D97" s="213" t="s">
        <v>141</v>
      </c>
      <c r="E97" s="214" t="s">
        <v>561</v>
      </c>
      <c r="F97" s="215" t="s">
        <v>562</v>
      </c>
      <c r="G97" s="216" t="s">
        <v>144</v>
      </c>
      <c r="H97" s="217">
        <v>30</v>
      </c>
      <c r="I97" s="218"/>
      <c r="J97" s="219">
        <f>ROUND(I97*H97,2)</f>
        <v>0</v>
      </c>
      <c r="K97" s="215" t="s">
        <v>19</v>
      </c>
      <c r="L97" s="45"/>
      <c r="M97" s="220" t="s">
        <v>19</v>
      </c>
      <c r="N97" s="221" t="s">
        <v>45</v>
      </c>
      <c r="O97" s="85"/>
      <c r="P97" s="222">
        <f>O97*H97</f>
        <v>0</v>
      </c>
      <c r="Q97" s="222">
        <v>0.00036</v>
      </c>
      <c r="R97" s="222">
        <f>Q97*H97</f>
        <v>0.0108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146</v>
      </c>
      <c r="AT97" s="224" t="s">
        <v>141</v>
      </c>
      <c r="AU97" s="224" t="s">
        <v>156</v>
      </c>
      <c r="AY97" s="18" t="s">
        <v>139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81</v>
      </c>
      <c r="BK97" s="225">
        <f>ROUND(I97*H97,2)</f>
        <v>0</v>
      </c>
      <c r="BL97" s="18" t="s">
        <v>146</v>
      </c>
      <c r="BM97" s="224" t="s">
        <v>563</v>
      </c>
    </row>
    <row r="98" spans="1:65" s="2" customFormat="1" ht="24.15" customHeight="1">
      <c r="A98" s="39"/>
      <c r="B98" s="40"/>
      <c r="C98" s="213" t="s">
        <v>83</v>
      </c>
      <c r="D98" s="213" t="s">
        <v>141</v>
      </c>
      <c r="E98" s="214" t="s">
        <v>564</v>
      </c>
      <c r="F98" s="215" t="s">
        <v>565</v>
      </c>
      <c r="G98" s="216" t="s">
        <v>167</v>
      </c>
      <c r="H98" s="217">
        <v>7</v>
      </c>
      <c r="I98" s="218"/>
      <c r="J98" s="219">
        <f>ROUND(I98*H98,2)</f>
        <v>0</v>
      </c>
      <c r="K98" s="215" t="s">
        <v>145</v>
      </c>
      <c r="L98" s="45"/>
      <c r="M98" s="220" t="s">
        <v>19</v>
      </c>
      <c r="N98" s="221" t="s">
        <v>45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0.6</v>
      </c>
      <c r="T98" s="223">
        <f>S98*H98</f>
        <v>4.2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146</v>
      </c>
      <c r="AT98" s="224" t="s">
        <v>141</v>
      </c>
      <c r="AU98" s="224" t="s">
        <v>156</v>
      </c>
      <c r="AY98" s="18" t="s">
        <v>139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81</v>
      </c>
      <c r="BK98" s="225">
        <f>ROUND(I98*H98,2)</f>
        <v>0</v>
      </c>
      <c r="BL98" s="18" t="s">
        <v>146</v>
      </c>
      <c r="BM98" s="224" t="s">
        <v>566</v>
      </c>
    </row>
    <row r="99" spans="1:65" s="2" customFormat="1" ht="14.4" customHeight="1">
      <c r="A99" s="39"/>
      <c r="B99" s="40"/>
      <c r="C99" s="259" t="s">
        <v>156</v>
      </c>
      <c r="D99" s="259" t="s">
        <v>157</v>
      </c>
      <c r="E99" s="260" t="s">
        <v>567</v>
      </c>
      <c r="F99" s="261" t="s">
        <v>568</v>
      </c>
      <c r="G99" s="262" t="s">
        <v>447</v>
      </c>
      <c r="H99" s="263">
        <v>3.5</v>
      </c>
      <c r="I99" s="264"/>
      <c r="J99" s="265">
        <f>ROUND(I99*H99,2)</f>
        <v>0</v>
      </c>
      <c r="K99" s="261" t="s">
        <v>19</v>
      </c>
      <c r="L99" s="266"/>
      <c r="M99" s="267" t="s">
        <v>19</v>
      </c>
      <c r="N99" s="268" t="s">
        <v>45</v>
      </c>
      <c r="O99" s="85"/>
      <c r="P99" s="222">
        <f>O99*H99</f>
        <v>0</v>
      </c>
      <c r="Q99" s="222">
        <v>1</v>
      </c>
      <c r="R99" s="222">
        <f>Q99*H99</f>
        <v>3.5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161</v>
      </c>
      <c r="AT99" s="224" t="s">
        <v>157</v>
      </c>
      <c r="AU99" s="224" t="s">
        <v>156</v>
      </c>
      <c r="AY99" s="18" t="s">
        <v>139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81</v>
      </c>
      <c r="BK99" s="225">
        <f>ROUND(I99*H99,2)</f>
        <v>0</v>
      </c>
      <c r="BL99" s="18" t="s">
        <v>146</v>
      </c>
      <c r="BM99" s="224" t="s">
        <v>569</v>
      </c>
    </row>
    <row r="100" spans="1:51" s="13" customFormat="1" ht="12">
      <c r="A100" s="13"/>
      <c r="B100" s="226"/>
      <c r="C100" s="227"/>
      <c r="D100" s="228" t="s">
        <v>152</v>
      </c>
      <c r="E100" s="229" t="s">
        <v>19</v>
      </c>
      <c r="F100" s="230" t="s">
        <v>570</v>
      </c>
      <c r="G100" s="227"/>
      <c r="H100" s="229" t="s">
        <v>19</v>
      </c>
      <c r="I100" s="231"/>
      <c r="J100" s="227"/>
      <c r="K100" s="227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152</v>
      </c>
      <c r="AU100" s="236" t="s">
        <v>156</v>
      </c>
      <c r="AV100" s="13" t="s">
        <v>81</v>
      </c>
      <c r="AW100" s="13" t="s">
        <v>34</v>
      </c>
      <c r="AX100" s="13" t="s">
        <v>74</v>
      </c>
      <c r="AY100" s="236" t="s">
        <v>139</v>
      </c>
    </row>
    <row r="101" spans="1:51" s="14" customFormat="1" ht="12">
      <c r="A101" s="14"/>
      <c r="B101" s="237"/>
      <c r="C101" s="238"/>
      <c r="D101" s="228" t="s">
        <v>152</v>
      </c>
      <c r="E101" s="239" t="s">
        <v>19</v>
      </c>
      <c r="F101" s="240" t="s">
        <v>571</v>
      </c>
      <c r="G101" s="238"/>
      <c r="H101" s="241">
        <v>3.5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7" t="s">
        <v>152</v>
      </c>
      <c r="AU101" s="247" t="s">
        <v>156</v>
      </c>
      <c r="AV101" s="14" t="s">
        <v>83</v>
      </c>
      <c r="AW101" s="14" t="s">
        <v>34</v>
      </c>
      <c r="AX101" s="14" t="s">
        <v>74</v>
      </c>
      <c r="AY101" s="247" t="s">
        <v>139</v>
      </c>
    </row>
    <row r="102" spans="1:51" s="15" customFormat="1" ht="12">
      <c r="A102" s="15"/>
      <c r="B102" s="248"/>
      <c r="C102" s="249"/>
      <c r="D102" s="228" t="s">
        <v>152</v>
      </c>
      <c r="E102" s="250" t="s">
        <v>19</v>
      </c>
      <c r="F102" s="251" t="s">
        <v>155</v>
      </c>
      <c r="G102" s="249"/>
      <c r="H102" s="252">
        <v>3.5</v>
      </c>
      <c r="I102" s="253"/>
      <c r="J102" s="249"/>
      <c r="K102" s="249"/>
      <c r="L102" s="254"/>
      <c r="M102" s="255"/>
      <c r="N102" s="256"/>
      <c r="O102" s="256"/>
      <c r="P102" s="256"/>
      <c r="Q102" s="256"/>
      <c r="R102" s="256"/>
      <c r="S102" s="256"/>
      <c r="T102" s="257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8" t="s">
        <v>152</v>
      </c>
      <c r="AU102" s="258" t="s">
        <v>156</v>
      </c>
      <c r="AV102" s="15" t="s">
        <v>146</v>
      </c>
      <c r="AW102" s="15" t="s">
        <v>34</v>
      </c>
      <c r="AX102" s="15" t="s">
        <v>81</v>
      </c>
      <c r="AY102" s="258" t="s">
        <v>139</v>
      </c>
    </row>
    <row r="103" spans="1:65" s="2" customFormat="1" ht="14.4" customHeight="1">
      <c r="A103" s="39"/>
      <c r="B103" s="40"/>
      <c r="C103" s="213" t="s">
        <v>146</v>
      </c>
      <c r="D103" s="213" t="s">
        <v>141</v>
      </c>
      <c r="E103" s="214" t="s">
        <v>482</v>
      </c>
      <c r="F103" s="215" t="s">
        <v>483</v>
      </c>
      <c r="G103" s="216" t="s">
        <v>433</v>
      </c>
      <c r="H103" s="217">
        <v>10.815</v>
      </c>
      <c r="I103" s="218"/>
      <c r="J103" s="219">
        <f>ROUND(I103*H103,2)</f>
        <v>0</v>
      </c>
      <c r="K103" s="215" t="s">
        <v>19</v>
      </c>
      <c r="L103" s="45"/>
      <c r="M103" s="220" t="s">
        <v>19</v>
      </c>
      <c r="N103" s="221" t="s">
        <v>45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146</v>
      </c>
      <c r="AT103" s="224" t="s">
        <v>141</v>
      </c>
      <c r="AU103" s="224" t="s">
        <v>156</v>
      </c>
      <c r="AY103" s="18" t="s">
        <v>139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81</v>
      </c>
      <c r="BK103" s="225">
        <f>ROUND(I103*H103,2)</f>
        <v>0</v>
      </c>
      <c r="BL103" s="18" t="s">
        <v>146</v>
      </c>
      <c r="BM103" s="224" t="s">
        <v>572</v>
      </c>
    </row>
    <row r="104" spans="1:51" s="13" customFormat="1" ht="12">
      <c r="A104" s="13"/>
      <c r="B104" s="226"/>
      <c r="C104" s="227"/>
      <c r="D104" s="228" t="s">
        <v>152</v>
      </c>
      <c r="E104" s="229" t="s">
        <v>19</v>
      </c>
      <c r="F104" s="230" t="s">
        <v>573</v>
      </c>
      <c r="G104" s="227"/>
      <c r="H104" s="229" t="s">
        <v>19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152</v>
      </c>
      <c r="AU104" s="236" t="s">
        <v>156</v>
      </c>
      <c r="AV104" s="13" t="s">
        <v>81</v>
      </c>
      <c r="AW104" s="13" t="s">
        <v>34</v>
      </c>
      <c r="AX104" s="13" t="s">
        <v>74</v>
      </c>
      <c r="AY104" s="236" t="s">
        <v>139</v>
      </c>
    </row>
    <row r="105" spans="1:51" s="14" customFormat="1" ht="12">
      <c r="A105" s="14"/>
      <c r="B105" s="237"/>
      <c r="C105" s="238"/>
      <c r="D105" s="228" t="s">
        <v>152</v>
      </c>
      <c r="E105" s="239" t="s">
        <v>19</v>
      </c>
      <c r="F105" s="240" t="s">
        <v>574</v>
      </c>
      <c r="G105" s="238"/>
      <c r="H105" s="241">
        <v>10.815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152</v>
      </c>
      <c r="AU105" s="247" t="s">
        <v>156</v>
      </c>
      <c r="AV105" s="14" t="s">
        <v>83</v>
      </c>
      <c r="AW105" s="14" t="s">
        <v>34</v>
      </c>
      <c r="AX105" s="14" t="s">
        <v>74</v>
      </c>
      <c r="AY105" s="247" t="s">
        <v>139</v>
      </c>
    </row>
    <row r="106" spans="1:51" s="15" customFormat="1" ht="12">
      <c r="A106" s="15"/>
      <c r="B106" s="248"/>
      <c r="C106" s="249"/>
      <c r="D106" s="228" t="s">
        <v>152</v>
      </c>
      <c r="E106" s="250" t="s">
        <v>19</v>
      </c>
      <c r="F106" s="251" t="s">
        <v>155</v>
      </c>
      <c r="G106" s="249"/>
      <c r="H106" s="252">
        <v>10.815</v>
      </c>
      <c r="I106" s="253"/>
      <c r="J106" s="249"/>
      <c r="K106" s="249"/>
      <c r="L106" s="254"/>
      <c r="M106" s="255"/>
      <c r="N106" s="256"/>
      <c r="O106" s="256"/>
      <c r="P106" s="256"/>
      <c r="Q106" s="256"/>
      <c r="R106" s="256"/>
      <c r="S106" s="256"/>
      <c r="T106" s="257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8" t="s">
        <v>152</v>
      </c>
      <c r="AU106" s="258" t="s">
        <v>156</v>
      </c>
      <c r="AV106" s="15" t="s">
        <v>146</v>
      </c>
      <c r="AW106" s="15" t="s">
        <v>34</v>
      </c>
      <c r="AX106" s="15" t="s">
        <v>81</v>
      </c>
      <c r="AY106" s="258" t="s">
        <v>139</v>
      </c>
    </row>
    <row r="107" spans="1:65" s="2" customFormat="1" ht="62.7" customHeight="1">
      <c r="A107" s="39"/>
      <c r="B107" s="40"/>
      <c r="C107" s="259" t="s">
        <v>174</v>
      </c>
      <c r="D107" s="259" t="s">
        <v>157</v>
      </c>
      <c r="E107" s="260" t="s">
        <v>487</v>
      </c>
      <c r="F107" s="261" t="s">
        <v>488</v>
      </c>
      <c r="G107" s="262" t="s">
        <v>433</v>
      </c>
      <c r="H107" s="263">
        <v>10.815</v>
      </c>
      <c r="I107" s="264"/>
      <c r="J107" s="265">
        <f>ROUND(I107*H107,2)</f>
        <v>0</v>
      </c>
      <c r="K107" s="261" t="s">
        <v>19</v>
      </c>
      <c r="L107" s="266"/>
      <c r="M107" s="267" t="s">
        <v>19</v>
      </c>
      <c r="N107" s="268" t="s">
        <v>45</v>
      </c>
      <c r="O107" s="85"/>
      <c r="P107" s="222">
        <f>O107*H107</f>
        <v>0</v>
      </c>
      <c r="Q107" s="222">
        <v>0.001</v>
      </c>
      <c r="R107" s="222">
        <f>Q107*H107</f>
        <v>0.010815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161</v>
      </c>
      <c r="AT107" s="224" t="s">
        <v>157</v>
      </c>
      <c r="AU107" s="224" t="s">
        <v>156</v>
      </c>
      <c r="AY107" s="18" t="s">
        <v>139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81</v>
      </c>
      <c r="BK107" s="225">
        <f>ROUND(I107*H107,2)</f>
        <v>0</v>
      </c>
      <c r="BL107" s="18" t="s">
        <v>146</v>
      </c>
      <c r="BM107" s="224" t="s">
        <v>575</v>
      </c>
    </row>
    <row r="108" spans="1:65" s="2" customFormat="1" ht="24.15" customHeight="1">
      <c r="A108" s="39"/>
      <c r="B108" s="40"/>
      <c r="C108" s="213" t="s">
        <v>178</v>
      </c>
      <c r="D108" s="213" t="s">
        <v>141</v>
      </c>
      <c r="E108" s="214" t="s">
        <v>576</v>
      </c>
      <c r="F108" s="215" t="s">
        <v>577</v>
      </c>
      <c r="G108" s="216" t="s">
        <v>167</v>
      </c>
      <c r="H108" s="217">
        <v>7</v>
      </c>
      <c r="I108" s="218"/>
      <c r="J108" s="219">
        <f>ROUND(I108*H108,2)</f>
        <v>0</v>
      </c>
      <c r="K108" s="215" t="s">
        <v>145</v>
      </c>
      <c r="L108" s="45"/>
      <c r="M108" s="220" t="s">
        <v>19</v>
      </c>
      <c r="N108" s="221" t="s">
        <v>45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146</v>
      </c>
      <c r="AT108" s="224" t="s">
        <v>141</v>
      </c>
      <c r="AU108" s="224" t="s">
        <v>156</v>
      </c>
      <c r="AY108" s="18" t="s">
        <v>139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81</v>
      </c>
      <c r="BK108" s="225">
        <f>ROUND(I108*H108,2)</f>
        <v>0</v>
      </c>
      <c r="BL108" s="18" t="s">
        <v>146</v>
      </c>
      <c r="BM108" s="224" t="s">
        <v>578</v>
      </c>
    </row>
    <row r="109" spans="1:65" s="2" customFormat="1" ht="14.4" customHeight="1">
      <c r="A109" s="39"/>
      <c r="B109" s="40"/>
      <c r="C109" s="259" t="s">
        <v>182</v>
      </c>
      <c r="D109" s="259" t="s">
        <v>157</v>
      </c>
      <c r="E109" s="260" t="s">
        <v>579</v>
      </c>
      <c r="F109" s="261" t="s">
        <v>580</v>
      </c>
      <c r="G109" s="262" t="s">
        <v>167</v>
      </c>
      <c r="H109" s="263">
        <v>7</v>
      </c>
      <c r="I109" s="264"/>
      <c r="J109" s="265">
        <f>ROUND(I109*H109,2)</f>
        <v>0</v>
      </c>
      <c r="K109" s="261" t="s">
        <v>19</v>
      </c>
      <c r="L109" s="266"/>
      <c r="M109" s="267" t="s">
        <v>19</v>
      </c>
      <c r="N109" s="268" t="s">
        <v>45</v>
      </c>
      <c r="O109" s="85"/>
      <c r="P109" s="222">
        <f>O109*H109</f>
        <v>0</v>
      </c>
      <c r="Q109" s="222">
        <v>0.01</v>
      </c>
      <c r="R109" s="222">
        <f>Q109*H109</f>
        <v>0.07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161</v>
      </c>
      <c r="AT109" s="224" t="s">
        <v>157</v>
      </c>
      <c r="AU109" s="224" t="s">
        <v>156</v>
      </c>
      <c r="AY109" s="18" t="s">
        <v>139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81</v>
      </c>
      <c r="BK109" s="225">
        <f>ROUND(I109*H109,2)</f>
        <v>0</v>
      </c>
      <c r="BL109" s="18" t="s">
        <v>146</v>
      </c>
      <c r="BM109" s="224" t="s">
        <v>581</v>
      </c>
    </row>
    <row r="110" spans="1:65" s="2" customFormat="1" ht="14.4" customHeight="1">
      <c r="A110" s="39"/>
      <c r="B110" s="40"/>
      <c r="C110" s="213" t="s">
        <v>161</v>
      </c>
      <c r="D110" s="213" t="s">
        <v>141</v>
      </c>
      <c r="E110" s="214" t="s">
        <v>582</v>
      </c>
      <c r="F110" s="215" t="s">
        <v>583</v>
      </c>
      <c r="G110" s="216" t="s">
        <v>167</v>
      </c>
      <c r="H110" s="217">
        <v>7</v>
      </c>
      <c r="I110" s="218"/>
      <c r="J110" s="219">
        <f>ROUND(I110*H110,2)</f>
        <v>0</v>
      </c>
      <c r="K110" s="215" t="s">
        <v>145</v>
      </c>
      <c r="L110" s="45"/>
      <c r="M110" s="220" t="s">
        <v>19</v>
      </c>
      <c r="N110" s="221" t="s">
        <v>45</v>
      </c>
      <c r="O110" s="85"/>
      <c r="P110" s="222">
        <f>O110*H110</f>
        <v>0</v>
      </c>
      <c r="Q110" s="222">
        <v>6E-05</v>
      </c>
      <c r="R110" s="222">
        <f>Q110*H110</f>
        <v>0.00042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146</v>
      </c>
      <c r="AT110" s="224" t="s">
        <v>141</v>
      </c>
      <c r="AU110" s="224" t="s">
        <v>156</v>
      </c>
      <c r="AY110" s="18" t="s">
        <v>139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81</v>
      </c>
      <c r="BK110" s="225">
        <f>ROUND(I110*H110,2)</f>
        <v>0</v>
      </c>
      <c r="BL110" s="18" t="s">
        <v>146</v>
      </c>
      <c r="BM110" s="224" t="s">
        <v>584</v>
      </c>
    </row>
    <row r="111" spans="1:65" s="2" customFormat="1" ht="14.4" customHeight="1">
      <c r="A111" s="39"/>
      <c r="B111" s="40"/>
      <c r="C111" s="259" t="s">
        <v>189</v>
      </c>
      <c r="D111" s="259" t="s">
        <v>157</v>
      </c>
      <c r="E111" s="260" t="s">
        <v>585</v>
      </c>
      <c r="F111" s="261" t="s">
        <v>586</v>
      </c>
      <c r="G111" s="262" t="s">
        <v>167</v>
      </c>
      <c r="H111" s="263">
        <v>21</v>
      </c>
      <c r="I111" s="264"/>
      <c r="J111" s="265">
        <f>ROUND(I111*H111,2)</f>
        <v>0</v>
      </c>
      <c r="K111" s="261" t="s">
        <v>19</v>
      </c>
      <c r="L111" s="266"/>
      <c r="M111" s="267" t="s">
        <v>19</v>
      </c>
      <c r="N111" s="268" t="s">
        <v>45</v>
      </c>
      <c r="O111" s="85"/>
      <c r="P111" s="222">
        <f>O111*H111</f>
        <v>0</v>
      </c>
      <c r="Q111" s="222">
        <v>0.003</v>
      </c>
      <c r="R111" s="222">
        <f>Q111*H111</f>
        <v>0.063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161</v>
      </c>
      <c r="AT111" s="224" t="s">
        <v>157</v>
      </c>
      <c r="AU111" s="224" t="s">
        <v>156</v>
      </c>
      <c r="AY111" s="18" t="s">
        <v>139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81</v>
      </c>
      <c r="BK111" s="225">
        <f>ROUND(I111*H111,2)</f>
        <v>0</v>
      </c>
      <c r="BL111" s="18" t="s">
        <v>146</v>
      </c>
      <c r="BM111" s="224" t="s">
        <v>587</v>
      </c>
    </row>
    <row r="112" spans="1:51" s="14" customFormat="1" ht="12">
      <c r="A112" s="14"/>
      <c r="B112" s="237"/>
      <c r="C112" s="238"/>
      <c r="D112" s="228" t="s">
        <v>152</v>
      </c>
      <c r="E112" s="238"/>
      <c r="F112" s="240" t="s">
        <v>588</v>
      </c>
      <c r="G112" s="238"/>
      <c r="H112" s="241">
        <v>21</v>
      </c>
      <c r="I112" s="242"/>
      <c r="J112" s="238"/>
      <c r="K112" s="238"/>
      <c r="L112" s="243"/>
      <c r="M112" s="244"/>
      <c r="N112" s="245"/>
      <c r="O112" s="245"/>
      <c r="P112" s="245"/>
      <c r="Q112" s="245"/>
      <c r="R112" s="245"/>
      <c r="S112" s="245"/>
      <c r="T112" s="246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7" t="s">
        <v>152</v>
      </c>
      <c r="AU112" s="247" t="s">
        <v>156</v>
      </c>
      <c r="AV112" s="14" t="s">
        <v>83</v>
      </c>
      <c r="AW112" s="14" t="s">
        <v>4</v>
      </c>
      <c r="AX112" s="14" t="s">
        <v>81</v>
      </c>
      <c r="AY112" s="247" t="s">
        <v>139</v>
      </c>
    </row>
    <row r="113" spans="1:65" s="2" customFormat="1" ht="14.4" customHeight="1">
      <c r="A113" s="39"/>
      <c r="B113" s="40"/>
      <c r="C113" s="259" t="s">
        <v>193</v>
      </c>
      <c r="D113" s="259" t="s">
        <v>157</v>
      </c>
      <c r="E113" s="260" t="s">
        <v>589</v>
      </c>
      <c r="F113" s="261" t="s">
        <v>590</v>
      </c>
      <c r="G113" s="262" t="s">
        <v>167</v>
      </c>
      <c r="H113" s="263">
        <v>42</v>
      </c>
      <c r="I113" s="264"/>
      <c r="J113" s="265">
        <f>ROUND(I113*H113,2)</f>
        <v>0</v>
      </c>
      <c r="K113" s="261" t="s">
        <v>19</v>
      </c>
      <c r="L113" s="266"/>
      <c r="M113" s="267" t="s">
        <v>19</v>
      </c>
      <c r="N113" s="268" t="s">
        <v>45</v>
      </c>
      <c r="O113" s="85"/>
      <c r="P113" s="222">
        <f>O113*H113</f>
        <v>0</v>
      </c>
      <c r="Q113" s="222">
        <v>0.003</v>
      </c>
      <c r="R113" s="222">
        <f>Q113*H113</f>
        <v>0.126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161</v>
      </c>
      <c r="AT113" s="224" t="s">
        <v>157</v>
      </c>
      <c r="AU113" s="224" t="s">
        <v>156</v>
      </c>
      <c r="AY113" s="18" t="s">
        <v>139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81</v>
      </c>
      <c r="BK113" s="225">
        <f>ROUND(I113*H113,2)</f>
        <v>0</v>
      </c>
      <c r="BL113" s="18" t="s">
        <v>146</v>
      </c>
      <c r="BM113" s="224" t="s">
        <v>591</v>
      </c>
    </row>
    <row r="114" spans="1:51" s="14" customFormat="1" ht="12">
      <c r="A114" s="14"/>
      <c r="B114" s="237"/>
      <c r="C114" s="238"/>
      <c r="D114" s="228" t="s">
        <v>152</v>
      </c>
      <c r="E114" s="238"/>
      <c r="F114" s="240" t="s">
        <v>592</v>
      </c>
      <c r="G114" s="238"/>
      <c r="H114" s="241">
        <v>42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7" t="s">
        <v>152</v>
      </c>
      <c r="AU114" s="247" t="s">
        <v>156</v>
      </c>
      <c r="AV114" s="14" t="s">
        <v>83</v>
      </c>
      <c r="AW114" s="14" t="s">
        <v>4</v>
      </c>
      <c r="AX114" s="14" t="s">
        <v>81</v>
      </c>
      <c r="AY114" s="247" t="s">
        <v>139</v>
      </c>
    </row>
    <row r="115" spans="1:65" s="2" customFormat="1" ht="14.4" customHeight="1">
      <c r="A115" s="39"/>
      <c r="B115" s="40"/>
      <c r="C115" s="213" t="s">
        <v>197</v>
      </c>
      <c r="D115" s="213" t="s">
        <v>141</v>
      </c>
      <c r="E115" s="214" t="s">
        <v>593</v>
      </c>
      <c r="F115" s="215" t="s">
        <v>594</v>
      </c>
      <c r="G115" s="216" t="s">
        <v>167</v>
      </c>
      <c r="H115" s="217">
        <v>7</v>
      </c>
      <c r="I115" s="218"/>
      <c r="J115" s="219">
        <f>ROUND(I115*H115,2)</f>
        <v>0</v>
      </c>
      <c r="K115" s="215" t="s">
        <v>145</v>
      </c>
      <c r="L115" s="45"/>
      <c r="M115" s="220" t="s">
        <v>19</v>
      </c>
      <c r="N115" s="221" t="s">
        <v>45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146</v>
      </c>
      <c r="AT115" s="224" t="s">
        <v>141</v>
      </c>
      <c r="AU115" s="224" t="s">
        <v>156</v>
      </c>
      <c r="AY115" s="18" t="s">
        <v>139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81</v>
      </c>
      <c r="BK115" s="225">
        <f>ROUND(I115*H115,2)</f>
        <v>0</v>
      </c>
      <c r="BL115" s="18" t="s">
        <v>146</v>
      </c>
      <c r="BM115" s="224" t="s">
        <v>595</v>
      </c>
    </row>
    <row r="116" spans="1:65" s="2" customFormat="1" ht="14.4" customHeight="1">
      <c r="A116" s="39"/>
      <c r="B116" s="40"/>
      <c r="C116" s="213" t="s">
        <v>201</v>
      </c>
      <c r="D116" s="213" t="s">
        <v>141</v>
      </c>
      <c r="E116" s="214" t="s">
        <v>596</v>
      </c>
      <c r="F116" s="215" t="s">
        <v>597</v>
      </c>
      <c r="G116" s="216" t="s">
        <v>167</v>
      </c>
      <c r="H116" s="217">
        <v>7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3E-05</v>
      </c>
      <c r="R116" s="222">
        <f>Q116*H116</f>
        <v>0.00021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146</v>
      </c>
      <c r="AT116" s="224" t="s">
        <v>141</v>
      </c>
      <c r="AU116" s="224" t="s">
        <v>156</v>
      </c>
      <c r="AY116" s="18" t="s">
        <v>139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81</v>
      </c>
      <c r="BK116" s="225">
        <f>ROUND(I116*H116,2)</f>
        <v>0</v>
      </c>
      <c r="BL116" s="18" t="s">
        <v>146</v>
      </c>
      <c r="BM116" s="224" t="s">
        <v>598</v>
      </c>
    </row>
    <row r="117" spans="1:65" s="2" customFormat="1" ht="14.4" customHeight="1">
      <c r="A117" s="39"/>
      <c r="B117" s="40"/>
      <c r="C117" s="259" t="s">
        <v>205</v>
      </c>
      <c r="D117" s="259" t="s">
        <v>157</v>
      </c>
      <c r="E117" s="260" t="s">
        <v>599</v>
      </c>
      <c r="F117" s="261" t="s">
        <v>600</v>
      </c>
      <c r="G117" s="262" t="s">
        <v>167</v>
      </c>
      <c r="H117" s="263">
        <v>7</v>
      </c>
      <c r="I117" s="264"/>
      <c r="J117" s="265">
        <f>ROUND(I117*H117,2)</f>
        <v>0</v>
      </c>
      <c r="K117" s="261" t="s">
        <v>19</v>
      </c>
      <c r="L117" s="266"/>
      <c r="M117" s="267" t="s">
        <v>19</v>
      </c>
      <c r="N117" s="268" t="s">
        <v>45</v>
      </c>
      <c r="O117" s="85"/>
      <c r="P117" s="222">
        <f>O117*H117</f>
        <v>0</v>
      </c>
      <c r="Q117" s="222">
        <v>0.0001</v>
      </c>
      <c r="R117" s="222">
        <f>Q117*H117</f>
        <v>0.0007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83</v>
      </c>
      <c r="AT117" s="224" t="s">
        <v>157</v>
      </c>
      <c r="AU117" s="224" t="s">
        <v>156</v>
      </c>
      <c r="AY117" s="18" t="s">
        <v>139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81</v>
      </c>
      <c r="BK117" s="225">
        <f>ROUND(I117*H117,2)</f>
        <v>0</v>
      </c>
      <c r="BL117" s="18" t="s">
        <v>81</v>
      </c>
      <c r="BM117" s="224" t="s">
        <v>601</v>
      </c>
    </row>
    <row r="118" spans="1:47" s="2" customFormat="1" ht="12">
      <c r="A118" s="39"/>
      <c r="B118" s="40"/>
      <c r="C118" s="41"/>
      <c r="D118" s="228" t="s">
        <v>169</v>
      </c>
      <c r="E118" s="41"/>
      <c r="F118" s="269" t="s">
        <v>602</v>
      </c>
      <c r="G118" s="41"/>
      <c r="H118" s="41"/>
      <c r="I118" s="270"/>
      <c r="J118" s="41"/>
      <c r="K118" s="41"/>
      <c r="L118" s="45"/>
      <c r="M118" s="271"/>
      <c r="N118" s="27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169</v>
      </c>
      <c r="AU118" s="18" t="s">
        <v>156</v>
      </c>
    </row>
    <row r="119" spans="1:65" s="2" customFormat="1" ht="14.4" customHeight="1">
      <c r="A119" s="39"/>
      <c r="B119" s="40"/>
      <c r="C119" s="213" t="s">
        <v>211</v>
      </c>
      <c r="D119" s="213" t="s">
        <v>141</v>
      </c>
      <c r="E119" s="214" t="s">
        <v>603</v>
      </c>
      <c r="F119" s="215" t="s">
        <v>604</v>
      </c>
      <c r="G119" s="216" t="s">
        <v>144</v>
      </c>
      <c r="H119" s="217">
        <v>8.4</v>
      </c>
      <c r="I119" s="218"/>
      <c r="J119" s="219">
        <f>ROUND(I119*H119,2)</f>
        <v>0</v>
      </c>
      <c r="K119" s="215" t="s">
        <v>145</v>
      </c>
      <c r="L119" s="45"/>
      <c r="M119" s="220" t="s">
        <v>19</v>
      </c>
      <c r="N119" s="221" t="s">
        <v>45</v>
      </c>
      <c r="O119" s="85"/>
      <c r="P119" s="222">
        <f>O119*H119</f>
        <v>0</v>
      </c>
      <c r="Q119" s="222">
        <v>3E-05</v>
      </c>
      <c r="R119" s="222">
        <f>Q119*H119</f>
        <v>0.000252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146</v>
      </c>
      <c r="AT119" s="224" t="s">
        <v>141</v>
      </c>
      <c r="AU119" s="224" t="s">
        <v>156</v>
      </c>
      <c r="AY119" s="18" t="s">
        <v>139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81</v>
      </c>
      <c r="BK119" s="225">
        <f>ROUND(I119*H119,2)</f>
        <v>0</v>
      </c>
      <c r="BL119" s="18" t="s">
        <v>146</v>
      </c>
      <c r="BM119" s="224" t="s">
        <v>605</v>
      </c>
    </row>
    <row r="120" spans="1:51" s="13" customFormat="1" ht="12">
      <c r="A120" s="13"/>
      <c r="B120" s="226"/>
      <c r="C120" s="227"/>
      <c r="D120" s="228" t="s">
        <v>152</v>
      </c>
      <c r="E120" s="229" t="s">
        <v>19</v>
      </c>
      <c r="F120" s="230" t="s">
        <v>606</v>
      </c>
      <c r="G120" s="227"/>
      <c r="H120" s="229" t="s">
        <v>19</v>
      </c>
      <c r="I120" s="231"/>
      <c r="J120" s="227"/>
      <c r="K120" s="227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152</v>
      </c>
      <c r="AU120" s="236" t="s">
        <v>156</v>
      </c>
      <c r="AV120" s="13" t="s">
        <v>81</v>
      </c>
      <c r="AW120" s="13" t="s">
        <v>34</v>
      </c>
      <c r="AX120" s="13" t="s">
        <v>74</v>
      </c>
      <c r="AY120" s="236" t="s">
        <v>139</v>
      </c>
    </row>
    <row r="121" spans="1:51" s="14" customFormat="1" ht="12">
      <c r="A121" s="14"/>
      <c r="B121" s="237"/>
      <c r="C121" s="238"/>
      <c r="D121" s="228" t="s">
        <v>152</v>
      </c>
      <c r="E121" s="239" t="s">
        <v>19</v>
      </c>
      <c r="F121" s="240" t="s">
        <v>607</v>
      </c>
      <c r="G121" s="238"/>
      <c r="H121" s="241">
        <v>8.4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7" t="s">
        <v>152</v>
      </c>
      <c r="AU121" s="247" t="s">
        <v>156</v>
      </c>
      <c r="AV121" s="14" t="s">
        <v>83</v>
      </c>
      <c r="AW121" s="14" t="s">
        <v>34</v>
      </c>
      <c r="AX121" s="14" t="s">
        <v>74</v>
      </c>
      <c r="AY121" s="247" t="s">
        <v>139</v>
      </c>
    </row>
    <row r="122" spans="1:51" s="15" customFormat="1" ht="12">
      <c r="A122" s="15"/>
      <c r="B122" s="248"/>
      <c r="C122" s="249"/>
      <c r="D122" s="228" t="s">
        <v>152</v>
      </c>
      <c r="E122" s="250" t="s">
        <v>19</v>
      </c>
      <c r="F122" s="251" t="s">
        <v>155</v>
      </c>
      <c r="G122" s="249"/>
      <c r="H122" s="252">
        <v>8.4</v>
      </c>
      <c r="I122" s="253"/>
      <c r="J122" s="249"/>
      <c r="K122" s="249"/>
      <c r="L122" s="254"/>
      <c r="M122" s="255"/>
      <c r="N122" s="256"/>
      <c r="O122" s="256"/>
      <c r="P122" s="256"/>
      <c r="Q122" s="256"/>
      <c r="R122" s="256"/>
      <c r="S122" s="256"/>
      <c r="T122" s="257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8" t="s">
        <v>152</v>
      </c>
      <c r="AU122" s="258" t="s">
        <v>156</v>
      </c>
      <c r="AV122" s="15" t="s">
        <v>146</v>
      </c>
      <c r="AW122" s="15" t="s">
        <v>34</v>
      </c>
      <c r="AX122" s="15" t="s">
        <v>81</v>
      </c>
      <c r="AY122" s="258" t="s">
        <v>139</v>
      </c>
    </row>
    <row r="123" spans="1:65" s="2" customFormat="1" ht="14.4" customHeight="1">
      <c r="A123" s="39"/>
      <c r="B123" s="40"/>
      <c r="C123" s="259" t="s">
        <v>8</v>
      </c>
      <c r="D123" s="259" t="s">
        <v>157</v>
      </c>
      <c r="E123" s="260" t="s">
        <v>608</v>
      </c>
      <c r="F123" s="261" t="s">
        <v>609</v>
      </c>
      <c r="G123" s="262" t="s">
        <v>144</v>
      </c>
      <c r="H123" s="263">
        <v>8.652</v>
      </c>
      <c r="I123" s="264"/>
      <c r="J123" s="265">
        <f>ROUND(I123*H123,2)</f>
        <v>0</v>
      </c>
      <c r="K123" s="261" t="s">
        <v>145</v>
      </c>
      <c r="L123" s="266"/>
      <c r="M123" s="267" t="s">
        <v>19</v>
      </c>
      <c r="N123" s="268" t="s">
        <v>45</v>
      </c>
      <c r="O123" s="85"/>
      <c r="P123" s="222">
        <f>O123*H123</f>
        <v>0</v>
      </c>
      <c r="Q123" s="222">
        <v>0.0005</v>
      </c>
      <c r="R123" s="222">
        <f>Q123*H123</f>
        <v>0.004326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161</v>
      </c>
      <c r="AT123" s="224" t="s">
        <v>157</v>
      </c>
      <c r="AU123" s="224" t="s">
        <v>156</v>
      </c>
      <c r="AY123" s="18" t="s">
        <v>139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81</v>
      </c>
      <c r="BK123" s="225">
        <f>ROUND(I123*H123,2)</f>
        <v>0</v>
      </c>
      <c r="BL123" s="18" t="s">
        <v>146</v>
      </c>
      <c r="BM123" s="224" t="s">
        <v>610</v>
      </c>
    </row>
    <row r="124" spans="1:51" s="13" customFormat="1" ht="12">
      <c r="A124" s="13"/>
      <c r="B124" s="226"/>
      <c r="C124" s="227"/>
      <c r="D124" s="228" t="s">
        <v>152</v>
      </c>
      <c r="E124" s="229" t="s">
        <v>19</v>
      </c>
      <c r="F124" s="230" t="s">
        <v>611</v>
      </c>
      <c r="G124" s="227"/>
      <c r="H124" s="229" t="s">
        <v>19</v>
      </c>
      <c r="I124" s="231"/>
      <c r="J124" s="227"/>
      <c r="K124" s="227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152</v>
      </c>
      <c r="AU124" s="236" t="s">
        <v>156</v>
      </c>
      <c r="AV124" s="13" t="s">
        <v>81</v>
      </c>
      <c r="AW124" s="13" t="s">
        <v>34</v>
      </c>
      <c r="AX124" s="13" t="s">
        <v>74</v>
      </c>
      <c r="AY124" s="236" t="s">
        <v>139</v>
      </c>
    </row>
    <row r="125" spans="1:51" s="14" customFormat="1" ht="12">
      <c r="A125" s="14"/>
      <c r="B125" s="237"/>
      <c r="C125" s="238"/>
      <c r="D125" s="228" t="s">
        <v>152</v>
      </c>
      <c r="E125" s="239" t="s">
        <v>19</v>
      </c>
      <c r="F125" s="240" t="s">
        <v>612</v>
      </c>
      <c r="G125" s="238"/>
      <c r="H125" s="241">
        <v>8.652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7" t="s">
        <v>152</v>
      </c>
      <c r="AU125" s="247" t="s">
        <v>156</v>
      </c>
      <c r="AV125" s="14" t="s">
        <v>83</v>
      </c>
      <c r="AW125" s="14" t="s">
        <v>34</v>
      </c>
      <c r="AX125" s="14" t="s">
        <v>74</v>
      </c>
      <c r="AY125" s="247" t="s">
        <v>139</v>
      </c>
    </row>
    <row r="126" spans="1:51" s="15" customFormat="1" ht="12">
      <c r="A126" s="15"/>
      <c r="B126" s="248"/>
      <c r="C126" s="249"/>
      <c r="D126" s="228" t="s">
        <v>152</v>
      </c>
      <c r="E126" s="250" t="s">
        <v>19</v>
      </c>
      <c r="F126" s="251" t="s">
        <v>155</v>
      </c>
      <c r="G126" s="249"/>
      <c r="H126" s="252">
        <v>8.652</v>
      </c>
      <c r="I126" s="253"/>
      <c r="J126" s="249"/>
      <c r="K126" s="249"/>
      <c r="L126" s="254"/>
      <c r="M126" s="255"/>
      <c r="N126" s="256"/>
      <c r="O126" s="256"/>
      <c r="P126" s="256"/>
      <c r="Q126" s="256"/>
      <c r="R126" s="256"/>
      <c r="S126" s="256"/>
      <c r="T126" s="257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8" t="s">
        <v>152</v>
      </c>
      <c r="AU126" s="258" t="s">
        <v>156</v>
      </c>
      <c r="AV126" s="15" t="s">
        <v>146</v>
      </c>
      <c r="AW126" s="15" t="s">
        <v>34</v>
      </c>
      <c r="AX126" s="15" t="s">
        <v>81</v>
      </c>
      <c r="AY126" s="258" t="s">
        <v>139</v>
      </c>
    </row>
    <row r="127" spans="1:65" s="2" customFormat="1" ht="14.4" customHeight="1">
      <c r="A127" s="39"/>
      <c r="B127" s="40"/>
      <c r="C127" s="213" t="s">
        <v>218</v>
      </c>
      <c r="D127" s="213" t="s">
        <v>141</v>
      </c>
      <c r="E127" s="214" t="s">
        <v>509</v>
      </c>
      <c r="F127" s="215" t="s">
        <v>510</v>
      </c>
      <c r="G127" s="216" t="s">
        <v>144</v>
      </c>
      <c r="H127" s="217">
        <v>7</v>
      </c>
      <c r="I127" s="218"/>
      <c r="J127" s="219">
        <f>ROUND(I127*H127,2)</f>
        <v>0</v>
      </c>
      <c r="K127" s="215" t="s">
        <v>145</v>
      </c>
      <c r="L127" s="45"/>
      <c r="M127" s="220" t="s">
        <v>19</v>
      </c>
      <c r="N127" s="221" t="s">
        <v>45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146</v>
      </c>
      <c r="AT127" s="224" t="s">
        <v>141</v>
      </c>
      <c r="AU127" s="224" t="s">
        <v>156</v>
      </c>
      <c r="AY127" s="18" t="s">
        <v>139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81</v>
      </c>
      <c r="BK127" s="225">
        <f>ROUND(I127*H127,2)</f>
        <v>0</v>
      </c>
      <c r="BL127" s="18" t="s">
        <v>146</v>
      </c>
      <c r="BM127" s="224" t="s">
        <v>613</v>
      </c>
    </row>
    <row r="128" spans="1:65" s="2" customFormat="1" ht="14.4" customHeight="1">
      <c r="A128" s="39"/>
      <c r="B128" s="40"/>
      <c r="C128" s="259" t="s">
        <v>223</v>
      </c>
      <c r="D128" s="259" t="s">
        <v>157</v>
      </c>
      <c r="E128" s="260" t="s">
        <v>614</v>
      </c>
      <c r="F128" s="261" t="s">
        <v>513</v>
      </c>
      <c r="G128" s="262" t="s">
        <v>447</v>
      </c>
      <c r="H128" s="263">
        <v>0.721</v>
      </c>
      <c r="I128" s="264"/>
      <c r="J128" s="265">
        <f>ROUND(I128*H128,2)</f>
        <v>0</v>
      </c>
      <c r="K128" s="261" t="s">
        <v>145</v>
      </c>
      <c r="L128" s="266"/>
      <c r="M128" s="267" t="s">
        <v>19</v>
      </c>
      <c r="N128" s="268" t="s">
        <v>45</v>
      </c>
      <c r="O128" s="85"/>
      <c r="P128" s="222">
        <f>O128*H128</f>
        <v>0</v>
      </c>
      <c r="Q128" s="222">
        <v>0.2</v>
      </c>
      <c r="R128" s="222">
        <f>Q128*H128</f>
        <v>0.1442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161</v>
      </c>
      <c r="AT128" s="224" t="s">
        <v>157</v>
      </c>
      <c r="AU128" s="224" t="s">
        <v>156</v>
      </c>
      <c r="AY128" s="18" t="s">
        <v>139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81</v>
      </c>
      <c r="BK128" s="225">
        <f>ROUND(I128*H128,2)</f>
        <v>0</v>
      </c>
      <c r="BL128" s="18" t="s">
        <v>146</v>
      </c>
      <c r="BM128" s="224" t="s">
        <v>615</v>
      </c>
    </row>
    <row r="129" spans="1:51" s="13" customFormat="1" ht="12">
      <c r="A129" s="13"/>
      <c r="B129" s="226"/>
      <c r="C129" s="227"/>
      <c r="D129" s="228" t="s">
        <v>152</v>
      </c>
      <c r="E129" s="229" t="s">
        <v>19</v>
      </c>
      <c r="F129" s="230" t="s">
        <v>515</v>
      </c>
      <c r="G129" s="227"/>
      <c r="H129" s="229" t="s">
        <v>19</v>
      </c>
      <c r="I129" s="231"/>
      <c r="J129" s="227"/>
      <c r="K129" s="227"/>
      <c r="L129" s="232"/>
      <c r="M129" s="233"/>
      <c r="N129" s="234"/>
      <c r="O129" s="234"/>
      <c r="P129" s="234"/>
      <c r="Q129" s="234"/>
      <c r="R129" s="234"/>
      <c r="S129" s="234"/>
      <c r="T129" s="23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6" t="s">
        <v>152</v>
      </c>
      <c r="AU129" s="236" t="s">
        <v>156</v>
      </c>
      <c r="AV129" s="13" t="s">
        <v>81</v>
      </c>
      <c r="AW129" s="13" t="s">
        <v>34</v>
      </c>
      <c r="AX129" s="13" t="s">
        <v>74</v>
      </c>
      <c r="AY129" s="236" t="s">
        <v>139</v>
      </c>
    </row>
    <row r="130" spans="1:51" s="14" customFormat="1" ht="12">
      <c r="A130" s="14"/>
      <c r="B130" s="237"/>
      <c r="C130" s="238"/>
      <c r="D130" s="228" t="s">
        <v>152</v>
      </c>
      <c r="E130" s="239" t="s">
        <v>19</v>
      </c>
      <c r="F130" s="240" t="s">
        <v>616</v>
      </c>
      <c r="G130" s="238"/>
      <c r="H130" s="241">
        <v>0.721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7" t="s">
        <v>152</v>
      </c>
      <c r="AU130" s="247" t="s">
        <v>156</v>
      </c>
      <c r="AV130" s="14" t="s">
        <v>83</v>
      </c>
      <c r="AW130" s="14" t="s">
        <v>34</v>
      </c>
      <c r="AX130" s="14" t="s">
        <v>74</v>
      </c>
      <c r="AY130" s="247" t="s">
        <v>139</v>
      </c>
    </row>
    <row r="131" spans="1:51" s="15" customFormat="1" ht="12">
      <c r="A131" s="15"/>
      <c r="B131" s="248"/>
      <c r="C131" s="249"/>
      <c r="D131" s="228" t="s">
        <v>152</v>
      </c>
      <c r="E131" s="250" t="s">
        <v>19</v>
      </c>
      <c r="F131" s="251" t="s">
        <v>155</v>
      </c>
      <c r="G131" s="249"/>
      <c r="H131" s="252">
        <v>0.721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8" t="s">
        <v>152</v>
      </c>
      <c r="AU131" s="258" t="s">
        <v>156</v>
      </c>
      <c r="AV131" s="15" t="s">
        <v>146</v>
      </c>
      <c r="AW131" s="15" t="s">
        <v>34</v>
      </c>
      <c r="AX131" s="15" t="s">
        <v>81</v>
      </c>
      <c r="AY131" s="258" t="s">
        <v>139</v>
      </c>
    </row>
    <row r="132" spans="1:65" s="2" customFormat="1" ht="37.8" customHeight="1">
      <c r="A132" s="39"/>
      <c r="B132" s="40"/>
      <c r="C132" s="213" t="s">
        <v>227</v>
      </c>
      <c r="D132" s="213" t="s">
        <v>141</v>
      </c>
      <c r="E132" s="214" t="s">
        <v>617</v>
      </c>
      <c r="F132" s="215" t="s">
        <v>530</v>
      </c>
      <c r="G132" s="216" t="s">
        <v>167</v>
      </c>
      <c r="H132" s="217">
        <v>7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45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0.0001</v>
      </c>
      <c r="T132" s="223">
        <f>S132*H132</f>
        <v>0.0007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146</v>
      </c>
      <c r="AT132" s="224" t="s">
        <v>141</v>
      </c>
      <c r="AU132" s="224" t="s">
        <v>156</v>
      </c>
      <c r="AY132" s="18" t="s">
        <v>139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81</v>
      </c>
      <c r="BK132" s="225">
        <f>ROUND(I132*H132,2)</f>
        <v>0</v>
      </c>
      <c r="BL132" s="18" t="s">
        <v>146</v>
      </c>
      <c r="BM132" s="224" t="s">
        <v>618</v>
      </c>
    </row>
    <row r="133" spans="1:65" s="2" customFormat="1" ht="14.4" customHeight="1">
      <c r="A133" s="39"/>
      <c r="B133" s="40"/>
      <c r="C133" s="213" t="s">
        <v>231</v>
      </c>
      <c r="D133" s="213" t="s">
        <v>141</v>
      </c>
      <c r="E133" s="214" t="s">
        <v>540</v>
      </c>
      <c r="F133" s="215" t="s">
        <v>541</v>
      </c>
      <c r="G133" s="216" t="s">
        <v>167</v>
      </c>
      <c r="H133" s="217">
        <v>7</v>
      </c>
      <c r="I133" s="218"/>
      <c r="J133" s="219">
        <f>ROUND(I133*H133,2)</f>
        <v>0</v>
      </c>
      <c r="K133" s="215" t="s">
        <v>19</v>
      </c>
      <c r="L133" s="45"/>
      <c r="M133" s="220" t="s">
        <v>19</v>
      </c>
      <c r="N133" s="221" t="s">
        <v>45</v>
      </c>
      <c r="O133" s="85"/>
      <c r="P133" s="222">
        <f>O133*H133</f>
        <v>0</v>
      </c>
      <c r="Q133" s="222">
        <v>3E-05</v>
      </c>
      <c r="R133" s="222">
        <f>Q133*H133</f>
        <v>0.00021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146</v>
      </c>
      <c r="AT133" s="224" t="s">
        <v>141</v>
      </c>
      <c r="AU133" s="224" t="s">
        <v>156</v>
      </c>
      <c r="AY133" s="18" t="s">
        <v>139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81</v>
      </c>
      <c r="BK133" s="225">
        <f>ROUND(I133*H133,2)</f>
        <v>0</v>
      </c>
      <c r="BL133" s="18" t="s">
        <v>146</v>
      </c>
      <c r="BM133" s="224" t="s">
        <v>619</v>
      </c>
    </row>
    <row r="134" spans="1:65" s="2" customFormat="1" ht="24.15" customHeight="1">
      <c r="A134" s="39"/>
      <c r="B134" s="40"/>
      <c r="C134" s="259" t="s">
        <v>235</v>
      </c>
      <c r="D134" s="259" t="s">
        <v>157</v>
      </c>
      <c r="E134" s="260" t="s">
        <v>620</v>
      </c>
      <c r="F134" s="261" t="s">
        <v>621</v>
      </c>
      <c r="G134" s="262" t="s">
        <v>167</v>
      </c>
      <c r="H134" s="263">
        <v>7</v>
      </c>
      <c r="I134" s="264"/>
      <c r="J134" s="265">
        <f>ROUND(I134*H134,2)</f>
        <v>0</v>
      </c>
      <c r="K134" s="261" t="s">
        <v>19</v>
      </c>
      <c r="L134" s="266"/>
      <c r="M134" s="267" t="s">
        <v>19</v>
      </c>
      <c r="N134" s="268" t="s">
        <v>45</v>
      </c>
      <c r="O134" s="85"/>
      <c r="P134" s="222">
        <f>O134*H134</f>
        <v>0</v>
      </c>
      <c r="Q134" s="222">
        <v>0.00025</v>
      </c>
      <c r="R134" s="222">
        <f>Q134*H134</f>
        <v>0.00175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161</v>
      </c>
      <c r="AT134" s="224" t="s">
        <v>157</v>
      </c>
      <c r="AU134" s="224" t="s">
        <v>156</v>
      </c>
      <c r="AY134" s="18" t="s">
        <v>139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81</v>
      </c>
      <c r="BK134" s="225">
        <f>ROUND(I134*H134,2)</f>
        <v>0</v>
      </c>
      <c r="BL134" s="18" t="s">
        <v>146</v>
      </c>
      <c r="BM134" s="224" t="s">
        <v>622</v>
      </c>
    </row>
    <row r="135" spans="1:65" s="2" customFormat="1" ht="14.4" customHeight="1">
      <c r="A135" s="39"/>
      <c r="B135" s="40"/>
      <c r="C135" s="213" t="s">
        <v>7</v>
      </c>
      <c r="D135" s="213" t="s">
        <v>141</v>
      </c>
      <c r="E135" s="214" t="s">
        <v>546</v>
      </c>
      <c r="F135" s="215" t="s">
        <v>547</v>
      </c>
      <c r="G135" s="216" t="s">
        <v>447</v>
      </c>
      <c r="H135" s="217">
        <v>2.394</v>
      </c>
      <c r="I135" s="218"/>
      <c r="J135" s="219">
        <f>ROUND(I135*H135,2)</f>
        <v>0</v>
      </c>
      <c r="K135" s="215" t="s">
        <v>19</v>
      </c>
      <c r="L135" s="45"/>
      <c r="M135" s="220" t="s">
        <v>19</v>
      </c>
      <c r="N135" s="221" t="s">
        <v>45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146</v>
      </c>
      <c r="AT135" s="224" t="s">
        <v>141</v>
      </c>
      <c r="AU135" s="224" t="s">
        <v>156</v>
      </c>
      <c r="AY135" s="18" t="s">
        <v>139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81</v>
      </c>
      <c r="BK135" s="225">
        <f>ROUND(I135*H135,2)</f>
        <v>0</v>
      </c>
      <c r="BL135" s="18" t="s">
        <v>146</v>
      </c>
      <c r="BM135" s="224" t="s">
        <v>623</v>
      </c>
    </row>
    <row r="136" spans="1:51" s="13" customFormat="1" ht="12">
      <c r="A136" s="13"/>
      <c r="B136" s="226"/>
      <c r="C136" s="227"/>
      <c r="D136" s="228" t="s">
        <v>152</v>
      </c>
      <c r="E136" s="229" t="s">
        <v>19</v>
      </c>
      <c r="F136" s="230" t="s">
        <v>549</v>
      </c>
      <c r="G136" s="227"/>
      <c r="H136" s="229" t="s">
        <v>19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152</v>
      </c>
      <c r="AU136" s="236" t="s">
        <v>156</v>
      </c>
      <c r="AV136" s="13" t="s">
        <v>81</v>
      </c>
      <c r="AW136" s="13" t="s">
        <v>34</v>
      </c>
      <c r="AX136" s="13" t="s">
        <v>74</v>
      </c>
      <c r="AY136" s="236" t="s">
        <v>139</v>
      </c>
    </row>
    <row r="137" spans="1:51" s="14" customFormat="1" ht="12">
      <c r="A137" s="14"/>
      <c r="B137" s="237"/>
      <c r="C137" s="238"/>
      <c r="D137" s="228" t="s">
        <v>152</v>
      </c>
      <c r="E137" s="239" t="s">
        <v>19</v>
      </c>
      <c r="F137" s="240" t="s">
        <v>624</v>
      </c>
      <c r="G137" s="238"/>
      <c r="H137" s="241">
        <v>2.394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7" t="s">
        <v>152</v>
      </c>
      <c r="AU137" s="247" t="s">
        <v>156</v>
      </c>
      <c r="AV137" s="14" t="s">
        <v>83</v>
      </c>
      <c r="AW137" s="14" t="s">
        <v>34</v>
      </c>
      <c r="AX137" s="14" t="s">
        <v>74</v>
      </c>
      <c r="AY137" s="247" t="s">
        <v>139</v>
      </c>
    </row>
    <row r="138" spans="1:51" s="15" customFormat="1" ht="12">
      <c r="A138" s="15"/>
      <c r="B138" s="248"/>
      <c r="C138" s="249"/>
      <c r="D138" s="228" t="s">
        <v>152</v>
      </c>
      <c r="E138" s="250" t="s">
        <v>19</v>
      </c>
      <c r="F138" s="251" t="s">
        <v>155</v>
      </c>
      <c r="G138" s="249"/>
      <c r="H138" s="252">
        <v>2.394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8" t="s">
        <v>152</v>
      </c>
      <c r="AU138" s="258" t="s">
        <v>156</v>
      </c>
      <c r="AV138" s="15" t="s">
        <v>146</v>
      </c>
      <c r="AW138" s="15" t="s">
        <v>34</v>
      </c>
      <c r="AX138" s="15" t="s">
        <v>81</v>
      </c>
      <c r="AY138" s="258" t="s">
        <v>139</v>
      </c>
    </row>
    <row r="139" spans="1:65" s="2" customFormat="1" ht="14.4" customHeight="1">
      <c r="A139" s="39"/>
      <c r="B139" s="40"/>
      <c r="C139" s="213" t="s">
        <v>242</v>
      </c>
      <c r="D139" s="213" t="s">
        <v>141</v>
      </c>
      <c r="E139" s="214" t="s">
        <v>532</v>
      </c>
      <c r="F139" s="215" t="s">
        <v>533</v>
      </c>
      <c r="G139" s="216" t="s">
        <v>447</v>
      </c>
      <c r="H139" s="217">
        <v>0.7</v>
      </c>
      <c r="I139" s="218"/>
      <c r="J139" s="219">
        <f>ROUND(I139*H139,2)</f>
        <v>0</v>
      </c>
      <c r="K139" s="215" t="s">
        <v>145</v>
      </c>
      <c r="L139" s="45"/>
      <c r="M139" s="220" t="s">
        <v>19</v>
      </c>
      <c r="N139" s="221" t="s">
        <v>45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146</v>
      </c>
      <c r="AT139" s="224" t="s">
        <v>141</v>
      </c>
      <c r="AU139" s="224" t="s">
        <v>156</v>
      </c>
      <c r="AY139" s="18" t="s">
        <v>139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81</v>
      </c>
      <c r="BK139" s="225">
        <f>ROUND(I139*H139,2)</f>
        <v>0</v>
      </c>
      <c r="BL139" s="18" t="s">
        <v>146</v>
      </c>
      <c r="BM139" s="224" t="s">
        <v>625</v>
      </c>
    </row>
    <row r="140" spans="1:51" s="13" customFormat="1" ht="12">
      <c r="A140" s="13"/>
      <c r="B140" s="226"/>
      <c r="C140" s="227"/>
      <c r="D140" s="228" t="s">
        <v>152</v>
      </c>
      <c r="E140" s="229" t="s">
        <v>19</v>
      </c>
      <c r="F140" s="230" t="s">
        <v>626</v>
      </c>
      <c r="G140" s="227"/>
      <c r="H140" s="229" t="s">
        <v>19</v>
      </c>
      <c r="I140" s="231"/>
      <c r="J140" s="227"/>
      <c r="K140" s="227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152</v>
      </c>
      <c r="AU140" s="236" t="s">
        <v>156</v>
      </c>
      <c r="AV140" s="13" t="s">
        <v>81</v>
      </c>
      <c r="AW140" s="13" t="s">
        <v>34</v>
      </c>
      <c r="AX140" s="13" t="s">
        <v>74</v>
      </c>
      <c r="AY140" s="236" t="s">
        <v>139</v>
      </c>
    </row>
    <row r="141" spans="1:51" s="14" customFormat="1" ht="12">
      <c r="A141" s="14"/>
      <c r="B141" s="237"/>
      <c r="C141" s="238"/>
      <c r="D141" s="228" t="s">
        <v>152</v>
      </c>
      <c r="E141" s="239" t="s">
        <v>19</v>
      </c>
      <c r="F141" s="240" t="s">
        <v>627</v>
      </c>
      <c r="G141" s="238"/>
      <c r="H141" s="241">
        <v>0.7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7" t="s">
        <v>152</v>
      </c>
      <c r="AU141" s="247" t="s">
        <v>156</v>
      </c>
      <c r="AV141" s="14" t="s">
        <v>83</v>
      </c>
      <c r="AW141" s="14" t="s">
        <v>34</v>
      </c>
      <c r="AX141" s="14" t="s">
        <v>74</v>
      </c>
      <c r="AY141" s="247" t="s">
        <v>139</v>
      </c>
    </row>
    <row r="142" spans="1:51" s="15" customFormat="1" ht="12">
      <c r="A142" s="15"/>
      <c r="B142" s="248"/>
      <c r="C142" s="249"/>
      <c r="D142" s="228" t="s">
        <v>152</v>
      </c>
      <c r="E142" s="250" t="s">
        <v>19</v>
      </c>
      <c r="F142" s="251" t="s">
        <v>155</v>
      </c>
      <c r="G142" s="249"/>
      <c r="H142" s="252">
        <v>0.7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8" t="s">
        <v>152</v>
      </c>
      <c r="AU142" s="258" t="s">
        <v>156</v>
      </c>
      <c r="AV142" s="15" t="s">
        <v>146</v>
      </c>
      <c r="AW142" s="15" t="s">
        <v>34</v>
      </c>
      <c r="AX142" s="15" t="s">
        <v>81</v>
      </c>
      <c r="AY142" s="258" t="s">
        <v>139</v>
      </c>
    </row>
    <row r="143" spans="1:65" s="2" customFormat="1" ht="14.4" customHeight="1">
      <c r="A143" s="39"/>
      <c r="B143" s="40"/>
      <c r="C143" s="213" t="s">
        <v>246</v>
      </c>
      <c r="D143" s="213" t="s">
        <v>141</v>
      </c>
      <c r="E143" s="214" t="s">
        <v>628</v>
      </c>
      <c r="F143" s="215" t="s">
        <v>629</v>
      </c>
      <c r="G143" s="216" t="s">
        <v>447</v>
      </c>
      <c r="H143" s="217">
        <v>3.094</v>
      </c>
      <c r="I143" s="218"/>
      <c r="J143" s="219">
        <f>ROUND(I143*H143,2)</f>
        <v>0</v>
      </c>
      <c r="K143" s="215" t="s">
        <v>145</v>
      </c>
      <c r="L143" s="45"/>
      <c r="M143" s="220" t="s">
        <v>19</v>
      </c>
      <c r="N143" s="221" t="s">
        <v>45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146</v>
      </c>
      <c r="AT143" s="224" t="s">
        <v>141</v>
      </c>
      <c r="AU143" s="224" t="s">
        <v>156</v>
      </c>
      <c r="AY143" s="18" t="s">
        <v>139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81</v>
      </c>
      <c r="BK143" s="225">
        <f>ROUND(I143*H143,2)</f>
        <v>0</v>
      </c>
      <c r="BL143" s="18" t="s">
        <v>146</v>
      </c>
      <c r="BM143" s="224" t="s">
        <v>630</v>
      </c>
    </row>
    <row r="144" spans="1:51" s="13" customFormat="1" ht="12">
      <c r="A144" s="13"/>
      <c r="B144" s="226"/>
      <c r="C144" s="227"/>
      <c r="D144" s="228" t="s">
        <v>152</v>
      </c>
      <c r="E144" s="229" t="s">
        <v>19</v>
      </c>
      <c r="F144" s="230" t="s">
        <v>631</v>
      </c>
      <c r="G144" s="227"/>
      <c r="H144" s="229" t="s">
        <v>19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152</v>
      </c>
      <c r="AU144" s="236" t="s">
        <v>156</v>
      </c>
      <c r="AV144" s="13" t="s">
        <v>81</v>
      </c>
      <c r="AW144" s="13" t="s">
        <v>34</v>
      </c>
      <c r="AX144" s="13" t="s">
        <v>74</v>
      </c>
      <c r="AY144" s="236" t="s">
        <v>139</v>
      </c>
    </row>
    <row r="145" spans="1:51" s="14" customFormat="1" ht="12">
      <c r="A145" s="14"/>
      <c r="B145" s="237"/>
      <c r="C145" s="238"/>
      <c r="D145" s="228" t="s">
        <v>152</v>
      </c>
      <c r="E145" s="239" t="s">
        <v>19</v>
      </c>
      <c r="F145" s="240" t="s">
        <v>624</v>
      </c>
      <c r="G145" s="238"/>
      <c r="H145" s="241">
        <v>2.394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7" t="s">
        <v>152</v>
      </c>
      <c r="AU145" s="247" t="s">
        <v>156</v>
      </c>
      <c r="AV145" s="14" t="s">
        <v>83</v>
      </c>
      <c r="AW145" s="14" t="s">
        <v>34</v>
      </c>
      <c r="AX145" s="14" t="s">
        <v>74</v>
      </c>
      <c r="AY145" s="247" t="s">
        <v>139</v>
      </c>
    </row>
    <row r="146" spans="1:51" s="13" customFormat="1" ht="12">
      <c r="A146" s="13"/>
      <c r="B146" s="226"/>
      <c r="C146" s="227"/>
      <c r="D146" s="228" t="s">
        <v>152</v>
      </c>
      <c r="E146" s="229" t="s">
        <v>19</v>
      </c>
      <c r="F146" s="230" t="s">
        <v>632</v>
      </c>
      <c r="G146" s="227"/>
      <c r="H146" s="229" t="s">
        <v>19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152</v>
      </c>
      <c r="AU146" s="236" t="s">
        <v>156</v>
      </c>
      <c r="AV146" s="13" t="s">
        <v>81</v>
      </c>
      <c r="AW146" s="13" t="s">
        <v>34</v>
      </c>
      <c r="AX146" s="13" t="s">
        <v>74</v>
      </c>
      <c r="AY146" s="236" t="s">
        <v>139</v>
      </c>
    </row>
    <row r="147" spans="1:51" s="14" customFormat="1" ht="12">
      <c r="A147" s="14"/>
      <c r="B147" s="237"/>
      <c r="C147" s="238"/>
      <c r="D147" s="228" t="s">
        <v>152</v>
      </c>
      <c r="E147" s="239" t="s">
        <v>19</v>
      </c>
      <c r="F147" s="240" t="s">
        <v>627</v>
      </c>
      <c r="G147" s="238"/>
      <c r="H147" s="241">
        <v>0.7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7" t="s">
        <v>152</v>
      </c>
      <c r="AU147" s="247" t="s">
        <v>156</v>
      </c>
      <c r="AV147" s="14" t="s">
        <v>83</v>
      </c>
      <c r="AW147" s="14" t="s">
        <v>34</v>
      </c>
      <c r="AX147" s="14" t="s">
        <v>74</v>
      </c>
      <c r="AY147" s="247" t="s">
        <v>139</v>
      </c>
    </row>
    <row r="148" spans="1:51" s="15" customFormat="1" ht="12">
      <c r="A148" s="15"/>
      <c r="B148" s="248"/>
      <c r="C148" s="249"/>
      <c r="D148" s="228" t="s">
        <v>152</v>
      </c>
      <c r="E148" s="250" t="s">
        <v>19</v>
      </c>
      <c r="F148" s="251" t="s">
        <v>155</v>
      </c>
      <c r="G148" s="249"/>
      <c r="H148" s="252">
        <v>3.094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8" t="s">
        <v>152</v>
      </c>
      <c r="AU148" s="258" t="s">
        <v>156</v>
      </c>
      <c r="AV148" s="15" t="s">
        <v>146</v>
      </c>
      <c r="AW148" s="15" t="s">
        <v>34</v>
      </c>
      <c r="AX148" s="15" t="s">
        <v>81</v>
      </c>
      <c r="AY148" s="258" t="s">
        <v>139</v>
      </c>
    </row>
    <row r="149" spans="1:65" s="2" customFormat="1" ht="14.4" customHeight="1">
      <c r="A149" s="39"/>
      <c r="B149" s="40"/>
      <c r="C149" s="259" t="s">
        <v>250</v>
      </c>
      <c r="D149" s="259" t="s">
        <v>157</v>
      </c>
      <c r="E149" s="260" t="s">
        <v>633</v>
      </c>
      <c r="F149" s="261" t="s">
        <v>634</v>
      </c>
      <c r="G149" s="262" t="s">
        <v>447</v>
      </c>
      <c r="H149" s="263">
        <v>3.094</v>
      </c>
      <c r="I149" s="264"/>
      <c r="J149" s="265">
        <f>ROUND(I149*H149,2)</f>
        <v>0</v>
      </c>
      <c r="K149" s="261" t="s">
        <v>145</v>
      </c>
      <c r="L149" s="266"/>
      <c r="M149" s="267" t="s">
        <v>19</v>
      </c>
      <c r="N149" s="268" t="s">
        <v>45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161</v>
      </c>
      <c r="AT149" s="224" t="s">
        <v>157</v>
      </c>
      <c r="AU149" s="224" t="s">
        <v>156</v>
      </c>
      <c r="AY149" s="18" t="s">
        <v>139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81</v>
      </c>
      <c r="BK149" s="225">
        <f>ROUND(I149*H149,2)</f>
        <v>0</v>
      </c>
      <c r="BL149" s="18" t="s">
        <v>146</v>
      </c>
      <c r="BM149" s="224" t="s">
        <v>635</v>
      </c>
    </row>
    <row r="150" spans="1:47" s="2" customFormat="1" ht="12">
      <c r="A150" s="39"/>
      <c r="B150" s="40"/>
      <c r="C150" s="41"/>
      <c r="D150" s="228" t="s">
        <v>169</v>
      </c>
      <c r="E150" s="41"/>
      <c r="F150" s="269" t="s">
        <v>636</v>
      </c>
      <c r="G150" s="41"/>
      <c r="H150" s="41"/>
      <c r="I150" s="270"/>
      <c r="J150" s="41"/>
      <c r="K150" s="41"/>
      <c r="L150" s="45"/>
      <c r="M150" s="271"/>
      <c r="N150" s="27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169</v>
      </c>
      <c r="AU150" s="18" t="s">
        <v>156</v>
      </c>
    </row>
    <row r="151" spans="1:65" s="2" customFormat="1" ht="14.4" customHeight="1">
      <c r="A151" s="39"/>
      <c r="B151" s="40"/>
      <c r="C151" s="213" t="s">
        <v>254</v>
      </c>
      <c r="D151" s="213" t="s">
        <v>141</v>
      </c>
      <c r="E151" s="214" t="s">
        <v>637</v>
      </c>
      <c r="F151" s="215" t="s">
        <v>638</v>
      </c>
      <c r="G151" s="216" t="s">
        <v>447</v>
      </c>
      <c r="H151" s="217">
        <v>3.094</v>
      </c>
      <c r="I151" s="218"/>
      <c r="J151" s="219">
        <f>ROUND(I151*H151,2)</f>
        <v>0</v>
      </c>
      <c r="K151" s="215" t="s">
        <v>145</v>
      </c>
      <c r="L151" s="45"/>
      <c r="M151" s="220" t="s">
        <v>19</v>
      </c>
      <c r="N151" s="221" t="s">
        <v>45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146</v>
      </c>
      <c r="AT151" s="224" t="s">
        <v>141</v>
      </c>
      <c r="AU151" s="224" t="s">
        <v>156</v>
      </c>
      <c r="AY151" s="18" t="s">
        <v>139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81</v>
      </c>
      <c r="BK151" s="225">
        <f>ROUND(I151*H151,2)</f>
        <v>0</v>
      </c>
      <c r="BL151" s="18" t="s">
        <v>146</v>
      </c>
      <c r="BM151" s="224" t="s">
        <v>639</v>
      </c>
    </row>
    <row r="152" spans="1:63" s="12" customFormat="1" ht="20.85" customHeight="1">
      <c r="A152" s="12"/>
      <c r="B152" s="197"/>
      <c r="C152" s="198"/>
      <c r="D152" s="199" t="s">
        <v>73</v>
      </c>
      <c r="E152" s="211" t="s">
        <v>640</v>
      </c>
      <c r="F152" s="211" t="s">
        <v>641</v>
      </c>
      <c r="G152" s="198"/>
      <c r="H152" s="198"/>
      <c r="I152" s="201"/>
      <c r="J152" s="212">
        <f>BK152</f>
        <v>0</v>
      </c>
      <c r="K152" s="198"/>
      <c r="L152" s="203"/>
      <c r="M152" s="204"/>
      <c r="N152" s="205"/>
      <c r="O152" s="205"/>
      <c r="P152" s="206">
        <f>SUM(P153:P215)</f>
        <v>0</v>
      </c>
      <c r="Q152" s="205"/>
      <c r="R152" s="206">
        <f>SUM(R153:R215)</f>
        <v>22.40176</v>
      </c>
      <c r="S152" s="205"/>
      <c r="T152" s="207">
        <f>SUM(T153:T215)</f>
        <v>24.004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8" t="s">
        <v>81</v>
      </c>
      <c r="AT152" s="209" t="s">
        <v>73</v>
      </c>
      <c r="AU152" s="209" t="s">
        <v>83</v>
      </c>
      <c r="AY152" s="208" t="s">
        <v>139</v>
      </c>
      <c r="BK152" s="210">
        <f>SUM(BK153:BK215)</f>
        <v>0</v>
      </c>
    </row>
    <row r="153" spans="1:65" s="2" customFormat="1" ht="24.15" customHeight="1">
      <c r="A153" s="39"/>
      <c r="B153" s="40"/>
      <c r="C153" s="213" t="s">
        <v>258</v>
      </c>
      <c r="D153" s="213" t="s">
        <v>141</v>
      </c>
      <c r="E153" s="214" t="s">
        <v>564</v>
      </c>
      <c r="F153" s="215" t="s">
        <v>565</v>
      </c>
      <c r="G153" s="216" t="s">
        <v>167</v>
      </c>
      <c r="H153" s="217">
        <v>40</v>
      </c>
      <c r="I153" s="218"/>
      <c r="J153" s="219">
        <f>ROUND(I153*H153,2)</f>
        <v>0</v>
      </c>
      <c r="K153" s="215" t="s">
        <v>145</v>
      </c>
      <c r="L153" s="45"/>
      <c r="M153" s="220" t="s">
        <v>19</v>
      </c>
      <c r="N153" s="221" t="s">
        <v>45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0.6</v>
      </c>
      <c r="T153" s="223">
        <f>S153*H153</f>
        <v>24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146</v>
      </c>
      <c r="AT153" s="224" t="s">
        <v>141</v>
      </c>
      <c r="AU153" s="224" t="s">
        <v>156</v>
      </c>
      <c r="AY153" s="18" t="s">
        <v>139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81</v>
      </c>
      <c r="BK153" s="225">
        <f>ROUND(I153*H153,2)</f>
        <v>0</v>
      </c>
      <c r="BL153" s="18" t="s">
        <v>146</v>
      </c>
      <c r="BM153" s="224" t="s">
        <v>642</v>
      </c>
    </row>
    <row r="154" spans="1:65" s="2" customFormat="1" ht="14.4" customHeight="1">
      <c r="A154" s="39"/>
      <c r="B154" s="40"/>
      <c r="C154" s="259" t="s">
        <v>262</v>
      </c>
      <c r="D154" s="259" t="s">
        <v>157</v>
      </c>
      <c r="E154" s="260" t="s">
        <v>567</v>
      </c>
      <c r="F154" s="261" t="s">
        <v>568</v>
      </c>
      <c r="G154" s="262" t="s">
        <v>447</v>
      </c>
      <c r="H154" s="263">
        <v>20</v>
      </c>
      <c r="I154" s="264"/>
      <c r="J154" s="265">
        <f>ROUND(I154*H154,2)</f>
        <v>0</v>
      </c>
      <c r="K154" s="261" t="s">
        <v>19</v>
      </c>
      <c r="L154" s="266"/>
      <c r="M154" s="267" t="s">
        <v>19</v>
      </c>
      <c r="N154" s="268" t="s">
        <v>45</v>
      </c>
      <c r="O154" s="85"/>
      <c r="P154" s="222">
        <f>O154*H154</f>
        <v>0</v>
      </c>
      <c r="Q154" s="222">
        <v>1</v>
      </c>
      <c r="R154" s="222">
        <f>Q154*H154</f>
        <v>20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161</v>
      </c>
      <c r="AT154" s="224" t="s">
        <v>157</v>
      </c>
      <c r="AU154" s="224" t="s">
        <v>156</v>
      </c>
      <c r="AY154" s="18" t="s">
        <v>139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81</v>
      </c>
      <c r="BK154" s="225">
        <f>ROUND(I154*H154,2)</f>
        <v>0</v>
      </c>
      <c r="BL154" s="18" t="s">
        <v>146</v>
      </c>
      <c r="BM154" s="224" t="s">
        <v>643</v>
      </c>
    </row>
    <row r="155" spans="1:51" s="13" customFormat="1" ht="12">
      <c r="A155" s="13"/>
      <c r="B155" s="226"/>
      <c r="C155" s="227"/>
      <c r="D155" s="228" t="s">
        <v>152</v>
      </c>
      <c r="E155" s="229" t="s">
        <v>19</v>
      </c>
      <c r="F155" s="230" t="s">
        <v>570</v>
      </c>
      <c r="G155" s="227"/>
      <c r="H155" s="229" t="s">
        <v>19</v>
      </c>
      <c r="I155" s="231"/>
      <c r="J155" s="227"/>
      <c r="K155" s="227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152</v>
      </c>
      <c r="AU155" s="236" t="s">
        <v>156</v>
      </c>
      <c r="AV155" s="13" t="s">
        <v>81</v>
      </c>
      <c r="AW155" s="13" t="s">
        <v>34</v>
      </c>
      <c r="AX155" s="13" t="s">
        <v>74</v>
      </c>
      <c r="AY155" s="236" t="s">
        <v>139</v>
      </c>
    </row>
    <row r="156" spans="1:51" s="14" customFormat="1" ht="12">
      <c r="A156" s="14"/>
      <c r="B156" s="237"/>
      <c r="C156" s="238"/>
      <c r="D156" s="228" t="s">
        <v>152</v>
      </c>
      <c r="E156" s="239" t="s">
        <v>19</v>
      </c>
      <c r="F156" s="240" t="s">
        <v>644</v>
      </c>
      <c r="G156" s="238"/>
      <c r="H156" s="241">
        <v>20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7" t="s">
        <v>152</v>
      </c>
      <c r="AU156" s="247" t="s">
        <v>156</v>
      </c>
      <c r="AV156" s="14" t="s">
        <v>83</v>
      </c>
      <c r="AW156" s="14" t="s">
        <v>34</v>
      </c>
      <c r="AX156" s="14" t="s">
        <v>74</v>
      </c>
      <c r="AY156" s="247" t="s">
        <v>139</v>
      </c>
    </row>
    <row r="157" spans="1:51" s="15" customFormat="1" ht="12">
      <c r="A157" s="15"/>
      <c r="B157" s="248"/>
      <c r="C157" s="249"/>
      <c r="D157" s="228" t="s">
        <v>152</v>
      </c>
      <c r="E157" s="250" t="s">
        <v>19</v>
      </c>
      <c r="F157" s="251" t="s">
        <v>155</v>
      </c>
      <c r="G157" s="249"/>
      <c r="H157" s="252">
        <v>20</v>
      </c>
      <c r="I157" s="253"/>
      <c r="J157" s="249"/>
      <c r="K157" s="249"/>
      <c r="L157" s="254"/>
      <c r="M157" s="255"/>
      <c r="N157" s="256"/>
      <c r="O157" s="256"/>
      <c r="P157" s="256"/>
      <c r="Q157" s="256"/>
      <c r="R157" s="256"/>
      <c r="S157" s="256"/>
      <c r="T157" s="257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8" t="s">
        <v>152</v>
      </c>
      <c r="AU157" s="258" t="s">
        <v>156</v>
      </c>
      <c r="AV157" s="15" t="s">
        <v>146</v>
      </c>
      <c r="AW157" s="15" t="s">
        <v>34</v>
      </c>
      <c r="AX157" s="15" t="s">
        <v>81</v>
      </c>
      <c r="AY157" s="258" t="s">
        <v>139</v>
      </c>
    </row>
    <row r="158" spans="1:65" s="2" customFormat="1" ht="14.4" customHeight="1">
      <c r="A158" s="39"/>
      <c r="B158" s="40"/>
      <c r="C158" s="213" t="s">
        <v>266</v>
      </c>
      <c r="D158" s="213" t="s">
        <v>141</v>
      </c>
      <c r="E158" s="214" t="s">
        <v>482</v>
      </c>
      <c r="F158" s="215" t="s">
        <v>483</v>
      </c>
      <c r="G158" s="216" t="s">
        <v>433</v>
      </c>
      <c r="H158" s="217">
        <v>61.8</v>
      </c>
      <c r="I158" s="218"/>
      <c r="J158" s="219">
        <f>ROUND(I158*H158,2)</f>
        <v>0</v>
      </c>
      <c r="K158" s="215" t="s">
        <v>19</v>
      </c>
      <c r="L158" s="45"/>
      <c r="M158" s="220" t="s">
        <v>19</v>
      </c>
      <c r="N158" s="221" t="s">
        <v>45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146</v>
      </c>
      <c r="AT158" s="224" t="s">
        <v>141</v>
      </c>
      <c r="AU158" s="224" t="s">
        <v>156</v>
      </c>
      <c r="AY158" s="18" t="s">
        <v>139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81</v>
      </c>
      <c r="BK158" s="225">
        <f>ROUND(I158*H158,2)</f>
        <v>0</v>
      </c>
      <c r="BL158" s="18" t="s">
        <v>146</v>
      </c>
      <c r="BM158" s="224" t="s">
        <v>645</v>
      </c>
    </row>
    <row r="159" spans="1:51" s="13" customFormat="1" ht="12">
      <c r="A159" s="13"/>
      <c r="B159" s="226"/>
      <c r="C159" s="227"/>
      <c r="D159" s="228" t="s">
        <v>152</v>
      </c>
      <c r="E159" s="229" t="s">
        <v>19</v>
      </c>
      <c r="F159" s="230" t="s">
        <v>573</v>
      </c>
      <c r="G159" s="227"/>
      <c r="H159" s="229" t="s">
        <v>19</v>
      </c>
      <c r="I159" s="231"/>
      <c r="J159" s="227"/>
      <c r="K159" s="227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152</v>
      </c>
      <c r="AU159" s="236" t="s">
        <v>156</v>
      </c>
      <c r="AV159" s="13" t="s">
        <v>81</v>
      </c>
      <c r="AW159" s="13" t="s">
        <v>34</v>
      </c>
      <c r="AX159" s="13" t="s">
        <v>74</v>
      </c>
      <c r="AY159" s="236" t="s">
        <v>139</v>
      </c>
    </row>
    <row r="160" spans="1:51" s="14" customFormat="1" ht="12">
      <c r="A160" s="14"/>
      <c r="B160" s="237"/>
      <c r="C160" s="238"/>
      <c r="D160" s="228" t="s">
        <v>152</v>
      </c>
      <c r="E160" s="239" t="s">
        <v>19</v>
      </c>
      <c r="F160" s="240" t="s">
        <v>646</v>
      </c>
      <c r="G160" s="238"/>
      <c r="H160" s="241">
        <v>61.8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7" t="s">
        <v>152</v>
      </c>
      <c r="AU160" s="247" t="s">
        <v>156</v>
      </c>
      <c r="AV160" s="14" t="s">
        <v>83</v>
      </c>
      <c r="AW160" s="14" t="s">
        <v>34</v>
      </c>
      <c r="AX160" s="14" t="s">
        <v>74</v>
      </c>
      <c r="AY160" s="247" t="s">
        <v>139</v>
      </c>
    </row>
    <row r="161" spans="1:51" s="15" customFormat="1" ht="12">
      <c r="A161" s="15"/>
      <c r="B161" s="248"/>
      <c r="C161" s="249"/>
      <c r="D161" s="228" t="s">
        <v>152</v>
      </c>
      <c r="E161" s="250" t="s">
        <v>19</v>
      </c>
      <c r="F161" s="251" t="s">
        <v>155</v>
      </c>
      <c r="G161" s="249"/>
      <c r="H161" s="252">
        <v>61.8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8" t="s">
        <v>152</v>
      </c>
      <c r="AU161" s="258" t="s">
        <v>156</v>
      </c>
      <c r="AV161" s="15" t="s">
        <v>146</v>
      </c>
      <c r="AW161" s="15" t="s">
        <v>34</v>
      </c>
      <c r="AX161" s="15" t="s">
        <v>81</v>
      </c>
      <c r="AY161" s="258" t="s">
        <v>139</v>
      </c>
    </row>
    <row r="162" spans="1:65" s="2" customFormat="1" ht="62.7" customHeight="1">
      <c r="A162" s="39"/>
      <c r="B162" s="40"/>
      <c r="C162" s="259" t="s">
        <v>270</v>
      </c>
      <c r="D162" s="259" t="s">
        <v>157</v>
      </c>
      <c r="E162" s="260" t="s">
        <v>487</v>
      </c>
      <c r="F162" s="261" t="s">
        <v>488</v>
      </c>
      <c r="G162" s="262" t="s">
        <v>433</v>
      </c>
      <c r="H162" s="263">
        <v>61.8</v>
      </c>
      <c r="I162" s="264"/>
      <c r="J162" s="265">
        <f>ROUND(I162*H162,2)</f>
        <v>0</v>
      </c>
      <c r="K162" s="261" t="s">
        <v>19</v>
      </c>
      <c r="L162" s="266"/>
      <c r="M162" s="267" t="s">
        <v>19</v>
      </c>
      <c r="N162" s="268" t="s">
        <v>45</v>
      </c>
      <c r="O162" s="85"/>
      <c r="P162" s="222">
        <f>O162*H162</f>
        <v>0</v>
      </c>
      <c r="Q162" s="222">
        <v>0.001</v>
      </c>
      <c r="R162" s="222">
        <f>Q162*H162</f>
        <v>0.0618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161</v>
      </c>
      <c r="AT162" s="224" t="s">
        <v>157</v>
      </c>
      <c r="AU162" s="224" t="s">
        <v>156</v>
      </c>
      <c r="AY162" s="18" t="s">
        <v>139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81</v>
      </c>
      <c r="BK162" s="225">
        <f>ROUND(I162*H162,2)</f>
        <v>0</v>
      </c>
      <c r="BL162" s="18" t="s">
        <v>146</v>
      </c>
      <c r="BM162" s="224" t="s">
        <v>647</v>
      </c>
    </row>
    <row r="163" spans="1:65" s="2" customFormat="1" ht="24.15" customHeight="1">
      <c r="A163" s="39"/>
      <c r="B163" s="40"/>
      <c r="C163" s="213" t="s">
        <v>274</v>
      </c>
      <c r="D163" s="213" t="s">
        <v>141</v>
      </c>
      <c r="E163" s="214" t="s">
        <v>576</v>
      </c>
      <c r="F163" s="215" t="s">
        <v>577</v>
      </c>
      <c r="G163" s="216" t="s">
        <v>167</v>
      </c>
      <c r="H163" s="217">
        <v>47</v>
      </c>
      <c r="I163" s="218"/>
      <c r="J163" s="219">
        <f>ROUND(I163*H163,2)</f>
        <v>0</v>
      </c>
      <c r="K163" s="215" t="s">
        <v>145</v>
      </c>
      <c r="L163" s="45"/>
      <c r="M163" s="220" t="s">
        <v>19</v>
      </c>
      <c r="N163" s="221" t="s">
        <v>45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146</v>
      </c>
      <c r="AT163" s="224" t="s">
        <v>141</v>
      </c>
      <c r="AU163" s="224" t="s">
        <v>156</v>
      </c>
      <c r="AY163" s="18" t="s">
        <v>139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81</v>
      </c>
      <c r="BK163" s="225">
        <f>ROUND(I163*H163,2)</f>
        <v>0</v>
      </c>
      <c r="BL163" s="18" t="s">
        <v>146</v>
      </c>
      <c r="BM163" s="224" t="s">
        <v>648</v>
      </c>
    </row>
    <row r="164" spans="1:47" s="2" customFormat="1" ht="12">
      <c r="A164" s="39"/>
      <c r="B164" s="40"/>
      <c r="C164" s="41"/>
      <c r="D164" s="228" t="s">
        <v>169</v>
      </c>
      <c r="E164" s="41"/>
      <c r="F164" s="269" t="s">
        <v>649</v>
      </c>
      <c r="G164" s="41"/>
      <c r="H164" s="41"/>
      <c r="I164" s="270"/>
      <c r="J164" s="41"/>
      <c r="K164" s="41"/>
      <c r="L164" s="45"/>
      <c r="M164" s="271"/>
      <c r="N164" s="27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169</v>
      </c>
      <c r="AU164" s="18" t="s">
        <v>156</v>
      </c>
    </row>
    <row r="165" spans="1:65" s="2" customFormat="1" ht="14.4" customHeight="1">
      <c r="A165" s="39"/>
      <c r="B165" s="40"/>
      <c r="C165" s="259" t="s">
        <v>279</v>
      </c>
      <c r="D165" s="259" t="s">
        <v>157</v>
      </c>
      <c r="E165" s="260" t="s">
        <v>650</v>
      </c>
      <c r="F165" s="261" t="s">
        <v>651</v>
      </c>
      <c r="G165" s="262" t="s">
        <v>167</v>
      </c>
      <c r="H165" s="263">
        <v>5</v>
      </c>
      <c r="I165" s="264"/>
      <c r="J165" s="265">
        <f>ROUND(I165*H165,2)</f>
        <v>0</v>
      </c>
      <c r="K165" s="261" t="s">
        <v>19</v>
      </c>
      <c r="L165" s="266"/>
      <c r="M165" s="267" t="s">
        <v>19</v>
      </c>
      <c r="N165" s="268" t="s">
        <v>45</v>
      </c>
      <c r="O165" s="85"/>
      <c r="P165" s="222">
        <f>O165*H165</f>
        <v>0</v>
      </c>
      <c r="Q165" s="222">
        <v>0.01</v>
      </c>
      <c r="R165" s="222">
        <f>Q165*H165</f>
        <v>0.05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161</v>
      </c>
      <c r="AT165" s="224" t="s">
        <v>157</v>
      </c>
      <c r="AU165" s="224" t="s">
        <v>156</v>
      </c>
      <c r="AY165" s="18" t="s">
        <v>139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81</v>
      </c>
      <c r="BK165" s="225">
        <f>ROUND(I165*H165,2)</f>
        <v>0</v>
      </c>
      <c r="BL165" s="18" t="s">
        <v>146</v>
      </c>
      <c r="BM165" s="224" t="s">
        <v>652</v>
      </c>
    </row>
    <row r="166" spans="1:65" s="2" customFormat="1" ht="14.4" customHeight="1">
      <c r="A166" s="39"/>
      <c r="B166" s="40"/>
      <c r="C166" s="259" t="s">
        <v>283</v>
      </c>
      <c r="D166" s="259" t="s">
        <v>157</v>
      </c>
      <c r="E166" s="260" t="s">
        <v>653</v>
      </c>
      <c r="F166" s="261" t="s">
        <v>654</v>
      </c>
      <c r="G166" s="262" t="s">
        <v>167</v>
      </c>
      <c r="H166" s="263">
        <v>5</v>
      </c>
      <c r="I166" s="264"/>
      <c r="J166" s="265">
        <f>ROUND(I166*H166,2)</f>
        <v>0</v>
      </c>
      <c r="K166" s="261" t="s">
        <v>19</v>
      </c>
      <c r="L166" s="266"/>
      <c r="M166" s="267" t="s">
        <v>19</v>
      </c>
      <c r="N166" s="268" t="s">
        <v>45</v>
      </c>
      <c r="O166" s="85"/>
      <c r="P166" s="222">
        <f>O166*H166</f>
        <v>0</v>
      </c>
      <c r="Q166" s="222">
        <v>0.01</v>
      </c>
      <c r="R166" s="222">
        <f>Q166*H166</f>
        <v>0.05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161</v>
      </c>
      <c r="AT166" s="224" t="s">
        <v>157</v>
      </c>
      <c r="AU166" s="224" t="s">
        <v>156</v>
      </c>
      <c r="AY166" s="18" t="s">
        <v>139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81</v>
      </c>
      <c r="BK166" s="225">
        <f>ROUND(I166*H166,2)</f>
        <v>0</v>
      </c>
      <c r="BL166" s="18" t="s">
        <v>146</v>
      </c>
      <c r="BM166" s="224" t="s">
        <v>655</v>
      </c>
    </row>
    <row r="167" spans="1:65" s="2" customFormat="1" ht="14.4" customHeight="1">
      <c r="A167" s="39"/>
      <c r="B167" s="40"/>
      <c r="C167" s="259" t="s">
        <v>287</v>
      </c>
      <c r="D167" s="259" t="s">
        <v>157</v>
      </c>
      <c r="E167" s="260" t="s">
        <v>656</v>
      </c>
      <c r="F167" s="261" t="s">
        <v>657</v>
      </c>
      <c r="G167" s="262" t="s">
        <v>167</v>
      </c>
      <c r="H167" s="263">
        <v>3</v>
      </c>
      <c r="I167" s="264"/>
      <c r="J167" s="265">
        <f>ROUND(I167*H167,2)</f>
        <v>0</v>
      </c>
      <c r="K167" s="261" t="s">
        <v>19</v>
      </c>
      <c r="L167" s="266"/>
      <c r="M167" s="267" t="s">
        <v>19</v>
      </c>
      <c r="N167" s="268" t="s">
        <v>45</v>
      </c>
      <c r="O167" s="85"/>
      <c r="P167" s="222">
        <f>O167*H167</f>
        <v>0</v>
      </c>
      <c r="Q167" s="222">
        <v>0.01</v>
      </c>
      <c r="R167" s="222">
        <f>Q167*H167</f>
        <v>0.03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161</v>
      </c>
      <c r="AT167" s="224" t="s">
        <v>157</v>
      </c>
      <c r="AU167" s="224" t="s">
        <v>156</v>
      </c>
      <c r="AY167" s="18" t="s">
        <v>139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81</v>
      </c>
      <c r="BK167" s="225">
        <f>ROUND(I167*H167,2)</f>
        <v>0</v>
      </c>
      <c r="BL167" s="18" t="s">
        <v>146</v>
      </c>
      <c r="BM167" s="224" t="s">
        <v>658</v>
      </c>
    </row>
    <row r="168" spans="1:65" s="2" customFormat="1" ht="14.4" customHeight="1">
      <c r="A168" s="39"/>
      <c r="B168" s="40"/>
      <c r="C168" s="259" t="s">
        <v>293</v>
      </c>
      <c r="D168" s="259" t="s">
        <v>157</v>
      </c>
      <c r="E168" s="260" t="s">
        <v>659</v>
      </c>
      <c r="F168" s="261" t="s">
        <v>660</v>
      </c>
      <c r="G168" s="262" t="s">
        <v>167</v>
      </c>
      <c r="H168" s="263">
        <v>5</v>
      </c>
      <c r="I168" s="264"/>
      <c r="J168" s="265">
        <f>ROUND(I168*H168,2)</f>
        <v>0</v>
      </c>
      <c r="K168" s="261" t="s">
        <v>19</v>
      </c>
      <c r="L168" s="266"/>
      <c r="M168" s="267" t="s">
        <v>19</v>
      </c>
      <c r="N168" s="268" t="s">
        <v>45</v>
      </c>
      <c r="O168" s="85"/>
      <c r="P168" s="222">
        <f>O168*H168</f>
        <v>0</v>
      </c>
      <c r="Q168" s="222">
        <v>0.01</v>
      </c>
      <c r="R168" s="222">
        <f>Q168*H168</f>
        <v>0.05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161</v>
      </c>
      <c r="AT168" s="224" t="s">
        <v>157</v>
      </c>
      <c r="AU168" s="224" t="s">
        <v>156</v>
      </c>
      <c r="AY168" s="18" t="s">
        <v>139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81</v>
      </c>
      <c r="BK168" s="225">
        <f>ROUND(I168*H168,2)</f>
        <v>0</v>
      </c>
      <c r="BL168" s="18" t="s">
        <v>146</v>
      </c>
      <c r="BM168" s="224" t="s">
        <v>661</v>
      </c>
    </row>
    <row r="169" spans="1:65" s="2" customFormat="1" ht="14.4" customHeight="1">
      <c r="A169" s="39"/>
      <c r="B169" s="40"/>
      <c r="C169" s="259" t="s">
        <v>297</v>
      </c>
      <c r="D169" s="259" t="s">
        <v>157</v>
      </c>
      <c r="E169" s="260" t="s">
        <v>662</v>
      </c>
      <c r="F169" s="261" t="s">
        <v>663</v>
      </c>
      <c r="G169" s="262" t="s">
        <v>167</v>
      </c>
      <c r="H169" s="263">
        <v>5</v>
      </c>
      <c r="I169" s="264"/>
      <c r="J169" s="265">
        <f>ROUND(I169*H169,2)</f>
        <v>0</v>
      </c>
      <c r="K169" s="261" t="s">
        <v>19</v>
      </c>
      <c r="L169" s="266"/>
      <c r="M169" s="267" t="s">
        <v>19</v>
      </c>
      <c r="N169" s="268" t="s">
        <v>45</v>
      </c>
      <c r="O169" s="85"/>
      <c r="P169" s="222">
        <f>O169*H169</f>
        <v>0</v>
      </c>
      <c r="Q169" s="222">
        <v>0.01</v>
      </c>
      <c r="R169" s="222">
        <f>Q169*H169</f>
        <v>0.05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161</v>
      </c>
      <c r="AT169" s="224" t="s">
        <v>157</v>
      </c>
      <c r="AU169" s="224" t="s">
        <v>156</v>
      </c>
      <c r="AY169" s="18" t="s">
        <v>139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81</v>
      </c>
      <c r="BK169" s="225">
        <f>ROUND(I169*H169,2)</f>
        <v>0</v>
      </c>
      <c r="BL169" s="18" t="s">
        <v>146</v>
      </c>
      <c r="BM169" s="224" t="s">
        <v>664</v>
      </c>
    </row>
    <row r="170" spans="1:65" s="2" customFormat="1" ht="14.4" customHeight="1">
      <c r="A170" s="39"/>
      <c r="B170" s="40"/>
      <c r="C170" s="259" t="s">
        <v>301</v>
      </c>
      <c r="D170" s="259" t="s">
        <v>157</v>
      </c>
      <c r="E170" s="260" t="s">
        <v>665</v>
      </c>
      <c r="F170" s="261" t="s">
        <v>666</v>
      </c>
      <c r="G170" s="262" t="s">
        <v>167</v>
      </c>
      <c r="H170" s="263">
        <v>4</v>
      </c>
      <c r="I170" s="264"/>
      <c r="J170" s="265">
        <f>ROUND(I170*H170,2)</f>
        <v>0</v>
      </c>
      <c r="K170" s="261" t="s">
        <v>19</v>
      </c>
      <c r="L170" s="266"/>
      <c r="M170" s="267" t="s">
        <v>19</v>
      </c>
      <c r="N170" s="268" t="s">
        <v>45</v>
      </c>
      <c r="O170" s="85"/>
      <c r="P170" s="222">
        <f>O170*H170</f>
        <v>0</v>
      </c>
      <c r="Q170" s="222">
        <v>0.01</v>
      </c>
      <c r="R170" s="222">
        <f>Q170*H170</f>
        <v>0.04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161</v>
      </c>
      <c r="AT170" s="224" t="s">
        <v>157</v>
      </c>
      <c r="AU170" s="224" t="s">
        <v>156</v>
      </c>
      <c r="AY170" s="18" t="s">
        <v>139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81</v>
      </c>
      <c r="BK170" s="225">
        <f>ROUND(I170*H170,2)</f>
        <v>0</v>
      </c>
      <c r="BL170" s="18" t="s">
        <v>146</v>
      </c>
      <c r="BM170" s="224" t="s">
        <v>667</v>
      </c>
    </row>
    <row r="171" spans="1:65" s="2" customFormat="1" ht="14.4" customHeight="1">
      <c r="A171" s="39"/>
      <c r="B171" s="40"/>
      <c r="C171" s="259" t="s">
        <v>305</v>
      </c>
      <c r="D171" s="259" t="s">
        <v>157</v>
      </c>
      <c r="E171" s="260" t="s">
        <v>668</v>
      </c>
      <c r="F171" s="261" t="s">
        <v>669</v>
      </c>
      <c r="G171" s="262" t="s">
        <v>167</v>
      </c>
      <c r="H171" s="263">
        <v>5</v>
      </c>
      <c r="I171" s="264"/>
      <c r="J171" s="265">
        <f>ROUND(I171*H171,2)</f>
        <v>0</v>
      </c>
      <c r="K171" s="261" t="s">
        <v>19</v>
      </c>
      <c r="L171" s="266"/>
      <c r="M171" s="267" t="s">
        <v>19</v>
      </c>
      <c r="N171" s="268" t="s">
        <v>45</v>
      </c>
      <c r="O171" s="85"/>
      <c r="P171" s="222">
        <f>O171*H171</f>
        <v>0</v>
      </c>
      <c r="Q171" s="222">
        <v>0.01</v>
      </c>
      <c r="R171" s="222">
        <f>Q171*H171</f>
        <v>0.05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161</v>
      </c>
      <c r="AT171" s="224" t="s">
        <v>157</v>
      </c>
      <c r="AU171" s="224" t="s">
        <v>156</v>
      </c>
      <c r="AY171" s="18" t="s">
        <v>139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81</v>
      </c>
      <c r="BK171" s="225">
        <f>ROUND(I171*H171,2)</f>
        <v>0</v>
      </c>
      <c r="BL171" s="18" t="s">
        <v>146</v>
      </c>
      <c r="BM171" s="224" t="s">
        <v>670</v>
      </c>
    </row>
    <row r="172" spans="1:65" s="2" customFormat="1" ht="14.4" customHeight="1">
      <c r="A172" s="39"/>
      <c r="B172" s="40"/>
      <c r="C172" s="259" t="s">
        <v>310</v>
      </c>
      <c r="D172" s="259" t="s">
        <v>157</v>
      </c>
      <c r="E172" s="260" t="s">
        <v>671</v>
      </c>
      <c r="F172" s="261" t="s">
        <v>672</v>
      </c>
      <c r="G172" s="262" t="s">
        <v>167</v>
      </c>
      <c r="H172" s="263">
        <v>3</v>
      </c>
      <c r="I172" s="264"/>
      <c r="J172" s="265">
        <f>ROUND(I172*H172,2)</f>
        <v>0</v>
      </c>
      <c r="K172" s="261" t="s">
        <v>19</v>
      </c>
      <c r="L172" s="266"/>
      <c r="M172" s="267" t="s">
        <v>19</v>
      </c>
      <c r="N172" s="268" t="s">
        <v>45</v>
      </c>
      <c r="O172" s="85"/>
      <c r="P172" s="222">
        <f>O172*H172</f>
        <v>0</v>
      </c>
      <c r="Q172" s="222">
        <v>0.01</v>
      </c>
      <c r="R172" s="222">
        <f>Q172*H172</f>
        <v>0.03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161</v>
      </c>
      <c r="AT172" s="224" t="s">
        <v>157</v>
      </c>
      <c r="AU172" s="224" t="s">
        <v>156</v>
      </c>
      <c r="AY172" s="18" t="s">
        <v>139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81</v>
      </c>
      <c r="BK172" s="225">
        <f>ROUND(I172*H172,2)</f>
        <v>0</v>
      </c>
      <c r="BL172" s="18" t="s">
        <v>146</v>
      </c>
      <c r="BM172" s="224" t="s">
        <v>673</v>
      </c>
    </row>
    <row r="173" spans="1:65" s="2" customFormat="1" ht="14.4" customHeight="1">
      <c r="A173" s="39"/>
      <c r="B173" s="40"/>
      <c r="C173" s="259" t="s">
        <v>315</v>
      </c>
      <c r="D173" s="259" t="s">
        <v>157</v>
      </c>
      <c r="E173" s="260" t="s">
        <v>674</v>
      </c>
      <c r="F173" s="261" t="s">
        <v>675</v>
      </c>
      <c r="G173" s="262" t="s">
        <v>167</v>
      </c>
      <c r="H173" s="263">
        <v>5</v>
      </c>
      <c r="I173" s="264"/>
      <c r="J173" s="265">
        <f>ROUND(I173*H173,2)</f>
        <v>0</v>
      </c>
      <c r="K173" s="261" t="s">
        <v>19</v>
      </c>
      <c r="L173" s="266"/>
      <c r="M173" s="267" t="s">
        <v>19</v>
      </c>
      <c r="N173" s="268" t="s">
        <v>45</v>
      </c>
      <c r="O173" s="85"/>
      <c r="P173" s="222">
        <f>O173*H173</f>
        <v>0</v>
      </c>
      <c r="Q173" s="222">
        <v>0.01</v>
      </c>
      <c r="R173" s="222">
        <f>Q173*H173</f>
        <v>0.05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161</v>
      </c>
      <c r="AT173" s="224" t="s">
        <v>157</v>
      </c>
      <c r="AU173" s="224" t="s">
        <v>156</v>
      </c>
      <c r="AY173" s="18" t="s">
        <v>139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81</v>
      </c>
      <c r="BK173" s="225">
        <f>ROUND(I173*H173,2)</f>
        <v>0</v>
      </c>
      <c r="BL173" s="18" t="s">
        <v>146</v>
      </c>
      <c r="BM173" s="224" t="s">
        <v>676</v>
      </c>
    </row>
    <row r="174" spans="1:65" s="2" customFormat="1" ht="14.4" customHeight="1">
      <c r="A174" s="39"/>
      <c r="B174" s="40"/>
      <c r="C174" s="213" t="s">
        <v>319</v>
      </c>
      <c r="D174" s="213" t="s">
        <v>141</v>
      </c>
      <c r="E174" s="214" t="s">
        <v>582</v>
      </c>
      <c r="F174" s="215" t="s">
        <v>583</v>
      </c>
      <c r="G174" s="216" t="s">
        <v>167</v>
      </c>
      <c r="H174" s="217">
        <v>40</v>
      </c>
      <c r="I174" s="218"/>
      <c r="J174" s="219">
        <f>ROUND(I174*H174,2)</f>
        <v>0</v>
      </c>
      <c r="K174" s="215" t="s">
        <v>145</v>
      </c>
      <c r="L174" s="45"/>
      <c r="M174" s="220" t="s">
        <v>19</v>
      </c>
      <c r="N174" s="221" t="s">
        <v>45</v>
      </c>
      <c r="O174" s="85"/>
      <c r="P174" s="222">
        <f>O174*H174</f>
        <v>0</v>
      </c>
      <c r="Q174" s="222">
        <v>6E-05</v>
      </c>
      <c r="R174" s="222">
        <f>Q174*H174</f>
        <v>0.0024000000000000002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146</v>
      </c>
      <c r="AT174" s="224" t="s">
        <v>141</v>
      </c>
      <c r="AU174" s="224" t="s">
        <v>156</v>
      </c>
      <c r="AY174" s="18" t="s">
        <v>139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81</v>
      </c>
      <c r="BK174" s="225">
        <f>ROUND(I174*H174,2)</f>
        <v>0</v>
      </c>
      <c r="BL174" s="18" t="s">
        <v>146</v>
      </c>
      <c r="BM174" s="224" t="s">
        <v>677</v>
      </c>
    </row>
    <row r="175" spans="1:65" s="2" customFormat="1" ht="14.4" customHeight="1">
      <c r="A175" s="39"/>
      <c r="B175" s="40"/>
      <c r="C175" s="259" t="s">
        <v>323</v>
      </c>
      <c r="D175" s="259" t="s">
        <v>157</v>
      </c>
      <c r="E175" s="260" t="s">
        <v>585</v>
      </c>
      <c r="F175" s="261" t="s">
        <v>586</v>
      </c>
      <c r="G175" s="262" t="s">
        <v>167</v>
      </c>
      <c r="H175" s="263">
        <v>120</v>
      </c>
      <c r="I175" s="264"/>
      <c r="J175" s="265">
        <f>ROUND(I175*H175,2)</f>
        <v>0</v>
      </c>
      <c r="K175" s="261" t="s">
        <v>19</v>
      </c>
      <c r="L175" s="266"/>
      <c r="M175" s="267" t="s">
        <v>19</v>
      </c>
      <c r="N175" s="268" t="s">
        <v>45</v>
      </c>
      <c r="O175" s="85"/>
      <c r="P175" s="222">
        <f>O175*H175</f>
        <v>0</v>
      </c>
      <c r="Q175" s="222">
        <v>0.003</v>
      </c>
      <c r="R175" s="222">
        <f>Q175*H175</f>
        <v>0.36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161</v>
      </c>
      <c r="AT175" s="224" t="s">
        <v>157</v>
      </c>
      <c r="AU175" s="224" t="s">
        <v>156</v>
      </c>
      <c r="AY175" s="18" t="s">
        <v>139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81</v>
      </c>
      <c r="BK175" s="225">
        <f>ROUND(I175*H175,2)</f>
        <v>0</v>
      </c>
      <c r="BL175" s="18" t="s">
        <v>146</v>
      </c>
      <c r="BM175" s="224" t="s">
        <v>678</v>
      </c>
    </row>
    <row r="176" spans="1:51" s="14" customFormat="1" ht="12">
      <c r="A176" s="14"/>
      <c r="B176" s="237"/>
      <c r="C176" s="238"/>
      <c r="D176" s="228" t="s">
        <v>152</v>
      </c>
      <c r="E176" s="238"/>
      <c r="F176" s="240" t="s">
        <v>679</v>
      </c>
      <c r="G176" s="238"/>
      <c r="H176" s="241">
        <v>120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7" t="s">
        <v>152</v>
      </c>
      <c r="AU176" s="247" t="s">
        <v>156</v>
      </c>
      <c r="AV176" s="14" t="s">
        <v>83</v>
      </c>
      <c r="AW176" s="14" t="s">
        <v>4</v>
      </c>
      <c r="AX176" s="14" t="s">
        <v>81</v>
      </c>
      <c r="AY176" s="247" t="s">
        <v>139</v>
      </c>
    </row>
    <row r="177" spans="1:65" s="2" customFormat="1" ht="14.4" customHeight="1">
      <c r="A177" s="39"/>
      <c r="B177" s="40"/>
      <c r="C177" s="259" t="s">
        <v>327</v>
      </c>
      <c r="D177" s="259" t="s">
        <v>157</v>
      </c>
      <c r="E177" s="260" t="s">
        <v>589</v>
      </c>
      <c r="F177" s="261" t="s">
        <v>590</v>
      </c>
      <c r="G177" s="262" t="s">
        <v>167</v>
      </c>
      <c r="H177" s="263">
        <v>240</v>
      </c>
      <c r="I177" s="264"/>
      <c r="J177" s="265">
        <f>ROUND(I177*H177,2)</f>
        <v>0</v>
      </c>
      <c r="K177" s="261" t="s">
        <v>19</v>
      </c>
      <c r="L177" s="266"/>
      <c r="M177" s="267" t="s">
        <v>19</v>
      </c>
      <c r="N177" s="268" t="s">
        <v>45</v>
      </c>
      <c r="O177" s="85"/>
      <c r="P177" s="222">
        <f>O177*H177</f>
        <v>0</v>
      </c>
      <c r="Q177" s="222">
        <v>0.003</v>
      </c>
      <c r="R177" s="222">
        <f>Q177*H177</f>
        <v>0.72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161</v>
      </c>
      <c r="AT177" s="224" t="s">
        <v>157</v>
      </c>
      <c r="AU177" s="224" t="s">
        <v>156</v>
      </c>
      <c r="AY177" s="18" t="s">
        <v>139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81</v>
      </c>
      <c r="BK177" s="225">
        <f>ROUND(I177*H177,2)</f>
        <v>0</v>
      </c>
      <c r="BL177" s="18" t="s">
        <v>146</v>
      </c>
      <c r="BM177" s="224" t="s">
        <v>680</v>
      </c>
    </row>
    <row r="178" spans="1:51" s="14" customFormat="1" ht="12">
      <c r="A178" s="14"/>
      <c r="B178" s="237"/>
      <c r="C178" s="238"/>
      <c r="D178" s="228" t="s">
        <v>152</v>
      </c>
      <c r="E178" s="238"/>
      <c r="F178" s="240" t="s">
        <v>681</v>
      </c>
      <c r="G178" s="238"/>
      <c r="H178" s="241">
        <v>240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7" t="s">
        <v>152</v>
      </c>
      <c r="AU178" s="247" t="s">
        <v>156</v>
      </c>
      <c r="AV178" s="14" t="s">
        <v>83</v>
      </c>
      <c r="AW178" s="14" t="s">
        <v>4</v>
      </c>
      <c r="AX178" s="14" t="s">
        <v>81</v>
      </c>
      <c r="AY178" s="247" t="s">
        <v>139</v>
      </c>
    </row>
    <row r="179" spans="1:65" s="2" customFormat="1" ht="14.4" customHeight="1">
      <c r="A179" s="39"/>
      <c r="B179" s="40"/>
      <c r="C179" s="213" t="s">
        <v>332</v>
      </c>
      <c r="D179" s="213" t="s">
        <v>141</v>
      </c>
      <c r="E179" s="214" t="s">
        <v>593</v>
      </c>
      <c r="F179" s="215" t="s">
        <v>594</v>
      </c>
      <c r="G179" s="216" t="s">
        <v>167</v>
      </c>
      <c r="H179" s="217">
        <v>40</v>
      </c>
      <c r="I179" s="218"/>
      <c r="J179" s="219">
        <f>ROUND(I179*H179,2)</f>
        <v>0</v>
      </c>
      <c r="K179" s="215" t="s">
        <v>145</v>
      </c>
      <c r="L179" s="45"/>
      <c r="M179" s="220" t="s">
        <v>19</v>
      </c>
      <c r="N179" s="221" t="s">
        <v>45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146</v>
      </c>
      <c r="AT179" s="224" t="s">
        <v>141</v>
      </c>
      <c r="AU179" s="224" t="s">
        <v>156</v>
      </c>
      <c r="AY179" s="18" t="s">
        <v>139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81</v>
      </c>
      <c r="BK179" s="225">
        <f>ROUND(I179*H179,2)</f>
        <v>0</v>
      </c>
      <c r="BL179" s="18" t="s">
        <v>146</v>
      </c>
      <c r="BM179" s="224" t="s">
        <v>682</v>
      </c>
    </row>
    <row r="180" spans="1:65" s="2" customFormat="1" ht="14.4" customHeight="1">
      <c r="A180" s="39"/>
      <c r="B180" s="40"/>
      <c r="C180" s="213" t="s">
        <v>336</v>
      </c>
      <c r="D180" s="213" t="s">
        <v>141</v>
      </c>
      <c r="E180" s="214" t="s">
        <v>596</v>
      </c>
      <c r="F180" s="215" t="s">
        <v>597</v>
      </c>
      <c r="G180" s="216" t="s">
        <v>167</v>
      </c>
      <c r="H180" s="217">
        <v>40</v>
      </c>
      <c r="I180" s="218"/>
      <c r="J180" s="219">
        <f>ROUND(I180*H180,2)</f>
        <v>0</v>
      </c>
      <c r="K180" s="215" t="s">
        <v>19</v>
      </c>
      <c r="L180" s="45"/>
      <c r="M180" s="220" t="s">
        <v>19</v>
      </c>
      <c r="N180" s="221" t="s">
        <v>45</v>
      </c>
      <c r="O180" s="85"/>
      <c r="P180" s="222">
        <f>O180*H180</f>
        <v>0</v>
      </c>
      <c r="Q180" s="222">
        <v>3E-05</v>
      </c>
      <c r="R180" s="222">
        <f>Q180*H180</f>
        <v>0.0012000000000000001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146</v>
      </c>
      <c r="AT180" s="224" t="s">
        <v>141</v>
      </c>
      <c r="AU180" s="224" t="s">
        <v>156</v>
      </c>
      <c r="AY180" s="18" t="s">
        <v>139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81</v>
      </c>
      <c r="BK180" s="225">
        <f>ROUND(I180*H180,2)</f>
        <v>0</v>
      </c>
      <c r="BL180" s="18" t="s">
        <v>146</v>
      </c>
      <c r="BM180" s="224" t="s">
        <v>683</v>
      </c>
    </row>
    <row r="181" spans="1:65" s="2" customFormat="1" ht="14.4" customHeight="1">
      <c r="A181" s="39"/>
      <c r="B181" s="40"/>
      <c r="C181" s="259" t="s">
        <v>340</v>
      </c>
      <c r="D181" s="259" t="s">
        <v>157</v>
      </c>
      <c r="E181" s="260" t="s">
        <v>599</v>
      </c>
      <c r="F181" s="261" t="s">
        <v>600</v>
      </c>
      <c r="G181" s="262" t="s">
        <v>167</v>
      </c>
      <c r="H181" s="263">
        <v>40</v>
      </c>
      <c r="I181" s="264"/>
      <c r="J181" s="265">
        <f>ROUND(I181*H181,2)</f>
        <v>0</v>
      </c>
      <c r="K181" s="261" t="s">
        <v>19</v>
      </c>
      <c r="L181" s="266"/>
      <c r="M181" s="267" t="s">
        <v>19</v>
      </c>
      <c r="N181" s="268" t="s">
        <v>45</v>
      </c>
      <c r="O181" s="85"/>
      <c r="P181" s="222">
        <f>O181*H181</f>
        <v>0</v>
      </c>
      <c r="Q181" s="222">
        <v>0.0001</v>
      </c>
      <c r="R181" s="222">
        <f>Q181*H181</f>
        <v>0.004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83</v>
      </c>
      <c r="AT181" s="224" t="s">
        <v>157</v>
      </c>
      <c r="AU181" s="224" t="s">
        <v>156</v>
      </c>
      <c r="AY181" s="18" t="s">
        <v>139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81</v>
      </c>
      <c r="BK181" s="225">
        <f>ROUND(I181*H181,2)</f>
        <v>0</v>
      </c>
      <c r="BL181" s="18" t="s">
        <v>81</v>
      </c>
      <c r="BM181" s="224" t="s">
        <v>684</v>
      </c>
    </row>
    <row r="182" spans="1:47" s="2" customFormat="1" ht="12">
      <c r="A182" s="39"/>
      <c r="B182" s="40"/>
      <c r="C182" s="41"/>
      <c r="D182" s="228" t="s">
        <v>169</v>
      </c>
      <c r="E182" s="41"/>
      <c r="F182" s="269" t="s">
        <v>602</v>
      </c>
      <c r="G182" s="41"/>
      <c r="H182" s="41"/>
      <c r="I182" s="270"/>
      <c r="J182" s="41"/>
      <c r="K182" s="41"/>
      <c r="L182" s="45"/>
      <c r="M182" s="271"/>
      <c r="N182" s="27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169</v>
      </c>
      <c r="AU182" s="18" t="s">
        <v>156</v>
      </c>
    </row>
    <row r="183" spans="1:65" s="2" customFormat="1" ht="14.4" customHeight="1">
      <c r="A183" s="39"/>
      <c r="B183" s="40"/>
      <c r="C183" s="213" t="s">
        <v>346</v>
      </c>
      <c r="D183" s="213" t="s">
        <v>141</v>
      </c>
      <c r="E183" s="214" t="s">
        <v>603</v>
      </c>
      <c r="F183" s="215" t="s">
        <v>604</v>
      </c>
      <c r="G183" s="216" t="s">
        <v>144</v>
      </c>
      <c r="H183" s="217">
        <v>48</v>
      </c>
      <c r="I183" s="218"/>
      <c r="J183" s="219">
        <f>ROUND(I183*H183,2)</f>
        <v>0</v>
      </c>
      <c r="K183" s="215" t="s">
        <v>145</v>
      </c>
      <c r="L183" s="45"/>
      <c r="M183" s="220" t="s">
        <v>19</v>
      </c>
      <c r="N183" s="221" t="s">
        <v>45</v>
      </c>
      <c r="O183" s="85"/>
      <c r="P183" s="222">
        <f>O183*H183</f>
        <v>0</v>
      </c>
      <c r="Q183" s="222">
        <v>3E-05</v>
      </c>
      <c r="R183" s="222">
        <f>Q183*H183</f>
        <v>0.00144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146</v>
      </c>
      <c r="AT183" s="224" t="s">
        <v>141</v>
      </c>
      <c r="AU183" s="224" t="s">
        <v>156</v>
      </c>
      <c r="AY183" s="18" t="s">
        <v>139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81</v>
      </c>
      <c r="BK183" s="225">
        <f>ROUND(I183*H183,2)</f>
        <v>0</v>
      </c>
      <c r="BL183" s="18" t="s">
        <v>146</v>
      </c>
      <c r="BM183" s="224" t="s">
        <v>685</v>
      </c>
    </row>
    <row r="184" spans="1:51" s="13" customFormat="1" ht="12">
      <c r="A184" s="13"/>
      <c r="B184" s="226"/>
      <c r="C184" s="227"/>
      <c r="D184" s="228" t="s">
        <v>152</v>
      </c>
      <c r="E184" s="229" t="s">
        <v>19</v>
      </c>
      <c r="F184" s="230" t="s">
        <v>606</v>
      </c>
      <c r="G184" s="227"/>
      <c r="H184" s="229" t="s">
        <v>19</v>
      </c>
      <c r="I184" s="231"/>
      <c r="J184" s="227"/>
      <c r="K184" s="227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152</v>
      </c>
      <c r="AU184" s="236" t="s">
        <v>156</v>
      </c>
      <c r="AV184" s="13" t="s">
        <v>81</v>
      </c>
      <c r="AW184" s="13" t="s">
        <v>34</v>
      </c>
      <c r="AX184" s="13" t="s">
        <v>74</v>
      </c>
      <c r="AY184" s="236" t="s">
        <v>139</v>
      </c>
    </row>
    <row r="185" spans="1:51" s="14" customFormat="1" ht="12">
      <c r="A185" s="14"/>
      <c r="B185" s="237"/>
      <c r="C185" s="238"/>
      <c r="D185" s="228" t="s">
        <v>152</v>
      </c>
      <c r="E185" s="239" t="s">
        <v>19</v>
      </c>
      <c r="F185" s="240" t="s">
        <v>686</v>
      </c>
      <c r="G185" s="238"/>
      <c r="H185" s="241">
        <v>48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7" t="s">
        <v>152</v>
      </c>
      <c r="AU185" s="247" t="s">
        <v>156</v>
      </c>
      <c r="AV185" s="14" t="s">
        <v>83</v>
      </c>
      <c r="AW185" s="14" t="s">
        <v>34</v>
      </c>
      <c r="AX185" s="14" t="s">
        <v>74</v>
      </c>
      <c r="AY185" s="247" t="s">
        <v>139</v>
      </c>
    </row>
    <row r="186" spans="1:51" s="15" customFormat="1" ht="12">
      <c r="A186" s="15"/>
      <c r="B186" s="248"/>
      <c r="C186" s="249"/>
      <c r="D186" s="228" t="s">
        <v>152</v>
      </c>
      <c r="E186" s="250" t="s">
        <v>19</v>
      </c>
      <c r="F186" s="251" t="s">
        <v>155</v>
      </c>
      <c r="G186" s="249"/>
      <c r="H186" s="252">
        <v>48</v>
      </c>
      <c r="I186" s="253"/>
      <c r="J186" s="249"/>
      <c r="K186" s="249"/>
      <c r="L186" s="254"/>
      <c r="M186" s="255"/>
      <c r="N186" s="256"/>
      <c r="O186" s="256"/>
      <c r="P186" s="256"/>
      <c r="Q186" s="256"/>
      <c r="R186" s="256"/>
      <c r="S186" s="256"/>
      <c r="T186" s="257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8" t="s">
        <v>152</v>
      </c>
      <c r="AU186" s="258" t="s">
        <v>156</v>
      </c>
      <c r="AV186" s="15" t="s">
        <v>146</v>
      </c>
      <c r="AW186" s="15" t="s">
        <v>34</v>
      </c>
      <c r="AX186" s="15" t="s">
        <v>81</v>
      </c>
      <c r="AY186" s="258" t="s">
        <v>139</v>
      </c>
    </row>
    <row r="187" spans="1:65" s="2" customFormat="1" ht="14.4" customHeight="1">
      <c r="A187" s="39"/>
      <c r="B187" s="40"/>
      <c r="C187" s="259" t="s">
        <v>348</v>
      </c>
      <c r="D187" s="259" t="s">
        <v>157</v>
      </c>
      <c r="E187" s="260" t="s">
        <v>608</v>
      </c>
      <c r="F187" s="261" t="s">
        <v>609</v>
      </c>
      <c r="G187" s="262" t="s">
        <v>144</v>
      </c>
      <c r="H187" s="263">
        <v>49.44</v>
      </c>
      <c r="I187" s="264"/>
      <c r="J187" s="265">
        <f>ROUND(I187*H187,2)</f>
        <v>0</v>
      </c>
      <c r="K187" s="261" t="s">
        <v>145</v>
      </c>
      <c r="L187" s="266"/>
      <c r="M187" s="267" t="s">
        <v>19</v>
      </c>
      <c r="N187" s="268" t="s">
        <v>45</v>
      </c>
      <c r="O187" s="85"/>
      <c r="P187" s="222">
        <f>O187*H187</f>
        <v>0</v>
      </c>
      <c r="Q187" s="222">
        <v>0.0005</v>
      </c>
      <c r="R187" s="222">
        <f>Q187*H187</f>
        <v>0.02472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161</v>
      </c>
      <c r="AT187" s="224" t="s">
        <v>157</v>
      </c>
      <c r="AU187" s="224" t="s">
        <v>156</v>
      </c>
      <c r="AY187" s="18" t="s">
        <v>139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81</v>
      </c>
      <c r="BK187" s="225">
        <f>ROUND(I187*H187,2)</f>
        <v>0</v>
      </c>
      <c r="BL187" s="18" t="s">
        <v>146</v>
      </c>
      <c r="BM187" s="224" t="s">
        <v>687</v>
      </c>
    </row>
    <row r="188" spans="1:51" s="13" customFormat="1" ht="12">
      <c r="A188" s="13"/>
      <c r="B188" s="226"/>
      <c r="C188" s="227"/>
      <c r="D188" s="228" t="s">
        <v>152</v>
      </c>
      <c r="E188" s="229" t="s">
        <v>19</v>
      </c>
      <c r="F188" s="230" t="s">
        <v>611</v>
      </c>
      <c r="G188" s="227"/>
      <c r="H188" s="229" t="s">
        <v>19</v>
      </c>
      <c r="I188" s="231"/>
      <c r="J188" s="227"/>
      <c r="K188" s="227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152</v>
      </c>
      <c r="AU188" s="236" t="s">
        <v>156</v>
      </c>
      <c r="AV188" s="13" t="s">
        <v>81</v>
      </c>
      <c r="AW188" s="13" t="s">
        <v>34</v>
      </c>
      <c r="AX188" s="13" t="s">
        <v>74</v>
      </c>
      <c r="AY188" s="236" t="s">
        <v>139</v>
      </c>
    </row>
    <row r="189" spans="1:51" s="14" customFormat="1" ht="12">
      <c r="A189" s="14"/>
      <c r="B189" s="237"/>
      <c r="C189" s="238"/>
      <c r="D189" s="228" t="s">
        <v>152</v>
      </c>
      <c r="E189" s="239" t="s">
        <v>19</v>
      </c>
      <c r="F189" s="240" t="s">
        <v>688</v>
      </c>
      <c r="G189" s="238"/>
      <c r="H189" s="241">
        <v>49.44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7" t="s">
        <v>152</v>
      </c>
      <c r="AU189" s="247" t="s">
        <v>156</v>
      </c>
      <c r="AV189" s="14" t="s">
        <v>83</v>
      </c>
      <c r="AW189" s="14" t="s">
        <v>34</v>
      </c>
      <c r="AX189" s="14" t="s">
        <v>74</v>
      </c>
      <c r="AY189" s="247" t="s">
        <v>139</v>
      </c>
    </row>
    <row r="190" spans="1:51" s="15" customFormat="1" ht="12">
      <c r="A190" s="15"/>
      <c r="B190" s="248"/>
      <c r="C190" s="249"/>
      <c r="D190" s="228" t="s">
        <v>152</v>
      </c>
      <c r="E190" s="250" t="s">
        <v>19</v>
      </c>
      <c r="F190" s="251" t="s">
        <v>155</v>
      </c>
      <c r="G190" s="249"/>
      <c r="H190" s="252">
        <v>49.44</v>
      </c>
      <c r="I190" s="253"/>
      <c r="J190" s="249"/>
      <c r="K190" s="249"/>
      <c r="L190" s="254"/>
      <c r="M190" s="255"/>
      <c r="N190" s="256"/>
      <c r="O190" s="256"/>
      <c r="P190" s="256"/>
      <c r="Q190" s="256"/>
      <c r="R190" s="256"/>
      <c r="S190" s="256"/>
      <c r="T190" s="25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8" t="s">
        <v>152</v>
      </c>
      <c r="AU190" s="258" t="s">
        <v>156</v>
      </c>
      <c r="AV190" s="15" t="s">
        <v>146</v>
      </c>
      <c r="AW190" s="15" t="s">
        <v>34</v>
      </c>
      <c r="AX190" s="15" t="s">
        <v>81</v>
      </c>
      <c r="AY190" s="258" t="s">
        <v>139</v>
      </c>
    </row>
    <row r="191" spans="1:65" s="2" customFormat="1" ht="14.4" customHeight="1">
      <c r="A191" s="39"/>
      <c r="B191" s="40"/>
      <c r="C191" s="213" t="s">
        <v>350</v>
      </c>
      <c r="D191" s="213" t="s">
        <v>141</v>
      </c>
      <c r="E191" s="214" t="s">
        <v>509</v>
      </c>
      <c r="F191" s="215" t="s">
        <v>510</v>
      </c>
      <c r="G191" s="216" t="s">
        <v>144</v>
      </c>
      <c r="H191" s="217">
        <v>40</v>
      </c>
      <c r="I191" s="218"/>
      <c r="J191" s="219">
        <f>ROUND(I191*H191,2)</f>
        <v>0</v>
      </c>
      <c r="K191" s="215" t="s">
        <v>145</v>
      </c>
      <c r="L191" s="45"/>
      <c r="M191" s="220" t="s">
        <v>19</v>
      </c>
      <c r="N191" s="221" t="s">
        <v>45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146</v>
      </c>
      <c r="AT191" s="224" t="s">
        <v>141</v>
      </c>
      <c r="AU191" s="224" t="s">
        <v>156</v>
      </c>
      <c r="AY191" s="18" t="s">
        <v>139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81</v>
      </c>
      <c r="BK191" s="225">
        <f>ROUND(I191*H191,2)</f>
        <v>0</v>
      </c>
      <c r="BL191" s="18" t="s">
        <v>146</v>
      </c>
      <c r="BM191" s="224" t="s">
        <v>689</v>
      </c>
    </row>
    <row r="192" spans="1:65" s="2" customFormat="1" ht="14.4" customHeight="1">
      <c r="A192" s="39"/>
      <c r="B192" s="40"/>
      <c r="C192" s="259" t="s">
        <v>358</v>
      </c>
      <c r="D192" s="259" t="s">
        <v>157</v>
      </c>
      <c r="E192" s="260" t="s">
        <v>614</v>
      </c>
      <c r="F192" s="261" t="s">
        <v>513</v>
      </c>
      <c r="G192" s="262" t="s">
        <v>447</v>
      </c>
      <c r="H192" s="263">
        <v>4.12</v>
      </c>
      <c r="I192" s="264"/>
      <c r="J192" s="265">
        <f>ROUND(I192*H192,2)</f>
        <v>0</v>
      </c>
      <c r="K192" s="261" t="s">
        <v>145</v>
      </c>
      <c r="L192" s="266"/>
      <c r="M192" s="267" t="s">
        <v>19</v>
      </c>
      <c r="N192" s="268" t="s">
        <v>45</v>
      </c>
      <c r="O192" s="85"/>
      <c r="P192" s="222">
        <f>O192*H192</f>
        <v>0</v>
      </c>
      <c r="Q192" s="222">
        <v>0.2</v>
      </c>
      <c r="R192" s="222">
        <f>Q192*H192</f>
        <v>0.8240000000000001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161</v>
      </c>
      <c r="AT192" s="224" t="s">
        <v>157</v>
      </c>
      <c r="AU192" s="224" t="s">
        <v>156</v>
      </c>
      <c r="AY192" s="18" t="s">
        <v>139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81</v>
      </c>
      <c r="BK192" s="225">
        <f>ROUND(I192*H192,2)</f>
        <v>0</v>
      </c>
      <c r="BL192" s="18" t="s">
        <v>146</v>
      </c>
      <c r="BM192" s="224" t="s">
        <v>690</v>
      </c>
    </row>
    <row r="193" spans="1:51" s="13" customFormat="1" ht="12">
      <c r="A193" s="13"/>
      <c r="B193" s="226"/>
      <c r="C193" s="227"/>
      <c r="D193" s="228" t="s">
        <v>152</v>
      </c>
      <c r="E193" s="229" t="s">
        <v>19</v>
      </c>
      <c r="F193" s="230" t="s">
        <v>515</v>
      </c>
      <c r="G193" s="227"/>
      <c r="H193" s="229" t="s">
        <v>19</v>
      </c>
      <c r="I193" s="231"/>
      <c r="J193" s="227"/>
      <c r="K193" s="227"/>
      <c r="L193" s="232"/>
      <c r="M193" s="233"/>
      <c r="N193" s="234"/>
      <c r="O193" s="234"/>
      <c r="P193" s="234"/>
      <c r="Q193" s="234"/>
      <c r="R193" s="234"/>
      <c r="S193" s="234"/>
      <c r="T193" s="23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6" t="s">
        <v>152</v>
      </c>
      <c r="AU193" s="236" t="s">
        <v>156</v>
      </c>
      <c r="AV193" s="13" t="s">
        <v>81</v>
      </c>
      <c r="AW193" s="13" t="s">
        <v>34</v>
      </c>
      <c r="AX193" s="13" t="s">
        <v>74</v>
      </c>
      <c r="AY193" s="236" t="s">
        <v>139</v>
      </c>
    </row>
    <row r="194" spans="1:51" s="14" customFormat="1" ht="12">
      <c r="A194" s="14"/>
      <c r="B194" s="237"/>
      <c r="C194" s="238"/>
      <c r="D194" s="228" t="s">
        <v>152</v>
      </c>
      <c r="E194" s="239" t="s">
        <v>19</v>
      </c>
      <c r="F194" s="240" t="s">
        <v>691</v>
      </c>
      <c r="G194" s="238"/>
      <c r="H194" s="241">
        <v>4.12</v>
      </c>
      <c r="I194" s="242"/>
      <c r="J194" s="238"/>
      <c r="K194" s="238"/>
      <c r="L194" s="243"/>
      <c r="M194" s="244"/>
      <c r="N194" s="245"/>
      <c r="O194" s="245"/>
      <c r="P194" s="245"/>
      <c r="Q194" s="245"/>
      <c r="R194" s="245"/>
      <c r="S194" s="245"/>
      <c r="T194" s="24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7" t="s">
        <v>152</v>
      </c>
      <c r="AU194" s="247" t="s">
        <v>156</v>
      </c>
      <c r="AV194" s="14" t="s">
        <v>83</v>
      </c>
      <c r="AW194" s="14" t="s">
        <v>34</v>
      </c>
      <c r="AX194" s="14" t="s">
        <v>74</v>
      </c>
      <c r="AY194" s="247" t="s">
        <v>139</v>
      </c>
    </row>
    <row r="195" spans="1:51" s="15" customFormat="1" ht="12">
      <c r="A195" s="15"/>
      <c r="B195" s="248"/>
      <c r="C195" s="249"/>
      <c r="D195" s="228" t="s">
        <v>152</v>
      </c>
      <c r="E195" s="250" t="s">
        <v>19</v>
      </c>
      <c r="F195" s="251" t="s">
        <v>155</v>
      </c>
      <c r="G195" s="249"/>
      <c r="H195" s="252">
        <v>4.12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8" t="s">
        <v>152</v>
      </c>
      <c r="AU195" s="258" t="s">
        <v>156</v>
      </c>
      <c r="AV195" s="15" t="s">
        <v>146</v>
      </c>
      <c r="AW195" s="15" t="s">
        <v>34</v>
      </c>
      <c r="AX195" s="15" t="s">
        <v>81</v>
      </c>
      <c r="AY195" s="258" t="s">
        <v>139</v>
      </c>
    </row>
    <row r="196" spans="1:65" s="2" customFormat="1" ht="37.8" customHeight="1">
      <c r="A196" s="39"/>
      <c r="B196" s="40"/>
      <c r="C196" s="213" t="s">
        <v>362</v>
      </c>
      <c r="D196" s="213" t="s">
        <v>141</v>
      </c>
      <c r="E196" s="214" t="s">
        <v>617</v>
      </c>
      <c r="F196" s="215" t="s">
        <v>530</v>
      </c>
      <c r="G196" s="216" t="s">
        <v>167</v>
      </c>
      <c r="H196" s="217">
        <v>40</v>
      </c>
      <c r="I196" s="218"/>
      <c r="J196" s="219">
        <f>ROUND(I196*H196,2)</f>
        <v>0</v>
      </c>
      <c r="K196" s="215" t="s">
        <v>19</v>
      </c>
      <c r="L196" s="45"/>
      <c r="M196" s="220" t="s">
        <v>19</v>
      </c>
      <c r="N196" s="221" t="s">
        <v>45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0.0001</v>
      </c>
      <c r="T196" s="223">
        <f>S196*H196</f>
        <v>0.004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146</v>
      </c>
      <c r="AT196" s="224" t="s">
        <v>141</v>
      </c>
      <c r="AU196" s="224" t="s">
        <v>156</v>
      </c>
      <c r="AY196" s="18" t="s">
        <v>139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81</v>
      </c>
      <c r="BK196" s="225">
        <f>ROUND(I196*H196,2)</f>
        <v>0</v>
      </c>
      <c r="BL196" s="18" t="s">
        <v>146</v>
      </c>
      <c r="BM196" s="224" t="s">
        <v>692</v>
      </c>
    </row>
    <row r="197" spans="1:65" s="2" customFormat="1" ht="14.4" customHeight="1">
      <c r="A197" s="39"/>
      <c r="B197" s="40"/>
      <c r="C197" s="213" t="s">
        <v>366</v>
      </c>
      <c r="D197" s="213" t="s">
        <v>141</v>
      </c>
      <c r="E197" s="214" t="s">
        <v>540</v>
      </c>
      <c r="F197" s="215" t="s">
        <v>541</v>
      </c>
      <c r="G197" s="216" t="s">
        <v>167</v>
      </c>
      <c r="H197" s="217">
        <v>40</v>
      </c>
      <c r="I197" s="218"/>
      <c r="J197" s="219">
        <f>ROUND(I197*H197,2)</f>
        <v>0</v>
      </c>
      <c r="K197" s="215" t="s">
        <v>19</v>
      </c>
      <c r="L197" s="45"/>
      <c r="M197" s="220" t="s">
        <v>19</v>
      </c>
      <c r="N197" s="221" t="s">
        <v>45</v>
      </c>
      <c r="O197" s="85"/>
      <c r="P197" s="222">
        <f>O197*H197</f>
        <v>0</v>
      </c>
      <c r="Q197" s="222">
        <v>3E-05</v>
      </c>
      <c r="R197" s="222">
        <f>Q197*H197</f>
        <v>0.0012000000000000001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146</v>
      </c>
      <c r="AT197" s="224" t="s">
        <v>141</v>
      </c>
      <c r="AU197" s="224" t="s">
        <v>156</v>
      </c>
      <c r="AY197" s="18" t="s">
        <v>139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81</v>
      </c>
      <c r="BK197" s="225">
        <f>ROUND(I197*H197,2)</f>
        <v>0</v>
      </c>
      <c r="BL197" s="18" t="s">
        <v>146</v>
      </c>
      <c r="BM197" s="224" t="s">
        <v>693</v>
      </c>
    </row>
    <row r="198" spans="1:65" s="2" customFormat="1" ht="24.15" customHeight="1">
      <c r="A198" s="39"/>
      <c r="B198" s="40"/>
      <c r="C198" s="259" t="s">
        <v>370</v>
      </c>
      <c r="D198" s="259" t="s">
        <v>157</v>
      </c>
      <c r="E198" s="260" t="s">
        <v>620</v>
      </c>
      <c r="F198" s="261" t="s">
        <v>621</v>
      </c>
      <c r="G198" s="262" t="s">
        <v>167</v>
      </c>
      <c r="H198" s="263">
        <v>4</v>
      </c>
      <c r="I198" s="264"/>
      <c r="J198" s="265">
        <f>ROUND(I198*H198,2)</f>
        <v>0</v>
      </c>
      <c r="K198" s="261" t="s">
        <v>19</v>
      </c>
      <c r="L198" s="266"/>
      <c r="M198" s="267" t="s">
        <v>19</v>
      </c>
      <c r="N198" s="268" t="s">
        <v>45</v>
      </c>
      <c r="O198" s="85"/>
      <c r="P198" s="222">
        <f>O198*H198</f>
        <v>0</v>
      </c>
      <c r="Q198" s="222">
        <v>0.00025</v>
      </c>
      <c r="R198" s="222">
        <f>Q198*H198</f>
        <v>0.001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161</v>
      </c>
      <c r="AT198" s="224" t="s">
        <v>157</v>
      </c>
      <c r="AU198" s="224" t="s">
        <v>156</v>
      </c>
      <c r="AY198" s="18" t="s">
        <v>139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81</v>
      </c>
      <c r="BK198" s="225">
        <f>ROUND(I198*H198,2)</f>
        <v>0</v>
      </c>
      <c r="BL198" s="18" t="s">
        <v>146</v>
      </c>
      <c r="BM198" s="224" t="s">
        <v>694</v>
      </c>
    </row>
    <row r="199" spans="1:65" s="2" customFormat="1" ht="14.4" customHeight="1">
      <c r="A199" s="39"/>
      <c r="B199" s="40"/>
      <c r="C199" s="213" t="s">
        <v>376</v>
      </c>
      <c r="D199" s="213" t="s">
        <v>141</v>
      </c>
      <c r="E199" s="214" t="s">
        <v>546</v>
      </c>
      <c r="F199" s="215" t="s">
        <v>547</v>
      </c>
      <c r="G199" s="216" t="s">
        <v>447</v>
      </c>
      <c r="H199" s="217">
        <v>13.68</v>
      </c>
      <c r="I199" s="218"/>
      <c r="J199" s="219">
        <f>ROUND(I199*H199,2)</f>
        <v>0</v>
      </c>
      <c r="K199" s="215" t="s">
        <v>19</v>
      </c>
      <c r="L199" s="45"/>
      <c r="M199" s="220" t="s">
        <v>19</v>
      </c>
      <c r="N199" s="221" t="s">
        <v>45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146</v>
      </c>
      <c r="AT199" s="224" t="s">
        <v>141</v>
      </c>
      <c r="AU199" s="224" t="s">
        <v>156</v>
      </c>
      <c r="AY199" s="18" t="s">
        <v>139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81</v>
      </c>
      <c r="BK199" s="225">
        <f>ROUND(I199*H199,2)</f>
        <v>0</v>
      </c>
      <c r="BL199" s="18" t="s">
        <v>146</v>
      </c>
      <c r="BM199" s="224" t="s">
        <v>695</v>
      </c>
    </row>
    <row r="200" spans="1:51" s="13" customFormat="1" ht="12">
      <c r="A200" s="13"/>
      <c r="B200" s="226"/>
      <c r="C200" s="227"/>
      <c r="D200" s="228" t="s">
        <v>152</v>
      </c>
      <c r="E200" s="229" t="s">
        <v>19</v>
      </c>
      <c r="F200" s="230" t="s">
        <v>549</v>
      </c>
      <c r="G200" s="227"/>
      <c r="H200" s="229" t="s">
        <v>19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152</v>
      </c>
      <c r="AU200" s="236" t="s">
        <v>156</v>
      </c>
      <c r="AV200" s="13" t="s">
        <v>81</v>
      </c>
      <c r="AW200" s="13" t="s">
        <v>34</v>
      </c>
      <c r="AX200" s="13" t="s">
        <v>74</v>
      </c>
      <c r="AY200" s="236" t="s">
        <v>139</v>
      </c>
    </row>
    <row r="201" spans="1:51" s="14" customFormat="1" ht="12">
      <c r="A201" s="14"/>
      <c r="B201" s="237"/>
      <c r="C201" s="238"/>
      <c r="D201" s="228" t="s">
        <v>152</v>
      </c>
      <c r="E201" s="239" t="s">
        <v>19</v>
      </c>
      <c r="F201" s="240" t="s">
        <v>696</v>
      </c>
      <c r="G201" s="238"/>
      <c r="H201" s="241">
        <v>13.68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7" t="s">
        <v>152</v>
      </c>
      <c r="AU201" s="247" t="s">
        <v>156</v>
      </c>
      <c r="AV201" s="14" t="s">
        <v>83</v>
      </c>
      <c r="AW201" s="14" t="s">
        <v>34</v>
      </c>
      <c r="AX201" s="14" t="s">
        <v>74</v>
      </c>
      <c r="AY201" s="247" t="s">
        <v>139</v>
      </c>
    </row>
    <row r="202" spans="1:51" s="15" customFormat="1" ht="12">
      <c r="A202" s="15"/>
      <c r="B202" s="248"/>
      <c r="C202" s="249"/>
      <c r="D202" s="228" t="s">
        <v>152</v>
      </c>
      <c r="E202" s="250" t="s">
        <v>19</v>
      </c>
      <c r="F202" s="251" t="s">
        <v>155</v>
      </c>
      <c r="G202" s="249"/>
      <c r="H202" s="252">
        <v>13.68</v>
      </c>
      <c r="I202" s="253"/>
      <c r="J202" s="249"/>
      <c r="K202" s="249"/>
      <c r="L202" s="254"/>
      <c r="M202" s="255"/>
      <c r="N202" s="256"/>
      <c r="O202" s="256"/>
      <c r="P202" s="256"/>
      <c r="Q202" s="256"/>
      <c r="R202" s="256"/>
      <c r="S202" s="256"/>
      <c r="T202" s="257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8" t="s">
        <v>152</v>
      </c>
      <c r="AU202" s="258" t="s">
        <v>156</v>
      </c>
      <c r="AV202" s="15" t="s">
        <v>146</v>
      </c>
      <c r="AW202" s="15" t="s">
        <v>34</v>
      </c>
      <c r="AX202" s="15" t="s">
        <v>81</v>
      </c>
      <c r="AY202" s="258" t="s">
        <v>139</v>
      </c>
    </row>
    <row r="203" spans="1:65" s="2" customFormat="1" ht="14.4" customHeight="1">
      <c r="A203" s="39"/>
      <c r="B203" s="40"/>
      <c r="C203" s="213" t="s">
        <v>381</v>
      </c>
      <c r="D203" s="213" t="s">
        <v>141</v>
      </c>
      <c r="E203" s="214" t="s">
        <v>532</v>
      </c>
      <c r="F203" s="215" t="s">
        <v>533</v>
      </c>
      <c r="G203" s="216" t="s">
        <v>447</v>
      </c>
      <c r="H203" s="217">
        <v>4</v>
      </c>
      <c r="I203" s="218"/>
      <c r="J203" s="219">
        <f>ROUND(I203*H203,2)</f>
        <v>0</v>
      </c>
      <c r="K203" s="215" t="s">
        <v>145</v>
      </c>
      <c r="L203" s="45"/>
      <c r="M203" s="220" t="s">
        <v>19</v>
      </c>
      <c r="N203" s="221" t="s">
        <v>45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146</v>
      </c>
      <c r="AT203" s="224" t="s">
        <v>141</v>
      </c>
      <c r="AU203" s="224" t="s">
        <v>156</v>
      </c>
      <c r="AY203" s="18" t="s">
        <v>139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81</v>
      </c>
      <c r="BK203" s="225">
        <f>ROUND(I203*H203,2)</f>
        <v>0</v>
      </c>
      <c r="BL203" s="18" t="s">
        <v>146</v>
      </c>
      <c r="BM203" s="224" t="s">
        <v>697</v>
      </c>
    </row>
    <row r="204" spans="1:51" s="13" customFormat="1" ht="12">
      <c r="A204" s="13"/>
      <c r="B204" s="226"/>
      <c r="C204" s="227"/>
      <c r="D204" s="228" t="s">
        <v>152</v>
      </c>
      <c r="E204" s="229" t="s">
        <v>19</v>
      </c>
      <c r="F204" s="230" t="s">
        <v>626</v>
      </c>
      <c r="G204" s="227"/>
      <c r="H204" s="229" t="s">
        <v>19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152</v>
      </c>
      <c r="AU204" s="236" t="s">
        <v>156</v>
      </c>
      <c r="AV204" s="13" t="s">
        <v>81</v>
      </c>
      <c r="AW204" s="13" t="s">
        <v>34</v>
      </c>
      <c r="AX204" s="13" t="s">
        <v>74</v>
      </c>
      <c r="AY204" s="236" t="s">
        <v>139</v>
      </c>
    </row>
    <row r="205" spans="1:51" s="14" customFormat="1" ht="12">
      <c r="A205" s="14"/>
      <c r="B205" s="237"/>
      <c r="C205" s="238"/>
      <c r="D205" s="228" t="s">
        <v>152</v>
      </c>
      <c r="E205" s="239" t="s">
        <v>19</v>
      </c>
      <c r="F205" s="240" t="s">
        <v>698</v>
      </c>
      <c r="G205" s="238"/>
      <c r="H205" s="241">
        <v>4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7" t="s">
        <v>152</v>
      </c>
      <c r="AU205" s="247" t="s">
        <v>156</v>
      </c>
      <c r="AV205" s="14" t="s">
        <v>83</v>
      </c>
      <c r="AW205" s="14" t="s">
        <v>34</v>
      </c>
      <c r="AX205" s="14" t="s">
        <v>74</v>
      </c>
      <c r="AY205" s="247" t="s">
        <v>139</v>
      </c>
    </row>
    <row r="206" spans="1:51" s="15" customFormat="1" ht="12">
      <c r="A206" s="15"/>
      <c r="B206" s="248"/>
      <c r="C206" s="249"/>
      <c r="D206" s="228" t="s">
        <v>152</v>
      </c>
      <c r="E206" s="250" t="s">
        <v>19</v>
      </c>
      <c r="F206" s="251" t="s">
        <v>155</v>
      </c>
      <c r="G206" s="249"/>
      <c r="H206" s="252">
        <v>4</v>
      </c>
      <c r="I206" s="253"/>
      <c r="J206" s="249"/>
      <c r="K206" s="249"/>
      <c r="L206" s="254"/>
      <c r="M206" s="255"/>
      <c r="N206" s="256"/>
      <c r="O206" s="256"/>
      <c r="P206" s="256"/>
      <c r="Q206" s="256"/>
      <c r="R206" s="256"/>
      <c r="S206" s="256"/>
      <c r="T206" s="257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8" t="s">
        <v>152</v>
      </c>
      <c r="AU206" s="258" t="s">
        <v>156</v>
      </c>
      <c r="AV206" s="15" t="s">
        <v>146</v>
      </c>
      <c r="AW206" s="15" t="s">
        <v>34</v>
      </c>
      <c r="AX206" s="15" t="s">
        <v>81</v>
      </c>
      <c r="AY206" s="258" t="s">
        <v>139</v>
      </c>
    </row>
    <row r="207" spans="1:65" s="2" customFormat="1" ht="14.4" customHeight="1">
      <c r="A207" s="39"/>
      <c r="B207" s="40"/>
      <c r="C207" s="213" t="s">
        <v>385</v>
      </c>
      <c r="D207" s="213" t="s">
        <v>141</v>
      </c>
      <c r="E207" s="214" t="s">
        <v>628</v>
      </c>
      <c r="F207" s="215" t="s">
        <v>629</v>
      </c>
      <c r="G207" s="216" t="s">
        <v>447</v>
      </c>
      <c r="H207" s="217">
        <v>17.68</v>
      </c>
      <c r="I207" s="218"/>
      <c r="J207" s="219">
        <f>ROUND(I207*H207,2)</f>
        <v>0</v>
      </c>
      <c r="K207" s="215" t="s">
        <v>145</v>
      </c>
      <c r="L207" s="45"/>
      <c r="M207" s="220" t="s">
        <v>19</v>
      </c>
      <c r="N207" s="221" t="s">
        <v>45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146</v>
      </c>
      <c r="AT207" s="224" t="s">
        <v>141</v>
      </c>
      <c r="AU207" s="224" t="s">
        <v>156</v>
      </c>
      <c r="AY207" s="18" t="s">
        <v>139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81</v>
      </c>
      <c r="BK207" s="225">
        <f>ROUND(I207*H207,2)</f>
        <v>0</v>
      </c>
      <c r="BL207" s="18" t="s">
        <v>146</v>
      </c>
      <c r="BM207" s="224" t="s">
        <v>699</v>
      </c>
    </row>
    <row r="208" spans="1:51" s="13" customFormat="1" ht="12">
      <c r="A208" s="13"/>
      <c r="B208" s="226"/>
      <c r="C208" s="227"/>
      <c r="D208" s="228" t="s">
        <v>152</v>
      </c>
      <c r="E208" s="229" t="s">
        <v>19</v>
      </c>
      <c r="F208" s="230" t="s">
        <v>631</v>
      </c>
      <c r="G208" s="227"/>
      <c r="H208" s="229" t="s">
        <v>19</v>
      </c>
      <c r="I208" s="231"/>
      <c r="J208" s="227"/>
      <c r="K208" s="227"/>
      <c r="L208" s="232"/>
      <c r="M208" s="233"/>
      <c r="N208" s="234"/>
      <c r="O208" s="234"/>
      <c r="P208" s="234"/>
      <c r="Q208" s="234"/>
      <c r="R208" s="234"/>
      <c r="S208" s="234"/>
      <c r="T208" s="23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6" t="s">
        <v>152</v>
      </c>
      <c r="AU208" s="236" t="s">
        <v>156</v>
      </c>
      <c r="AV208" s="13" t="s">
        <v>81</v>
      </c>
      <c r="AW208" s="13" t="s">
        <v>34</v>
      </c>
      <c r="AX208" s="13" t="s">
        <v>74</v>
      </c>
      <c r="AY208" s="236" t="s">
        <v>139</v>
      </c>
    </row>
    <row r="209" spans="1:51" s="14" customFormat="1" ht="12">
      <c r="A209" s="14"/>
      <c r="B209" s="237"/>
      <c r="C209" s="238"/>
      <c r="D209" s="228" t="s">
        <v>152</v>
      </c>
      <c r="E209" s="239" t="s">
        <v>19</v>
      </c>
      <c r="F209" s="240" t="s">
        <v>696</v>
      </c>
      <c r="G209" s="238"/>
      <c r="H209" s="241">
        <v>13.68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7" t="s">
        <v>152</v>
      </c>
      <c r="AU209" s="247" t="s">
        <v>156</v>
      </c>
      <c r="AV209" s="14" t="s">
        <v>83</v>
      </c>
      <c r="AW209" s="14" t="s">
        <v>34</v>
      </c>
      <c r="AX209" s="14" t="s">
        <v>74</v>
      </c>
      <c r="AY209" s="247" t="s">
        <v>139</v>
      </c>
    </row>
    <row r="210" spans="1:51" s="13" customFormat="1" ht="12">
      <c r="A210" s="13"/>
      <c r="B210" s="226"/>
      <c r="C210" s="227"/>
      <c r="D210" s="228" t="s">
        <v>152</v>
      </c>
      <c r="E210" s="229" t="s">
        <v>19</v>
      </c>
      <c r="F210" s="230" t="s">
        <v>632</v>
      </c>
      <c r="G210" s="227"/>
      <c r="H210" s="229" t="s">
        <v>19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6" t="s">
        <v>152</v>
      </c>
      <c r="AU210" s="236" t="s">
        <v>156</v>
      </c>
      <c r="AV210" s="13" t="s">
        <v>81</v>
      </c>
      <c r="AW210" s="13" t="s">
        <v>34</v>
      </c>
      <c r="AX210" s="13" t="s">
        <v>74</v>
      </c>
      <c r="AY210" s="236" t="s">
        <v>139</v>
      </c>
    </row>
    <row r="211" spans="1:51" s="14" customFormat="1" ht="12">
      <c r="A211" s="14"/>
      <c r="B211" s="237"/>
      <c r="C211" s="238"/>
      <c r="D211" s="228" t="s">
        <v>152</v>
      </c>
      <c r="E211" s="239" t="s">
        <v>19</v>
      </c>
      <c r="F211" s="240" t="s">
        <v>698</v>
      </c>
      <c r="G211" s="238"/>
      <c r="H211" s="241">
        <v>4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7" t="s">
        <v>152</v>
      </c>
      <c r="AU211" s="247" t="s">
        <v>156</v>
      </c>
      <c r="AV211" s="14" t="s">
        <v>83</v>
      </c>
      <c r="AW211" s="14" t="s">
        <v>34</v>
      </c>
      <c r="AX211" s="14" t="s">
        <v>74</v>
      </c>
      <c r="AY211" s="247" t="s">
        <v>139</v>
      </c>
    </row>
    <row r="212" spans="1:51" s="15" customFormat="1" ht="12">
      <c r="A212" s="15"/>
      <c r="B212" s="248"/>
      <c r="C212" s="249"/>
      <c r="D212" s="228" t="s">
        <v>152</v>
      </c>
      <c r="E212" s="250" t="s">
        <v>19</v>
      </c>
      <c r="F212" s="251" t="s">
        <v>155</v>
      </c>
      <c r="G212" s="249"/>
      <c r="H212" s="252">
        <v>17.68</v>
      </c>
      <c r="I212" s="253"/>
      <c r="J212" s="249"/>
      <c r="K212" s="249"/>
      <c r="L212" s="254"/>
      <c r="M212" s="255"/>
      <c r="N212" s="256"/>
      <c r="O212" s="256"/>
      <c r="P212" s="256"/>
      <c r="Q212" s="256"/>
      <c r="R212" s="256"/>
      <c r="S212" s="256"/>
      <c r="T212" s="257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8" t="s">
        <v>152</v>
      </c>
      <c r="AU212" s="258" t="s">
        <v>156</v>
      </c>
      <c r="AV212" s="15" t="s">
        <v>146</v>
      </c>
      <c r="AW212" s="15" t="s">
        <v>34</v>
      </c>
      <c r="AX212" s="15" t="s">
        <v>81</v>
      </c>
      <c r="AY212" s="258" t="s">
        <v>139</v>
      </c>
    </row>
    <row r="213" spans="1:65" s="2" customFormat="1" ht="14.4" customHeight="1">
      <c r="A213" s="39"/>
      <c r="B213" s="40"/>
      <c r="C213" s="259" t="s">
        <v>391</v>
      </c>
      <c r="D213" s="259" t="s">
        <v>157</v>
      </c>
      <c r="E213" s="260" t="s">
        <v>633</v>
      </c>
      <c r="F213" s="261" t="s">
        <v>634</v>
      </c>
      <c r="G213" s="262" t="s">
        <v>447</v>
      </c>
      <c r="H213" s="263">
        <v>17.68</v>
      </c>
      <c r="I213" s="264"/>
      <c r="J213" s="265">
        <f>ROUND(I213*H213,2)</f>
        <v>0</v>
      </c>
      <c r="K213" s="261" t="s">
        <v>145</v>
      </c>
      <c r="L213" s="266"/>
      <c r="M213" s="267" t="s">
        <v>19</v>
      </c>
      <c r="N213" s="268" t="s">
        <v>45</v>
      </c>
      <c r="O213" s="85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161</v>
      </c>
      <c r="AT213" s="224" t="s">
        <v>157</v>
      </c>
      <c r="AU213" s="224" t="s">
        <v>156</v>
      </c>
      <c r="AY213" s="18" t="s">
        <v>139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81</v>
      </c>
      <c r="BK213" s="225">
        <f>ROUND(I213*H213,2)</f>
        <v>0</v>
      </c>
      <c r="BL213" s="18" t="s">
        <v>146</v>
      </c>
      <c r="BM213" s="224" t="s">
        <v>700</v>
      </c>
    </row>
    <row r="214" spans="1:47" s="2" customFormat="1" ht="12">
      <c r="A214" s="39"/>
      <c r="B214" s="40"/>
      <c r="C214" s="41"/>
      <c r="D214" s="228" t="s">
        <v>169</v>
      </c>
      <c r="E214" s="41"/>
      <c r="F214" s="269" t="s">
        <v>636</v>
      </c>
      <c r="G214" s="41"/>
      <c r="H214" s="41"/>
      <c r="I214" s="270"/>
      <c r="J214" s="41"/>
      <c r="K214" s="41"/>
      <c r="L214" s="45"/>
      <c r="M214" s="271"/>
      <c r="N214" s="27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169</v>
      </c>
      <c r="AU214" s="18" t="s">
        <v>156</v>
      </c>
    </row>
    <row r="215" spans="1:65" s="2" customFormat="1" ht="14.4" customHeight="1">
      <c r="A215" s="39"/>
      <c r="B215" s="40"/>
      <c r="C215" s="213" t="s">
        <v>395</v>
      </c>
      <c r="D215" s="213" t="s">
        <v>141</v>
      </c>
      <c r="E215" s="214" t="s">
        <v>637</v>
      </c>
      <c r="F215" s="215" t="s">
        <v>638</v>
      </c>
      <c r="G215" s="216" t="s">
        <v>447</v>
      </c>
      <c r="H215" s="217">
        <v>17.68</v>
      </c>
      <c r="I215" s="218"/>
      <c r="J215" s="219">
        <f>ROUND(I215*H215,2)</f>
        <v>0</v>
      </c>
      <c r="K215" s="215" t="s">
        <v>145</v>
      </c>
      <c r="L215" s="45"/>
      <c r="M215" s="220" t="s">
        <v>19</v>
      </c>
      <c r="N215" s="221" t="s">
        <v>45</v>
      </c>
      <c r="O215" s="85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146</v>
      </c>
      <c r="AT215" s="224" t="s">
        <v>141</v>
      </c>
      <c r="AU215" s="224" t="s">
        <v>156</v>
      </c>
      <c r="AY215" s="18" t="s">
        <v>139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81</v>
      </c>
      <c r="BK215" s="225">
        <f>ROUND(I215*H215,2)</f>
        <v>0</v>
      </c>
      <c r="BL215" s="18" t="s">
        <v>146</v>
      </c>
      <c r="BM215" s="224" t="s">
        <v>701</v>
      </c>
    </row>
    <row r="216" spans="1:63" s="12" customFormat="1" ht="22.8" customHeight="1">
      <c r="A216" s="12"/>
      <c r="B216" s="197"/>
      <c r="C216" s="198"/>
      <c r="D216" s="199" t="s">
        <v>73</v>
      </c>
      <c r="E216" s="211" t="s">
        <v>374</v>
      </c>
      <c r="F216" s="211" t="s">
        <v>375</v>
      </c>
      <c r="G216" s="198"/>
      <c r="H216" s="198"/>
      <c r="I216" s="201"/>
      <c r="J216" s="212">
        <f>BK216</f>
        <v>0</v>
      </c>
      <c r="K216" s="198"/>
      <c r="L216" s="203"/>
      <c r="M216" s="204"/>
      <c r="N216" s="205"/>
      <c r="O216" s="205"/>
      <c r="P216" s="206">
        <f>SUM(P217:P220)</f>
        <v>0</v>
      </c>
      <c r="Q216" s="205"/>
      <c r="R216" s="206">
        <f>SUM(R217:R220)</f>
        <v>0</v>
      </c>
      <c r="S216" s="205"/>
      <c r="T216" s="207">
        <f>SUM(T217:T220)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8" t="s">
        <v>81</v>
      </c>
      <c r="AT216" s="209" t="s">
        <v>73</v>
      </c>
      <c r="AU216" s="209" t="s">
        <v>81</v>
      </c>
      <c r="AY216" s="208" t="s">
        <v>139</v>
      </c>
      <c r="BK216" s="210">
        <f>SUM(BK217:BK220)</f>
        <v>0</v>
      </c>
    </row>
    <row r="217" spans="1:65" s="2" customFormat="1" ht="14.4" customHeight="1">
      <c r="A217" s="39"/>
      <c r="B217" s="40"/>
      <c r="C217" s="213" t="s">
        <v>403</v>
      </c>
      <c r="D217" s="213" t="s">
        <v>141</v>
      </c>
      <c r="E217" s="214" t="s">
        <v>377</v>
      </c>
      <c r="F217" s="215" t="s">
        <v>378</v>
      </c>
      <c r="G217" s="216" t="s">
        <v>160</v>
      </c>
      <c r="H217" s="217">
        <v>28.205</v>
      </c>
      <c r="I217" s="218"/>
      <c r="J217" s="219">
        <f>ROUND(I217*H217,2)</f>
        <v>0</v>
      </c>
      <c r="K217" s="215" t="s">
        <v>19</v>
      </c>
      <c r="L217" s="45"/>
      <c r="M217" s="220" t="s">
        <v>19</v>
      </c>
      <c r="N217" s="221" t="s">
        <v>45</v>
      </c>
      <c r="O217" s="85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146</v>
      </c>
      <c r="AT217" s="224" t="s">
        <v>141</v>
      </c>
      <c r="AU217" s="224" t="s">
        <v>83</v>
      </c>
      <c r="AY217" s="18" t="s">
        <v>139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81</v>
      </c>
      <c r="BK217" s="225">
        <f>ROUND(I217*H217,2)</f>
        <v>0</v>
      </c>
      <c r="BL217" s="18" t="s">
        <v>146</v>
      </c>
      <c r="BM217" s="224" t="s">
        <v>702</v>
      </c>
    </row>
    <row r="218" spans="1:47" s="2" customFormat="1" ht="12">
      <c r="A218" s="39"/>
      <c r="B218" s="40"/>
      <c r="C218" s="41"/>
      <c r="D218" s="228" t="s">
        <v>169</v>
      </c>
      <c r="E218" s="41"/>
      <c r="F218" s="269" t="s">
        <v>703</v>
      </c>
      <c r="G218" s="41"/>
      <c r="H218" s="41"/>
      <c r="I218" s="270"/>
      <c r="J218" s="41"/>
      <c r="K218" s="41"/>
      <c r="L218" s="45"/>
      <c r="M218" s="271"/>
      <c r="N218" s="27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169</v>
      </c>
      <c r="AU218" s="18" t="s">
        <v>83</v>
      </c>
    </row>
    <row r="219" spans="1:65" s="2" customFormat="1" ht="14.4" customHeight="1">
      <c r="A219" s="39"/>
      <c r="B219" s="40"/>
      <c r="C219" s="213" t="s">
        <v>412</v>
      </c>
      <c r="D219" s="213" t="s">
        <v>141</v>
      </c>
      <c r="E219" s="214" t="s">
        <v>382</v>
      </c>
      <c r="F219" s="215" t="s">
        <v>383</v>
      </c>
      <c r="G219" s="216" t="s">
        <v>160</v>
      </c>
      <c r="H219" s="217">
        <v>28.205</v>
      </c>
      <c r="I219" s="218"/>
      <c r="J219" s="219">
        <f>ROUND(I219*H219,2)</f>
        <v>0</v>
      </c>
      <c r="K219" s="215" t="s">
        <v>19</v>
      </c>
      <c r="L219" s="45"/>
      <c r="M219" s="220" t="s">
        <v>19</v>
      </c>
      <c r="N219" s="221" t="s">
        <v>45</v>
      </c>
      <c r="O219" s="85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146</v>
      </c>
      <c r="AT219" s="224" t="s">
        <v>141</v>
      </c>
      <c r="AU219" s="224" t="s">
        <v>83</v>
      </c>
      <c r="AY219" s="18" t="s">
        <v>139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81</v>
      </c>
      <c r="BK219" s="225">
        <f>ROUND(I219*H219,2)</f>
        <v>0</v>
      </c>
      <c r="BL219" s="18" t="s">
        <v>146</v>
      </c>
      <c r="BM219" s="224" t="s">
        <v>704</v>
      </c>
    </row>
    <row r="220" spans="1:65" s="2" customFormat="1" ht="14.4" customHeight="1">
      <c r="A220" s="39"/>
      <c r="B220" s="40"/>
      <c r="C220" s="213" t="s">
        <v>705</v>
      </c>
      <c r="D220" s="213" t="s">
        <v>141</v>
      </c>
      <c r="E220" s="214" t="s">
        <v>386</v>
      </c>
      <c r="F220" s="215" t="s">
        <v>387</v>
      </c>
      <c r="G220" s="216" t="s">
        <v>160</v>
      </c>
      <c r="H220" s="217">
        <v>28.205</v>
      </c>
      <c r="I220" s="218"/>
      <c r="J220" s="219">
        <f>ROUND(I220*H220,2)</f>
        <v>0</v>
      </c>
      <c r="K220" s="215" t="s">
        <v>19</v>
      </c>
      <c r="L220" s="45"/>
      <c r="M220" s="220" t="s">
        <v>19</v>
      </c>
      <c r="N220" s="221" t="s">
        <v>45</v>
      </c>
      <c r="O220" s="85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146</v>
      </c>
      <c r="AT220" s="224" t="s">
        <v>141</v>
      </c>
      <c r="AU220" s="224" t="s">
        <v>83</v>
      </c>
      <c r="AY220" s="18" t="s">
        <v>139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81</v>
      </c>
      <c r="BK220" s="225">
        <f>ROUND(I220*H220,2)</f>
        <v>0</v>
      </c>
      <c r="BL220" s="18" t="s">
        <v>146</v>
      </c>
      <c r="BM220" s="224" t="s">
        <v>706</v>
      </c>
    </row>
    <row r="221" spans="1:63" s="12" customFormat="1" ht="22.8" customHeight="1">
      <c r="A221" s="12"/>
      <c r="B221" s="197"/>
      <c r="C221" s="198"/>
      <c r="D221" s="199" t="s">
        <v>73</v>
      </c>
      <c r="E221" s="211" t="s">
        <v>389</v>
      </c>
      <c r="F221" s="211" t="s">
        <v>390</v>
      </c>
      <c r="G221" s="198"/>
      <c r="H221" s="198"/>
      <c r="I221" s="201"/>
      <c r="J221" s="212">
        <f>BK221</f>
        <v>0</v>
      </c>
      <c r="K221" s="198"/>
      <c r="L221" s="203"/>
      <c r="M221" s="204"/>
      <c r="N221" s="205"/>
      <c r="O221" s="205"/>
      <c r="P221" s="206">
        <f>SUM(P222:P223)</f>
        <v>0</v>
      </c>
      <c r="Q221" s="205"/>
      <c r="R221" s="206">
        <f>SUM(R222:R223)</f>
        <v>0</v>
      </c>
      <c r="S221" s="205"/>
      <c r="T221" s="207">
        <f>SUM(T222:T223)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8" t="s">
        <v>81</v>
      </c>
      <c r="AT221" s="209" t="s">
        <v>73</v>
      </c>
      <c r="AU221" s="209" t="s">
        <v>81</v>
      </c>
      <c r="AY221" s="208" t="s">
        <v>139</v>
      </c>
      <c r="BK221" s="210">
        <f>SUM(BK222:BK223)</f>
        <v>0</v>
      </c>
    </row>
    <row r="222" spans="1:65" s="2" customFormat="1" ht="24.15" customHeight="1">
      <c r="A222" s="39"/>
      <c r="B222" s="40"/>
      <c r="C222" s="213" t="s">
        <v>707</v>
      </c>
      <c r="D222" s="213" t="s">
        <v>141</v>
      </c>
      <c r="E222" s="214" t="s">
        <v>392</v>
      </c>
      <c r="F222" s="215" t="s">
        <v>393</v>
      </c>
      <c r="G222" s="216" t="s">
        <v>160</v>
      </c>
      <c r="H222" s="217">
        <v>26.33</v>
      </c>
      <c r="I222" s="218"/>
      <c r="J222" s="219">
        <f>ROUND(I222*H222,2)</f>
        <v>0</v>
      </c>
      <c r="K222" s="215" t="s">
        <v>145</v>
      </c>
      <c r="L222" s="45"/>
      <c r="M222" s="220" t="s">
        <v>19</v>
      </c>
      <c r="N222" s="221" t="s">
        <v>45</v>
      </c>
      <c r="O222" s="85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146</v>
      </c>
      <c r="AT222" s="224" t="s">
        <v>141</v>
      </c>
      <c r="AU222" s="224" t="s">
        <v>83</v>
      </c>
      <c r="AY222" s="18" t="s">
        <v>139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81</v>
      </c>
      <c r="BK222" s="225">
        <f>ROUND(I222*H222,2)</f>
        <v>0</v>
      </c>
      <c r="BL222" s="18" t="s">
        <v>146</v>
      </c>
      <c r="BM222" s="224" t="s">
        <v>708</v>
      </c>
    </row>
    <row r="223" spans="1:65" s="2" customFormat="1" ht="24.15" customHeight="1">
      <c r="A223" s="39"/>
      <c r="B223" s="40"/>
      <c r="C223" s="213" t="s">
        <v>709</v>
      </c>
      <c r="D223" s="213" t="s">
        <v>141</v>
      </c>
      <c r="E223" s="214" t="s">
        <v>396</v>
      </c>
      <c r="F223" s="215" t="s">
        <v>397</v>
      </c>
      <c r="G223" s="216" t="s">
        <v>160</v>
      </c>
      <c r="H223" s="217">
        <v>26.33</v>
      </c>
      <c r="I223" s="218"/>
      <c r="J223" s="219">
        <f>ROUND(I223*H223,2)</f>
        <v>0</v>
      </c>
      <c r="K223" s="215" t="s">
        <v>145</v>
      </c>
      <c r="L223" s="45"/>
      <c r="M223" s="220" t="s">
        <v>19</v>
      </c>
      <c r="N223" s="221" t="s">
        <v>45</v>
      </c>
      <c r="O223" s="85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146</v>
      </c>
      <c r="AT223" s="224" t="s">
        <v>141</v>
      </c>
      <c r="AU223" s="224" t="s">
        <v>83</v>
      </c>
      <c r="AY223" s="18" t="s">
        <v>139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81</v>
      </c>
      <c r="BK223" s="225">
        <f>ROUND(I223*H223,2)</f>
        <v>0</v>
      </c>
      <c r="BL223" s="18" t="s">
        <v>146</v>
      </c>
      <c r="BM223" s="224" t="s">
        <v>710</v>
      </c>
    </row>
    <row r="224" spans="1:63" s="12" customFormat="1" ht="25.9" customHeight="1">
      <c r="A224" s="12"/>
      <c r="B224" s="197"/>
      <c r="C224" s="198"/>
      <c r="D224" s="199" t="s">
        <v>73</v>
      </c>
      <c r="E224" s="200" t="s">
        <v>399</v>
      </c>
      <c r="F224" s="200" t="s">
        <v>400</v>
      </c>
      <c r="G224" s="198"/>
      <c r="H224" s="198"/>
      <c r="I224" s="201"/>
      <c r="J224" s="202">
        <f>BK224</f>
        <v>0</v>
      </c>
      <c r="K224" s="198"/>
      <c r="L224" s="203"/>
      <c r="M224" s="204"/>
      <c r="N224" s="205"/>
      <c r="O224" s="205"/>
      <c r="P224" s="206">
        <f>P225</f>
        <v>0</v>
      </c>
      <c r="Q224" s="205"/>
      <c r="R224" s="206">
        <f>R225</f>
        <v>0</v>
      </c>
      <c r="S224" s="205"/>
      <c r="T224" s="207">
        <f>T225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8" t="s">
        <v>174</v>
      </c>
      <c r="AT224" s="209" t="s">
        <v>73</v>
      </c>
      <c r="AU224" s="209" t="s">
        <v>74</v>
      </c>
      <c r="AY224" s="208" t="s">
        <v>139</v>
      </c>
      <c r="BK224" s="210">
        <f>BK225</f>
        <v>0</v>
      </c>
    </row>
    <row r="225" spans="1:63" s="12" customFormat="1" ht="22.8" customHeight="1">
      <c r="A225" s="12"/>
      <c r="B225" s="197"/>
      <c r="C225" s="198"/>
      <c r="D225" s="199" t="s">
        <v>73</v>
      </c>
      <c r="E225" s="211" t="s">
        <v>401</v>
      </c>
      <c r="F225" s="211" t="s">
        <v>402</v>
      </c>
      <c r="G225" s="198"/>
      <c r="H225" s="198"/>
      <c r="I225" s="201"/>
      <c r="J225" s="212">
        <f>BK225</f>
        <v>0</v>
      </c>
      <c r="K225" s="198"/>
      <c r="L225" s="203"/>
      <c r="M225" s="204"/>
      <c r="N225" s="205"/>
      <c r="O225" s="205"/>
      <c r="P225" s="206">
        <f>SUM(P226:P227)</f>
        <v>0</v>
      </c>
      <c r="Q225" s="205"/>
      <c r="R225" s="206">
        <f>SUM(R226:R227)</f>
        <v>0</v>
      </c>
      <c r="S225" s="205"/>
      <c r="T225" s="207">
        <f>SUM(T226:T227)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8" t="s">
        <v>174</v>
      </c>
      <c r="AT225" s="209" t="s">
        <v>73</v>
      </c>
      <c r="AU225" s="209" t="s">
        <v>81</v>
      </c>
      <c r="AY225" s="208" t="s">
        <v>139</v>
      </c>
      <c r="BK225" s="210">
        <f>SUM(BK226:BK227)</f>
        <v>0</v>
      </c>
    </row>
    <row r="226" spans="1:65" s="2" customFormat="1" ht="14.4" customHeight="1">
      <c r="A226" s="39"/>
      <c r="B226" s="40"/>
      <c r="C226" s="213" t="s">
        <v>711</v>
      </c>
      <c r="D226" s="213" t="s">
        <v>141</v>
      </c>
      <c r="E226" s="214" t="s">
        <v>404</v>
      </c>
      <c r="F226" s="215" t="s">
        <v>405</v>
      </c>
      <c r="G226" s="216" t="s">
        <v>406</v>
      </c>
      <c r="H226" s="217">
        <v>0.5</v>
      </c>
      <c r="I226" s="218"/>
      <c r="J226" s="219">
        <f>ROUND(I226*H226,2)</f>
        <v>0</v>
      </c>
      <c r="K226" s="215" t="s">
        <v>145</v>
      </c>
      <c r="L226" s="45"/>
      <c r="M226" s="220" t="s">
        <v>19</v>
      </c>
      <c r="N226" s="221" t="s">
        <v>45</v>
      </c>
      <c r="O226" s="85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4" t="s">
        <v>407</v>
      </c>
      <c r="AT226" s="224" t="s">
        <v>141</v>
      </c>
      <c r="AU226" s="224" t="s">
        <v>83</v>
      </c>
      <c r="AY226" s="18" t="s">
        <v>139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81</v>
      </c>
      <c r="BK226" s="225">
        <f>ROUND(I226*H226,2)</f>
        <v>0</v>
      </c>
      <c r="BL226" s="18" t="s">
        <v>407</v>
      </c>
      <c r="BM226" s="224" t="s">
        <v>712</v>
      </c>
    </row>
    <row r="227" spans="1:47" s="2" customFormat="1" ht="12">
      <c r="A227" s="39"/>
      <c r="B227" s="40"/>
      <c r="C227" s="41"/>
      <c r="D227" s="228" t="s">
        <v>169</v>
      </c>
      <c r="E227" s="41"/>
      <c r="F227" s="269" t="s">
        <v>409</v>
      </c>
      <c r="G227" s="41"/>
      <c r="H227" s="41"/>
      <c r="I227" s="270"/>
      <c r="J227" s="41"/>
      <c r="K227" s="41"/>
      <c r="L227" s="45"/>
      <c r="M227" s="276"/>
      <c r="N227" s="277"/>
      <c r="O227" s="278"/>
      <c r="P227" s="278"/>
      <c r="Q227" s="278"/>
      <c r="R227" s="278"/>
      <c r="S227" s="278"/>
      <c r="T227" s="27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169</v>
      </c>
      <c r="AU227" s="18" t="s">
        <v>83</v>
      </c>
    </row>
    <row r="228" spans="1:31" s="2" customFormat="1" ht="6.95" customHeight="1">
      <c r="A228" s="39"/>
      <c r="B228" s="60"/>
      <c r="C228" s="61"/>
      <c r="D228" s="61"/>
      <c r="E228" s="61"/>
      <c r="F228" s="61"/>
      <c r="G228" s="61"/>
      <c r="H228" s="61"/>
      <c r="I228" s="61"/>
      <c r="J228" s="61"/>
      <c r="K228" s="61"/>
      <c r="L228" s="45"/>
      <c r="M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</row>
  </sheetData>
  <sheetProtection password="CC35" sheet="1" objects="1" scenarios="1" formatColumns="0" formatRows="0" autoFilter="0"/>
  <autoFilter ref="C92:K22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101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SO 220 Sadové úpravy</v>
      </c>
      <c r="F7" s="143"/>
      <c r="G7" s="143"/>
      <c r="H7" s="143"/>
      <c r="L7" s="21"/>
    </row>
    <row r="8" spans="2:12" s="1" customFormat="1" ht="12" customHeight="1">
      <c r="B8" s="21"/>
      <c r="D8" s="143" t="s">
        <v>102</v>
      </c>
      <c r="L8" s="21"/>
    </row>
    <row r="9" spans="1:31" s="2" customFormat="1" ht="16.5" customHeight="1">
      <c r="A9" s="39"/>
      <c r="B9" s="45"/>
      <c r="C9" s="39"/>
      <c r="D9" s="39"/>
      <c r="E9" s="144" t="s">
        <v>103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104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713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13. 4. 2020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32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33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35</v>
      </c>
      <c r="E25" s="39"/>
      <c r="F25" s="39"/>
      <c r="G25" s="39"/>
      <c r="H25" s="39"/>
      <c r="I25" s="143" t="s">
        <v>26</v>
      </c>
      <c r="J25" s="134" t="s">
        <v>36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37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47.25" customHeight="1">
      <c r="A29" s="148"/>
      <c r="B29" s="149"/>
      <c r="C29" s="148"/>
      <c r="D29" s="148"/>
      <c r="E29" s="150" t="s">
        <v>39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ROUND(J95,2)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ROUND((SUM(BE95:BE253)),2)</f>
        <v>0</v>
      </c>
      <c r="G35" s="39"/>
      <c r="H35" s="39"/>
      <c r="I35" s="158">
        <v>0.21</v>
      </c>
      <c r="J35" s="157">
        <f>ROUND(((SUM(BE95:BE253))*I35),2)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46</v>
      </c>
      <c r="F36" s="157">
        <f>ROUND((SUM(BF95:BF253)),2)</f>
        <v>0</v>
      </c>
      <c r="G36" s="39"/>
      <c r="H36" s="39"/>
      <c r="I36" s="158">
        <v>0.15</v>
      </c>
      <c r="J36" s="157">
        <f>ROUND(((SUM(BF95:BF253))*I36),2)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ROUND((SUM(BG95:BG253)),2)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48</v>
      </c>
      <c r="F38" s="157">
        <f>ROUND((SUM(BH95:BH253)),2)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49</v>
      </c>
      <c r="F39" s="157">
        <f>ROUND((SUM(BI95:BI253)),2)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106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SO 220 Sadové úpravy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102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103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104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05 - Následná rozvojová péče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Moravská Ostrava</v>
      </c>
      <c r="G56" s="41"/>
      <c r="H56" s="41"/>
      <c r="I56" s="33" t="s">
        <v>23</v>
      </c>
      <c r="J56" s="73" t="str">
        <f>IF(J14="","",J14)</f>
        <v>13. 4. 2020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31</v>
      </c>
      <c r="J58" s="37" t="str">
        <f>E23</f>
        <v>ing. Petra Ličková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35</v>
      </c>
      <c r="J59" s="37" t="str">
        <f>E26</f>
        <v>Arch4green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107</v>
      </c>
      <c r="D61" s="172"/>
      <c r="E61" s="172"/>
      <c r="F61" s="172"/>
      <c r="G61" s="172"/>
      <c r="H61" s="172"/>
      <c r="I61" s="172"/>
      <c r="J61" s="173" t="s">
        <v>108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J95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109</v>
      </c>
    </row>
    <row r="64" spans="1:31" s="9" customFormat="1" ht="24.95" customHeight="1">
      <c r="A64" s="9"/>
      <c r="B64" s="175"/>
      <c r="C64" s="176"/>
      <c r="D64" s="177" t="s">
        <v>110</v>
      </c>
      <c r="E64" s="178"/>
      <c r="F64" s="178"/>
      <c r="G64" s="178"/>
      <c r="H64" s="178"/>
      <c r="I64" s="178"/>
      <c r="J64" s="179">
        <f>J96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714</v>
      </c>
      <c r="E65" s="183"/>
      <c r="F65" s="183"/>
      <c r="G65" s="183"/>
      <c r="H65" s="183"/>
      <c r="I65" s="183"/>
      <c r="J65" s="184">
        <f>J97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1"/>
      <c r="C66" s="126"/>
      <c r="D66" s="182" t="s">
        <v>715</v>
      </c>
      <c r="E66" s="183"/>
      <c r="F66" s="183"/>
      <c r="G66" s="183"/>
      <c r="H66" s="183"/>
      <c r="I66" s="183"/>
      <c r="J66" s="184">
        <f>J98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1"/>
      <c r="C67" s="126"/>
      <c r="D67" s="182" t="s">
        <v>716</v>
      </c>
      <c r="E67" s="183"/>
      <c r="F67" s="183"/>
      <c r="G67" s="183"/>
      <c r="H67" s="183"/>
      <c r="I67" s="183"/>
      <c r="J67" s="184">
        <f>J146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1"/>
      <c r="C68" s="126"/>
      <c r="D68" s="182" t="s">
        <v>717</v>
      </c>
      <c r="E68" s="183"/>
      <c r="F68" s="183"/>
      <c r="G68" s="183"/>
      <c r="H68" s="183"/>
      <c r="I68" s="183"/>
      <c r="J68" s="184">
        <f>J167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1"/>
      <c r="C69" s="126"/>
      <c r="D69" s="182" t="s">
        <v>718</v>
      </c>
      <c r="E69" s="183"/>
      <c r="F69" s="183"/>
      <c r="G69" s="183"/>
      <c r="H69" s="183"/>
      <c r="I69" s="183"/>
      <c r="J69" s="184">
        <f>J186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119</v>
      </c>
      <c r="E70" s="183"/>
      <c r="F70" s="183"/>
      <c r="G70" s="183"/>
      <c r="H70" s="183"/>
      <c r="I70" s="183"/>
      <c r="J70" s="184">
        <f>J239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120</v>
      </c>
      <c r="E71" s="183"/>
      <c r="F71" s="183"/>
      <c r="G71" s="183"/>
      <c r="H71" s="183"/>
      <c r="I71" s="183"/>
      <c r="J71" s="184">
        <f>J244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5"/>
      <c r="C72" s="176"/>
      <c r="D72" s="177" t="s">
        <v>121</v>
      </c>
      <c r="E72" s="178"/>
      <c r="F72" s="178"/>
      <c r="G72" s="178"/>
      <c r="H72" s="178"/>
      <c r="I72" s="178"/>
      <c r="J72" s="179">
        <f>J247</f>
        <v>0</v>
      </c>
      <c r="K72" s="176"/>
      <c r="L72" s="18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1"/>
      <c r="C73" s="126"/>
      <c r="D73" s="182" t="s">
        <v>123</v>
      </c>
      <c r="E73" s="183"/>
      <c r="F73" s="183"/>
      <c r="G73" s="183"/>
      <c r="H73" s="183"/>
      <c r="I73" s="183"/>
      <c r="J73" s="184">
        <f>J248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9" spans="1:31" s="2" customFormat="1" ht="6.95" customHeight="1">
      <c r="A79" s="39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4.95" customHeight="1">
      <c r="A80" s="39"/>
      <c r="B80" s="40"/>
      <c r="C80" s="24" t="s">
        <v>124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16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170" t="str">
        <f>E7</f>
        <v>SO 220 Sadové úpravy</v>
      </c>
      <c r="F83" s="33"/>
      <c r="G83" s="33"/>
      <c r="H83" s="33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2:12" s="1" customFormat="1" ht="12" customHeight="1">
      <c r="B84" s="22"/>
      <c r="C84" s="33" t="s">
        <v>102</v>
      </c>
      <c r="D84" s="23"/>
      <c r="E84" s="23"/>
      <c r="F84" s="23"/>
      <c r="G84" s="23"/>
      <c r="H84" s="23"/>
      <c r="I84" s="23"/>
      <c r="J84" s="23"/>
      <c r="K84" s="23"/>
      <c r="L84" s="21"/>
    </row>
    <row r="85" spans="1:31" s="2" customFormat="1" ht="16.5" customHeight="1">
      <c r="A85" s="39"/>
      <c r="B85" s="40"/>
      <c r="C85" s="41"/>
      <c r="D85" s="41"/>
      <c r="E85" s="170" t="s">
        <v>103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104</v>
      </c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0" t="str">
        <f>E11</f>
        <v>05 - Následná rozvojová péče</v>
      </c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F14</f>
        <v>Moravská Ostrava</v>
      </c>
      <c r="G89" s="41"/>
      <c r="H89" s="41"/>
      <c r="I89" s="33" t="s">
        <v>23</v>
      </c>
      <c r="J89" s="73" t="str">
        <f>IF(J14="","",J14)</f>
        <v>13. 4. 2020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25</v>
      </c>
      <c r="D91" s="41"/>
      <c r="E91" s="41"/>
      <c r="F91" s="28" t="str">
        <f>E17</f>
        <v xml:space="preserve"> </v>
      </c>
      <c r="G91" s="41"/>
      <c r="H91" s="41"/>
      <c r="I91" s="33" t="s">
        <v>31</v>
      </c>
      <c r="J91" s="37" t="str">
        <f>E23</f>
        <v>ing. Petra Ličková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IF(E20="","",E20)</f>
        <v>Vyplň údaj</v>
      </c>
      <c r="G92" s="41"/>
      <c r="H92" s="41"/>
      <c r="I92" s="33" t="s">
        <v>35</v>
      </c>
      <c r="J92" s="37" t="str">
        <f>E26</f>
        <v>Arch4green s.r.o.</v>
      </c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11" customFormat="1" ht="29.25" customHeight="1">
      <c r="A94" s="186"/>
      <c r="B94" s="187"/>
      <c r="C94" s="188" t="s">
        <v>125</v>
      </c>
      <c r="D94" s="189" t="s">
        <v>59</v>
      </c>
      <c r="E94" s="189" t="s">
        <v>55</v>
      </c>
      <c r="F94" s="189" t="s">
        <v>56</v>
      </c>
      <c r="G94" s="189" t="s">
        <v>126</v>
      </c>
      <c r="H94" s="189" t="s">
        <v>127</v>
      </c>
      <c r="I94" s="189" t="s">
        <v>128</v>
      </c>
      <c r="J94" s="189" t="s">
        <v>108</v>
      </c>
      <c r="K94" s="190" t="s">
        <v>129</v>
      </c>
      <c r="L94" s="191"/>
      <c r="M94" s="93" t="s">
        <v>19</v>
      </c>
      <c r="N94" s="94" t="s">
        <v>44</v>
      </c>
      <c r="O94" s="94" t="s">
        <v>130</v>
      </c>
      <c r="P94" s="94" t="s">
        <v>131</v>
      </c>
      <c r="Q94" s="94" t="s">
        <v>132</v>
      </c>
      <c r="R94" s="94" t="s">
        <v>133</v>
      </c>
      <c r="S94" s="94" t="s">
        <v>134</v>
      </c>
      <c r="T94" s="95" t="s">
        <v>135</v>
      </c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</row>
    <row r="95" spans="1:63" s="2" customFormat="1" ht="22.8" customHeight="1">
      <c r="A95" s="39"/>
      <c r="B95" s="40"/>
      <c r="C95" s="100" t="s">
        <v>136</v>
      </c>
      <c r="D95" s="41"/>
      <c r="E95" s="41"/>
      <c r="F95" s="41"/>
      <c r="G95" s="41"/>
      <c r="H95" s="41"/>
      <c r="I95" s="41"/>
      <c r="J95" s="192">
        <f>BK95</f>
        <v>0</v>
      </c>
      <c r="K95" s="41"/>
      <c r="L95" s="45"/>
      <c r="M95" s="96"/>
      <c r="N95" s="193"/>
      <c r="O95" s="97"/>
      <c r="P95" s="194">
        <f>P96+P247</f>
        <v>0</v>
      </c>
      <c r="Q95" s="97"/>
      <c r="R95" s="194">
        <f>R96+R247</f>
        <v>6.09938116</v>
      </c>
      <c r="S95" s="97"/>
      <c r="T95" s="195">
        <f>T96+T247</f>
        <v>3.20076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73</v>
      </c>
      <c r="AU95" s="18" t="s">
        <v>109</v>
      </c>
      <c r="BK95" s="196">
        <f>BK96+BK247</f>
        <v>0</v>
      </c>
    </row>
    <row r="96" spans="1:63" s="12" customFormat="1" ht="25.9" customHeight="1">
      <c r="A96" s="12"/>
      <c r="B96" s="197"/>
      <c r="C96" s="198"/>
      <c r="D96" s="199" t="s">
        <v>73</v>
      </c>
      <c r="E96" s="200" t="s">
        <v>137</v>
      </c>
      <c r="F96" s="200" t="s">
        <v>138</v>
      </c>
      <c r="G96" s="198"/>
      <c r="H96" s="198"/>
      <c r="I96" s="201"/>
      <c r="J96" s="202">
        <f>BK96</f>
        <v>0</v>
      </c>
      <c r="K96" s="198"/>
      <c r="L96" s="203"/>
      <c r="M96" s="204"/>
      <c r="N96" s="205"/>
      <c r="O96" s="205"/>
      <c r="P96" s="206">
        <f>P97+P239+P244</f>
        <v>0</v>
      </c>
      <c r="Q96" s="205"/>
      <c r="R96" s="206">
        <f>R97+R239+R244</f>
        <v>6.09938116</v>
      </c>
      <c r="S96" s="205"/>
      <c r="T96" s="207">
        <f>T97+T239+T244</f>
        <v>3.20076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8" t="s">
        <v>81</v>
      </c>
      <c r="AT96" s="209" t="s">
        <v>73</v>
      </c>
      <c r="AU96" s="209" t="s">
        <v>74</v>
      </c>
      <c r="AY96" s="208" t="s">
        <v>139</v>
      </c>
      <c r="BK96" s="210">
        <f>BK97+BK239+BK244</f>
        <v>0</v>
      </c>
    </row>
    <row r="97" spans="1:63" s="12" customFormat="1" ht="22.8" customHeight="1">
      <c r="A97" s="12"/>
      <c r="B97" s="197"/>
      <c r="C97" s="198"/>
      <c r="D97" s="199" t="s">
        <v>73</v>
      </c>
      <c r="E97" s="211" t="s">
        <v>95</v>
      </c>
      <c r="F97" s="211" t="s">
        <v>719</v>
      </c>
      <c r="G97" s="198"/>
      <c r="H97" s="198"/>
      <c r="I97" s="201"/>
      <c r="J97" s="212">
        <f>BK97</f>
        <v>0</v>
      </c>
      <c r="K97" s="198"/>
      <c r="L97" s="203"/>
      <c r="M97" s="204"/>
      <c r="N97" s="205"/>
      <c r="O97" s="205"/>
      <c r="P97" s="206">
        <f>P98+P146+P167+P186</f>
        <v>0</v>
      </c>
      <c r="Q97" s="205"/>
      <c r="R97" s="206">
        <f>R98+R146+R167+R186</f>
        <v>6.09938116</v>
      </c>
      <c r="S97" s="205"/>
      <c r="T97" s="207">
        <f>T98+T146+T167+T186</f>
        <v>3.20076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8" t="s">
        <v>81</v>
      </c>
      <c r="AT97" s="209" t="s">
        <v>73</v>
      </c>
      <c r="AU97" s="209" t="s">
        <v>81</v>
      </c>
      <c r="AY97" s="208" t="s">
        <v>139</v>
      </c>
      <c r="BK97" s="210">
        <f>BK98+BK146+BK167+BK186</f>
        <v>0</v>
      </c>
    </row>
    <row r="98" spans="1:63" s="12" customFormat="1" ht="20.85" customHeight="1">
      <c r="A98" s="12"/>
      <c r="B98" s="197"/>
      <c r="C98" s="198"/>
      <c r="D98" s="199" t="s">
        <v>73</v>
      </c>
      <c r="E98" s="211" t="s">
        <v>720</v>
      </c>
      <c r="F98" s="211" t="s">
        <v>721</v>
      </c>
      <c r="G98" s="198"/>
      <c r="H98" s="198"/>
      <c r="I98" s="201"/>
      <c r="J98" s="212">
        <f>BK98</f>
        <v>0</v>
      </c>
      <c r="K98" s="198"/>
      <c r="L98" s="203"/>
      <c r="M98" s="204"/>
      <c r="N98" s="205"/>
      <c r="O98" s="205"/>
      <c r="P98" s="206">
        <f>SUM(P99:P145)</f>
        <v>0</v>
      </c>
      <c r="Q98" s="205"/>
      <c r="R98" s="206">
        <f>SUM(R99:R145)</f>
        <v>0.7816296600000001</v>
      </c>
      <c r="S98" s="205"/>
      <c r="T98" s="207">
        <f>SUM(T99:T145)</f>
        <v>0.10265999999999999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8" t="s">
        <v>81</v>
      </c>
      <c r="AT98" s="209" t="s">
        <v>73</v>
      </c>
      <c r="AU98" s="209" t="s">
        <v>83</v>
      </c>
      <c r="AY98" s="208" t="s">
        <v>139</v>
      </c>
      <c r="BK98" s="210">
        <f>SUM(BK99:BK145)</f>
        <v>0</v>
      </c>
    </row>
    <row r="99" spans="1:65" s="2" customFormat="1" ht="14.4" customHeight="1">
      <c r="A99" s="39"/>
      <c r="B99" s="40"/>
      <c r="C99" s="213" t="s">
        <v>81</v>
      </c>
      <c r="D99" s="213" t="s">
        <v>141</v>
      </c>
      <c r="E99" s="214" t="s">
        <v>722</v>
      </c>
      <c r="F99" s="215" t="s">
        <v>723</v>
      </c>
      <c r="G99" s="216" t="s">
        <v>167</v>
      </c>
      <c r="H99" s="217">
        <v>33</v>
      </c>
      <c r="I99" s="218"/>
      <c r="J99" s="219">
        <f>ROUND(I99*H99,2)</f>
        <v>0</v>
      </c>
      <c r="K99" s="215" t="s">
        <v>19</v>
      </c>
      <c r="L99" s="45"/>
      <c r="M99" s="220" t="s">
        <v>19</v>
      </c>
      <c r="N99" s="221" t="s">
        <v>45</v>
      </c>
      <c r="O99" s="85"/>
      <c r="P99" s="222">
        <f>O99*H99</f>
        <v>0</v>
      </c>
      <c r="Q99" s="222">
        <v>3E-05</v>
      </c>
      <c r="R99" s="222">
        <f>Q99*H99</f>
        <v>0.00099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146</v>
      </c>
      <c r="AT99" s="224" t="s">
        <v>141</v>
      </c>
      <c r="AU99" s="224" t="s">
        <v>156</v>
      </c>
      <c r="AY99" s="18" t="s">
        <v>139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81</v>
      </c>
      <c r="BK99" s="225">
        <f>ROUND(I99*H99,2)</f>
        <v>0</v>
      </c>
      <c r="BL99" s="18" t="s">
        <v>146</v>
      </c>
      <c r="BM99" s="224" t="s">
        <v>724</v>
      </c>
    </row>
    <row r="100" spans="1:51" s="13" customFormat="1" ht="12">
      <c r="A100" s="13"/>
      <c r="B100" s="226"/>
      <c r="C100" s="227"/>
      <c r="D100" s="228" t="s">
        <v>152</v>
      </c>
      <c r="E100" s="229" t="s">
        <v>19</v>
      </c>
      <c r="F100" s="230" t="s">
        <v>725</v>
      </c>
      <c r="G100" s="227"/>
      <c r="H100" s="229" t="s">
        <v>19</v>
      </c>
      <c r="I100" s="231"/>
      <c r="J100" s="227"/>
      <c r="K100" s="227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152</v>
      </c>
      <c r="AU100" s="236" t="s">
        <v>156</v>
      </c>
      <c r="AV100" s="13" t="s">
        <v>81</v>
      </c>
      <c r="AW100" s="13" t="s">
        <v>34</v>
      </c>
      <c r="AX100" s="13" t="s">
        <v>74</v>
      </c>
      <c r="AY100" s="236" t="s">
        <v>139</v>
      </c>
    </row>
    <row r="101" spans="1:51" s="14" customFormat="1" ht="12">
      <c r="A101" s="14"/>
      <c r="B101" s="237"/>
      <c r="C101" s="238"/>
      <c r="D101" s="228" t="s">
        <v>152</v>
      </c>
      <c r="E101" s="239" t="s">
        <v>19</v>
      </c>
      <c r="F101" s="240" t="s">
        <v>726</v>
      </c>
      <c r="G101" s="238"/>
      <c r="H101" s="241">
        <v>33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7" t="s">
        <v>152</v>
      </c>
      <c r="AU101" s="247" t="s">
        <v>156</v>
      </c>
      <c r="AV101" s="14" t="s">
        <v>83</v>
      </c>
      <c r="AW101" s="14" t="s">
        <v>34</v>
      </c>
      <c r="AX101" s="14" t="s">
        <v>74</v>
      </c>
      <c r="AY101" s="247" t="s">
        <v>139</v>
      </c>
    </row>
    <row r="102" spans="1:51" s="15" customFormat="1" ht="12">
      <c r="A102" s="15"/>
      <c r="B102" s="248"/>
      <c r="C102" s="249"/>
      <c r="D102" s="228" t="s">
        <v>152</v>
      </c>
      <c r="E102" s="250" t="s">
        <v>19</v>
      </c>
      <c r="F102" s="251" t="s">
        <v>155</v>
      </c>
      <c r="G102" s="249"/>
      <c r="H102" s="252">
        <v>33</v>
      </c>
      <c r="I102" s="253"/>
      <c r="J102" s="249"/>
      <c r="K102" s="249"/>
      <c r="L102" s="254"/>
      <c r="M102" s="255"/>
      <c r="N102" s="256"/>
      <c r="O102" s="256"/>
      <c r="P102" s="256"/>
      <c r="Q102" s="256"/>
      <c r="R102" s="256"/>
      <c r="S102" s="256"/>
      <c r="T102" s="257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8" t="s">
        <v>152</v>
      </c>
      <c r="AU102" s="258" t="s">
        <v>156</v>
      </c>
      <c r="AV102" s="15" t="s">
        <v>146</v>
      </c>
      <c r="AW102" s="15" t="s">
        <v>34</v>
      </c>
      <c r="AX102" s="15" t="s">
        <v>81</v>
      </c>
      <c r="AY102" s="258" t="s">
        <v>139</v>
      </c>
    </row>
    <row r="103" spans="1:65" s="2" customFormat="1" ht="14.4" customHeight="1">
      <c r="A103" s="39"/>
      <c r="B103" s="40"/>
      <c r="C103" s="213" t="s">
        <v>83</v>
      </c>
      <c r="D103" s="213" t="s">
        <v>141</v>
      </c>
      <c r="E103" s="214" t="s">
        <v>546</v>
      </c>
      <c r="F103" s="215" t="s">
        <v>547</v>
      </c>
      <c r="G103" s="216" t="s">
        <v>447</v>
      </c>
      <c r="H103" s="217">
        <v>20.064</v>
      </c>
      <c r="I103" s="218"/>
      <c r="J103" s="219">
        <f>ROUND(I103*H103,2)</f>
        <v>0</v>
      </c>
      <c r="K103" s="215" t="s">
        <v>19</v>
      </c>
      <c r="L103" s="45"/>
      <c r="M103" s="220" t="s">
        <v>19</v>
      </c>
      <c r="N103" s="221" t="s">
        <v>45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146</v>
      </c>
      <c r="AT103" s="224" t="s">
        <v>141</v>
      </c>
      <c r="AU103" s="224" t="s">
        <v>156</v>
      </c>
      <c r="AY103" s="18" t="s">
        <v>139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81</v>
      </c>
      <c r="BK103" s="225">
        <f>ROUND(I103*H103,2)</f>
        <v>0</v>
      </c>
      <c r="BL103" s="18" t="s">
        <v>146</v>
      </c>
      <c r="BM103" s="224" t="s">
        <v>727</v>
      </c>
    </row>
    <row r="104" spans="1:51" s="13" customFormat="1" ht="12">
      <c r="A104" s="13"/>
      <c r="B104" s="226"/>
      <c r="C104" s="227"/>
      <c r="D104" s="228" t="s">
        <v>152</v>
      </c>
      <c r="E104" s="229" t="s">
        <v>19</v>
      </c>
      <c r="F104" s="230" t="s">
        <v>728</v>
      </c>
      <c r="G104" s="227"/>
      <c r="H104" s="229" t="s">
        <v>19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152</v>
      </c>
      <c r="AU104" s="236" t="s">
        <v>156</v>
      </c>
      <c r="AV104" s="13" t="s">
        <v>81</v>
      </c>
      <c r="AW104" s="13" t="s">
        <v>34</v>
      </c>
      <c r="AX104" s="13" t="s">
        <v>74</v>
      </c>
      <c r="AY104" s="236" t="s">
        <v>139</v>
      </c>
    </row>
    <row r="105" spans="1:51" s="14" customFormat="1" ht="12">
      <c r="A105" s="14"/>
      <c r="B105" s="237"/>
      <c r="C105" s="238"/>
      <c r="D105" s="228" t="s">
        <v>152</v>
      </c>
      <c r="E105" s="239" t="s">
        <v>19</v>
      </c>
      <c r="F105" s="240" t="s">
        <v>729</v>
      </c>
      <c r="G105" s="238"/>
      <c r="H105" s="241">
        <v>20.064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152</v>
      </c>
      <c r="AU105" s="247" t="s">
        <v>156</v>
      </c>
      <c r="AV105" s="14" t="s">
        <v>83</v>
      </c>
      <c r="AW105" s="14" t="s">
        <v>34</v>
      </c>
      <c r="AX105" s="14" t="s">
        <v>74</v>
      </c>
      <c r="AY105" s="247" t="s">
        <v>139</v>
      </c>
    </row>
    <row r="106" spans="1:51" s="15" customFormat="1" ht="12">
      <c r="A106" s="15"/>
      <c r="B106" s="248"/>
      <c r="C106" s="249"/>
      <c r="D106" s="228" t="s">
        <v>152</v>
      </c>
      <c r="E106" s="250" t="s">
        <v>19</v>
      </c>
      <c r="F106" s="251" t="s">
        <v>155</v>
      </c>
      <c r="G106" s="249"/>
      <c r="H106" s="252">
        <v>20.064</v>
      </c>
      <c r="I106" s="253"/>
      <c r="J106" s="249"/>
      <c r="K106" s="249"/>
      <c r="L106" s="254"/>
      <c r="M106" s="255"/>
      <c r="N106" s="256"/>
      <c r="O106" s="256"/>
      <c r="P106" s="256"/>
      <c r="Q106" s="256"/>
      <c r="R106" s="256"/>
      <c r="S106" s="256"/>
      <c r="T106" s="257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8" t="s">
        <v>152</v>
      </c>
      <c r="AU106" s="258" t="s">
        <v>156</v>
      </c>
      <c r="AV106" s="15" t="s">
        <v>146</v>
      </c>
      <c r="AW106" s="15" t="s">
        <v>34</v>
      </c>
      <c r="AX106" s="15" t="s">
        <v>81</v>
      </c>
      <c r="AY106" s="258" t="s">
        <v>139</v>
      </c>
    </row>
    <row r="107" spans="1:65" s="2" customFormat="1" ht="14.4" customHeight="1">
      <c r="A107" s="39"/>
      <c r="B107" s="40"/>
      <c r="C107" s="213" t="s">
        <v>156</v>
      </c>
      <c r="D107" s="213" t="s">
        <v>141</v>
      </c>
      <c r="E107" s="214" t="s">
        <v>730</v>
      </c>
      <c r="F107" s="215" t="s">
        <v>731</v>
      </c>
      <c r="G107" s="216" t="s">
        <v>167</v>
      </c>
      <c r="H107" s="217">
        <v>33</v>
      </c>
      <c r="I107" s="218"/>
      <c r="J107" s="219">
        <f>ROUND(I107*H107,2)</f>
        <v>0</v>
      </c>
      <c r="K107" s="215" t="s">
        <v>19</v>
      </c>
      <c r="L107" s="45"/>
      <c r="M107" s="220" t="s">
        <v>19</v>
      </c>
      <c r="N107" s="221" t="s">
        <v>45</v>
      </c>
      <c r="O107" s="85"/>
      <c r="P107" s="222">
        <f>O107*H107</f>
        <v>0</v>
      </c>
      <c r="Q107" s="222">
        <v>3E-05</v>
      </c>
      <c r="R107" s="222">
        <f>Q107*H107</f>
        <v>0.00099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146</v>
      </c>
      <c r="AT107" s="224" t="s">
        <v>141</v>
      </c>
      <c r="AU107" s="224" t="s">
        <v>156</v>
      </c>
      <c r="AY107" s="18" t="s">
        <v>139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81</v>
      </c>
      <c r="BK107" s="225">
        <f>ROUND(I107*H107,2)</f>
        <v>0</v>
      </c>
      <c r="BL107" s="18" t="s">
        <v>146</v>
      </c>
      <c r="BM107" s="224" t="s">
        <v>732</v>
      </c>
    </row>
    <row r="108" spans="1:51" s="13" customFormat="1" ht="12">
      <c r="A108" s="13"/>
      <c r="B108" s="226"/>
      <c r="C108" s="227"/>
      <c r="D108" s="228" t="s">
        <v>152</v>
      </c>
      <c r="E108" s="229" t="s">
        <v>19</v>
      </c>
      <c r="F108" s="230" t="s">
        <v>725</v>
      </c>
      <c r="G108" s="227"/>
      <c r="H108" s="229" t="s">
        <v>19</v>
      </c>
      <c r="I108" s="231"/>
      <c r="J108" s="227"/>
      <c r="K108" s="227"/>
      <c r="L108" s="232"/>
      <c r="M108" s="233"/>
      <c r="N108" s="234"/>
      <c r="O108" s="234"/>
      <c r="P108" s="234"/>
      <c r="Q108" s="234"/>
      <c r="R108" s="234"/>
      <c r="S108" s="234"/>
      <c r="T108" s="23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6" t="s">
        <v>152</v>
      </c>
      <c r="AU108" s="236" t="s">
        <v>156</v>
      </c>
      <c r="AV108" s="13" t="s">
        <v>81</v>
      </c>
      <c r="AW108" s="13" t="s">
        <v>34</v>
      </c>
      <c r="AX108" s="13" t="s">
        <v>74</v>
      </c>
      <c r="AY108" s="236" t="s">
        <v>139</v>
      </c>
    </row>
    <row r="109" spans="1:51" s="14" customFormat="1" ht="12">
      <c r="A109" s="14"/>
      <c r="B109" s="237"/>
      <c r="C109" s="238"/>
      <c r="D109" s="228" t="s">
        <v>152</v>
      </c>
      <c r="E109" s="239" t="s">
        <v>19</v>
      </c>
      <c r="F109" s="240" t="s">
        <v>726</v>
      </c>
      <c r="G109" s="238"/>
      <c r="H109" s="241">
        <v>33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7" t="s">
        <v>152</v>
      </c>
      <c r="AU109" s="247" t="s">
        <v>156</v>
      </c>
      <c r="AV109" s="14" t="s">
        <v>83</v>
      </c>
      <c r="AW109" s="14" t="s">
        <v>34</v>
      </c>
      <c r="AX109" s="14" t="s">
        <v>74</v>
      </c>
      <c r="AY109" s="247" t="s">
        <v>139</v>
      </c>
    </row>
    <row r="110" spans="1:51" s="15" customFormat="1" ht="12">
      <c r="A110" s="15"/>
      <c r="B110" s="248"/>
      <c r="C110" s="249"/>
      <c r="D110" s="228" t="s">
        <v>152</v>
      </c>
      <c r="E110" s="250" t="s">
        <v>19</v>
      </c>
      <c r="F110" s="251" t="s">
        <v>155</v>
      </c>
      <c r="G110" s="249"/>
      <c r="H110" s="252">
        <v>33</v>
      </c>
      <c r="I110" s="253"/>
      <c r="J110" s="249"/>
      <c r="K110" s="249"/>
      <c r="L110" s="254"/>
      <c r="M110" s="255"/>
      <c r="N110" s="256"/>
      <c r="O110" s="256"/>
      <c r="P110" s="256"/>
      <c r="Q110" s="256"/>
      <c r="R110" s="256"/>
      <c r="S110" s="256"/>
      <c r="T110" s="257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8" t="s">
        <v>152</v>
      </c>
      <c r="AU110" s="258" t="s">
        <v>156</v>
      </c>
      <c r="AV110" s="15" t="s">
        <v>146</v>
      </c>
      <c r="AW110" s="15" t="s">
        <v>34</v>
      </c>
      <c r="AX110" s="15" t="s">
        <v>81</v>
      </c>
      <c r="AY110" s="258" t="s">
        <v>139</v>
      </c>
    </row>
    <row r="111" spans="1:65" s="2" customFormat="1" ht="14.4" customHeight="1">
      <c r="A111" s="39"/>
      <c r="B111" s="40"/>
      <c r="C111" s="259" t="s">
        <v>146</v>
      </c>
      <c r="D111" s="259" t="s">
        <v>157</v>
      </c>
      <c r="E111" s="260" t="s">
        <v>633</v>
      </c>
      <c r="F111" s="261" t="s">
        <v>634</v>
      </c>
      <c r="G111" s="262" t="s">
        <v>447</v>
      </c>
      <c r="H111" s="263">
        <v>20.064</v>
      </c>
      <c r="I111" s="264"/>
      <c r="J111" s="265">
        <f>ROUND(I111*H111,2)</f>
        <v>0</v>
      </c>
      <c r="K111" s="261" t="s">
        <v>145</v>
      </c>
      <c r="L111" s="266"/>
      <c r="M111" s="267" t="s">
        <v>19</v>
      </c>
      <c r="N111" s="268" t="s">
        <v>45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161</v>
      </c>
      <c r="AT111" s="224" t="s">
        <v>157</v>
      </c>
      <c r="AU111" s="224" t="s">
        <v>156</v>
      </c>
      <c r="AY111" s="18" t="s">
        <v>139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81</v>
      </c>
      <c r="BK111" s="225">
        <f>ROUND(I111*H111,2)</f>
        <v>0</v>
      </c>
      <c r="BL111" s="18" t="s">
        <v>146</v>
      </c>
      <c r="BM111" s="224" t="s">
        <v>733</v>
      </c>
    </row>
    <row r="112" spans="1:47" s="2" customFormat="1" ht="12">
      <c r="A112" s="39"/>
      <c r="B112" s="40"/>
      <c r="C112" s="41"/>
      <c r="D112" s="228" t="s">
        <v>169</v>
      </c>
      <c r="E112" s="41"/>
      <c r="F112" s="269" t="s">
        <v>636</v>
      </c>
      <c r="G112" s="41"/>
      <c r="H112" s="41"/>
      <c r="I112" s="270"/>
      <c r="J112" s="41"/>
      <c r="K112" s="41"/>
      <c r="L112" s="45"/>
      <c r="M112" s="271"/>
      <c r="N112" s="27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169</v>
      </c>
      <c r="AU112" s="18" t="s">
        <v>156</v>
      </c>
    </row>
    <row r="113" spans="1:65" s="2" customFormat="1" ht="14.4" customHeight="1">
      <c r="A113" s="39"/>
      <c r="B113" s="40"/>
      <c r="C113" s="213" t="s">
        <v>174</v>
      </c>
      <c r="D113" s="213" t="s">
        <v>141</v>
      </c>
      <c r="E113" s="214" t="s">
        <v>628</v>
      </c>
      <c r="F113" s="215" t="s">
        <v>629</v>
      </c>
      <c r="G113" s="216" t="s">
        <v>447</v>
      </c>
      <c r="H113" s="217">
        <v>20.064</v>
      </c>
      <c r="I113" s="218"/>
      <c r="J113" s="219">
        <f>ROUND(I113*H113,2)</f>
        <v>0</v>
      </c>
      <c r="K113" s="215" t="s">
        <v>145</v>
      </c>
      <c r="L113" s="45"/>
      <c r="M113" s="220" t="s">
        <v>19</v>
      </c>
      <c r="N113" s="221" t="s">
        <v>45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146</v>
      </c>
      <c r="AT113" s="224" t="s">
        <v>141</v>
      </c>
      <c r="AU113" s="224" t="s">
        <v>156</v>
      </c>
      <c r="AY113" s="18" t="s">
        <v>139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81</v>
      </c>
      <c r="BK113" s="225">
        <f>ROUND(I113*H113,2)</f>
        <v>0</v>
      </c>
      <c r="BL113" s="18" t="s">
        <v>146</v>
      </c>
      <c r="BM113" s="224" t="s">
        <v>734</v>
      </c>
    </row>
    <row r="114" spans="1:65" s="2" customFormat="1" ht="14.4" customHeight="1">
      <c r="A114" s="39"/>
      <c r="B114" s="40"/>
      <c r="C114" s="213" t="s">
        <v>178</v>
      </c>
      <c r="D114" s="213" t="s">
        <v>141</v>
      </c>
      <c r="E114" s="214" t="s">
        <v>637</v>
      </c>
      <c r="F114" s="215" t="s">
        <v>638</v>
      </c>
      <c r="G114" s="216" t="s">
        <v>447</v>
      </c>
      <c r="H114" s="217">
        <v>20.064</v>
      </c>
      <c r="I114" s="218"/>
      <c r="J114" s="219">
        <f>ROUND(I114*H114,2)</f>
        <v>0</v>
      </c>
      <c r="K114" s="215" t="s">
        <v>145</v>
      </c>
      <c r="L114" s="45"/>
      <c r="M114" s="220" t="s">
        <v>19</v>
      </c>
      <c r="N114" s="221" t="s">
        <v>45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146</v>
      </c>
      <c r="AT114" s="224" t="s">
        <v>141</v>
      </c>
      <c r="AU114" s="224" t="s">
        <v>156</v>
      </c>
      <c r="AY114" s="18" t="s">
        <v>139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81</v>
      </c>
      <c r="BK114" s="225">
        <f>ROUND(I114*H114,2)</f>
        <v>0</v>
      </c>
      <c r="BL114" s="18" t="s">
        <v>146</v>
      </c>
      <c r="BM114" s="224" t="s">
        <v>735</v>
      </c>
    </row>
    <row r="115" spans="1:65" s="2" customFormat="1" ht="14.4" customHeight="1">
      <c r="A115" s="39"/>
      <c r="B115" s="40"/>
      <c r="C115" s="213" t="s">
        <v>182</v>
      </c>
      <c r="D115" s="213" t="s">
        <v>141</v>
      </c>
      <c r="E115" s="214" t="s">
        <v>736</v>
      </c>
      <c r="F115" s="215" t="s">
        <v>737</v>
      </c>
      <c r="G115" s="216" t="s">
        <v>144</v>
      </c>
      <c r="H115" s="217">
        <v>232.2</v>
      </c>
      <c r="I115" s="218"/>
      <c r="J115" s="219">
        <f>ROUND(I115*H115,2)</f>
        <v>0</v>
      </c>
      <c r="K115" s="215" t="s">
        <v>145</v>
      </c>
      <c r="L115" s="45"/>
      <c r="M115" s="220" t="s">
        <v>19</v>
      </c>
      <c r="N115" s="221" t="s">
        <v>45</v>
      </c>
      <c r="O115" s="85"/>
      <c r="P115" s="222">
        <f>O115*H115</f>
        <v>0</v>
      </c>
      <c r="Q115" s="222">
        <v>3E-07</v>
      </c>
      <c r="R115" s="222">
        <f>Q115*H115</f>
        <v>6.966E-05</v>
      </c>
      <c r="S115" s="222">
        <v>0.0003</v>
      </c>
      <c r="T115" s="223">
        <f>S115*H115</f>
        <v>0.06965999999999999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146</v>
      </c>
      <c r="AT115" s="224" t="s">
        <v>141</v>
      </c>
      <c r="AU115" s="224" t="s">
        <v>156</v>
      </c>
      <c r="AY115" s="18" t="s">
        <v>139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81</v>
      </c>
      <c r="BK115" s="225">
        <f>ROUND(I115*H115,2)</f>
        <v>0</v>
      </c>
      <c r="BL115" s="18" t="s">
        <v>146</v>
      </c>
      <c r="BM115" s="224" t="s">
        <v>738</v>
      </c>
    </row>
    <row r="116" spans="1:51" s="13" customFormat="1" ht="12">
      <c r="A116" s="13"/>
      <c r="B116" s="226"/>
      <c r="C116" s="227"/>
      <c r="D116" s="228" t="s">
        <v>152</v>
      </c>
      <c r="E116" s="229" t="s">
        <v>19</v>
      </c>
      <c r="F116" s="230" t="s">
        <v>739</v>
      </c>
      <c r="G116" s="227"/>
      <c r="H116" s="229" t="s">
        <v>19</v>
      </c>
      <c r="I116" s="231"/>
      <c r="J116" s="227"/>
      <c r="K116" s="227"/>
      <c r="L116" s="232"/>
      <c r="M116" s="233"/>
      <c r="N116" s="234"/>
      <c r="O116" s="234"/>
      <c r="P116" s="234"/>
      <c r="Q116" s="234"/>
      <c r="R116" s="234"/>
      <c r="S116" s="234"/>
      <c r="T116" s="23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6" t="s">
        <v>152</v>
      </c>
      <c r="AU116" s="236" t="s">
        <v>156</v>
      </c>
      <c r="AV116" s="13" t="s">
        <v>81</v>
      </c>
      <c r="AW116" s="13" t="s">
        <v>34</v>
      </c>
      <c r="AX116" s="13" t="s">
        <v>74</v>
      </c>
      <c r="AY116" s="236" t="s">
        <v>139</v>
      </c>
    </row>
    <row r="117" spans="1:51" s="14" customFormat="1" ht="12">
      <c r="A117" s="14"/>
      <c r="B117" s="237"/>
      <c r="C117" s="238"/>
      <c r="D117" s="228" t="s">
        <v>152</v>
      </c>
      <c r="E117" s="239" t="s">
        <v>19</v>
      </c>
      <c r="F117" s="240" t="s">
        <v>740</v>
      </c>
      <c r="G117" s="238"/>
      <c r="H117" s="241">
        <v>232.2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7" t="s">
        <v>152</v>
      </c>
      <c r="AU117" s="247" t="s">
        <v>156</v>
      </c>
      <c r="AV117" s="14" t="s">
        <v>83</v>
      </c>
      <c r="AW117" s="14" t="s">
        <v>34</v>
      </c>
      <c r="AX117" s="14" t="s">
        <v>74</v>
      </c>
      <c r="AY117" s="247" t="s">
        <v>139</v>
      </c>
    </row>
    <row r="118" spans="1:51" s="15" customFormat="1" ht="12">
      <c r="A118" s="15"/>
      <c r="B118" s="248"/>
      <c r="C118" s="249"/>
      <c r="D118" s="228" t="s">
        <v>152</v>
      </c>
      <c r="E118" s="250" t="s">
        <v>19</v>
      </c>
      <c r="F118" s="251" t="s">
        <v>155</v>
      </c>
      <c r="G118" s="249"/>
      <c r="H118" s="252">
        <v>232.2</v>
      </c>
      <c r="I118" s="253"/>
      <c r="J118" s="249"/>
      <c r="K118" s="249"/>
      <c r="L118" s="254"/>
      <c r="M118" s="255"/>
      <c r="N118" s="256"/>
      <c r="O118" s="256"/>
      <c r="P118" s="256"/>
      <c r="Q118" s="256"/>
      <c r="R118" s="256"/>
      <c r="S118" s="256"/>
      <c r="T118" s="257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8" t="s">
        <v>152</v>
      </c>
      <c r="AU118" s="258" t="s">
        <v>156</v>
      </c>
      <c r="AV118" s="15" t="s">
        <v>146</v>
      </c>
      <c r="AW118" s="15" t="s">
        <v>34</v>
      </c>
      <c r="AX118" s="15" t="s">
        <v>81</v>
      </c>
      <c r="AY118" s="258" t="s">
        <v>139</v>
      </c>
    </row>
    <row r="119" spans="1:65" s="2" customFormat="1" ht="14.4" customHeight="1">
      <c r="A119" s="39"/>
      <c r="B119" s="40"/>
      <c r="C119" s="213" t="s">
        <v>161</v>
      </c>
      <c r="D119" s="213" t="s">
        <v>141</v>
      </c>
      <c r="E119" s="214" t="s">
        <v>509</v>
      </c>
      <c r="F119" s="215" t="s">
        <v>510</v>
      </c>
      <c r="G119" s="216" t="s">
        <v>144</v>
      </c>
      <c r="H119" s="217">
        <v>77.4</v>
      </c>
      <c r="I119" s="218"/>
      <c r="J119" s="219">
        <f>ROUND(I119*H119,2)</f>
        <v>0</v>
      </c>
      <c r="K119" s="215" t="s">
        <v>145</v>
      </c>
      <c r="L119" s="45"/>
      <c r="M119" s="220" t="s">
        <v>19</v>
      </c>
      <c r="N119" s="221" t="s">
        <v>45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146</v>
      </c>
      <c r="AT119" s="224" t="s">
        <v>141</v>
      </c>
      <c r="AU119" s="224" t="s">
        <v>156</v>
      </c>
      <c r="AY119" s="18" t="s">
        <v>139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81</v>
      </c>
      <c r="BK119" s="225">
        <f>ROUND(I119*H119,2)</f>
        <v>0</v>
      </c>
      <c r="BL119" s="18" t="s">
        <v>146</v>
      </c>
      <c r="BM119" s="224" t="s">
        <v>741</v>
      </c>
    </row>
    <row r="120" spans="1:51" s="13" customFormat="1" ht="12">
      <c r="A120" s="13"/>
      <c r="B120" s="226"/>
      <c r="C120" s="227"/>
      <c r="D120" s="228" t="s">
        <v>152</v>
      </c>
      <c r="E120" s="229" t="s">
        <v>19</v>
      </c>
      <c r="F120" s="230" t="s">
        <v>742</v>
      </c>
      <c r="G120" s="227"/>
      <c r="H120" s="229" t="s">
        <v>19</v>
      </c>
      <c r="I120" s="231"/>
      <c r="J120" s="227"/>
      <c r="K120" s="227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152</v>
      </c>
      <c r="AU120" s="236" t="s">
        <v>156</v>
      </c>
      <c r="AV120" s="13" t="s">
        <v>81</v>
      </c>
      <c r="AW120" s="13" t="s">
        <v>34</v>
      </c>
      <c r="AX120" s="13" t="s">
        <v>74</v>
      </c>
      <c r="AY120" s="236" t="s">
        <v>139</v>
      </c>
    </row>
    <row r="121" spans="1:51" s="14" customFormat="1" ht="12">
      <c r="A121" s="14"/>
      <c r="B121" s="237"/>
      <c r="C121" s="238"/>
      <c r="D121" s="228" t="s">
        <v>152</v>
      </c>
      <c r="E121" s="239" t="s">
        <v>19</v>
      </c>
      <c r="F121" s="240" t="s">
        <v>743</v>
      </c>
      <c r="G121" s="238"/>
      <c r="H121" s="241">
        <v>77.4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7" t="s">
        <v>152</v>
      </c>
      <c r="AU121" s="247" t="s">
        <v>156</v>
      </c>
      <c r="AV121" s="14" t="s">
        <v>83</v>
      </c>
      <c r="AW121" s="14" t="s">
        <v>34</v>
      </c>
      <c r="AX121" s="14" t="s">
        <v>74</v>
      </c>
      <c r="AY121" s="247" t="s">
        <v>139</v>
      </c>
    </row>
    <row r="122" spans="1:51" s="15" customFormat="1" ht="12">
      <c r="A122" s="15"/>
      <c r="B122" s="248"/>
      <c r="C122" s="249"/>
      <c r="D122" s="228" t="s">
        <v>152</v>
      </c>
      <c r="E122" s="250" t="s">
        <v>19</v>
      </c>
      <c r="F122" s="251" t="s">
        <v>155</v>
      </c>
      <c r="G122" s="249"/>
      <c r="H122" s="252">
        <v>77.4</v>
      </c>
      <c r="I122" s="253"/>
      <c r="J122" s="249"/>
      <c r="K122" s="249"/>
      <c r="L122" s="254"/>
      <c r="M122" s="255"/>
      <c r="N122" s="256"/>
      <c r="O122" s="256"/>
      <c r="P122" s="256"/>
      <c r="Q122" s="256"/>
      <c r="R122" s="256"/>
      <c r="S122" s="256"/>
      <c r="T122" s="257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8" t="s">
        <v>152</v>
      </c>
      <c r="AU122" s="258" t="s">
        <v>156</v>
      </c>
      <c r="AV122" s="15" t="s">
        <v>146</v>
      </c>
      <c r="AW122" s="15" t="s">
        <v>34</v>
      </c>
      <c r="AX122" s="15" t="s">
        <v>81</v>
      </c>
      <c r="AY122" s="258" t="s">
        <v>139</v>
      </c>
    </row>
    <row r="123" spans="1:65" s="2" customFormat="1" ht="14.4" customHeight="1">
      <c r="A123" s="39"/>
      <c r="B123" s="40"/>
      <c r="C123" s="259" t="s">
        <v>189</v>
      </c>
      <c r="D123" s="259" t="s">
        <v>157</v>
      </c>
      <c r="E123" s="260" t="s">
        <v>512</v>
      </c>
      <c r="F123" s="261" t="s">
        <v>513</v>
      </c>
      <c r="G123" s="262" t="s">
        <v>447</v>
      </c>
      <c r="H123" s="263">
        <v>3.87</v>
      </c>
      <c r="I123" s="264"/>
      <c r="J123" s="265">
        <f>ROUND(I123*H123,2)</f>
        <v>0</v>
      </c>
      <c r="K123" s="261" t="s">
        <v>145</v>
      </c>
      <c r="L123" s="266"/>
      <c r="M123" s="267" t="s">
        <v>19</v>
      </c>
      <c r="N123" s="268" t="s">
        <v>45</v>
      </c>
      <c r="O123" s="85"/>
      <c r="P123" s="222">
        <f>O123*H123</f>
        <v>0</v>
      </c>
      <c r="Q123" s="222">
        <v>0.2</v>
      </c>
      <c r="R123" s="222">
        <f>Q123*H123</f>
        <v>0.774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161</v>
      </c>
      <c r="AT123" s="224" t="s">
        <v>157</v>
      </c>
      <c r="AU123" s="224" t="s">
        <v>156</v>
      </c>
      <c r="AY123" s="18" t="s">
        <v>139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81</v>
      </c>
      <c r="BK123" s="225">
        <f>ROUND(I123*H123,2)</f>
        <v>0</v>
      </c>
      <c r="BL123" s="18" t="s">
        <v>146</v>
      </c>
      <c r="BM123" s="224" t="s">
        <v>744</v>
      </c>
    </row>
    <row r="124" spans="1:51" s="13" customFormat="1" ht="12">
      <c r="A124" s="13"/>
      <c r="B124" s="226"/>
      <c r="C124" s="227"/>
      <c r="D124" s="228" t="s">
        <v>152</v>
      </c>
      <c r="E124" s="229" t="s">
        <v>19</v>
      </c>
      <c r="F124" s="230" t="s">
        <v>745</v>
      </c>
      <c r="G124" s="227"/>
      <c r="H124" s="229" t="s">
        <v>19</v>
      </c>
      <c r="I124" s="231"/>
      <c r="J124" s="227"/>
      <c r="K124" s="227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152</v>
      </c>
      <c r="AU124" s="236" t="s">
        <v>156</v>
      </c>
      <c r="AV124" s="13" t="s">
        <v>81</v>
      </c>
      <c r="AW124" s="13" t="s">
        <v>34</v>
      </c>
      <c r="AX124" s="13" t="s">
        <v>74</v>
      </c>
      <c r="AY124" s="236" t="s">
        <v>139</v>
      </c>
    </row>
    <row r="125" spans="1:51" s="14" customFormat="1" ht="12">
      <c r="A125" s="14"/>
      <c r="B125" s="237"/>
      <c r="C125" s="238"/>
      <c r="D125" s="228" t="s">
        <v>152</v>
      </c>
      <c r="E125" s="239" t="s">
        <v>19</v>
      </c>
      <c r="F125" s="240" t="s">
        <v>746</v>
      </c>
      <c r="G125" s="238"/>
      <c r="H125" s="241">
        <v>3.87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7" t="s">
        <v>152</v>
      </c>
      <c r="AU125" s="247" t="s">
        <v>156</v>
      </c>
      <c r="AV125" s="14" t="s">
        <v>83</v>
      </c>
      <c r="AW125" s="14" t="s">
        <v>34</v>
      </c>
      <c r="AX125" s="14" t="s">
        <v>74</v>
      </c>
      <c r="AY125" s="247" t="s">
        <v>139</v>
      </c>
    </row>
    <row r="126" spans="1:51" s="15" customFormat="1" ht="12">
      <c r="A126" s="15"/>
      <c r="B126" s="248"/>
      <c r="C126" s="249"/>
      <c r="D126" s="228" t="s">
        <v>152</v>
      </c>
      <c r="E126" s="250" t="s">
        <v>19</v>
      </c>
      <c r="F126" s="251" t="s">
        <v>155</v>
      </c>
      <c r="G126" s="249"/>
      <c r="H126" s="252">
        <v>3.87</v>
      </c>
      <c r="I126" s="253"/>
      <c r="J126" s="249"/>
      <c r="K126" s="249"/>
      <c r="L126" s="254"/>
      <c r="M126" s="255"/>
      <c r="N126" s="256"/>
      <c r="O126" s="256"/>
      <c r="P126" s="256"/>
      <c r="Q126" s="256"/>
      <c r="R126" s="256"/>
      <c r="S126" s="256"/>
      <c r="T126" s="257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8" t="s">
        <v>152</v>
      </c>
      <c r="AU126" s="258" t="s">
        <v>156</v>
      </c>
      <c r="AV126" s="15" t="s">
        <v>146</v>
      </c>
      <c r="AW126" s="15" t="s">
        <v>34</v>
      </c>
      <c r="AX126" s="15" t="s">
        <v>81</v>
      </c>
      <c r="AY126" s="258" t="s">
        <v>139</v>
      </c>
    </row>
    <row r="127" spans="1:65" s="2" customFormat="1" ht="14.4" customHeight="1">
      <c r="A127" s="39"/>
      <c r="B127" s="40"/>
      <c r="C127" s="213" t="s">
        <v>193</v>
      </c>
      <c r="D127" s="213" t="s">
        <v>141</v>
      </c>
      <c r="E127" s="214" t="s">
        <v>747</v>
      </c>
      <c r="F127" s="215" t="s">
        <v>748</v>
      </c>
      <c r="G127" s="216" t="s">
        <v>167</v>
      </c>
      <c r="H127" s="217">
        <v>66</v>
      </c>
      <c r="I127" s="218"/>
      <c r="J127" s="219">
        <f>ROUND(I127*H127,2)</f>
        <v>0</v>
      </c>
      <c r="K127" s="215" t="s">
        <v>19</v>
      </c>
      <c r="L127" s="45"/>
      <c r="M127" s="220" t="s">
        <v>19</v>
      </c>
      <c r="N127" s="221" t="s">
        <v>45</v>
      </c>
      <c r="O127" s="85"/>
      <c r="P127" s="222">
        <f>O127*H127</f>
        <v>0</v>
      </c>
      <c r="Q127" s="222">
        <v>6E-05</v>
      </c>
      <c r="R127" s="222">
        <f>Q127*H127</f>
        <v>0.00396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146</v>
      </c>
      <c r="AT127" s="224" t="s">
        <v>141</v>
      </c>
      <c r="AU127" s="224" t="s">
        <v>156</v>
      </c>
      <c r="AY127" s="18" t="s">
        <v>139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81</v>
      </c>
      <c r="BK127" s="225">
        <f>ROUND(I127*H127,2)</f>
        <v>0</v>
      </c>
      <c r="BL127" s="18" t="s">
        <v>146</v>
      </c>
      <c r="BM127" s="224" t="s">
        <v>749</v>
      </c>
    </row>
    <row r="128" spans="1:47" s="2" customFormat="1" ht="12">
      <c r="A128" s="39"/>
      <c r="B128" s="40"/>
      <c r="C128" s="41"/>
      <c r="D128" s="228" t="s">
        <v>169</v>
      </c>
      <c r="E128" s="41"/>
      <c r="F128" s="269" t="s">
        <v>750</v>
      </c>
      <c r="G128" s="41"/>
      <c r="H128" s="41"/>
      <c r="I128" s="270"/>
      <c r="J128" s="41"/>
      <c r="K128" s="41"/>
      <c r="L128" s="45"/>
      <c r="M128" s="271"/>
      <c r="N128" s="27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169</v>
      </c>
      <c r="AU128" s="18" t="s">
        <v>156</v>
      </c>
    </row>
    <row r="129" spans="1:51" s="13" customFormat="1" ht="12">
      <c r="A129" s="13"/>
      <c r="B129" s="226"/>
      <c r="C129" s="227"/>
      <c r="D129" s="228" t="s">
        <v>152</v>
      </c>
      <c r="E129" s="229" t="s">
        <v>19</v>
      </c>
      <c r="F129" s="230" t="s">
        <v>751</v>
      </c>
      <c r="G129" s="227"/>
      <c r="H129" s="229" t="s">
        <v>19</v>
      </c>
      <c r="I129" s="231"/>
      <c r="J129" s="227"/>
      <c r="K129" s="227"/>
      <c r="L129" s="232"/>
      <c r="M129" s="233"/>
      <c r="N129" s="234"/>
      <c r="O129" s="234"/>
      <c r="P129" s="234"/>
      <c r="Q129" s="234"/>
      <c r="R129" s="234"/>
      <c r="S129" s="234"/>
      <c r="T129" s="23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6" t="s">
        <v>152</v>
      </c>
      <c r="AU129" s="236" t="s">
        <v>156</v>
      </c>
      <c r="AV129" s="13" t="s">
        <v>81</v>
      </c>
      <c r="AW129" s="13" t="s">
        <v>34</v>
      </c>
      <c r="AX129" s="13" t="s">
        <v>74</v>
      </c>
      <c r="AY129" s="236" t="s">
        <v>139</v>
      </c>
    </row>
    <row r="130" spans="1:51" s="14" customFormat="1" ht="12">
      <c r="A130" s="14"/>
      <c r="B130" s="237"/>
      <c r="C130" s="238"/>
      <c r="D130" s="228" t="s">
        <v>152</v>
      </c>
      <c r="E130" s="239" t="s">
        <v>19</v>
      </c>
      <c r="F130" s="240" t="s">
        <v>752</v>
      </c>
      <c r="G130" s="238"/>
      <c r="H130" s="241">
        <v>66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7" t="s">
        <v>152</v>
      </c>
      <c r="AU130" s="247" t="s">
        <v>156</v>
      </c>
      <c r="AV130" s="14" t="s">
        <v>83</v>
      </c>
      <c r="AW130" s="14" t="s">
        <v>34</v>
      </c>
      <c r="AX130" s="14" t="s">
        <v>74</v>
      </c>
      <c r="AY130" s="247" t="s">
        <v>139</v>
      </c>
    </row>
    <row r="131" spans="1:51" s="15" customFormat="1" ht="12">
      <c r="A131" s="15"/>
      <c r="B131" s="248"/>
      <c r="C131" s="249"/>
      <c r="D131" s="228" t="s">
        <v>152</v>
      </c>
      <c r="E131" s="250" t="s">
        <v>19</v>
      </c>
      <c r="F131" s="251" t="s">
        <v>155</v>
      </c>
      <c r="G131" s="249"/>
      <c r="H131" s="252">
        <v>66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8" t="s">
        <v>152</v>
      </c>
      <c r="AU131" s="258" t="s">
        <v>156</v>
      </c>
      <c r="AV131" s="15" t="s">
        <v>146</v>
      </c>
      <c r="AW131" s="15" t="s">
        <v>34</v>
      </c>
      <c r="AX131" s="15" t="s">
        <v>81</v>
      </c>
      <c r="AY131" s="258" t="s">
        <v>139</v>
      </c>
    </row>
    <row r="132" spans="1:65" s="2" customFormat="1" ht="14.4" customHeight="1">
      <c r="A132" s="39"/>
      <c r="B132" s="40"/>
      <c r="C132" s="213" t="s">
        <v>197</v>
      </c>
      <c r="D132" s="213" t="s">
        <v>141</v>
      </c>
      <c r="E132" s="214" t="s">
        <v>753</v>
      </c>
      <c r="F132" s="215" t="s">
        <v>754</v>
      </c>
      <c r="G132" s="216" t="s">
        <v>167</v>
      </c>
      <c r="H132" s="217">
        <v>15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45</v>
      </c>
      <c r="O132" s="85"/>
      <c r="P132" s="222">
        <f>O132*H132</f>
        <v>0</v>
      </c>
      <c r="Q132" s="222">
        <v>6E-05</v>
      </c>
      <c r="R132" s="222">
        <f>Q132*H132</f>
        <v>0.0009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146</v>
      </c>
      <c r="AT132" s="224" t="s">
        <v>141</v>
      </c>
      <c r="AU132" s="224" t="s">
        <v>156</v>
      </c>
      <c r="AY132" s="18" t="s">
        <v>139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81</v>
      </c>
      <c r="BK132" s="225">
        <f>ROUND(I132*H132,2)</f>
        <v>0</v>
      </c>
      <c r="BL132" s="18" t="s">
        <v>146</v>
      </c>
      <c r="BM132" s="224" t="s">
        <v>755</v>
      </c>
    </row>
    <row r="133" spans="1:47" s="2" customFormat="1" ht="12">
      <c r="A133" s="39"/>
      <c r="B133" s="40"/>
      <c r="C133" s="41"/>
      <c r="D133" s="228" t="s">
        <v>169</v>
      </c>
      <c r="E133" s="41"/>
      <c r="F133" s="269" t="s">
        <v>756</v>
      </c>
      <c r="G133" s="41"/>
      <c r="H133" s="41"/>
      <c r="I133" s="270"/>
      <c r="J133" s="41"/>
      <c r="K133" s="41"/>
      <c r="L133" s="45"/>
      <c r="M133" s="271"/>
      <c r="N133" s="27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169</v>
      </c>
      <c r="AU133" s="18" t="s">
        <v>156</v>
      </c>
    </row>
    <row r="134" spans="1:51" s="13" customFormat="1" ht="12">
      <c r="A134" s="13"/>
      <c r="B134" s="226"/>
      <c r="C134" s="227"/>
      <c r="D134" s="228" t="s">
        <v>152</v>
      </c>
      <c r="E134" s="229" t="s">
        <v>19</v>
      </c>
      <c r="F134" s="230" t="s">
        <v>751</v>
      </c>
      <c r="G134" s="227"/>
      <c r="H134" s="229" t="s">
        <v>19</v>
      </c>
      <c r="I134" s="231"/>
      <c r="J134" s="227"/>
      <c r="K134" s="227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152</v>
      </c>
      <c r="AU134" s="236" t="s">
        <v>156</v>
      </c>
      <c r="AV134" s="13" t="s">
        <v>81</v>
      </c>
      <c r="AW134" s="13" t="s">
        <v>34</v>
      </c>
      <c r="AX134" s="13" t="s">
        <v>74</v>
      </c>
      <c r="AY134" s="236" t="s">
        <v>139</v>
      </c>
    </row>
    <row r="135" spans="1:51" s="14" customFormat="1" ht="12">
      <c r="A135" s="14"/>
      <c r="B135" s="237"/>
      <c r="C135" s="238"/>
      <c r="D135" s="228" t="s">
        <v>152</v>
      </c>
      <c r="E135" s="239" t="s">
        <v>19</v>
      </c>
      <c r="F135" s="240" t="s">
        <v>757</v>
      </c>
      <c r="G135" s="238"/>
      <c r="H135" s="241">
        <v>15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7" t="s">
        <v>152</v>
      </c>
      <c r="AU135" s="247" t="s">
        <v>156</v>
      </c>
      <c r="AV135" s="14" t="s">
        <v>83</v>
      </c>
      <c r="AW135" s="14" t="s">
        <v>34</v>
      </c>
      <c r="AX135" s="14" t="s">
        <v>74</v>
      </c>
      <c r="AY135" s="247" t="s">
        <v>139</v>
      </c>
    </row>
    <row r="136" spans="1:51" s="15" customFormat="1" ht="12">
      <c r="A136" s="15"/>
      <c r="B136" s="248"/>
      <c r="C136" s="249"/>
      <c r="D136" s="228" t="s">
        <v>152</v>
      </c>
      <c r="E136" s="250" t="s">
        <v>19</v>
      </c>
      <c r="F136" s="251" t="s">
        <v>155</v>
      </c>
      <c r="G136" s="249"/>
      <c r="H136" s="252">
        <v>15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8" t="s">
        <v>152</v>
      </c>
      <c r="AU136" s="258" t="s">
        <v>156</v>
      </c>
      <c r="AV136" s="15" t="s">
        <v>146</v>
      </c>
      <c r="AW136" s="15" t="s">
        <v>34</v>
      </c>
      <c r="AX136" s="15" t="s">
        <v>81</v>
      </c>
      <c r="AY136" s="258" t="s">
        <v>139</v>
      </c>
    </row>
    <row r="137" spans="1:65" s="2" customFormat="1" ht="14.4" customHeight="1">
      <c r="A137" s="39"/>
      <c r="B137" s="40"/>
      <c r="C137" s="213" t="s">
        <v>201</v>
      </c>
      <c r="D137" s="213" t="s">
        <v>141</v>
      </c>
      <c r="E137" s="214" t="s">
        <v>758</v>
      </c>
      <c r="F137" s="215" t="s">
        <v>759</v>
      </c>
      <c r="G137" s="216" t="s">
        <v>167</v>
      </c>
      <c r="H137" s="217">
        <v>33</v>
      </c>
      <c r="I137" s="218"/>
      <c r="J137" s="219">
        <f>ROUND(I137*H137,2)</f>
        <v>0</v>
      </c>
      <c r="K137" s="215" t="s">
        <v>19</v>
      </c>
      <c r="L137" s="45"/>
      <c r="M137" s="220" t="s">
        <v>19</v>
      </c>
      <c r="N137" s="221" t="s">
        <v>45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0.001</v>
      </c>
      <c r="T137" s="223">
        <f>S137*H137</f>
        <v>0.033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146</v>
      </c>
      <c r="AT137" s="224" t="s">
        <v>141</v>
      </c>
      <c r="AU137" s="224" t="s">
        <v>156</v>
      </c>
      <c r="AY137" s="18" t="s">
        <v>139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81</v>
      </c>
      <c r="BK137" s="225">
        <f>ROUND(I137*H137,2)</f>
        <v>0</v>
      </c>
      <c r="BL137" s="18" t="s">
        <v>146</v>
      </c>
      <c r="BM137" s="224" t="s">
        <v>760</v>
      </c>
    </row>
    <row r="138" spans="1:51" s="13" customFormat="1" ht="12">
      <c r="A138" s="13"/>
      <c r="B138" s="226"/>
      <c r="C138" s="227"/>
      <c r="D138" s="228" t="s">
        <v>152</v>
      </c>
      <c r="E138" s="229" t="s">
        <v>19</v>
      </c>
      <c r="F138" s="230" t="s">
        <v>761</v>
      </c>
      <c r="G138" s="227"/>
      <c r="H138" s="229" t="s">
        <v>19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152</v>
      </c>
      <c r="AU138" s="236" t="s">
        <v>156</v>
      </c>
      <c r="AV138" s="13" t="s">
        <v>81</v>
      </c>
      <c r="AW138" s="13" t="s">
        <v>34</v>
      </c>
      <c r="AX138" s="13" t="s">
        <v>74</v>
      </c>
      <c r="AY138" s="236" t="s">
        <v>139</v>
      </c>
    </row>
    <row r="139" spans="1:51" s="14" customFormat="1" ht="12">
      <c r="A139" s="14"/>
      <c r="B139" s="237"/>
      <c r="C139" s="238"/>
      <c r="D139" s="228" t="s">
        <v>152</v>
      </c>
      <c r="E139" s="239" t="s">
        <v>19</v>
      </c>
      <c r="F139" s="240" t="s">
        <v>762</v>
      </c>
      <c r="G139" s="238"/>
      <c r="H139" s="241">
        <v>33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7" t="s">
        <v>152</v>
      </c>
      <c r="AU139" s="247" t="s">
        <v>156</v>
      </c>
      <c r="AV139" s="14" t="s">
        <v>83</v>
      </c>
      <c r="AW139" s="14" t="s">
        <v>34</v>
      </c>
      <c r="AX139" s="14" t="s">
        <v>74</v>
      </c>
      <c r="AY139" s="247" t="s">
        <v>139</v>
      </c>
    </row>
    <row r="140" spans="1:51" s="15" customFormat="1" ht="12">
      <c r="A140" s="15"/>
      <c r="B140" s="248"/>
      <c r="C140" s="249"/>
      <c r="D140" s="228" t="s">
        <v>152</v>
      </c>
      <c r="E140" s="250" t="s">
        <v>19</v>
      </c>
      <c r="F140" s="251" t="s">
        <v>155</v>
      </c>
      <c r="G140" s="249"/>
      <c r="H140" s="252">
        <v>33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8" t="s">
        <v>152</v>
      </c>
      <c r="AU140" s="258" t="s">
        <v>156</v>
      </c>
      <c r="AV140" s="15" t="s">
        <v>146</v>
      </c>
      <c r="AW140" s="15" t="s">
        <v>34</v>
      </c>
      <c r="AX140" s="15" t="s">
        <v>81</v>
      </c>
      <c r="AY140" s="258" t="s">
        <v>139</v>
      </c>
    </row>
    <row r="141" spans="1:65" s="2" customFormat="1" ht="14.4" customHeight="1">
      <c r="A141" s="39"/>
      <c r="B141" s="40"/>
      <c r="C141" s="213" t="s">
        <v>205</v>
      </c>
      <c r="D141" s="213" t="s">
        <v>141</v>
      </c>
      <c r="E141" s="214" t="s">
        <v>763</v>
      </c>
      <c r="F141" s="215" t="s">
        <v>764</v>
      </c>
      <c r="G141" s="216" t="s">
        <v>167</v>
      </c>
      <c r="H141" s="217">
        <v>12</v>
      </c>
      <c r="I141" s="218"/>
      <c r="J141" s="219">
        <f>ROUND(I141*H141,2)</f>
        <v>0</v>
      </c>
      <c r="K141" s="215" t="s">
        <v>19</v>
      </c>
      <c r="L141" s="45"/>
      <c r="M141" s="220" t="s">
        <v>19</v>
      </c>
      <c r="N141" s="221" t="s">
        <v>45</v>
      </c>
      <c r="O141" s="85"/>
      <c r="P141" s="222">
        <f>O141*H141</f>
        <v>0</v>
      </c>
      <c r="Q141" s="222">
        <v>6E-05</v>
      </c>
      <c r="R141" s="222">
        <f>Q141*H141</f>
        <v>0.00072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146</v>
      </c>
      <c r="AT141" s="224" t="s">
        <v>141</v>
      </c>
      <c r="AU141" s="224" t="s">
        <v>156</v>
      </c>
      <c r="AY141" s="18" t="s">
        <v>139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81</v>
      </c>
      <c r="BK141" s="225">
        <f>ROUND(I141*H141,2)</f>
        <v>0</v>
      </c>
      <c r="BL141" s="18" t="s">
        <v>146</v>
      </c>
      <c r="BM141" s="224" t="s">
        <v>765</v>
      </c>
    </row>
    <row r="142" spans="1:47" s="2" customFormat="1" ht="12">
      <c r="A142" s="39"/>
      <c r="B142" s="40"/>
      <c r="C142" s="41"/>
      <c r="D142" s="228" t="s">
        <v>169</v>
      </c>
      <c r="E142" s="41"/>
      <c r="F142" s="269" t="s">
        <v>766</v>
      </c>
      <c r="G142" s="41"/>
      <c r="H142" s="41"/>
      <c r="I142" s="270"/>
      <c r="J142" s="41"/>
      <c r="K142" s="41"/>
      <c r="L142" s="45"/>
      <c r="M142" s="271"/>
      <c r="N142" s="27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169</v>
      </c>
      <c r="AU142" s="18" t="s">
        <v>156</v>
      </c>
    </row>
    <row r="143" spans="1:51" s="13" customFormat="1" ht="12">
      <c r="A143" s="13"/>
      <c r="B143" s="226"/>
      <c r="C143" s="227"/>
      <c r="D143" s="228" t="s">
        <v>152</v>
      </c>
      <c r="E143" s="229" t="s">
        <v>19</v>
      </c>
      <c r="F143" s="230" t="s">
        <v>767</v>
      </c>
      <c r="G143" s="227"/>
      <c r="H143" s="229" t="s">
        <v>19</v>
      </c>
      <c r="I143" s="231"/>
      <c r="J143" s="227"/>
      <c r="K143" s="227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152</v>
      </c>
      <c r="AU143" s="236" t="s">
        <v>156</v>
      </c>
      <c r="AV143" s="13" t="s">
        <v>81</v>
      </c>
      <c r="AW143" s="13" t="s">
        <v>34</v>
      </c>
      <c r="AX143" s="13" t="s">
        <v>74</v>
      </c>
      <c r="AY143" s="236" t="s">
        <v>139</v>
      </c>
    </row>
    <row r="144" spans="1:51" s="14" customFormat="1" ht="12">
      <c r="A144" s="14"/>
      <c r="B144" s="237"/>
      <c r="C144" s="238"/>
      <c r="D144" s="228" t="s">
        <v>152</v>
      </c>
      <c r="E144" s="239" t="s">
        <v>19</v>
      </c>
      <c r="F144" s="240" t="s">
        <v>768</v>
      </c>
      <c r="G144" s="238"/>
      <c r="H144" s="241">
        <v>12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152</v>
      </c>
      <c r="AU144" s="247" t="s">
        <v>156</v>
      </c>
      <c r="AV144" s="14" t="s">
        <v>83</v>
      </c>
      <c r="AW144" s="14" t="s">
        <v>34</v>
      </c>
      <c r="AX144" s="14" t="s">
        <v>74</v>
      </c>
      <c r="AY144" s="247" t="s">
        <v>139</v>
      </c>
    </row>
    <row r="145" spans="1:51" s="15" customFormat="1" ht="12">
      <c r="A145" s="15"/>
      <c r="B145" s="248"/>
      <c r="C145" s="249"/>
      <c r="D145" s="228" t="s">
        <v>152</v>
      </c>
      <c r="E145" s="250" t="s">
        <v>19</v>
      </c>
      <c r="F145" s="251" t="s">
        <v>155</v>
      </c>
      <c r="G145" s="249"/>
      <c r="H145" s="252">
        <v>12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8" t="s">
        <v>152</v>
      </c>
      <c r="AU145" s="258" t="s">
        <v>156</v>
      </c>
      <c r="AV145" s="15" t="s">
        <v>146</v>
      </c>
      <c r="AW145" s="15" t="s">
        <v>34</v>
      </c>
      <c r="AX145" s="15" t="s">
        <v>81</v>
      </c>
      <c r="AY145" s="258" t="s">
        <v>139</v>
      </c>
    </row>
    <row r="146" spans="1:63" s="12" customFormat="1" ht="20.85" customHeight="1">
      <c r="A146" s="12"/>
      <c r="B146" s="197"/>
      <c r="C146" s="198"/>
      <c r="D146" s="199" t="s">
        <v>73</v>
      </c>
      <c r="E146" s="211" t="s">
        <v>769</v>
      </c>
      <c r="F146" s="211" t="s">
        <v>770</v>
      </c>
      <c r="G146" s="198"/>
      <c r="H146" s="198"/>
      <c r="I146" s="201"/>
      <c r="J146" s="212">
        <f>BK146</f>
        <v>0</v>
      </c>
      <c r="K146" s="198"/>
      <c r="L146" s="203"/>
      <c r="M146" s="204"/>
      <c r="N146" s="205"/>
      <c r="O146" s="205"/>
      <c r="P146" s="206">
        <f>SUM(P147:P166)</f>
        <v>0</v>
      </c>
      <c r="Q146" s="205"/>
      <c r="R146" s="206">
        <f>SUM(R147:R166)</f>
        <v>0.00072</v>
      </c>
      <c r="S146" s="205"/>
      <c r="T146" s="207">
        <f>SUM(T147:T166)</f>
        <v>1.1844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8" t="s">
        <v>81</v>
      </c>
      <c r="AT146" s="209" t="s">
        <v>73</v>
      </c>
      <c r="AU146" s="209" t="s">
        <v>83</v>
      </c>
      <c r="AY146" s="208" t="s">
        <v>139</v>
      </c>
      <c r="BK146" s="210">
        <f>SUM(BK147:BK166)</f>
        <v>0</v>
      </c>
    </row>
    <row r="147" spans="1:65" s="2" customFormat="1" ht="14.4" customHeight="1">
      <c r="A147" s="39"/>
      <c r="B147" s="40"/>
      <c r="C147" s="213" t="s">
        <v>211</v>
      </c>
      <c r="D147" s="213" t="s">
        <v>141</v>
      </c>
      <c r="E147" s="214" t="s">
        <v>771</v>
      </c>
      <c r="F147" s="215" t="s">
        <v>772</v>
      </c>
      <c r="G147" s="216" t="s">
        <v>144</v>
      </c>
      <c r="H147" s="217">
        <v>2448</v>
      </c>
      <c r="I147" s="218"/>
      <c r="J147" s="219">
        <f>ROUND(I147*H147,2)</f>
        <v>0</v>
      </c>
      <c r="K147" s="215" t="s">
        <v>145</v>
      </c>
      <c r="L147" s="45"/>
      <c r="M147" s="220" t="s">
        <v>19</v>
      </c>
      <c r="N147" s="221" t="s">
        <v>45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0.0003</v>
      </c>
      <c r="T147" s="223">
        <f>S147*H147</f>
        <v>0.7343999999999999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146</v>
      </c>
      <c r="AT147" s="224" t="s">
        <v>141</v>
      </c>
      <c r="AU147" s="224" t="s">
        <v>156</v>
      </c>
      <c r="AY147" s="18" t="s">
        <v>139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81</v>
      </c>
      <c r="BK147" s="225">
        <f>ROUND(I147*H147,2)</f>
        <v>0</v>
      </c>
      <c r="BL147" s="18" t="s">
        <v>146</v>
      </c>
      <c r="BM147" s="224" t="s">
        <v>773</v>
      </c>
    </row>
    <row r="148" spans="1:47" s="2" customFormat="1" ht="12">
      <c r="A148" s="39"/>
      <c r="B148" s="40"/>
      <c r="C148" s="41"/>
      <c r="D148" s="228" t="s">
        <v>169</v>
      </c>
      <c r="E148" s="41"/>
      <c r="F148" s="269" t="s">
        <v>774</v>
      </c>
      <c r="G148" s="41"/>
      <c r="H148" s="41"/>
      <c r="I148" s="270"/>
      <c r="J148" s="41"/>
      <c r="K148" s="41"/>
      <c r="L148" s="45"/>
      <c r="M148" s="271"/>
      <c r="N148" s="27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169</v>
      </c>
      <c r="AU148" s="18" t="s">
        <v>156</v>
      </c>
    </row>
    <row r="149" spans="1:51" s="13" customFormat="1" ht="12">
      <c r="A149" s="13"/>
      <c r="B149" s="226"/>
      <c r="C149" s="227"/>
      <c r="D149" s="228" t="s">
        <v>152</v>
      </c>
      <c r="E149" s="229" t="s">
        <v>19</v>
      </c>
      <c r="F149" s="230" t="s">
        <v>775</v>
      </c>
      <c r="G149" s="227"/>
      <c r="H149" s="229" t="s">
        <v>19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6" t="s">
        <v>152</v>
      </c>
      <c r="AU149" s="236" t="s">
        <v>156</v>
      </c>
      <c r="AV149" s="13" t="s">
        <v>81</v>
      </c>
      <c r="AW149" s="13" t="s">
        <v>34</v>
      </c>
      <c r="AX149" s="13" t="s">
        <v>74</v>
      </c>
      <c r="AY149" s="236" t="s">
        <v>139</v>
      </c>
    </row>
    <row r="150" spans="1:51" s="14" customFormat="1" ht="12">
      <c r="A150" s="14"/>
      <c r="B150" s="237"/>
      <c r="C150" s="238"/>
      <c r="D150" s="228" t="s">
        <v>152</v>
      </c>
      <c r="E150" s="239" t="s">
        <v>19</v>
      </c>
      <c r="F150" s="240" t="s">
        <v>776</v>
      </c>
      <c r="G150" s="238"/>
      <c r="H150" s="241">
        <v>2448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7" t="s">
        <v>152</v>
      </c>
      <c r="AU150" s="247" t="s">
        <v>156</v>
      </c>
      <c r="AV150" s="14" t="s">
        <v>83</v>
      </c>
      <c r="AW150" s="14" t="s">
        <v>34</v>
      </c>
      <c r="AX150" s="14" t="s">
        <v>74</v>
      </c>
      <c r="AY150" s="247" t="s">
        <v>139</v>
      </c>
    </row>
    <row r="151" spans="1:51" s="15" customFormat="1" ht="12">
      <c r="A151" s="15"/>
      <c r="B151" s="248"/>
      <c r="C151" s="249"/>
      <c r="D151" s="228" t="s">
        <v>152</v>
      </c>
      <c r="E151" s="250" t="s">
        <v>19</v>
      </c>
      <c r="F151" s="251" t="s">
        <v>155</v>
      </c>
      <c r="G151" s="249"/>
      <c r="H151" s="252">
        <v>2448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8" t="s">
        <v>152</v>
      </c>
      <c r="AU151" s="258" t="s">
        <v>156</v>
      </c>
      <c r="AV151" s="15" t="s">
        <v>146</v>
      </c>
      <c r="AW151" s="15" t="s">
        <v>34</v>
      </c>
      <c r="AX151" s="15" t="s">
        <v>81</v>
      </c>
      <c r="AY151" s="258" t="s">
        <v>139</v>
      </c>
    </row>
    <row r="152" spans="1:65" s="2" customFormat="1" ht="14.4" customHeight="1">
      <c r="A152" s="39"/>
      <c r="B152" s="40"/>
      <c r="C152" s="213" t="s">
        <v>8</v>
      </c>
      <c r="D152" s="213" t="s">
        <v>141</v>
      </c>
      <c r="E152" s="214" t="s">
        <v>777</v>
      </c>
      <c r="F152" s="215" t="s">
        <v>778</v>
      </c>
      <c r="G152" s="216" t="s">
        <v>167</v>
      </c>
      <c r="H152" s="217">
        <v>276</v>
      </c>
      <c r="I152" s="218"/>
      <c r="J152" s="219">
        <f>ROUND(I152*H152,2)</f>
        <v>0</v>
      </c>
      <c r="K152" s="215" t="s">
        <v>19</v>
      </c>
      <c r="L152" s="45"/>
      <c r="M152" s="220" t="s">
        <v>19</v>
      </c>
      <c r="N152" s="221" t="s">
        <v>45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0.0003</v>
      </c>
      <c r="T152" s="223">
        <f>S152*H152</f>
        <v>0.0828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146</v>
      </c>
      <c r="AT152" s="224" t="s">
        <v>141</v>
      </c>
      <c r="AU152" s="224" t="s">
        <v>156</v>
      </c>
      <c r="AY152" s="18" t="s">
        <v>139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81</v>
      </c>
      <c r="BK152" s="225">
        <f>ROUND(I152*H152,2)</f>
        <v>0</v>
      </c>
      <c r="BL152" s="18" t="s">
        <v>146</v>
      </c>
      <c r="BM152" s="224" t="s">
        <v>779</v>
      </c>
    </row>
    <row r="153" spans="1:47" s="2" customFormat="1" ht="12">
      <c r="A153" s="39"/>
      <c r="B153" s="40"/>
      <c r="C153" s="41"/>
      <c r="D153" s="228" t="s">
        <v>169</v>
      </c>
      <c r="E153" s="41"/>
      <c r="F153" s="269" t="s">
        <v>780</v>
      </c>
      <c r="G153" s="41"/>
      <c r="H153" s="41"/>
      <c r="I153" s="270"/>
      <c r="J153" s="41"/>
      <c r="K153" s="41"/>
      <c r="L153" s="45"/>
      <c r="M153" s="271"/>
      <c r="N153" s="27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169</v>
      </c>
      <c r="AU153" s="18" t="s">
        <v>156</v>
      </c>
    </row>
    <row r="154" spans="1:51" s="13" customFormat="1" ht="12">
      <c r="A154" s="13"/>
      <c r="B154" s="226"/>
      <c r="C154" s="227"/>
      <c r="D154" s="228" t="s">
        <v>152</v>
      </c>
      <c r="E154" s="229" t="s">
        <v>19</v>
      </c>
      <c r="F154" s="230" t="s">
        <v>781</v>
      </c>
      <c r="G154" s="227"/>
      <c r="H154" s="229" t="s">
        <v>19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152</v>
      </c>
      <c r="AU154" s="236" t="s">
        <v>156</v>
      </c>
      <c r="AV154" s="13" t="s">
        <v>81</v>
      </c>
      <c r="AW154" s="13" t="s">
        <v>34</v>
      </c>
      <c r="AX154" s="13" t="s">
        <v>74</v>
      </c>
      <c r="AY154" s="236" t="s">
        <v>139</v>
      </c>
    </row>
    <row r="155" spans="1:51" s="14" customFormat="1" ht="12">
      <c r="A155" s="14"/>
      <c r="B155" s="237"/>
      <c r="C155" s="238"/>
      <c r="D155" s="228" t="s">
        <v>152</v>
      </c>
      <c r="E155" s="239" t="s">
        <v>19</v>
      </c>
      <c r="F155" s="240" t="s">
        <v>782</v>
      </c>
      <c r="G155" s="238"/>
      <c r="H155" s="241">
        <v>276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7" t="s">
        <v>152</v>
      </c>
      <c r="AU155" s="247" t="s">
        <v>156</v>
      </c>
      <c r="AV155" s="14" t="s">
        <v>83</v>
      </c>
      <c r="AW155" s="14" t="s">
        <v>34</v>
      </c>
      <c r="AX155" s="14" t="s">
        <v>74</v>
      </c>
      <c r="AY155" s="247" t="s">
        <v>139</v>
      </c>
    </row>
    <row r="156" spans="1:51" s="15" customFormat="1" ht="12">
      <c r="A156" s="15"/>
      <c r="B156" s="248"/>
      <c r="C156" s="249"/>
      <c r="D156" s="228" t="s">
        <v>152</v>
      </c>
      <c r="E156" s="250" t="s">
        <v>19</v>
      </c>
      <c r="F156" s="251" t="s">
        <v>155</v>
      </c>
      <c r="G156" s="249"/>
      <c r="H156" s="252">
        <v>276</v>
      </c>
      <c r="I156" s="253"/>
      <c r="J156" s="249"/>
      <c r="K156" s="249"/>
      <c r="L156" s="254"/>
      <c r="M156" s="255"/>
      <c r="N156" s="256"/>
      <c r="O156" s="256"/>
      <c r="P156" s="256"/>
      <c r="Q156" s="256"/>
      <c r="R156" s="256"/>
      <c r="S156" s="256"/>
      <c r="T156" s="257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8" t="s">
        <v>152</v>
      </c>
      <c r="AU156" s="258" t="s">
        <v>156</v>
      </c>
      <c r="AV156" s="15" t="s">
        <v>146</v>
      </c>
      <c r="AW156" s="15" t="s">
        <v>34</v>
      </c>
      <c r="AX156" s="15" t="s">
        <v>81</v>
      </c>
      <c r="AY156" s="258" t="s">
        <v>139</v>
      </c>
    </row>
    <row r="157" spans="1:65" s="2" customFormat="1" ht="14.4" customHeight="1">
      <c r="A157" s="39"/>
      <c r="B157" s="40"/>
      <c r="C157" s="213" t="s">
        <v>218</v>
      </c>
      <c r="D157" s="213" t="s">
        <v>141</v>
      </c>
      <c r="E157" s="214" t="s">
        <v>371</v>
      </c>
      <c r="F157" s="215" t="s">
        <v>372</v>
      </c>
      <c r="G157" s="216" t="s">
        <v>144</v>
      </c>
      <c r="H157" s="217">
        <v>1224</v>
      </c>
      <c r="I157" s="218"/>
      <c r="J157" s="219">
        <f>ROUND(I157*H157,2)</f>
        <v>0</v>
      </c>
      <c r="K157" s="215" t="s">
        <v>145</v>
      </c>
      <c r="L157" s="45"/>
      <c r="M157" s="220" t="s">
        <v>19</v>
      </c>
      <c r="N157" s="221" t="s">
        <v>45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0.0003</v>
      </c>
      <c r="T157" s="223">
        <f>S157*H157</f>
        <v>0.36719999999999997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146</v>
      </c>
      <c r="AT157" s="224" t="s">
        <v>141</v>
      </c>
      <c r="AU157" s="224" t="s">
        <v>156</v>
      </c>
      <c r="AY157" s="18" t="s">
        <v>139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81</v>
      </c>
      <c r="BK157" s="225">
        <f>ROUND(I157*H157,2)</f>
        <v>0</v>
      </c>
      <c r="BL157" s="18" t="s">
        <v>146</v>
      </c>
      <c r="BM157" s="224" t="s">
        <v>783</v>
      </c>
    </row>
    <row r="158" spans="1:47" s="2" customFormat="1" ht="12">
      <c r="A158" s="39"/>
      <c r="B158" s="40"/>
      <c r="C158" s="41"/>
      <c r="D158" s="228" t="s">
        <v>169</v>
      </c>
      <c r="E158" s="41"/>
      <c r="F158" s="269" t="s">
        <v>774</v>
      </c>
      <c r="G158" s="41"/>
      <c r="H158" s="41"/>
      <c r="I158" s="270"/>
      <c r="J158" s="41"/>
      <c r="K158" s="41"/>
      <c r="L158" s="45"/>
      <c r="M158" s="271"/>
      <c r="N158" s="27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169</v>
      </c>
      <c r="AU158" s="18" t="s">
        <v>156</v>
      </c>
    </row>
    <row r="159" spans="1:51" s="13" customFormat="1" ht="12">
      <c r="A159" s="13"/>
      <c r="B159" s="226"/>
      <c r="C159" s="227"/>
      <c r="D159" s="228" t="s">
        <v>152</v>
      </c>
      <c r="E159" s="229" t="s">
        <v>19</v>
      </c>
      <c r="F159" s="230" t="s">
        <v>775</v>
      </c>
      <c r="G159" s="227"/>
      <c r="H159" s="229" t="s">
        <v>19</v>
      </c>
      <c r="I159" s="231"/>
      <c r="J159" s="227"/>
      <c r="K159" s="227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152</v>
      </c>
      <c r="AU159" s="236" t="s">
        <v>156</v>
      </c>
      <c r="AV159" s="13" t="s">
        <v>81</v>
      </c>
      <c r="AW159" s="13" t="s">
        <v>34</v>
      </c>
      <c r="AX159" s="13" t="s">
        <v>74</v>
      </c>
      <c r="AY159" s="236" t="s">
        <v>139</v>
      </c>
    </row>
    <row r="160" spans="1:51" s="14" customFormat="1" ht="12">
      <c r="A160" s="14"/>
      <c r="B160" s="237"/>
      <c r="C160" s="238"/>
      <c r="D160" s="228" t="s">
        <v>152</v>
      </c>
      <c r="E160" s="239" t="s">
        <v>19</v>
      </c>
      <c r="F160" s="240" t="s">
        <v>784</v>
      </c>
      <c r="G160" s="238"/>
      <c r="H160" s="241">
        <v>1224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7" t="s">
        <v>152</v>
      </c>
      <c r="AU160" s="247" t="s">
        <v>156</v>
      </c>
      <c r="AV160" s="14" t="s">
        <v>83</v>
      </c>
      <c r="AW160" s="14" t="s">
        <v>34</v>
      </c>
      <c r="AX160" s="14" t="s">
        <v>74</v>
      </c>
      <c r="AY160" s="247" t="s">
        <v>139</v>
      </c>
    </row>
    <row r="161" spans="1:51" s="15" customFormat="1" ht="12">
      <c r="A161" s="15"/>
      <c r="B161" s="248"/>
      <c r="C161" s="249"/>
      <c r="D161" s="228" t="s">
        <v>152</v>
      </c>
      <c r="E161" s="250" t="s">
        <v>19</v>
      </c>
      <c r="F161" s="251" t="s">
        <v>155</v>
      </c>
      <c r="G161" s="249"/>
      <c r="H161" s="252">
        <v>1224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8" t="s">
        <v>152</v>
      </c>
      <c r="AU161" s="258" t="s">
        <v>156</v>
      </c>
      <c r="AV161" s="15" t="s">
        <v>146</v>
      </c>
      <c r="AW161" s="15" t="s">
        <v>34</v>
      </c>
      <c r="AX161" s="15" t="s">
        <v>81</v>
      </c>
      <c r="AY161" s="258" t="s">
        <v>139</v>
      </c>
    </row>
    <row r="162" spans="1:65" s="2" customFormat="1" ht="14.4" customHeight="1">
      <c r="A162" s="39"/>
      <c r="B162" s="40"/>
      <c r="C162" s="213" t="s">
        <v>223</v>
      </c>
      <c r="D162" s="213" t="s">
        <v>141</v>
      </c>
      <c r="E162" s="214" t="s">
        <v>763</v>
      </c>
      <c r="F162" s="215" t="s">
        <v>764</v>
      </c>
      <c r="G162" s="216" t="s">
        <v>167</v>
      </c>
      <c r="H162" s="217">
        <v>12</v>
      </c>
      <c r="I162" s="218"/>
      <c r="J162" s="219">
        <f>ROUND(I162*H162,2)</f>
        <v>0</v>
      </c>
      <c r="K162" s="215" t="s">
        <v>19</v>
      </c>
      <c r="L162" s="45"/>
      <c r="M162" s="220" t="s">
        <v>19</v>
      </c>
      <c r="N162" s="221" t="s">
        <v>45</v>
      </c>
      <c r="O162" s="85"/>
      <c r="P162" s="222">
        <f>O162*H162</f>
        <v>0</v>
      </c>
      <c r="Q162" s="222">
        <v>6E-05</v>
      </c>
      <c r="R162" s="222">
        <f>Q162*H162</f>
        <v>0.00072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146</v>
      </c>
      <c r="AT162" s="224" t="s">
        <v>141</v>
      </c>
      <c r="AU162" s="224" t="s">
        <v>156</v>
      </c>
      <c r="AY162" s="18" t="s">
        <v>139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81</v>
      </c>
      <c r="BK162" s="225">
        <f>ROUND(I162*H162,2)</f>
        <v>0</v>
      </c>
      <c r="BL162" s="18" t="s">
        <v>146</v>
      </c>
      <c r="BM162" s="224" t="s">
        <v>785</v>
      </c>
    </row>
    <row r="163" spans="1:47" s="2" customFormat="1" ht="12">
      <c r="A163" s="39"/>
      <c r="B163" s="40"/>
      <c r="C163" s="41"/>
      <c r="D163" s="228" t="s">
        <v>169</v>
      </c>
      <c r="E163" s="41"/>
      <c r="F163" s="269" t="s">
        <v>766</v>
      </c>
      <c r="G163" s="41"/>
      <c r="H163" s="41"/>
      <c r="I163" s="270"/>
      <c r="J163" s="41"/>
      <c r="K163" s="41"/>
      <c r="L163" s="45"/>
      <c r="M163" s="271"/>
      <c r="N163" s="27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169</v>
      </c>
      <c r="AU163" s="18" t="s">
        <v>156</v>
      </c>
    </row>
    <row r="164" spans="1:51" s="13" customFormat="1" ht="12">
      <c r="A164" s="13"/>
      <c r="B164" s="226"/>
      <c r="C164" s="227"/>
      <c r="D164" s="228" t="s">
        <v>152</v>
      </c>
      <c r="E164" s="229" t="s">
        <v>19</v>
      </c>
      <c r="F164" s="230" t="s">
        <v>767</v>
      </c>
      <c r="G164" s="227"/>
      <c r="H164" s="229" t="s">
        <v>19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152</v>
      </c>
      <c r="AU164" s="236" t="s">
        <v>156</v>
      </c>
      <c r="AV164" s="13" t="s">
        <v>81</v>
      </c>
      <c r="AW164" s="13" t="s">
        <v>34</v>
      </c>
      <c r="AX164" s="13" t="s">
        <v>74</v>
      </c>
      <c r="AY164" s="236" t="s">
        <v>139</v>
      </c>
    </row>
    <row r="165" spans="1:51" s="14" customFormat="1" ht="12">
      <c r="A165" s="14"/>
      <c r="B165" s="237"/>
      <c r="C165" s="238"/>
      <c r="D165" s="228" t="s">
        <v>152</v>
      </c>
      <c r="E165" s="239" t="s">
        <v>19</v>
      </c>
      <c r="F165" s="240" t="s">
        <v>768</v>
      </c>
      <c r="G165" s="238"/>
      <c r="H165" s="241">
        <v>12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7" t="s">
        <v>152</v>
      </c>
      <c r="AU165" s="247" t="s">
        <v>156</v>
      </c>
      <c r="AV165" s="14" t="s">
        <v>83</v>
      </c>
      <c r="AW165" s="14" t="s">
        <v>34</v>
      </c>
      <c r="AX165" s="14" t="s">
        <v>74</v>
      </c>
      <c r="AY165" s="247" t="s">
        <v>139</v>
      </c>
    </row>
    <row r="166" spans="1:51" s="15" customFormat="1" ht="12">
      <c r="A166" s="15"/>
      <c r="B166" s="248"/>
      <c r="C166" s="249"/>
      <c r="D166" s="228" t="s">
        <v>152</v>
      </c>
      <c r="E166" s="250" t="s">
        <v>19</v>
      </c>
      <c r="F166" s="251" t="s">
        <v>155</v>
      </c>
      <c r="G166" s="249"/>
      <c r="H166" s="252">
        <v>12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8" t="s">
        <v>152</v>
      </c>
      <c r="AU166" s="258" t="s">
        <v>156</v>
      </c>
      <c r="AV166" s="15" t="s">
        <v>146</v>
      </c>
      <c r="AW166" s="15" t="s">
        <v>34</v>
      </c>
      <c r="AX166" s="15" t="s">
        <v>81</v>
      </c>
      <c r="AY166" s="258" t="s">
        <v>139</v>
      </c>
    </row>
    <row r="167" spans="1:63" s="12" customFormat="1" ht="20.85" customHeight="1">
      <c r="A167" s="12"/>
      <c r="B167" s="197"/>
      <c r="C167" s="198"/>
      <c r="D167" s="199" t="s">
        <v>73</v>
      </c>
      <c r="E167" s="211" t="s">
        <v>786</v>
      </c>
      <c r="F167" s="211" t="s">
        <v>787</v>
      </c>
      <c r="G167" s="198"/>
      <c r="H167" s="198"/>
      <c r="I167" s="201"/>
      <c r="J167" s="212">
        <f>BK167</f>
        <v>0</v>
      </c>
      <c r="K167" s="198"/>
      <c r="L167" s="203"/>
      <c r="M167" s="204"/>
      <c r="N167" s="205"/>
      <c r="O167" s="205"/>
      <c r="P167" s="206">
        <f>SUM(P168:P185)</f>
        <v>0</v>
      </c>
      <c r="Q167" s="205"/>
      <c r="R167" s="206">
        <f>SUM(R168:R185)</f>
        <v>2.90922</v>
      </c>
      <c r="S167" s="205"/>
      <c r="T167" s="207">
        <f>SUM(T168:T185)</f>
        <v>0.9971999999999999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8" t="s">
        <v>81</v>
      </c>
      <c r="AT167" s="209" t="s">
        <v>73</v>
      </c>
      <c r="AU167" s="209" t="s">
        <v>83</v>
      </c>
      <c r="AY167" s="208" t="s">
        <v>139</v>
      </c>
      <c r="BK167" s="210">
        <f>SUM(BK168:BK185)</f>
        <v>0</v>
      </c>
    </row>
    <row r="168" spans="1:65" s="2" customFormat="1" ht="14.4" customHeight="1">
      <c r="A168" s="39"/>
      <c r="B168" s="40"/>
      <c r="C168" s="213" t="s">
        <v>227</v>
      </c>
      <c r="D168" s="213" t="s">
        <v>141</v>
      </c>
      <c r="E168" s="214" t="s">
        <v>771</v>
      </c>
      <c r="F168" s="215" t="s">
        <v>772</v>
      </c>
      <c r="G168" s="216" t="s">
        <v>144</v>
      </c>
      <c r="H168" s="217">
        <v>3324</v>
      </c>
      <c r="I168" s="218"/>
      <c r="J168" s="219">
        <f>ROUND(I168*H168,2)</f>
        <v>0</v>
      </c>
      <c r="K168" s="215" t="s">
        <v>145</v>
      </c>
      <c r="L168" s="45"/>
      <c r="M168" s="220" t="s">
        <v>19</v>
      </c>
      <c r="N168" s="221" t="s">
        <v>45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0.0003</v>
      </c>
      <c r="T168" s="223">
        <f>S168*H168</f>
        <v>0.9971999999999999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146</v>
      </c>
      <c r="AT168" s="224" t="s">
        <v>141</v>
      </c>
      <c r="AU168" s="224" t="s">
        <v>156</v>
      </c>
      <c r="AY168" s="18" t="s">
        <v>139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81</v>
      </c>
      <c r="BK168" s="225">
        <f>ROUND(I168*H168,2)</f>
        <v>0</v>
      </c>
      <c r="BL168" s="18" t="s">
        <v>146</v>
      </c>
      <c r="BM168" s="224" t="s">
        <v>788</v>
      </c>
    </row>
    <row r="169" spans="1:47" s="2" customFormat="1" ht="12">
      <c r="A169" s="39"/>
      <c r="B169" s="40"/>
      <c r="C169" s="41"/>
      <c r="D169" s="228" t="s">
        <v>169</v>
      </c>
      <c r="E169" s="41"/>
      <c r="F169" s="269" t="s">
        <v>774</v>
      </c>
      <c r="G169" s="41"/>
      <c r="H169" s="41"/>
      <c r="I169" s="270"/>
      <c r="J169" s="41"/>
      <c r="K169" s="41"/>
      <c r="L169" s="45"/>
      <c r="M169" s="271"/>
      <c r="N169" s="27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169</v>
      </c>
      <c r="AU169" s="18" t="s">
        <v>156</v>
      </c>
    </row>
    <row r="170" spans="1:51" s="13" customFormat="1" ht="12">
      <c r="A170" s="13"/>
      <c r="B170" s="226"/>
      <c r="C170" s="227"/>
      <c r="D170" s="228" t="s">
        <v>152</v>
      </c>
      <c r="E170" s="229" t="s">
        <v>19</v>
      </c>
      <c r="F170" s="230" t="s">
        <v>775</v>
      </c>
      <c r="G170" s="227"/>
      <c r="H170" s="229" t="s">
        <v>19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152</v>
      </c>
      <c r="AU170" s="236" t="s">
        <v>156</v>
      </c>
      <c r="AV170" s="13" t="s">
        <v>81</v>
      </c>
      <c r="AW170" s="13" t="s">
        <v>34</v>
      </c>
      <c r="AX170" s="13" t="s">
        <v>74</v>
      </c>
      <c r="AY170" s="236" t="s">
        <v>139</v>
      </c>
    </row>
    <row r="171" spans="1:51" s="14" customFormat="1" ht="12">
      <c r="A171" s="14"/>
      <c r="B171" s="237"/>
      <c r="C171" s="238"/>
      <c r="D171" s="228" t="s">
        <v>152</v>
      </c>
      <c r="E171" s="239" t="s">
        <v>19</v>
      </c>
      <c r="F171" s="240" t="s">
        <v>789</v>
      </c>
      <c r="G171" s="238"/>
      <c r="H171" s="241">
        <v>3324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7" t="s">
        <v>152</v>
      </c>
      <c r="AU171" s="247" t="s">
        <v>156</v>
      </c>
      <c r="AV171" s="14" t="s">
        <v>83</v>
      </c>
      <c r="AW171" s="14" t="s">
        <v>34</v>
      </c>
      <c r="AX171" s="14" t="s">
        <v>74</v>
      </c>
      <c r="AY171" s="247" t="s">
        <v>139</v>
      </c>
    </row>
    <row r="172" spans="1:51" s="15" customFormat="1" ht="12">
      <c r="A172" s="15"/>
      <c r="B172" s="248"/>
      <c r="C172" s="249"/>
      <c r="D172" s="228" t="s">
        <v>152</v>
      </c>
      <c r="E172" s="250" t="s">
        <v>19</v>
      </c>
      <c r="F172" s="251" t="s">
        <v>155</v>
      </c>
      <c r="G172" s="249"/>
      <c r="H172" s="252">
        <v>3324</v>
      </c>
      <c r="I172" s="253"/>
      <c r="J172" s="249"/>
      <c r="K172" s="249"/>
      <c r="L172" s="254"/>
      <c r="M172" s="255"/>
      <c r="N172" s="256"/>
      <c r="O172" s="256"/>
      <c r="P172" s="256"/>
      <c r="Q172" s="256"/>
      <c r="R172" s="256"/>
      <c r="S172" s="256"/>
      <c r="T172" s="257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8" t="s">
        <v>152</v>
      </c>
      <c r="AU172" s="258" t="s">
        <v>156</v>
      </c>
      <c r="AV172" s="15" t="s">
        <v>146</v>
      </c>
      <c r="AW172" s="15" t="s">
        <v>34</v>
      </c>
      <c r="AX172" s="15" t="s">
        <v>81</v>
      </c>
      <c r="AY172" s="258" t="s">
        <v>139</v>
      </c>
    </row>
    <row r="173" spans="1:65" s="2" customFormat="1" ht="14.4" customHeight="1">
      <c r="A173" s="39"/>
      <c r="B173" s="40"/>
      <c r="C173" s="213" t="s">
        <v>231</v>
      </c>
      <c r="D173" s="213" t="s">
        <v>141</v>
      </c>
      <c r="E173" s="214" t="s">
        <v>790</v>
      </c>
      <c r="F173" s="215" t="s">
        <v>791</v>
      </c>
      <c r="G173" s="216" t="s">
        <v>144</v>
      </c>
      <c r="H173" s="217">
        <v>831</v>
      </c>
      <c r="I173" s="218"/>
      <c r="J173" s="219">
        <f>ROUND(I173*H173,2)</f>
        <v>0</v>
      </c>
      <c r="K173" s="215" t="s">
        <v>19</v>
      </c>
      <c r="L173" s="45"/>
      <c r="M173" s="220" t="s">
        <v>19</v>
      </c>
      <c r="N173" s="221" t="s">
        <v>45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146</v>
      </c>
      <c r="AT173" s="224" t="s">
        <v>141</v>
      </c>
      <c r="AU173" s="224" t="s">
        <v>156</v>
      </c>
      <c r="AY173" s="18" t="s">
        <v>139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81</v>
      </c>
      <c r="BK173" s="225">
        <f>ROUND(I173*H173,2)</f>
        <v>0</v>
      </c>
      <c r="BL173" s="18" t="s">
        <v>146</v>
      </c>
      <c r="BM173" s="224" t="s">
        <v>792</v>
      </c>
    </row>
    <row r="174" spans="1:51" s="13" customFormat="1" ht="12">
      <c r="A174" s="13"/>
      <c r="B174" s="226"/>
      <c r="C174" s="227"/>
      <c r="D174" s="228" t="s">
        <v>152</v>
      </c>
      <c r="E174" s="229" t="s">
        <v>19</v>
      </c>
      <c r="F174" s="230" t="s">
        <v>775</v>
      </c>
      <c r="G174" s="227"/>
      <c r="H174" s="229" t="s">
        <v>19</v>
      </c>
      <c r="I174" s="231"/>
      <c r="J174" s="227"/>
      <c r="K174" s="227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152</v>
      </c>
      <c r="AU174" s="236" t="s">
        <v>156</v>
      </c>
      <c r="AV174" s="13" t="s">
        <v>81</v>
      </c>
      <c r="AW174" s="13" t="s">
        <v>34</v>
      </c>
      <c r="AX174" s="13" t="s">
        <v>74</v>
      </c>
      <c r="AY174" s="236" t="s">
        <v>139</v>
      </c>
    </row>
    <row r="175" spans="1:51" s="14" customFormat="1" ht="12">
      <c r="A175" s="14"/>
      <c r="B175" s="237"/>
      <c r="C175" s="238"/>
      <c r="D175" s="228" t="s">
        <v>152</v>
      </c>
      <c r="E175" s="239" t="s">
        <v>19</v>
      </c>
      <c r="F175" s="240" t="s">
        <v>793</v>
      </c>
      <c r="G175" s="238"/>
      <c r="H175" s="241">
        <v>831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7" t="s">
        <v>152</v>
      </c>
      <c r="AU175" s="247" t="s">
        <v>156</v>
      </c>
      <c r="AV175" s="14" t="s">
        <v>83</v>
      </c>
      <c r="AW175" s="14" t="s">
        <v>34</v>
      </c>
      <c r="AX175" s="14" t="s">
        <v>74</v>
      </c>
      <c r="AY175" s="247" t="s">
        <v>139</v>
      </c>
    </row>
    <row r="176" spans="1:51" s="15" customFormat="1" ht="12">
      <c r="A176" s="15"/>
      <c r="B176" s="248"/>
      <c r="C176" s="249"/>
      <c r="D176" s="228" t="s">
        <v>152</v>
      </c>
      <c r="E176" s="250" t="s">
        <v>19</v>
      </c>
      <c r="F176" s="251" t="s">
        <v>155</v>
      </c>
      <c r="G176" s="249"/>
      <c r="H176" s="252">
        <v>831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8" t="s">
        <v>152</v>
      </c>
      <c r="AU176" s="258" t="s">
        <v>156</v>
      </c>
      <c r="AV176" s="15" t="s">
        <v>146</v>
      </c>
      <c r="AW176" s="15" t="s">
        <v>34</v>
      </c>
      <c r="AX176" s="15" t="s">
        <v>81</v>
      </c>
      <c r="AY176" s="258" t="s">
        <v>139</v>
      </c>
    </row>
    <row r="177" spans="1:65" s="2" customFormat="1" ht="14.4" customHeight="1">
      <c r="A177" s="39"/>
      <c r="B177" s="40"/>
      <c r="C177" s="259" t="s">
        <v>235</v>
      </c>
      <c r="D177" s="259" t="s">
        <v>157</v>
      </c>
      <c r="E177" s="260" t="s">
        <v>794</v>
      </c>
      <c r="F177" s="261" t="s">
        <v>795</v>
      </c>
      <c r="G177" s="262" t="s">
        <v>447</v>
      </c>
      <c r="H177" s="263">
        <v>8.31</v>
      </c>
      <c r="I177" s="264"/>
      <c r="J177" s="265">
        <f>ROUND(I177*H177,2)</f>
        <v>0</v>
      </c>
      <c r="K177" s="261" t="s">
        <v>145</v>
      </c>
      <c r="L177" s="266"/>
      <c r="M177" s="267" t="s">
        <v>19</v>
      </c>
      <c r="N177" s="268" t="s">
        <v>45</v>
      </c>
      <c r="O177" s="85"/>
      <c r="P177" s="222">
        <f>O177*H177</f>
        <v>0</v>
      </c>
      <c r="Q177" s="222">
        <v>0.35</v>
      </c>
      <c r="R177" s="222">
        <f>Q177*H177</f>
        <v>2.9085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161</v>
      </c>
      <c r="AT177" s="224" t="s">
        <v>157</v>
      </c>
      <c r="AU177" s="224" t="s">
        <v>156</v>
      </c>
      <c r="AY177" s="18" t="s">
        <v>139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81</v>
      </c>
      <c r="BK177" s="225">
        <f>ROUND(I177*H177,2)</f>
        <v>0</v>
      </c>
      <c r="BL177" s="18" t="s">
        <v>146</v>
      </c>
      <c r="BM177" s="224" t="s">
        <v>796</v>
      </c>
    </row>
    <row r="178" spans="1:51" s="13" customFormat="1" ht="12">
      <c r="A178" s="13"/>
      <c r="B178" s="226"/>
      <c r="C178" s="227"/>
      <c r="D178" s="228" t="s">
        <v>152</v>
      </c>
      <c r="E178" s="229" t="s">
        <v>19</v>
      </c>
      <c r="F178" s="230" t="s">
        <v>797</v>
      </c>
      <c r="G178" s="227"/>
      <c r="H178" s="229" t="s">
        <v>19</v>
      </c>
      <c r="I178" s="231"/>
      <c r="J178" s="227"/>
      <c r="K178" s="227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152</v>
      </c>
      <c r="AU178" s="236" t="s">
        <v>156</v>
      </c>
      <c r="AV178" s="13" t="s">
        <v>81</v>
      </c>
      <c r="AW178" s="13" t="s">
        <v>34</v>
      </c>
      <c r="AX178" s="13" t="s">
        <v>74</v>
      </c>
      <c r="AY178" s="236" t="s">
        <v>139</v>
      </c>
    </row>
    <row r="179" spans="1:51" s="14" customFormat="1" ht="12">
      <c r="A179" s="14"/>
      <c r="B179" s="237"/>
      <c r="C179" s="238"/>
      <c r="D179" s="228" t="s">
        <v>152</v>
      </c>
      <c r="E179" s="239" t="s">
        <v>19</v>
      </c>
      <c r="F179" s="240" t="s">
        <v>798</v>
      </c>
      <c r="G179" s="238"/>
      <c r="H179" s="241">
        <v>8.31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7" t="s">
        <v>152</v>
      </c>
      <c r="AU179" s="247" t="s">
        <v>156</v>
      </c>
      <c r="AV179" s="14" t="s">
        <v>83</v>
      </c>
      <c r="AW179" s="14" t="s">
        <v>34</v>
      </c>
      <c r="AX179" s="14" t="s">
        <v>74</v>
      </c>
      <c r="AY179" s="247" t="s">
        <v>139</v>
      </c>
    </row>
    <row r="180" spans="1:51" s="15" customFormat="1" ht="12">
      <c r="A180" s="15"/>
      <c r="B180" s="248"/>
      <c r="C180" s="249"/>
      <c r="D180" s="228" t="s">
        <v>152</v>
      </c>
      <c r="E180" s="250" t="s">
        <v>19</v>
      </c>
      <c r="F180" s="251" t="s">
        <v>155</v>
      </c>
      <c r="G180" s="249"/>
      <c r="H180" s="252">
        <v>8.31</v>
      </c>
      <c r="I180" s="253"/>
      <c r="J180" s="249"/>
      <c r="K180" s="249"/>
      <c r="L180" s="254"/>
      <c r="M180" s="255"/>
      <c r="N180" s="256"/>
      <c r="O180" s="256"/>
      <c r="P180" s="256"/>
      <c r="Q180" s="256"/>
      <c r="R180" s="256"/>
      <c r="S180" s="256"/>
      <c r="T180" s="257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58" t="s">
        <v>152</v>
      </c>
      <c r="AU180" s="258" t="s">
        <v>156</v>
      </c>
      <c r="AV180" s="15" t="s">
        <v>146</v>
      </c>
      <c r="AW180" s="15" t="s">
        <v>34</v>
      </c>
      <c r="AX180" s="15" t="s">
        <v>81</v>
      </c>
      <c r="AY180" s="258" t="s">
        <v>139</v>
      </c>
    </row>
    <row r="181" spans="1:65" s="2" customFormat="1" ht="14.4" customHeight="1">
      <c r="A181" s="39"/>
      <c r="B181" s="40"/>
      <c r="C181" s="213" t="s">
        <v>7</v>
      </c>
      <c r="D181" s="213" t="s">
        <v>141</v>
      </c>
      <c r="E181" s="214" t="s">
        <v>763</v>
      </c>
      <c r="F181" s="215" t="s">
        <v>764</v>
      </c>
      <c r="G181" s="216" t="s">
        <v>167</v>
      </c>
      <c r="H181" s="217">
        <v>12</v>
      </c>
      <c r="I181" s="218"/>
      <c r="J181" s="219">
        <f>ROUND(I181*H181,2)</f>
        <v>0</v>
      </c>
      <c r="K181" s="215" t="s">
        <v>19</v>
      </c>
      <c r="L181" s="45"/>
      <c r="M181" s="220" t="s">
        <v>19</v>
      </c>
      <c r="N181" s="221" t="s">
        <v>45</v>
      </c>
      <c r="O181" s="85"/>
      <c r="P181" s="222">
        <f>O181*H181</f>
        <v>0</v>
      </c>
      <c r="Q181" s="222">
        <v>6E-05</v>
      </c>
      <c r="R181" s="222">
        <f>Q181*H181</f>
        <v>0.00072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146</v>
      </c>
      <c r="AT181" s="224" t="s">
        <v>141</v>
      </c>
      <c r="AU181" s="224" t="s">
        <v>156</v>
      </c>
      <c r="AY181" s="18" t="s">
        <v>139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81</v>
      </c>
      <c r="BK181" s="225">
        <f>ROUND(I181*H181,2)</f>
        <v>0</v>
      </c>
      <c r="BL181" s="18" t="s">
        <v>146</v>
      </c>
      <c r="BM181" s="224" t="s">
        <v>799</v>
      </c>
    </row>
    <row r="182" spans="1:47" s="2" customFormat="1" ht="12">
      <c r="A182" s="39"/>
      <c r="B182" s="40"/>
      <c r="C182" s="41"/>
      <c r="D182" s="228" t="s">
        <v>169</v>
      </c>
      <c r="E182" s="41"/>
      <c r="F182" s="269" t="s">
        <v>766</v>
      </c>
      <c r="G182" s="41"/>
      <c r="H182" s="41"/>
      <c r="I182" s="270"/>
      <c r="J182" s="41"/>
      <c r="K182" s="41"/>
      <c r="L182" s="45"/>
      <c r="M182" s="271"/>
      <c r="N182" s="27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169</v>
      </c>
      <c r="AU182" s="18" t="s">
        <v>156</v>
      </c>
    </row>
    <row r="183" spans="1:51" s="13" customFormat="1" ht="12">
      <c r="A183" s="13"/>
      <c r="B183" s="226"/>
      <c r="C183" s="227"/>
      <c r="D183" s="228" t="s">
        <v>152</v>
      </c>
      <c r="E183" s="229" t="s">
        <v>19</v>
      </c>
      <c r="F183" s="230" t="s">
        <v>767</v>
      </c>
      <c r="G183" s="227"/>
      <c r="H183" s="229" t="s">
        <v>19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152</v>
      </c>
      <c r="AU183" s="236" t="s">
        <v>156</v>
      </c>
      <c r="AV183" s="13" t="s">
        <v>81</v>
      </c>
      <c r="AW183" s="13" t="s">
        <v>34</v>
      </c>
      <c r="AX183" s="13" t="s">
        <v>74</v>
      </c>
      <c r="AY183" s="236" t="s">
        <v>139</v>
      </c>
    </row>
    <row r="184" spans="1:51" s="14" customFormat="1" ht="12">
      <c r="A184" s="14"/>
      <c r="B184" s="237"/>
      <c r="C184" s="238"/>
      <c r="D184" s="228" t="s">
        <v>152</v>
      </c>
      <c r="E184" s="239" t="s">
        <v>19</v>
      </c>
      <c r="F184" s="240" t="s">
        <v>768</v>
      </c>
      <c r="G184" s="238"/>
      <c r="H184" s="241">
        <v>12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7" t="s">
        <v>152</v>
      </c>
      <c r="AU184" s="247" t="s">
        <v>156</v>
      </c>
      <c r="AV184" s="14" t="s">
        <v>83</v>
      </c>
      <c r="AW184" s="14" t="s">
        <v>34</v>
      </c>
      <c r="AX184" s="14" t="s">
        <v>74</v>
      </c>
      <c r="AY184" s="247" t="s">
        <v>139</v>
      </c>
    </row>
    <row r="185" spans="1:51" s="15" customFormat="1" ht="12">
      <c r="A185" s="15"/>
      <c r="B185" s="248"/>
      <c r="C185" s="249"/>
      <c r="D185" s="228" t="s">
        <v>152</v>
      </c>
      <c r="E185" s="250" t="s">
        <v>19</v>
      </c>
      <c r="F185" s="251" t="s">
        <v>155</v>
      </c>
      <c r="G185" s="249"/>
      <c r="H185" s="252">
        <v>12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8" t="s">
        <v>152</v>
      </c>
      <c r="AU185" s="258" t="s">
        <v>156</v>
      </c>
      <c r="AV185" s="15" t="s">
        <v>146</v>
      </c>
      <c r="AW185" s="15" t="s">
        <v>34</v>
      </c>
      <c r="AX185" s="15" t="s">
        <v>81</v>
      </c>
      <c r="AY185" s="258" t="s">
        <v>139</v>
      </c>
    </row>
    <row r="186" spans="1:63" s="12" customFormat="1" ht="20.85" customHeight="1">
      <c r="A186" s="12"/>
      <c r="B186" s="197"/>
      <c r="C186" s="198"/>
      <c r="D186" s="199" t="s">
        <v>73</v>
      </c>
      <c r="E186" s="211" t="s">
        <v>800</v>
      </c>
      <c r="F186" s="211" t="s">
        <v>801</v>
      </c>
      <c r="G186" s="198"/>
      <c r="H186" s="198"/>
      <c r="I186" s="201"/>
      <c r="J186" s="212">
        <f>BK186</f>
        <v>0</v>
      </c>
      <c r="K186" s="198"/>
      <c r="L186" s="203"/>
      <c r="M186" s="204"/>
      <c r="N186" s="205"/>
      <c r="O186" s="205"/>
      <c r="P186" s="206">
        <f>SUM(P187:P238)</f>
        <v>0</v>
      </c>
      <c r="Q186" s="205"/>
      <c r="R186" s="206">
        <f>SUM(R187:R238)</f>
        <v>2.4078114999999998</v>
      </c>
      <c r="S186" s="205"/>
      <c r="T186" s="207">
        <f>SUM(T187:T238)</f>
        <v>0.9165000000000001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8" t="s">
        <v>81</v>
      </c>
      <c r="AT186" s="209" t="s">
        <v>73</v>
      </c>
      <c r="AU186" s="209" t="s">
        <v>83</v>
      </c>
      <c r="AY186" s="208" t="s">
        <v>139</v>
      </c>
      <c r="BK186" s="210">
        <f>SUM(BK187:BK238)</f>
        <v>0</v>
      </c>
    </row>
    <row r="187" spans="1:65" s="2" customFormat="1" ht="14.4" customHeight="1">
      <c r="A187" s="39"/>
      <c r="B187" s="40"/>
      <c r="C187" s="213" t="s">
        <v>242</v>
      </c>
      <c r="D187" s="213" t="s">
        <v>141</v>
      </c>
      <c r="E187" s="214" t="s">
        <v>722</v>
      </c>
      <c r="F187" s="215" t="s">
        <v>723</v>
      </c>
      <c r="G187" s="216" t="s">
        <v>167</v>
      </c>
      <c r="H187" s="217">
        <v>235</v>
      </c>
      <c r="I187" s="218"/>
      <c r="J187" s="219">
        <f>ROUND(I187*H187,2)</f>
        <v>0</v>
      </c>
      <c r="K187" s="215" t="s">
        <v>19</v>
      </c>
      <c r="L187" s="45"/>
      <c r="M187" s="220" t="s">
        <v>19</v>
      </c>
      <c r="N187" s="221" t="s">
        <v>45</v>
      </c>
      <c r="O187" s="85"/>
      <c r="P187" s="222">
        <f>O187*H187</f>
        <v>0</v>
      </c>
      <c r="Q187" s="222">
        <v>3E-05</v>
      </c>
      <c r="R187" s="222">
        <f>Q187*H187</f>
        <v>0.00705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146</v>
      </c>
      <c r="AT187" s="224" t="s">
        <v>141</v>
      </c>
      <c r="AU187" s="224" t="s">
        <v>156</v>
      </c>
      <c r="AY187" s="18" t="s">
        <v>139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81</v>
      </c>
      <c r="BK187" s="225">
        <f>ROUND(I187*H187,2)</f>
        <v>0</v>
      </c>
      <c r="BL187" s="18" t="s">
        <v>146</v>
      </c>
      <c r="BM187" s="224" t="s">
        <v>802</v>
      </c>
    </row>
    <row r="188" spans="1:51" s="13" customFormat="1" ht="12">
      <c r="A188" s="13"/>
      <c r="B188" s="226"/>
      <c r="C188" s="227"/>
      <c r="D188" s="228" t="s">
        <v>152</v>
      </c>
      <c r="E188" s="229" t="s">
        <v>19</v>
      </c>
      <c r="F188" s="230" t="s">
        <v>725</v>
      </c>
      <c r="G188" s="227"/>
      <c r="H188" s="229" t="s">
        <v>19</v>
      </c>
      <c r="I188" s="231"/>
      <c r="J188" s="227"/>
      <c r="K188" s="227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152</v>
      </c>
      <c r="AU188" s="236" t="s">
        <v>156</v>
      </c>
      <c r="AV188" s="13" t="s">
        <v>81</v>
      </c>
      <c r="AW188" s="13" t="s">
        <v>34</v>
      </c>
      <c r="AX188" s="13" t="s">
        <v>74</v>
      </c>
      <c r="AY188" s="236" t="s">
        <v>139</v>
      </c>
    </row>
    <row r="189" spans="1:51" s="14" customFormat="1" ht="12">
      <c r="A189" s="14"/>
      <c r="B189" s="237"/>
      <c r="C189" s="238"/>
      <c r="D189" s="228" t="s">
        <v>152</v>
      </c>
      <c r="E189" s="239" t="s">
        <v>19</v>
      </c>
      <c r="F189" s="240" t="s">
        <v>803</v>
      </c>
      <c r="G189" s="238"/>
      <c r="H189" s="241">
        <v>235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7" t="s">
        <v>152</v>
      </c>
      <c r="AU189" s="247" t="s">
        <v>156</v>
      </c>
      <c r="AV189" s="14" t="s">
        <v>83</v>
      </c>
      <c r="AW189" s="14" t="s">
        <v>34</v>
      </c>
      <c r="AX189" s="14" t="s">
        <v>74</v>
      </c>
      <c r="AY189" s="247" t="s">
        <v>139</v>
      </c>
    </row>
    <row r="190" spans="1:51" s="15" customFormat="1" ht="12">
      <c r="A190" s="15"/>
      <c r="B190" s="248"/>
      <c r="C190" s="249"/>
      <c r="D190" s="228" t="s">
        <v>152</v>
      </c>
      <c r="E190" s="250" t="s">
        <v>19</v>
      </c>
      <c r="F190" s="251" t="s">
        <v>155</v>
      </c>
      <c r="G190" s="249"/>
      <c r="H190" s="252">
        <v>235</v>
      </c>
      <c r="I190" s="253"/>
      <c r="J190" s="249"/>
      <c r="K190" s="249"/>
      <c r="L190" s="254"/>
      <c r="M190" s="255"/>
      <c r="N190" s="256"/>
      <c r="O190" s="256"/>
      <c r="P190" s="256"/>
      <c r="Q190" s="256"/>
      <c r="R190" s="256"/>
      <c r="S190" s="256"/>
      <c r="T190" s="25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8" t="s">
        <v>152</v>
      </c>
      <c r="AU190" s="258" t="s">
        <v>156</v>
      </c>
      <c r="AV190" s="15" t="s">
        <v>146</v>
      </c>
      <c r="AW190" s="15" t="s">
        <v>34</v>
      </c>
      <c r="AX190" s="15" t="s">
        <v>81</v>
      </c>
      <c r="AY190" s="258" t="s">
        <v>139</v>
      </c>
    </row>
    <row r="191" spans="1:65" s="2" customFormat="1" ht="14.4" customHeight="1">
      <c r="A191" s="39"/>
      <c r="B191" s="40"/>
      <c r="C191" s="213" t="s">
        <v>246</v>
      </c>
      <c r="D191" s="213" t="s">
        <v>141</v>
      </c>
      <c r="E191" s="214" t="s">
        <v>546</v>
      </c>
      <c r="F191" s="215" t="s">
        <v>547</v>
      </c>
      <c r="G191" s="216" t="s">
        <v>447</v>
      </c>
      <c r="H191" s="217">
        <v>139.308</v>
      </c>
      <c r="I191" s="218"/>
      <c r="J191" s="219">
        <f>ROUND(I191*H191,2)</f>
        <v>0</v>
      </c>
      <c r="K191" s="215" t="s">
        <v>19</v>
      </c>
      <c r="L191" s="45"/>
      <c r="M191" s="220" t="s">
        <v>19</v>
      </c>
      <c r="N191" s="221" t="s">
        <v>45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146</v>
      </c>
      <c r="AT191" s="224" t="s">
        <v>141</v>
      </c>
      <c r="AU191" s="224" t="s">
        <v>156</v>
      </c>
      <c r="AY191" s="18" t="s">
        <v>139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81</v>
      </c>
      <c r="BK191" s="225">
        <f>ROUND(I191*H191,2)</f>
        <v>0</v>
      </c>
      <c r="BL191" s="18" t="s">
        <v>146</v>
      </c>
      <c r="BM191" s="224" t="s">
        <v>804</v>
      </c>
    </row>
    <row r="192" spans="1:51" s="13" customFormat="1" ht="12">
      <c r="A192" s="13"/>
      <c r="B192" s="226"/>
      <c r="C192" s="227"/>
      <c r="D192" s="228" t="s">
        <v>152</v>
      </c>
      <c r="E192" s="229" t="s">
        <v>19</v>
      </c>
      <c r="F192" s="230" t="s">
        <v>805</v>
      </c>
      <c r="G192" s="227"/>
      <c r="H192" s="229" t="s">
        <v>19</v>
      </c>
      <c r="I192" s="231"/>
      <c r="J192" s="227"/>
      <c r="K192" s="227"/>
      <c r="L192" s="232"/>
      <c r="M192" s="233"/>
      <c r="N192" s="234"/>
      <c r="O192" s="234"/>
      <c r="P192" s="234"/>
      <c r="Q192" s="234"/>
      <c r="R192" s="234"/>
      <c r="S192" s="234"/>
      <c r="T192" s="23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6" t="s">
        <v>152</v>
      </c>
      <c r="AU192" s="236" t="s">
        <v>156</v>
      </c>
      <c r="AV192" s="13" t="s">
        <v>81</v>
      </c>
      <c r="AW192" s="13" t="s">
        <v>34</v>
      </c>
      <c r="AX192" s="13" t="s">
        <v>74</v>
      </c>
      <c r="AY192" s="236" t="s">
        <v>139</v>
      </c>
    </row>
    <row r="193" spans="1:51" s="14" customFormat="1" ht="12">
      <c r="A193" s="14"/>
      <c r="B193" s="237"/>
      <c r="C193" s="238"/>
      <c r="D193" s="228" t="s">
        <v>152</v>
      </c>
      <c r="E193" s="239" t="s">
        <v>19</v>
      </c>
      <c r="F193" s="240" t="s">
        <v>806</v>
      </c>
      <c r="G193" s="238"/>
      <c r="H193" s="241">
        <v>139.308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7" t="s">
        <v>152</v>
      </c>
      <c r="AU193" s="247" t="s">
        <v>156</v>
      </c>
      <c r="AV193" s="14" t="s">
        <v>83</v>
      </c>
      <c r="AW193" s="14" t="s">
        <v>34</v>
      </c>
      <c r="AX193" s="14" t="s">
        <v>74</v>
      </c>
      <c r="AY193" s="247" t="s">
        <v>139</v>
      </c>
    </row>
    <row r="194" spans="1:51" s="15" customFormat="1" ht="12">
      <c r="A194" s="15"/>
      <c r="B194" s="248"/>
      <c r="C194" s="249"/>
      <c r="D194" s="228" t="s">
        <v>152</v>
      </c>
      <c r="E194" s="250" t="s">
        <v>19</v>
      </c>
      <c r="F194" s="251" t="s">
        <v>155</v>
      </c>
      <c r="G194" s="249"/>
      <c r="H194" s="252">
        <v>139.308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8" t="s">
        <v>152</v>
      </c>
      <c r="AU194" s="258" t="s">
        <v>156</v>
      </c>
      <c r="AV194" s="15" t="s">
        <v>146</v>
      </c>
      <c r="AW194" s="15" t="s">
        <v>34</v>
      </c>
      <c r="AX194" s="15" t="s">
        <v>81</v>
      </c>
      <c r="AY194" s="258" t="s">
        <v>139</v>
      </c>
    </row>
    <row r="195" spans="1:65" s="2" customFormat="1" ht="14.4" customHeight="1">
      <c r="A195" s="39"/>
      <c r="B195" s="40"/>
      <c r="C195" s="259" t="s">
        <v>250</v>
      </c>
      <c r="D195" s="259" t="s">
        <v>157</v>
      </c>
      <c r="E195" s="260" t="s">
        <v>633</v>
      </c>
      <c r="F195" s="261" t="s">
        <v>634</v>
      </c>
      <c r="G195" s="262" t="s">
        <v>447</v>
      </c>
      <c r="H195" s="263">
        <v>139.308</v>
      </c>
      <c r="I195" s="264"/>
      <c r="J195" s="265">
        <f>ROUND(I195*H195,2)</f>
        <v>0</v>
      </c>
      <c r="K195" s="261" t="s">
        <v>145</v>
      </c>
      <c r="L195" s="266"/>
      <c r="M195" s="267" t="s">
        <v>19</v>
      </c>
      <c r="N195" s="268" t="s">
        <v>45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161</v>
      </c>
      <c r="AT195" s="224" t="s">
        <v>157</v>
      </c>
      <c r="AU195" s="224" t="s">
        <v>156</v>
      </c>
      <c r="AY195" s="18" t="s">
        <v>139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81</v>
      </c>
      <c r="BK195" s="225">
        <f>ROUND(I195*H195,2)</f>
        <v>0</v>
      </c>
      <c r="BL195" s="18" t="s">
        <v>146</v>
      </c>
      <c r="BM195" s="224" t="s">
        <v>807</v>
      </c>
    </row>
    <row r="196" spans="1:47" s="2" customFormat="1" ht="12">
      <c r="A196" s="39"/>
      <c r="B196" s="40"/>
      <c r="C196" s="41"/>
      <c r="D196" s="228" t="s">
        <v>169</v>
      </c>
      <c r="E196" s="41"/>
      <c r="F196" s="269" t="s">
        <v>636</v>
      </c>
      <c r="G196" s="41"/>
      <c r="H196" s="41"/>
      <c r="I196" s="270"/>
      <c r="J196" s="41"/>
      <c r="K196" s="41"/>
      <c r="L196" s="45"/>
      <c r="M196" s="271"/>
      <c r="N196" s="27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169</v>
      </c>
      <c r="AU196" s="18" t="s">
        <v>156</v>
      </c>
    </row>
    <row r="197" spans="1:65" s="2" customFormat="1" ht="14.4" customHeight="1">
      <c r="A197" s="39"/>
      <c r="B197" s="40"/>
      <c r="C197" s="213" t="s">
        <v>254</v>
      </c>
      <c r="D197" s="213" t="s">
        <v>141</v>
      </c>
      <c r="E197" s="214" t="s">
        <v>628</v>
      </c>
      <c r="F197" s="215" t="s">
        <v>629</v>
      </c>
      <c r="G197" s="216" t="s">
        <v>447</v>
      </c>
      <c r="H197" s="217">
        <v>139.308</v>
      </c>
      <c r="I197" s="218"/>
      <c r="J197" s="219">
        <f>ROUND(I197*H197,2)</f>
        <v>0</v>
      </c>
      <c r="K197" s="215" t="s">
        <v>145</v>
      </c>
      <c r="L197" s="45"/>
      <c r="M197" s="220" t="s">
        <v>19</v>
      </c>
      <c r="N197" s="221" t="s">
        <v>45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146</v>
      </c>
      <c r="AT197" s="224" t="s">
        <v>141</v>
      </c>
      <c r="AU197" s="224" t="s">
        <v>156</v>
      </c>
      <c r="AY197" s="18" t="s">
        <v>139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81</v>
      </c>
      <c r="BK197" s="225">
        <f>ROUND(I197*H197,2)</f>
        <v>0</v>
      </c>
      <c r="BL197" s="18" t="s">
        <v>146</v>
      </c>
      <c r="BM197" s="224" t="s">
        <v>808</v>
      </c>
    </row>
    <row r="198" spans="1:65" s="2" customFormat="1" ht="14.4" customHeight="1">
      <c r="A198" s="39"/>
      <c r="B198" s="40"/>
      <c r="C198" s="213" t="s">
        <v>258</v>
      </c>
      <c r="D198" s="213" t="s">
        <v>141</v>
      </c>
      <c r="E198" s="214" t="s">
        <v>637</v>
      </c>
      <c r="F198" s="215" t="s">
        <v>638</v>
      </c>
      <c r="G198" s="216" t="s">
        <v>447</v>
      </c>
      <c r="H198" s="217">
        <v>139.308</v>
      </c>
      <c r="I198" s="218"/>
      <c r="J198" s="219">
        <f>ROUND(I198*H198,2)</f>
        <v>0</v>
      </c>
      <c r="K198" s="215" t="s">
        <v>145</v>
      </c>
      <c r="L198" s="45"/>
      <c r="M198" s="220" t="s">
        <v>19</v>
      </c>
      <c r="N198" s="221" t="s">
        <v>45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146</v>
      </c>
      <c r="AT198" s="224" t="s">
        <v>141</v>
      </c>
      <c r="AU198" s="224" t="s">
        <v>156</v>
      </c>
      <c r="AY198" s="18" t="s">
        <v>139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81</v>
      </c>
      <c r="BK198" s="225">
        <f>ROUND(I198*H198,2)</f>
        <v>0</v>
      </c>
      <c r="BL198" s="18" t="s">
        <v>146</v>
      </c>
      <c r="BM198" s="224" t="s">
        <v>809</v>
      </c>
    </row>
    <row r="199" spans="1:65" s="2" customFormat="1" ht="14.4" customHeight="1">
      <c r="A199" s="39"/>
      <c r="B199" s="40"/>
      <c r="C199" s="213" t="s">
        <v>262</v>
      </c>
      <c r="D199" s="213" t="s">
        <v>141</v>
      </c>
      <c r="E199" s="214" t="s">
        <v>730</v>
      </c>
      <c r="F199" s="215" t="s">
        <v>731</v>
      </c>
      <c r="G199" s="216" t="s">
        <v>167</v>
      </c>
      <c r="H199" s="217">
        <v>235</v>
      </c>
      <c r="I199" s="218"/>
      <c r="J199" s="219">
        <f>ROUND(I199*H199,2)</f>
        <v>0</v>
      </c>
      <c r="K199" s="215" t="s">
        <v>19</v>
      </c>
      <c r="L199" s="45"/>
      <c r="M199" s="220" t="s">
        <v>19</v>
      </c>
      <c r="N199" s="221" t="s">
        <v>45</v>
      </c>
      <c r="O199" s="85"/>
      <c r="P199" s="222">
        <f>O199*H199</f>
        <v>0</v>
      </c>
      <c r="Q199" s="222">
        <v>3E-05</v>
      </c>
      <c r="R199" s="222">
        <f>Q199*H199</f>
        <v>0.00705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146</v>
      </c>
      <c r="AT199" s="224" t="s">
        <v>141</v>
      </c>
      <c r="AU199" s="224" t="s">
        <v>156</v>
      </c>
      <c r="AY199" s="18" t="s">
        <v>139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81</v>
      </c>
      <c r="BK199" s="225">
        <f>ROUND(I199*H199,2)</f>
        <v>0</v>
      </c>
      <c r="BL199" s="18" t="s">
        <v>146</v>
      </c>
      <c r="BM199" s="224" t="s">
        <v>810</v>
      </c>
    </row>
    <row r="200" spans="1:51" s="13" customFormat="1" ht="12">
      <c r="A200" s="13"/>
      <c r="B200" s="226"/>
      <c r="C200" s="227"/>
      <c r="D200" s="228" t="s">
        <v>152</v>
      </c>
      <c r="E200" s="229" t="s">
        <v>19</v>
      </c>
      <c r="F200" s="230" t="s">
        <v>725</v>
      </c>
      <c r="G200" s="227"/>
      <c r="H200" s="229" t="s">
        <v>19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152</v>
      </c>
      <c r="AU200" s="236" t="s">
        <v>156</v>
      </c>
      <c r="AV200" s="13" t="s">
        <v>81</v>
      </c>
      <c r="AW200" s="13" t="s">
        <v>34</v>
      </c>
      <c r="AX200" s="13" t="s">
        <v>74</v>
      </c>
      <c r="AY200" s="236" t="s">
        <v>139</v>
      </c>
    </row>
    <row r="201" spans="1:51" s="14" customFormat="1" ht="12">
      <c r="A201" s="14"/>
      <c r="B201" s="237"/>
      <c r="C201" s="238"/>
      <c r="D201" s="228" t="s">
        <v>152</v>
      </c>
      <c r="E201" s="239" t="s">
        <v>19</v>
      </c>
      <c r="F201" s="240" t="s">
        <v>803</v>
      </c>
      <c r="G201" s="238"/>
      <c r="H201" s="241">
        <v>235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7" t="s">
        <v>152</v>
      </c>
      <c r="AU201" s="247" t="s">
        <v>156</v>
      </c>
      <c r="AV201" s="14" t="s">
        <v>83</v>
      </c>
      <c r="AW201" s="14" t="s">
        <v>34</v>
      </c>
      <c r="AX201" s="14" t="s">
        <v>74</v>
      </c>
      <c r="AY201" s="247" t="s">
        <v>139</v>
      </c>
    </row>
    <row r="202" spans="1:51" s="15" customFormat="1" ht="12">
      <c r="A202" s="15"/>
      <c r="B202" s="248"/>
      <c r="C202" s="249"/>
      <c r="D202" s="228" t="s">
        <v>152</v>
      </c>
      <c r="E202" s="250" t="s">
        <v>19</v>
      </c>
      <c r="F202" s="251" t="s">
        <v>155</v>
      </c>
      <c r="G202" s="249"/>
      <c r="H202" s="252">
        <v>235</v>
      </c>
      <c r="I202" s="253"/>
      <c r="J202" s="249"/>
      <c r="K202" s="249"/>
      <c r="L202" s="254"/>
      <c r="M202" s="255"/>
      <c r="N202" s="256"/>
      <c r="O202" s="256"/>
      <c r="P202" s="256"/>
      <c r="Q202" s="256"/>
      <c r="R202" s="256"/>
      <c r="S202" s="256"/>
      <c r="T202" s="257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8" t="s">
        <v>152</v>
      </c>
      <c r="AU202" s="258" t="s">
        <v>156</v>
      </c>
      <c r="AV202" s="15" t="s">
        <v>146</v>
      </c>
      <c r="AW202" s="15" t="s">
        <v>34</v>
      </c>
      <c r="AX202" s="15" t="s">
        <v>81</v>
      </c>
      <c r="AY202" s="258" t="s">
        <v>139</v>
      </c>
    </row>
    <row r="203" spans="1:65" s="2" customFormat="1" ht="14.4" customHeight="1">
      <c r="A203" s="39"/>
      <c r="B203" s="40"/>
      <c r="C203" s="213" t="s">
        <v>266</v>
      </c>
      <c r="D203" s="213" t="s">
        <v>141</v>
      </c>
      <c r="E203" s="214" t="s">
        <v>736</v>
      </c>
      <c r="F203" s="215" t="s">
        <v>737</v>
      </c>
      <c r="G203" s="216" t="s">
        <v>144</v>
      </c>
      <c r="H203" s="217">
        <v>705</v>
      </c>
      <c r="I203" s="218"/>
      <c r="J203" s="219">
        <f>ROUND(I203*H203,2)</f>
        <v>0</v>
      </c>
      <c r="K203" s="215" t="s">
        <v>145</v>
      </c>
      <c r="L203" s="45"/>
      <c r="M203" s="220" t="s">
        <v>19</v>
      </c>
      <c r="N203" s="221" t="s">
        <v>45</v>
      </c>
      <c r="O203" s="85"/>
      <c r="P203" s="222">
        <f>O203*H203</f>
        <v>0</v>
      </c>
      <c r="Q203" s="222">
        <v>3E-07</v>
      </c>
      <c r="R203" s="222">
        <f>Q203*H203</f>
        <v>0.0002115</v>
      </c>
      <c r="S203" s="222">
        <v>0.0003</v>
      </c>
      <c r="T203" s="223">
        <f>S203*H203</f>
        <v>0.2115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146</v>
      </c>
      <c r="AT203" s="224" t="s">
        <v>141</v>
      </c>
      <c r="AU203" s="224" t="s">
        <v>156</v>
      </c>
      <c r="AY203" s="18" t="s">
        <v>139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81</v>
      </c>
      <c r="BK203" s="225">
        <f>ROUND(I203*H203,2)</f>
        <v>0</v>
      </c>
      <c r="BL203" s="18" t="s">
        <v>146</v>
      </c>
      <c r="BM203" s="224" t="s">
        <v>811</v>
      </c>
    </row>
    <row r="204" spans="1:51" s="13" customFormat="1" ht="12">
      <c r="A204" s="13"/>
      <c r="B204" s="226"/>
      <c r="C204" s="227"/>
      <c r="D204" s="228" t="s">
        <v>152</v>
      </c>
      <c r="E204" s="229" t="s">
        <v>19</v>
      </c>
      <c r="F204" s="230" t="s">
        <v>812</v>
      </c>
      <c r="G204" s="227"/>
      <c r="H204" s="229" t="s">
        <v>19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152</v>
      </c>
      <c r="AU204" s="236" t="s">
        <v>156</v>
      </c>
      <c r="AV204" s="13" t="s">
        <v>81</v>
      </c>
      <c r="AW204" s="13" t="s">
        <v>34</v>
      </c>
      <c r="AX204" s="13" t="s">
        <v>74</v>
      </c>
      <c r="AY204" s="236" t="s">
        <v>139</v>
      </c>
    </row>
    <row r="205" spans="1:51" s="14" customFormat="1" ht="12">
      <c r="A205" s="14"/>
      <c r="B205" s="237"/>
      <c r="C205" s="238"/>
      <c r="D205" s="228" t="s">
        <v>152</v>
      </c>
      <c r="E205" s="239" t="s">
        <v>19</v>
      </c>
      <c r="F205" s="240" t="s">
        <v>813</v>
      </c>
      <c r="G205" s="238"/>
      <c r="H205" s="241">
        <v>705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7" t="s">
        <v>152</v>
      </c>
      <c r="AU205" s="247" t="s">
        <v>156</v>
      </c>
      <c r="AV205" s="14" t="s">
        <v>83</v>
      </c>
      <c r="AW205" s="14" t="s">
        <v>34</v>
      </c>
      <c r="AX205" s="14" t="s">
        <v>74</v>
      </c>
      <c r="AY205" s="247" t="s">
        <v>139</v>
      </c>
    </row>
    <row r="206" spans="1:51" s="15" customFormat="1" ht="12">
      <c r="A206" s="15"/>
      <c r="B206" s="248"/>
      <c r="C206" s="249"/>
      <c r="D206" s="228" t="s">
        <v>152</v>
      </c>
      <c r="E206" s="250" t="s">
        <v>19</v>
      </c>
      <c r="F206" s="251" t="s">
        <v>155</v>
      </c>
      <c r="G206" s="249"/>
      <c r="H206" s="252">
        <v>705</v>
      </c>
      <c r="I206" s="253"/>
      <c r="J206" s="249"/>
      <c r="K206" s="249"/>
      <c r="L206" s="254"/>
      <c r="M206" s="255"/>
      <c r="N206" s="256"/>
      <c r="O206" s="256"/>
      <c r="P206" s="256"/>
      <c r="Q206" s="256"/>
      <c r="R206" s="256"/>
      <c r="S206" s="256"/>
      <c r="T206" s="257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8" t="s">
        <v>152</v>
      </c>
      <c r="AU206" s="258" t="s">
        <v>156</v>
      </c>
      <c r="AV206" s="15" t="s">
        <v>146</v>
      </c>
      <c r="AW206" s="15" t="s">
        <v>34</v>
      </c>
      <c r="AX206" s="15" t="s">
        <v>81</v>
      </c>
      <c r="AY206" s="258" t="s">
        <v>139</v>
      </c>
    </row>
    <row r="207" spans="1:65" s="2" customFormat="1" ht="14.4" customHeight="1">
      <c r="A207" s="39"/>
      <c r="B207" s="40"/>
      <c r="C207" s="213" t="s">
        <v>270</v>
      </c>
      <c r="D207" s="213" t="s">
        <v>141</v>
      </c>
      <c r="E207" s="214" t="s">
        <v>509</v>
      </c>
      <c r="F207" s="215" t="s">
        <v>510</v>
      </c>
      <c r="G207" s="216" t="s">
        <v>144</v>
      </c>
      <c r="H207" s="217">
        <v>235</v>
      </c>
      <c r="I207" s="218"/>
      <c r="J207" s="219">
        <f>ROUND(I207*H207,2)</f>
        <v>0</v>
      </c>
      <c r="K207" s="215" t="s">
        <v>145</v>
      </c>
      <c r="L207" s="45"/>
      <c r="M207" s="220" t="s">
        <v>19</v>
      </c>
      <c r="N207" s="221" t="s">
        <v>45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146</v>
      </c>
      <c r="AT207" s="224" t="s">
        <v>141</v>
      </c>
      <c r="AU207" s="224" t="s">
        <v>156</v>
      </c>
      <c r="AY207" s="18" t="s">
        <v>139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81</v>
      </c>
      <c r="BK207" s="225">
        <f>ROUND(I207*H207,2)</f>
        <v>0</v>
      </c>
      <c r="BL207" s="18" t="s">
        <v>146</v>
      </c>
      <c r="BM207" s="224" t="s">
        <v>814</v>
      </c>
    </row>
    <row r="208" spans="1:51" s="13" customFormat="1" ht="12">
      <c r="A208" s="13"/>
      <c r="B208" s="226"/>
      <c r="C208" s="227"/>
      <c r="D208" s="228" t="s">
        <v>152</v>
      </c>
      <c r="E208" s="229" t="s">
        <v>19</v>
      </c>
      <c r="F208" s="230" t="s">
        <v>815</v>
      </c>
      <c r="G208" s="227"/>
      <c r="H208" s="229" t="s">
        <v>19</v>
      </c>
      <c r="I208" s="231"/>
      <c r="J208" s="227"/>
      <c r="K208" s="227"/>
      <c r="L208" s="232"/>
      <c r="M208" s="233"/>
      <c r="N208" s="234"/>
      <c r="O208" s="234"/>
      <c r="P208" s="234"/>
      <c r="Q208" s="234"/>
      <c r="R208" s="234"/>
      <c r="S208" s="234"/>
      <c r="T208" s="23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6" t="s">
        <v>152</v>
      </c>
      <c r="AU208" s="236" t="s">
        <v>156</v>
      </c>
      <c r="AV208" s="13" t="s">
        <v>81</v>
      </c>
      <c r="AW208" s="13" t="s">
        <v>34</v>
      </c>
      <c r="AX208" s="13" t="s">
        <v>74</v>
      </c>
      <c r="AY208" s="236" t="s">
        <v>139</v>
      </c>
    </row>
    <row r="209" spans="1:51" s="14" customFormat="1" ht="12">
      <c r="A209" s="14"/>
      <c r="B209" s="237"/>
      <c r="C209" s="238"/>
      <c r="D209" s="228" t="s">
        <v>152</v>
      </c>
      <c r="E209" s="239" t="s">
        <v>19</v>
      </c>
      <c r="F209" s="240" t="s">
        <v>816</v>
      </c>
      <c r="G209" s="238"/>
      <c r="H209" s="241">
        <v>235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7" t="s">
        <v>152</v>
      </c>
      <c r="AU209" s="247" t="s">
        <v>156</v>
      </c>
      <c r="AV209" s="14" t="s">
        <v>83</v>
      </c>
      <c r="AW209" s="14" t="s">
        <v>34</v>
      </c>
      <c r="AX209" s="14" t="s">
        <v>74</v>
      </c>
      <c r="AY209" s="247" t="s">
        <v>139</v>
      </c>
    </row>
    <row r="210" spans="1:51" s="15" customFormat="1" ht="12">
      <c r="A210" s="15"/>
      <c r="B210" s="248"/>
      <c r="C210" s="249"/>
      <c r="D210" s="228" t="s">
        <v>152</v>
      </c>
      <c r="E210" s="250" t="s">
        <v>19</v>
      </c>
      <c r="F210" s="251" t="s">
        <v>155</v>
      </c>
      <c r="G210" s="249"/>
      <c r="H210" s="252">
        <v>235</v>
      </c>
      <c r="I210" s="253"/>
      <c r="J210" s="249"/>
      <c r="K210" s="249"/>
      <c r="L210" s="254"/>
      <c r="M210" s="255"/>
      <c r="N210" s="256"/>
      <c r="O210" s="256"/>
      <c r="P210" s="256"/>
      <c r="Q210" s="256"/>
      <c r="R210" s="256"/>
      <c r="S210" s="256"/>
      <c r="T210" s="257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8" t="s">
        <v>152</v>
      </c>
      <c r="AU210" s="258" t="s">
        <v>156</v>
      </c>
      <c r="AV210" s="15" t="s">
        <v>146</v>
      </c>
      <c r="AW210" s="15" t="s">
        <v>34</v>
      </c>
      <c r="AX210" s="15" t="s">
        <v>81</v>
      </c>
      <c r="AY210" s="258" t="s">
        <v>139</v>
      </c>
    </row>
    <row r="211" spans="1:65" s="2" customFormat="1" ht="14.4" customHeight="1">
      <c r="A211" s="39"/>
      <c r="B211" s="40"/>
      <c r="C211" s="259" t="s">
        <v>274</v>
      </c>
      <c r="D211" s="259" t="s">
        <v>157</v>
      </c>
      <c r="E211" s="260" t="s">
        <v>512</v>
      </c>
      <c r="F211" s="261" t="s">
        <v>513</v>
      </c>
      <c r="G211" s="262" t="s">
        <v>447</v>
      </c>
      <c r="H211" s="263">
        <v>11.75</v>
      </c>
      <c r="I211" s="264"/>
      <c r="J211" s="265">
        <f>ROUND(I211*H211,2)</f>
        <v>0</v>
      </c>
      <c r="K211" s="261" t="s">
        <v>145</v>
      </c>
      <c r="L211" s="266"/>
      <c r="M211" s="267" t="s">
        <v>19</v>
      </c>
      <c r="N211" s="268" t="s">
        <v>45</v>
      </c>
      <c r="O211" s="85"/>
      <c r="P211" s="222">
        <f>O211*H211</f>
        <v>0</v>
      </c>
      <c r="Q211" s="222">
        <v>0.2</v>
      </c>
      <c r="R211" s="222">
        <f>Q211*H211</f>
        <v>2.35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161</v>
      </c>
      <c r="AT211" s="224" t="s">
        <v>157</v>
      </c>
      <c r="AU211" s="224" t="s">
        <v>156</v>
      </c>
      <c r="AY211" s="18" t="s">
        <v>139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81</v>
      </c>
      <c r="BK211" s="225">
        <f>ROUND(I211*H211,2)</f>
        <v>0</v>
      </c>
      <c r="BL211" s="18" t="s">
        <v>146</v>
      </c>
      <c r="BM211" s="224" t="s">
        <v>817</v>
      </c>
    </row>
    <row r="212" spans="1:51" s="13" customFormat="1" ht="12">
      <c r="A212" s="13"/>
      <c r="B212" s="226"/>
      <c r="C212" s="227"/>
      <c r="D212" s="228" t="s">
        <v>152</v>
      </c>
      <c r="E212" s="229" t="s">
        <v>19</v>
      </c>
      <c r="F212" s="230" t="s">
        <v>818</v>
      </c>
      <c r="G212" s="227"/>
      <c r="H212" s="229" t="s">
        <v>19</v>
      </c>
      <c r="I212" s="231"/>
      <c r="J212" s="227"/>
      <c r="K212" s="227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152</v>
      </c>
      <c r="AU212" s="236" t="s">
        <v>156</v>
      </c>
      <c r="AV212" s="13" t="s">
        <v>81</v>
      </c>
      <c r="AW212" s="13" t="s">
        <v>34</v>
      </c>
      <c r="AX212" s="13" t="s">
        <v>74</v>
      </c>
      <c r="AY212" s="236" t="s">
        <v>139</v>
      </c>
    </row>
    <row r="213" spans="1:51" s="14" customFormat="1" ht="12">
      <c r="A213" s="14"/>
      <c r="B213" s="237"/>
      <c r="C213" s="238"/>
      <c r="D213" s="228" t="s">
        <v>152</v>
      </c>
      <c r="E213" s="239" t="s">
        <v>19</v>
      </c>
      <c r="F213" s="240" t="s">
        <v>819</v>
      </c>
      <c r="G213" s="238"/>
      <c r="H213" s="241">
        <v>11.75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7" t="s">
        <v>152</v>
      </c>
      <c r="AU213" s="247" t="s">
        <v>156</v>
      </c>
      <c r="AV213" s="14" t="s">
        <v>83</v>
      </c>
      <c r="AW213" s="14" t="s">
        <v>34</v>
      </c>
      <c r="AX213" s="14" t="s">
        <v>74</v>
      </c>
      <c r="AY213" s="247" t="s">
        <v>139</v>
      </c>
    </row>
    <row r="214" spans="1:51" s="15" customFormat="1" ht="12">
      <c r="A214" s="15"/>
      <c r="B214" s="248"/>
      <c r="C214" s="249"/>
      <c r="D214" s="228" t="s">
        <v>152</v>
      </c>
      <c r="E214" s="250" t="s">
        <v>19</v>
      </c>
      <c r="F214" s="251" t="s">
        <v>155</v>
      </c>
      <c r="G214" s="249"/>
      <c r="H214" s="252">
        <v>11.75</v>
      </c>
      <c r="I214" s="253"/>
      <c r="J214" s="249"/>
      <c r="K214" s="249"/>
      <c r="L214" s="254"/>
      <c r="M214" s="255"/>
      <c r="N214" s="256"/>
      <c r="O214" s="256"/>
      <c r="P214" s="256"/>
      <c r="Q214" s="256"/>
      <c r="R214" s="256"/>
      <c r="S214" s="256"/>
      <c r="T214" s="257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58" t="s">
        <v>152</v>
      </c>
      <c r="AU214" s="258" t="s">
        <v>156</v>
      </c>
      <c r="AV214" s="15" t="s">
        <v>146</v>
      </c>
      <c r="AW214" s="15" t="s">
        <v>34</v>
      </c>
      <c r="AX214" s="15" t="s">
        <v>81</v>
      </c>
      <c r="AY214" s="258" t="s">
        <v>139</v>
      </c>
    </row>
    <row r="215" spans="1:65" s="2" customFormat="1" ht="14.4" customHeight="1">
      <c r="A215" s="39"/>
      <c r="B215" s="40"/>
      <c r="C215" s="213" t="s">
        <v>279</v>
      </c>
      <c r="D215" s="213" t="s">
        <v>141</v>
      </c>
      <c r="E215" s="214" t="s">
        <v>747</v>
      </c>
      <c r="F215" s="215" t="s">
        <v>748</v>
      </c>
      <c r="G215" s="216" t="s">
        <v>167</v>
      </c>
      <c r="H215" s="217">
        <v>470</v>
      </c>
      <c r="I215" s="218"/>
      <c r="J215" s="219">
        <f>ROUND(I215*H215,2)</f>
        <v>0</v>
      </c>
      <c r="K215" s="215" t="s">
        <v>19</v>
      </c>
      <c r="L215" s="45"/>
      <c r="M215" s="220" t="s">
        <v>19</v>
      </c>
      <c r="N215" s="221" t="s">
        <v>45</v>
      </c>
      <c r="O215" s="85"/>
      <c r="P215" s="222">
        <f>O215*H215</f>
        <v>0</v>
      </c>
      <c r="Q215" s="222">
        <v>6E-05</v>
      </c>
      <c r="R215" s="222">
        <f>Q215*H215</f>
        <v>0.0282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146</v>
      </c>
      <c r="AT215" s="224" t="s">
        <v>141</v>
      </c>
      <c r="AU215" s="224" t="s">
        <v>156</v>
      </c>
      <c r="AY215" s="18" t="s">
        <v>139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81</v>
      </c>
      <c r="BK215" s="225">
        <f>ROUND(I215*H215,2)</f>
        <v>0</v>
      </c>
      <c r="BL215" s="18" t="s">
        <v>146</v>
      </c>
      <c r="BM215" s="224" t="s">
        <v>820</v>
      </c>
    </row>
    <row r="216" spans="1:47" s="2" customFormat="1" ht="12">
      <c r="A216" s="39"/>
      <c r="B216" s="40"/>
      <c r="C216" s="41"/>
      <c r="D216" s="228" t="s">
        <v>169</v>
      </c>
      <c r="E216" s="41"/>
      <c r="F216" s="269" t="s">
        <v>750</v>
      </c>
      <c r="G216" s="41"/>
      <c r="H216" s="41"/>
      <c r="I216" s="270"/>
      <c r="J216" s="41"/>
      <c r="K216" s="41"/>
      <c r="L216" s="45"/>
      <c r="M216" s="271"/>
      <c r="N216" s="272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169</v>
      </c>
      <c r="AU216" s="18" t="s">
        <v>156</v>
      </c>
    </row>
    <row r="217" spans="1:51" s="13" customFormat="1" ht="12">
      <c r="A217" s="13"/>
      <c r="B217" s="226"/>
      <c r="C217" s="227"/>
      <c r="D217" s="228" t="s">
        <v>152</v>
      </c>
      <c r="E217" s="229" t="s">
        <v>19</v>
      </c>
      <c r="F217" s="230" t="s">
        <v>821</v>
      </c>
      <c r="G217" s="227"/>
      <c r="H217" s="229" t="s">
        <v>19</v>
      </c>
      <c r="I217" s="231"/>
      <c r="J217" s="227"/>
      <c r="K217" s="227"/>
      <c r="L217" s="232"/>
      <c r="M217" s="233"/>
      <c r="N217" s="234"/>
      <c r="O217" s="234"/>
      <c r="P217" s="234"/>
      <c r="Q217" s="234"/>
      <c r="R217" s="234"/>
      <c r="S217" s="234"/>
      <c r="T217" s="23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6" t="s">
        <v>152</v>
      </c>
      <c r="AU217" s="236" t="s">
        <v>156</v>
      </c>
      <c r="AV217" s="13" t="s">
        <v>81</v>
      </c>
      <c r="AW217" s="13" t="s">
        <v>34</v>
      </c>
      <c r="AX217" s="13" t="s">
        <v>74</v>
      </c>
      <c r="AY217" s="236" t="s">
        <v>139</v>
      </c>
    </row>
    <row r="218" spans="1:51" s="14" customFormat="1" ht="12">
      <c r="A218" s="14"/>
      <c r="B218" s="237"/>
      <c r="C218" s="238"/>
      <c r="D218" s="228" t="s">
        <v>152</v>
      </c>
      <c r="E218" s="239" t="s">
        <v>19</v>
      </c>
      <c r="F218" s="240" t="s">
        <v>822</v>
      </c>
      <c r="G218" s="238"/>
      <c r="H218" s="241">
        <v>470</v>
      </c>
      <c r="I218" s="242"/>
      <c r="J218" s="238"/>
      <c r="K218" s="238"/>
      <c r="L218" s="243"/>
      <c r="M218" s="244"/>
      <c r="N218" s="245"/>
      <c r="O218" s="245"/>
      <c r="P218" s="245"/>
      <c r="Q218" s="245"/>
      <c r="R218" s="245"/>
      <c r="S218" s="245"/>
      <c r="T218" s="246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7" t="s">
        <v>152</v>
      </c>
      <c r="AU218" s="247" t="s">
        <v>156</v>
      </c>
      <c r="AV218" s="14" t="s">
        <v>83</v>
      </c>
      <c r="AW218" s="14" t="s">
        <v>34</v>
      </c>
      <c r="AX218" s="14" t="s">
        <v>74</v>
      </c>
      <c r="AY218" s="247" t="s">
        <v>139</v>
      </c>
    </row>
    <row r="219" spans="1:51" s="15" customFormat="1" ht="12">
      <c r="A219" s="15"/>
      <c r="B219" s="248"/>
      <c r="C219" s="249"/>
      <c r="D219" s="228" t="s">
        <v>152</v>
      </c>
      <c r="E219" s="250" t="s">
        <v>19</v>
      </c>
      <c r="F219" s="251" t="s">
        <v>155</v>
      </c>
      <c r="G219" s="249"/>
      <c r="H219" s="252">
        <v>470</v>
      </c>
      <c r="I219" s="253"/>
      <c r="J219" s="249"/>
      <c r="K219" s="249"/>
      <c r="L219" s="254"/>
      <c r="M219" s="255"/>
      <c r="N219" s="256"/>
      <c r="O219" s="256"/>
      <c r="P219" s="256"/>
      <c r="Q219" s="256"/>
      <c r="R219" s="256"/>
      <c r="S219" s="256"/>
      <c r="T219" s="257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8" t="s">
        <v>152</v>
      </c>
      <c r="AU219" s="258" t="s">
        <v>156</v>
      </c>
      <c r="AV219" s="15" t="s">
        <v>146</v>
      </c>
      <c r="AW219" s="15" t="s">
        <v>34</v>
      </c>
      <c r="AX219" s="15" t="s">
        <v>81</v>
      </c>
      <c r="AY219" s="258" t="s">
        <v>139</v>
      </c>
    </row>
    <row r="220" spans="1:65" s="2" customFormat="1" ht="14.4" customHeight="1">
      <c r="A220" s="39"/>
      <c r="B220" s="40"/>
      <c r="C220" s="213" t="s">
        <v>283</v>
      </c>
      <c r="D220" s="213" t="s">
        <v>141</v>
      </c>
      <c r="E220" s="214" t="s">
        <v>753</v>
      </c>
      <c r="F220" s="215" t="s">
        <v>754</v>
      </c>
      <c r="G220" s="216" t="s">
        <v>167</v>
      </c>
      <c r="H220" s="217">
        <v>235</v>
      </c>
      <c r="I220" s="218"/>
      <c r="J220" s="219">
        <f>ROUND(I220*H220,2)</f>
        <v>0</v>
      </c>
      <c r="K220" s="215" t="s">
        <v>19</v>
      </c>
      <c r="L220" s="45"/>
      <c r="M220" s="220" t="s">
        <v>19</v>
      </c>
      <c r="N220" s="221" t="s">
        <v>45</v>
      </c>
      <c r="O220" s="85"/>
      <c r="P220" s="222">
        <f>O220*H220</f>
        <v>0</v>
      </c>
      <c r="Q220" s="222">
        <v>6E-05</v>
      </c>
      <c r="R220" s="222">
        <f>Q220*H220</f>
        <v>0.0141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146</v>
      </c>
      <c r="AT220" s="224" t="s">
        <v>141</v>
      </c>
      <c r="AU220" s="224" t="s">
        <v>156</v>
      </c>
      <c r="AY220" s="18" t="s">
        <v>139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81</v>
      </c>
      <c r="BK220" s="225">
        <f>ROUND(I220*H220,2)</f>
        <v>0</v>
      </c>
      <c r="BL220" s="18" t="s">
        <v>146</v>
      </c>
      <c r="BM220" s="224" t="s">
        <v>823</v>
      </c>
    </row>
    <row r="221" spans="1:47" s="2" customFormat="1" ht="12">
      <c r="A221" s="39"/>
      <c r="B221" s="40"/>
      <c r="C221" s="41"/>
      <c r="D221" s="228" t="s">
        <v>169</v>
      </c>
      <c r="E221" s="41"/>
      <c r="F221" s="269" t="s">
        <v>824</v>
      </c>
      <c r="G221" s="41"/>
      <c r="H221" s="41"/>
      <c r="I221" s="270"/>
      <c r="J221" s="41"/>
      <c r="K221" s="41"/>
      <c r="L221" s="45"/>
      <c r="M221" s="271"/>
      <c r="N221" s="27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169</v>
      </c>
      <c r="AU221" s="18" t="s">
        <v>156</v>
      </c>
    </row>
    <row r="222" spans="1:51" s="13" customFormat="1" ht="12">
      <c r="A222" s="13"/>
      <c r="B222" s="226"/>
      <c r="C222" s="227"/>
      <c r="D222" s="228" t="s">
        <v>152</v>
      </c>
      <c r="E222" s="229" t="s">
        <v>19</v>
      </c>
      <c r="F222" s="230" t="s">
        <v>821</v>
      </c>
      <c r="G222" s="227"/>
      <c r="H222" s="229" t="s">
        <v>19</v>
      </c>
      <c r="I222" s="231"/>
      <c r="J222" s="227"/>
      <c r="K222" s="227"/>
      <c r="L222" s="232"/>
      <c r="M222" s="233"/>
      <c r="N222" s="234"/>
      <c r="O222" s="234"/>
      <c r="P222" s="234"/>
      <c r="Q222" s="234"/>
      <c r="R222" s="234"/>
      <c r="S222" s="234"/>
      <c r="T222" s="23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6" t="s">
        <v>152</v>
      </c>
      <c r="AU222" s="236" t="s">
        <v>156</v>
      </c>
      <c r="AV222" s="13" t="s">
        <v>81</v>
      </c>
      <c r="AW222" s="13" t="s">
        <v>34</v>
      </c>
      <c r="AX222" s="13" t="s">
        <v>74</v>
      </c>
      <c r="AY222" s="236" t="s">
        <v>139</v>
      </c>
    </row>
    <row r="223" spans="1:51" s="14" customFormat="1" ht="12">
      <c r="A223" s="14"/>
      <c r="B223" s="237"/>
      <c r="C223" s="238"/>
      <c r="D223" s="228" t="s">
        <v>152</v>
      </c>
      <c r="E223" s="239" t="s">
        <v>19</v>
      </c>
      <c r="F223" s="240" t="s">
        <v>816</v>
      </c>
      <c r="G223" s="238"/>
      <c r="H223" s="241">
        <v>235</v>
      </c>
      <c r="I223" s="242"/>
      <c r="J223" s="238"/>
      <c r="K223" s="238"/>
      <c r="L223" s="243"/>
      <c r="M223" s="244"/>
      <c r="N223" s="245"/>
      <c r="O223" s="245"/>
      <c r="P223" s="245"/>
      <c r="Q223" s="245"/>
      <c r="R223" s="245"/>
      <c r="S223" s="245"/>
      <c r="T223" s="246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7" t="s">
        <v>152</v>
      </c>
      <c r="AU223" s="247" t="s">
        <v>156</v>
      </c>
      <c r="AV223" s="14" t="s">
        <v>83</v>
      </c>
      <c r="AW223" s="14" t="s">
        <v>34</v>
      </c>
      <c r="AX223" s="14" t="s">
        <v>74</v>
      </c>
      <c r="AY223" s="247" t="s">
        <v>139</v>
      </c>
    </row>
    <row r="224" spans="1:51" s="15" customFormat="1" ht="12">
      <c r="A224" s="15"/>
      <c r="B224" s="248"/>
      <c r="C224" s="249"/>
      <c r="D224" s="228" t="s">
        <v>152</v>
      </c>
      <c r="E224" s="250" t="s">
        <v>19</v>
      </c>
      <c r="F224" s="251" t="s">
        <v>155</v>
      </c>
      <c r="G224" s="249"/>
      <c r="H224" s="252">
        <v>235</v>
      </c>
      <c r="I224" s="253"/>
      <c r="J224" s="249"/>
      <c r="K224" s="249"/>
      <c r="L224" s="254"/>
      <c r="M224" s="255"/>
      <c r="N224" s="256"/>
      <c r="O224" s="256"/>
      <c r="P224" s="256"/>
      <c r="Q224" s="256"/>
      <c r="R224" s="256"/>
      <c r="S224" s="256"/>
      <c r="T224" s="257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8" t="s">
        <v>152</v>
      </c>
      <c r="AU224" s="258" t="s">
        <v>156</v>
      </c>
      <c r="AV224" s="15" t="s">
        <v>146</v>
      </c>
      <c r="AW224" s="15" t="s">
        <v>34</v>
      </c>
      <c r="AX224" s="15" t="s">
        <v>81</v>
      </c>
      <c r="AY224" s="258" t="s">
        <v>139</v>
      </c>
    </row>
    <row r="225" spans="1:65" s="2" customFormat="1" ht="14.4" customHeight="1">
      <c r="A225" s="39"/>
      <c r="B225" s="40"/>
      <c r="C225" s="213" t="s">
        <v>287</v>
      </c>
      <c r="D225" s="213" t="s">
        <v>141</v>
      </c>
      <c r="E225" s="214" t="s">
        <v>825</v>
      </c>
      <c r="F225" s="215" t="s">
        <v>826</v>
      </c>
      <c r="G225" s="216" t="s">
        <v>167</v>
      </c>
      <c r="H225" s="217">
        <v>47</v>
      </c>
      <c r="I225" s="218"/>
      <c r="J225" s="219">
        <f>ROUND(I225*H225,2)</f>
        <v>0</v>
      </c>
      <c r="K225" s="215" t="s">
        <v>145</v>
      </c>
      <c r="L225" s="45"/>
      <c r="M225" s="220" t="s">
        <v>19</v>
      </c>
      <c r="N225" s="221" t="s">
        <v>45</v>
      </c>
      <c r="O225" s="85"/>
      <c r="P225" s="222">
        <f>O225*H225</f>
        <v>0</v>
      </c>
      <c r="Q225" s="222">
        <v>0</v>
      </c>
      <c r="R225" s="222">
        <f>Q225*H225</f>
        <v>0</v>
      </c>
      <c r="S225" s="222">
        <v>0.01</v>
      </c>
      <c r="T225" s="223">
        <f>S225*H225</f>
        <v>0.47000000000000003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146</v>
      </c>
      <c r="AT225" s="224" t="s">
        <v>141</v>
      </c>
      <c r="AU225" s="224" t="s">
        <v>156</v>
      </c>
      <c r="AY225" s="18" t="s">
        <v>139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81</v>
      </c>
      <c r="BK225" s="225">
        <f>ROUND(I225*H225,2)</f>
        <v>0</v>
      </c>
      <c r="BL225" s="18" t="s">
        <v>146</v>
      </c>
      <c r="BM225" s="224" t="s">
        <v>827</v>
      </c>
    </row>
    <row r="226" spans="1:65" s="2" customFormat="1" ht="14.4" customHeight="1">
      <c r="A226" s="39"/>
      <c r="B226" s="40"/>
      <c r="C226" s="213" t="s">
        <v>293</v>
      </c>
      <c r="D226" s="213" t="s">
        <v>141</v>
      </c>
      <c r="E226" s="214" t="s">
        <v>758</v>
      </c>
      <c r="F226" s="215" t="s">
        <v>759</v>
      </c>
      <c r="G226" s="216" t="s">
        <v>167</v>
      </c>
      <c r="H226" s="217">
        <v>235</v>
      </c>
      <c r="I226" s="218"/>
      <c r="J226" s="219">
        <f>ROUND(I226*H226,2)</f>
        <v>0</v>
      </c>
      <c r="K226" s="215" t="s">
        <v>19</v>
      </c>
      <c r="L226" s="45"/>
      <c r="M226" s="220" t="s">
        <v>19</v>
      </c>
      <c r="N226" s="221" t="s">
        <v>45</v>
      </c>
      <c r="O226" s="85"/>
      <c r="P226" s="222">
        <f>O226*H226</f>
        <v>0</v>
      </c>
      <c r="Q226" s="222">
        <v>0</v>
      </c>
      <c r="R226" s="222">
        <f>Q226*H226</f>
        <v>0</v>
      </c>
      <c r="S226" s="222">
        <v>0.001</v>
      </c>
      <c r="T226" s="223">
        <f>S226*H226</f>
        <v>0.23500000000000001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4" t="s">
        <v>146</v>
      </c>
      <c r="AT226" s="224" t="s">
        <v>141</v>
      </c>
      <c r="AU226" s="224" t="s">
        <v>156</v>
      </c>
      <c r="AY226" s="18" t="s">
        <v>139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81</v>
      </c>
      <c r="BK226" s="225">
        <f>ROUND(I226*H226,2)</f>
        <v>0</v>
      </c>
      <c r="BL226" s="18" t="s">
        <v>146</v>
      </c>
      <c r="BM226" s="224" t="s">
        <v>828</v>
      </c>
    </row>
    <row r="227" spans="1:51" s="13" customFormat="1" ht="12">
      <c r="A227" s="13"/>
      <c r="B227" s="226"/>
      <c r="C227" s="227"/>
      <c r="D227" s="228" t="s">
        <v>152</v>
      </c>
      <c r="E227" s="229" t="s">
        <v>19</v>
      </c>
      <c r="F227" s="230" t="s">
        <v>829</v>
      </c>
      <c r="G227" s="227"/>
      <c r="H227" s="229" t="s">
        <v>19</v>
      </c>
      <c r="I227" s="231"/>
      <c r="J227" s="227"/>
      <c r="K227" s="227"/>
      <c r="L227" s="232"/>
      <c r="M227" s="233"/>
      <c r="N227" s="234"/>
      <c r="O227" s="234"/>
      <c r="P227" s="234"/>
      <c r="Q227" s="234"/>
      <c r="R227" s="234"/>
      <c r="S227" s="234"/>
      <c r="T227" s="23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6" t="s">
        <v>152</v>
      </c>
      <c r="AU227" s="236" t="s">
        <v>156</v>
      </c>
      <c r="AV227" s="13" t="s">
        <v>81</v>
      </c>
      <c r="AW227" s="13" t="s">
        <v>34</v>
      </c>
      <c r="AX227" s="13" t="s">
        <v>74</v>
      </c>
      <c r="AY227" s="236" t="s">
        <v>139</v>
      </c>
    </row>
    <row r="228" spans="1:51" s="14" customFormat="1" ht="12">
      <c r="A228" s="14"/>
      <c r="B228" s="237"/>
      <c r="C228" s="238"/>
      <c r="D228" s="228" t="s">
        <v>152</v>
      </c>
      <c r="E228" s="239" t="s">
        <v>19</v>
      </c>
      <c r="F228" s="240" t="s">
        <v>816</v>
      </c>
      <c r="G228" s="238"/>
      <c r="H228" s="241">
        <v>235</v>
      </c>
      <c r="I228" s="242"/>
      <c r="J228" s="238"/>
      <c r="K228" s="238"/>
      <c r="L228" s="243"/>
      <c r="M228" s="244"/>
      <c r="N228" s="245"/>
      <c r="O228" s="245"/>
      <c r="P228" s="245"/>
      <c r="Q228" s="245"/>
      <c r="R228" s="245"/>
      <c r="S228" s="245"/>
      <c r="T228" s="24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7" t="s">
        <v>152</v>
      </c>
      <c r="AU228" s="247" t="s">
        <v>156</v>
      </c>
      <c r="AV228" s="14" t="s">
        <v>83</v>
      </c>
      <c r="AW228" s="14" t="s">
        <v>34</v>
      </c>
      <c r="AX228" s="14" t="s">
        <v>74</v>
      </c>
      <c r="AY228" s="247" t="s">
        <v>139</v>
      </c>
    </row>
    <row r="229" spans="1:51" s="15" customFormat="1" ht="12">
      <c r="A229" s="15"/>
      <c r="B229" s="248"/>
      <c r="C229" s="249"/>
      <c r="D229" s="228" t="s">
        <v>152</v>
      </c>
      <c r="E229" s="250" t="s">
        <v>19</v>
      </c>
      <c r="F229" s="251" t="s">
        <v>155</v>
      </c>
      <c r="G229" s="249"/>
      <c r="H229" s="252">
        <v>235</v>
      </c>
      <c r="I229" s="253"/>
      <c r="J229" s="249"/>
      <c r="K229" s="249"/>
      <c r="L229" s="254"/>
      <c r="M229" s="255"/>
      <c r="N229" s="256"/>
      <c r="O229" s="256"/>
      <c r="P229" s="256"/>
      <c r="Q229" s="256"/>
      <c r="R229" s="256"/>
      <c r="S229" s="256"/>
      <c r="T229" s="257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8" t="s">
        <v>152</v>
      </c>
      <c r="AU229" s="258" t="s">
        <v>156</v>
      </c>
      <c r="AV229" s="15" t="s">
        <v>146</v>
      </c>
      <c r="AW229" s="15" t="s">
        <v>34</v>
      </c>
      <c r="AX229" s="15" t="s">
        <v>81</v>
      </c>
      <c r="AY229" s="258" t="s">
        <v>139</v>
      </c>
    </row>
    <row r="230" spans="1:65" s="2" customFormat="1" ht="14.4" customHeight="1">
      <c r="A230" s="39"/>
      <c r="B230" s="40"/>
      <c r="C230" s="213" t="s">
        <v>297</v>
      </c>
      <c r="D230" s="213" t="s">
        <v>141</v>
      </c>
      <c r="E230" s="214" t="s">
        <v>763</v>
      </c>
      <c r="F230" s="215" t="s">
        <v>764</v>
      </c>
      <c r="G230" s="216" t="s">
        <v>167</v>
      </c>
      <c r="H230" s="217">
        <v>20</v>
      </c>
      <c r="I230" s="218"/>
      <c r="J230" s="219">
        <f>ROUND(I230*H230,2)</f>
        <v>0</v>
      </c>
      <c r="K230" s="215" t="s">
        <v>19</v>
      </c>
      <c r="L230" s="45"/>
      <c r="M230" s="220" t="s">
        <v>19</v>
      </c>
      <c r="N230" s="221" t="s">
        <v>45</v>
      </c>
      <c r="O230" s="85"/>
      <c r="P230" s="222">
        <f>O230*H230</f>
        <v>0</v>
      </c>
      <c r="Q230" s="222">
        <v>6E-05</v>
      </c>
      <c r="R230" s="222">
        <f>Q230*H230</f>
        <v>0.0012000000000000001</v>
      </c>
      <c r="S230" s="222">
        <v>0</v>
      </c>
      <c r="T230" s="22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146</v>
      </c>
      <c r="AT230" s="224" t="s">
        <v>141</v>
      </c>
      <c r="AU230" s="224" t="s">
        <v>156</v>
      </c>
      <c r="AY230" s="18" t="s">
        <v>139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81</v>
      </c>
      <c r="BK230" s="225">
        <f>ROUND(I230*H230,2)</f>
        <v>0</v>
      </c>
      <c r="BL230" s="18" t="s">
        <v>146</v>
      </c>
      <c r="BM230" s="224" t="s">
        <v>830</v>
      </c>
    </row>
    <row r="231" spans="1:47" s="2" customFormat="1" ht="12">
      <c r="A231" s="39"/>
      <c r="B231" s="40"/>
      <c r="C231" s="41"/>
      <c r="D231" s="228" t="s">
        <v>169</v>
      </c>
      <c r="E231" s="41"/>
      <c r="F231" s="269" t="s">
        <v>766</v>
      </c>
      <c r="G231" s="41"/>
      <c r="H231" s="41"/>
      <c r="I231" s="270"/>
      <c r="J231" s="41"/>
      <c r="K231" s="41"/>
      <c r="L231" s="45"/>
      <c r="M231" s="271"/>
      <c r="N231" s="272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169</v>
      </c>
      <c r="AU231" s="18" t="s">
        <v>156</v>
      </c>
    </row>
    <row r="232" spans="1:51" s="13" customFormat="1" ht="12">
      <c r="A232" s="13"/>
      <c r="B232" s="226"/>
      <c r="C232" s="227"/>
      <c r="D232" s="228" t="s">
        <v>152</v>
      </c>
      <c r="E232" s="229" t="s">
        <v>19</v>
      </c>
      <c r="F232" s="230" t="s">
        <v>831</v>
      </c>
      <c r="G232" s="227"/>
      <c r="H232" s="229" t="s">
        <v>19</v>
      </c>
      <c r="I232" s="231"/>
      <c r="J232" s="227"/>
      <c r="K232" s="227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152</v>
      </c>
      <c r="AU232" s="236" t="s">
        <v>156</v>
      </c>
      <c r="AV232" s="13" t="s">
        <v>81</v>
      </c>
      <c r="AW232" s="13" t="s">
        <v>34</v>
      </c>
      <c r="AX232" s="13" t="s">
        <v>74</v>
      </c>
      <c r="AY232" s="236" t="s">
        <v>139</v>
      </c>
    </row>
    <row r="233" spans="1:51" s="14" customFormat="1" ht="12">
      <c r="A233" s="14"/>
      <c r="B233" s="237"/>
      <c r="C233" s="238"/>
      <c r="D233" s="228" t="s">
        <v>152</v>
      </c>
      <c r="E233" s="239" t="s">
        <v>19</v>
      </c>
      <c r="F233" s="240" t="s">
        <v>832</v>
      </c>
      <c r="G233" s="238"/>
      <c r="H233" s="241">
        <v>20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7" t="s">
        <v>152</v>
      </c>
      <c r="AU233" s="247" t="s">
        <v>156</v>
      </c>
      <c r="AV233" s="14" t="s">
        <v>83</v>
      </c>
      <c r="AW233" s="14" t="s">
        <v>34</v>
      </c>
      <c r="AX233" s="14" t="s">
        <v>74</v>
      </c>
      <c r="AY233" s="247" t="s">
        <v>139</v>
      </c>
    </row>
    <row r="234" spans="1:51" s="15" customFormat="1" ht="12">
      <c r="A234" s="15"/>
      <c r="B234" s="248"/>
      <c r="C234" s="249"/>
      <c r="D234" s="228" t="s">
        <v>152</v>
      </c>
      <c r="E234" s="250" t="s">
        <v>19</v>
      </c>
      <c r="F234" s="251" t="s">
        <v>155</v>
      </c>
      <c r="G234" s="249"/>
      <c r="H234" s="252">
        <v>20</v>
      </c>
      <c r="I234" s="253"/>
      <c r="J234" s="249"/>
      <c r="K234" s="249"/>
      <c r="L234" s="254"/>
      <c r="M234" s="255"/>
      <c r="N234" s="256"/>
      <c r="O234" s="256"/>
      <c r="P234" s="256"/>
      <c r="Q234" s="256"/>
      <c r="R234" s="256"/>
      <c r="S234" s="256"/>
      <c r="T234" s="257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58" t="s">
        <v>152</v>
      </c>
      <c r="AU234" s="258" t="s">
        <v>156</v>
      </c>
      <c r="AV234" s="15" t="s">
        <v>146</v>
      </c>
      <c r="AW234" s="15" t="s">
        <v>34</v>
      </c>
      <c r="AX234" s="15" t="s">
        <v>81</v>
      </c>
      <c r="AY234" s="258" t="s">
        <v>139</v>
      </c>
    </row>
    <row r="235" spans="1:65" s="2" customFormat="1" ht="14.4" customHeight="1">
      <c r="A235" s="39"/>
      <c r="B235" s="40"/>
      <c r="C235" s="213" t="s">
        <v>301</v>
      </c>
      <c r="D235" s="213" t="s">
        <v>141</v>
      </c>
      <c r="E235" s="214" t="s">
        <v>833</v>
      </c>
      <c r="F235" s="215" t="s">
        <v>834</v>
      </c>
      <c r="G235" s="216" t="s">
        <v>835</v>
      </c>
      <c r="H235" s="217">
        <v>737.9</v>
      </c>
      <c r="I235" s="218"/>
      <c r="J235" s="219">
        <f>ROUND(I235*H235,2)</f>
        <v>0</v>
      </c>
      <c r="K235" s="215" t="s">
        <v>19</v>
      </c>
      <c r="L235" s="45"/>
      <c r="M235" s="220" t="s">
        <v>19</v>
      </c>
      <c r="N235" s="221" t="s">
        <v>45</v>
      </c>
      <c r="O235" s="85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146</v>
      </c>
      <c r="AT235" s="224" t="s">
        <v>141</v>
      </c>
      <c r="AU235" s="224" t="s">
        <v>156</v>
      </c>
      <c r="AY235" s="18" t="s">
        <v>139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81</v>
      </c>
      <c r="BK235" s="225">
        <f>ROUND(I235*H235,2)</f>
        <v>0</v>
      </c>
      <c r="BL235" s="18" t="s">
        <v>146</v>
      </c>
      <c r="BM235" s="224" t="s">
        <v>836</v>
      </c>
    </row>
    <row r="236" spans="1:51" s="13" customFormat="1" ht="12">
      <c r="A236" s="13"/>
      <c r="B236" s="226"/>
      <c r="C236" s="227"/>
      <c r="D236" s="228" t="s">
        <v>152</v>
      </c>
      <c r="E236" s="229" t="s">
        <v>19</v>
      </c>
      <c r="F236" s="230" t="s">
        <v>837</v>
      </c>
      <c r="G236" s="227"/>
      <c r="H236" s="229" t="s">
        <v>19</v>
      </c>
      <c r="I236" s="231"/>
      <c r="J236" s="227"/>
      <c r="K236" s="227"/>
      <c r="L236" s="232"/>
      <c r="M236" s="233"/>
      <c r="N236" s="234"/>
      <c r="O236" s="234"/>
      <c r="P236" s="234"/>
      <c r="Q236" s="234"/>
      <c r="R236" s="234"/>
      <c r="S236" s="234"/>
      <c r="T236" s="23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6" t="s">
        <v>152</v>
      </c>
      <c r="AU236" s="236" t="s">
        <v>156</v>
      </c>
      <c r="AV236" s="13" t="s">
        <v>81</v>
      </c>
      <c r="AW236" s="13" t="s">
        <v>34</v>
      </c>
      <c r="AX236" s="13" t="s">
        <v>74</v>
      </c>
      <c r="AY236" s="236" t="s">
        <v>139</v>
      </c>
    </row>
    <row r="237" spans="1:51" s="14" customFormat="1" ht="12">
      <c r="A237" s="14"/>
      <c r="B237" s="237"/>
      <c r="C237" s="238"/>
      <c r="D237" s="228" t="s">
        <v>152</v>
      </c>
      <c r="E237" s="239" t="s">
        <v>19</v>
      </c>
      <c r="F237" s="240" t="s">
        <v>838</v>
      </c>
      <c r="G237" s="238"/>
      <c r="H237" s="241">
        <v>737.9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7" t="s">
        <v>152</v>
      </c>
      <c r="AU237" s="247" t="s">
        <v>156</v>
      </c>
      <c r="AV237" s="14" t="s">
        <v>83</v>
      </c>
      <c r="AW237" s="14" t="s">
        <v>34</v>
      </c>
      <c r="AX237" s="14" t="s">
        <v>74</v>
      </c>
      <c r="AY237" s="247" t="s">
        <v>139</v>
      </c>
    </row>
    <row r="238" spans="1:51" s="15" customFormat="1" ht="12">
      <c r="A238" s="15"/>
      <c r="B238" s="248"/>
      <c r="C238" s="249"/>
      <c r="D238" s="228" t="s">
        <v>152</v>
      </c>
      <c r="E238" s="250" t="s">
        <v>19</v>
      </c>
      <c r="F238" s="251" t="s">
        <v>155</v>
      </c>
      <c r="G238" s="249"/>
      <c r="H238" s="252">
        <v>737.9</v>
      </c>
      <c r="I238" s="253"/>
      <c r="J238" s="249"/>
      <c r="K238" s="249"/>
      <c r="L238" s="254"/>
      <c r="M238" s="255"/>
      <c r="N238" s="256"/>
      <c r="O238" s="256"/>
      <c r="P238" s="256"/>
      <c r="Q238" s="256"/>
      <c r="R238" s="256"/>
      <c r="S238" s="256"/>
      <c r="T238" s="257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58" t="s">
        <v>152</v>
      </c>
      <c r="AU238" s="258" t="s">
        <v>156</v>
      </c>
      <c r="AV238" s="15" t="s">
        <v>146</v>
      </c>
      <c r="AW238" s="15" t="s">
        <v>34</v>
      </c>
      <c r="AX238" s="15" t="s">
        <v>81</v>
      </c>
      <c r="AY238" s="258" t="s">
        <v>139</v>
      </c>
    </row>
    <row r="239" spans="1:63" s="12" customFormat="1" ht="22.8" customHeight="1">
      <c r="A239" s="12"/>
      <c r="B239" s="197"/>
      <c r="C239" s="198"/>
      <c r="D239" s="199" t="s">
        <v>73</v>
      </c>
      <c r="E239" s="211" t="s">
        <v>374</v>
      </c>
      <c r="F239" s="211" t="s">
        <v>375</v>
      </c>
      <c r="G239" s="198"/>
      <c r="H239" s="198"/>
      <c r="I239" s="201"/>
      <c r="J239" s="212">
        <f>BK239</f>
        <v>0</v>
      </c>
      <c r="K239" s="198"/>
      <c r="L239" s="203"/>
      <c r="M239" s="204"/>
      <c r="N239" s="205"/>
      <c r="O239" s="205"/>
      <c r="P239" s="206">
        <f>SUM(P240:P243)</f>
        <v>0</v>
      </c>
      <c r="Q239" s="205"/>
      <c r="R239" s="206">
        <f>SUM(R240:R243)</f>
        <v>0</v>
      </c>
      <c r="S239" s="205"/>
      <c r="T239" s="207">
        <f>SUM(T240:T243)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8" t="s">
        <v>81</v>
      </c>
      <c r="AT239" s="209" t="s">
        <v>73</v>
      </c>
      <c r="AU239" s="209" t="s">
        <v>81</v>
      </c>
      <c r="AY239" s="208" t="s">
        <v>139</v>
      </c>
      <c r="BK239" s="210">
        <f>SUM(BK240:BK243)</f>
        <v>0</v>
      </c>
    </row>
    <row r="240" spans="1:65" s="2" customFormat="1" ht="14.4" customHeight="1">
      <c r="A240" s="39"/>
      <c r="B240" s="40"/>
      <c r="C240" s="213" t="s">
        <v>305</v>
      </c>
      <c r="D240" s="213" t="s">
        <v>141</v>
      </c>
      <c r="E240" s="214" t="s">
        <v>839</v>
      </c>
      <c r="F240" s="215" t="s">
        <v>378</v>
      </c>
      <c r="G240" s="216" t="s">
        <v>160</v>
      </c>
      <c r="H240" s="217">
        <v>3.201</v>
      </c>
      <c r="I240" s="218"/>
      <c r="J240" s="219">
        <f>ROUND(I240*H240,2)</f>
        <v>0</v>
      </c>
      <c r="K240" s="215" t="s">
        <v>19</v>
      </c>
      <c r="L240" s="45"/>
      <c r="M240" s="220" t="s">
        <v>19</v>
      </c>
      <c r="N240" s="221" t="s">
        <v>45</v>
      </c>
      <c r="O240" s="85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146</v>
      </c>
      <c r="AT240" s="224" t="s">
        <v>141</v>
      </c>
      <c r="AU240" s="224" t="s">
        <v>83</v>
      </c>
      <c r="AY240" s="18" t="s">
        <v>139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81</v>
      </c>
      <c r="BK240" s="225">
        <f>ROUND(I240*H240,2)</f>
        <v>0</v>
      </c>
      <c r="BL240" s="18" t="s">
        <v>146</v>
      </c>
      <c r="BM240" s="224" t="s">
        <v>840</v>
      </c>
    </row>
    <row r="241" spans="1:47" s="2" customFormat="1" ht="12">
      <c r="A241" s="39"/>
      <c r="B241" s="40"/>
      <c r="C241" s="41"/>
      <c r="D241" s="228" t="s">
        <v>169</v>
      </c>
      <c r="E241" s="41"/>
      <c r="F241" s="269" t="s">
        <v>841</v>
      </c>
      <c r="G241" s="41"/>
      <c r="H241" s="41"/>
      <c r="I241" s="270"/>
      <c r="J241" s="41"/>
      <c r="K241" s="41"/>
      <c r="L241" s="45"/>
      <c r="M241" s="271"/>
      <c r="N241" s="272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169</v>
      </c>
      <c r="AU241" s="18" t="s">
        <v>83</v>
      </c>
    </row>
    <row r="242" spans="1:65" s="2" customFormat="1" ht="14.4" customHeight="1">
      <c r="A242" s="39"/>
      <c r="B242" s="40"/>
      <c r="C242" s="213" t="s">
        <v>310</v>
      </c>
      <c r="D242" s="213" t="s">
        <v>141</v>
      </c>
      <c r="E242" s="214" t="s">
        <v>842</v>
      </c>
      <c r="F242" s="215" t="s">
        <v>843</v>
      </c>
      <c r="G242" s="216" t="s">
        <v>160</v>
      </c>
      <c r="H242" s="217">
        <v>3.201</v>
      </c>
      <c r="I242" s="218"/>
      <c r="J242" s="219">
        <f>ROUND(I242*H242,2)</f>
        <v>0</v>
      </c>
      <c r="K242" s="215" t="s">
        <v>19</v>
      </c>
      <c r="L242" s="45"/>
      <c r="M242" s="220" t="s">
        <v>19</v>
      </c>
      <c r="N242" s="221" t="s">
        <v>45</v>
      </c>
      <c r="O242" s="85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146</v>
      </c>
      <c r="AT242" s="224" t="s">
        <v>141</v>
      </c>
      <c r="AU242" s="224" t="s">
        <v>83</v>
      </c>
      <c r="AY242" s="18" t="s">
        <v>139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81</v>
      </c>
      <c r="BK242" s="225">
        <f>ROUND(I242*H242,2)</f>
        <v>0</v>
      </c>
      <c r="BL242" s="18" t="s">
        <v>146</v>
      </c>
      <c r="BM242" s="224" t="s">
        <v>844</v>
      </c>
    </row>
    <row r="243" spans="1:65" s="2" customFormat="1" ht="14.4" customHeight="1">
      <c r="A243" s="39"/>
      <c r="B243" s="40"/>
      <c r="C243" s="213" t="s">
        <v>315</v>
      </c>
      <c r="D243" s="213" t="s">
        <v>141</v>
      </c>
      <c r="E243" s="214" t="s">
        <v>845</v>
      </c>
      <c r="F243" s="215" t="s">
        <v>846</v>
      </c>
      <c r="G243" s="216" t="s">
        <v>160</v>
      </c>
      <c r="H243" s="217">
        <v>3.022</v>
      </c>
      <c r="I243" s="218"/>
      <c r="J243" s="219">
        <f>ROUND(I243*H243,2)</f>
        <v>0</v>
      </c>
      <c r="K243" s="215" t="s">
        <v>19</v>
      </c>
      <c r="L243" s="45"/>
      <c r="M243" s="220" t="s">
        <v>19</v>
      </c>
      <c r="N243" s="221" t="s">
        <v>45</v>
      </c>
      <c r="O243" s="85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4" t="s">
        <v>146</v>
      </c>
      <c r="AT243" s="224" t="s">
        <v>141</v>
      </c>
      <c r="AU243" s="224" t="s">
        <v>83</v>
      </c>
      <c r="AY243" s="18" t="s">
        <v>139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81</v>
      </c>
      <c r="BK243" s="225">
        <f>ROUND(I243*H243,2)</f>
        <v>0</v>
      </c>
      <c r="BL243" s="18" t="s">
        <v>146</v>
      </c>
      <c r="BM243" s="224" t="s">
        <v>847</v>
      </c>
    </row>
    <row r="244" spans="1:63" s="12" customFormat="1" ht="22.8" customHeight="1">
      <c r="A244" s="12"/>
      <c r="B244" s="197"/>
      <c r="C244" s="198"/>
      <c r="D244" s="199" t="s">
        <v>73</v>
      </c>
      <c r="E244" s="211" t="s">
        <v>389</v>
      </c>
      <c r="F244" s="211" t="s">
        <v>390</v>
      </c>
      <c r="G244" s="198"/>
      <c r="H244" s="198"/>
      <c r="I244" s="201"/>
      <c r="J244" s="212">
        <f>BK244</f>
        <v>0</v>
      </c>
      <c r="K244" s="198"/>
      <c r="L244" s="203"/>
      <c r="M244" s="204"/>
      <c r="N244" s="205"/>
      <c r="O244" s="205"/>
      <c r="P244" s="206">
        <f>SUM(P245:P246)</f>
        <v>0</v>
      </c>
      <c r="Q244" s="205"/>
      <c r="R244" s="206">
        <f>SUM(R245:R246)</f>
        <v>0</v>
      </c>
      <c r="S244" s="205"/>
      <c r="T244" s="207">
        <f>SUM(T245:T246)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8" t="s">
        <v>81</v>
      </c>
      <c r="AT244" s="209" t="s">
        <v>73</v>
      </c>
      <c r="AU244" s="209" t="s">
        <v>81</v>
      </c>
      <c r="AY244" s="208" t="s">
        <v>139</v>
      </c>
      <c r="BK244" s="210">
        <f>SUM(BK245:BK246)</f>
        <v>0</v>
      </c>
    </row>
    <row r="245" spans="1:65" s="2" customFormat="1" ht="24.15" customHeight="1">
      <c r="A245" s="39"/>
      <c r="B245" s="40"/>
      <c r="C245" s="213" t="s">
        <v>319</v>
      </c>
      <c r="D245" s="213" t="s">
        <v>141</v>
      </c>
      <c r="E245" s="214" t="s">
        <v>392</v>
      </c>
      <c r="F245" s="215" t="s">
        <v>393</v>
      </c>
      <c r="G245" s="216" t="s">
        <v>160</v>
      </c>
      <c r="H245" s="217">
        <v>6.099</v>
      </c>
      <c r="I245" s="218"/>
      <c r="J245" s="219">
        <f>ROUND(I245*H245,2)</f>
        <v>0</v>
      </c>
      <c r="K245" s="215" t="s">
        <v>145</v>
      </c>
      <c r="L245" s="45"/>
      <c r="M245" s="220" t="s">
        <v>19</v>
      </c>
      <c r="N245" s="221" t="s">
        <v>45</v>
      </c>
      <c r="O245" s="85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4" t="s">
        <v>146</v>
      </c>
      <c r="AT245" s="224" t="s">
        <v>141</v>
      </c>
      <c r="AU245" s="224" t="s">
        <v>83</v>
      </c>
      <c r="AY245" s="18" t="s">
        <v>139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81</v>
      </c>
      <c r="BK245" s="225">
        <f>ROUND(I245*H245,2)</f>
        <v>0</v>
      </c>
      <c r="BL245" s="18" t="s">
        <v>146</v>
      </c>
      <c r="BM245" s="224" t="s">
        <v>848</v>
      </c>
    </row>
    <row r="246" spans="1:65" s="2" customFormat="1" ht="24.15" customHeight="1">
      <c r="A246" s="39"/>
      <c r="B246" s="40"/>
      <c r="C246" s="213" t="s">
        <v>323</v>
      </c>
      <c r="D246" s="213" t="s">
        <v>141</v>
      </c>
      <c r="E246" s="214" t="s">
        <v>396</v>
      </c>
      <c r="F246" s="215" t="s">
        <v>397</v>
      </c>
      <c r="G246" s="216" t="s">
        <v>160</v>
      </c>
      <c r="H246" s="217">
        <v>6.099</v>
      </c>
      <c r="I246" s="218"/>
      <c r="J246" s="219">
        <f>ROUND(I246*H246,2)</f>
        <v>0</v>
      </c>
      <c r="K246" s="215" t="s">
        <v>145</v>
      </c>
      <c r="L246" s="45"/>
      <c r="M246" s="220" t="s">
        <v>19</v>
      </c>
      <c r="N246" s="221" t="s">
        <v>45</v>
      </c>
      <c r="O246" s="85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4" t="s">
        <v>146</v>
      </c>
      <c r="AT246" s="224" t="s">
        <v>141</v>
      </c>
      <c r="AU246" s="224" t="s">
        <v>83</v>
      </c>
      <c r="AY246" s="18" t="s">
        <v>139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8" t="s">
        <v>81</v>
      </c>
      <c r="BK246" s="225">
        <f>ROUND(I246*H246,2)</f>
        <v>0</v>
      </c>
      <c r="BL246" s="18" t="s">
        <v>146</v>
      </c>
      <c r="BM246" s="224" t="s">
        <v>849</v>
      </c>
    </row>
    <row r="247" spans="1:63" s="12" customFormat="1" ht="25.9" customHeight="1">
      <c r="A247" s="12"/>
      <c r="B247" s="197"/>
      <c r="C247" s="198"/>
      <c r="D247" s="199" t="s">
        <v>73</v>
      </c>
      <c r="E247" s="200" t="s">
        <v>399</v>
      </c>
      <c r="F247" s="200" t="s">
        <v>400</v>
      </c>
      <c r="G247" s="198"/>
      <c r="H247" s="198"/>
      <c r="I247" s="201"/>
      <c r="J247" s="202">
        <f>BK247</f>
        <v>0</v>
      </c>
      <c r="K247" s="198"/>
      <c r="L247" s="203"/>
      <c r="M247" s="204"/>
      <c r="N247" s="205"/>
      <c r="O247" s="205"/>
      <c r="P247" s="206">
        <f>P248</f>
        <v>0</v>
      </c>
      <c r="Q247" s="205"/>
      <c r="R247" s="206">
        <f>R248</f>
        <v>0</v>
      </c>
      <c r="S247" s="205"/>
      <c r="T247" s="207">
        <f>T248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8" t="s">
        <v>174</v>
      </c>
      <c r="AT247" s="209" t="s">
        <v>73</v>
      </c>
      <c r="AU247" s="209" t="s">
        <v>74</v>
      </c>
      <c r="AY247" s="208" t="s">
        <v>139</v>
      </c>
      <c r="BK247" s="210">
        <f>BK248</f>
        <v>0</v>
      </c>
    </row>
    <row r="248" spans="1:63" s="12" customFormat="1" ht="22.8" customHeight="1">
      <c r="A248" s="12"/>
      <c r="B248" s="197"/>
      <c r="C248" s="198"/>
      <c r="D248" s="199" t="s">
        <v>73</v>
      </c>
      <c r="E248" s="211" t="s">
        <v>410</v>
      </c>
      <c r="F248" s="211" t="s">
        <v>411</v>
      </c>
      <c r="G248" s="198"/>
      <c r="H248" s="198"/>
      <c r="I248" s="201"/>
      <c r="J248" s="212">
        <f>BK248</f>
        <v>0</v>
      </c>
      <c r="K248" s="198"/>
      <c r="L248" s="203"/>
      <c r="M248" s="204"/>
      <c r="N248" s="205"/>
      <c r="O248" s="205"/>
      <c r="P248" s="206">
        <f>SUM(P249:P253)</f>
        <v>0</v>
      </c>
      <c r="Q248" s="205"/>
      <c r="R248" s="206">
        <f>SUM(R249:R253)</f>
        <v>0</v>
      </c>
      <c r="S248" s="205"/>
      <c r="T248" s="207">
        <f>SUM(T249:T253)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8" t="s">
        <v>174</v>
      </c>
      <c r="AT248" s="209" t="s">
        <v>73</v>
      </c>
      <c r="AU248" s="209" t="s">
        <v>81</v>
      </c>
      <c r="AY248" s="208" t="s">
        <v>139</v>
      </c>
      <c r="BK248" s="210">
        <f>SUM(BK249:BK253)</f>
        <v>0</v>
      </c>
    </row>
    <row r="249" spans="1:65" s="2" customFormat="1" ht="14.4" customHeight="1">
      <c r="A249" s="39"/>
      <c r="B249" s="40"/>
      <c r="C249" s="213" t="s">
        <v>327</v>
      </c>
      <c r="D249" s="213" t="s">
        <v>141</v>
      </c>
      <c r="E249" s="214" t="s">
        <v>413</v>
      </c>
      <c r="F249" s="215" t="s">
        <v>414</v>
      </c>
      <c r="G249" s="216" t="s">
        <v>160</v>
      </c>
      <c r="H249" s="217">
        <v>5.091</v>
      </c>
      <c r="I249" s="218"/>
      <c r="J249" s="219">
        <f>ROUND(I249*H249,2)</f>
        <v>0</v>
      </c>
      <c r="K249" s="215" t="s">
        <v>145</v>
      </c>
      <c r="L249" s="45"/>
      <c r="M249" s="220" t="s">
        <v>19</v>
      </c>
      <c r="N249" s="221" t="s">
        <v>45</v>
      </c>
      <c r="O249" s="85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407</v>
      </c>
      <c r="AT249" s="224" t="s">
        <v>141</v>
      </c>
      <c r="AU249" s="224" t="s">
        <v>83</v>
      </c>
      <c r="AY249" s="18" t="s">
        <v>139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81</v>
      </c>
      <c r="BK249" s="225">
        <f>ROUND(I249*H249,2)</f>
        <v>0</v>
      </c>
      <c r="BL249" s="18" t="s">
        <v>407</v>
      </c>
      <c r="BM249" s="224" t="s">
        <v>850</v>
      </c>
    </row>
    <row r="250" spans="1:47" s="2" customFormat="1" ht="12">
      <c r="A250" s="39"/>
      <c r="B250" s="40"/>
      <c r="C250" s="41"/>
      <c r="D250" s="228" t="s">
        <v>169</v>
      </c>
      <c r="E250" s="41"/>
      <c r="F250" s="269" t="s">
        <v>851</v>
      </c>
      <c r="G250" s="41"/>
      <c r="H250" s="41"/>
      <c r="I250" s="270"/>
      <c r="J250" s="41"/>
      <c r="K250" s="41"/>
      <c r="L250" s="45"/>
      <c r="M250" s="271"/>
      <c r="N250" s="272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169</v>
      </c>
      <c r="AU250" s="18" t="s">
        <v>83</v>
      </c>
    </row>
    <row r="251" spans="1:51" s="13" customFormat="1" ht="12">
      <c r="A251" s="13"/>
      <c r="B251" s="226"/>
      <c r="C251" s="227"/>
      <c r="D251" s="228" t="s">
        <v>152</v>
      </c>
      <c r="E251" s="229" t="s">
        <v>19</v>
      </c>
      <c r="F251" s="230" t="s">
        <v>417</v>
      </c>
      <c r="G251" s="227"/>
      <c r="H251" s="229" t="s">
        <v>19</v>
      </c>
      <c r="I251" s="231"/>
      <c r="J251" s="227"/>
      <c r="K251" s="227"/>
      <c r="L251" s="232"/>
      <c r="M251" s="233"/>
      <c r="N251" s="234"/>
      <c r="O251" s="234"/>
      <c r="P251" s="234"/>
      <c r="Q251" s="234"/>
      <c r="R251" s="234"/>
      <c r="S251" s="234"/>
      <c r="T251" s="23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6" t="s">
        <v>152</v>
      </c>
      <c r="AU251" s="236" t="s">
        <v>83</v>
      </c>
      <c r="AV251" s="13" t="s">
        <v>81</v>
      </c>
      <c r="AW251" s="13" t="s">
        <v>34</v>
      </c>
      <c r="AX251" s="13" t="s">
        <v>74</v>
      </c>
      <c r="AY251" s="236" t="s">
        <v>139</v>
      </c>
    </row>
    <row r="252" spans="1:51" s="14" customFormat="1" ht="12">
      <c r="A252" s="14"/>
      <c r="B252" s="237"/>
      <c r="C252" s="238"/>
      <c r="D252" s="228" t="s">
        <v>152</v>
      </c>
      <c r="E252" s="239" t="s">
        <v>19</v>
      </c>
      <c r="F252" s="240" t="s">
        <v>852</v>
      </c>
      <c r="G252" s="238"/>
      <c r="H252" s="241">
        <v>5.091</v>
      </c>
      <c r="I252" s="242"/>
      <c r="J252" s="238"/>
      <c r="K252" s="238"/>
      <c r="L252" s="243"/>
      <c r="M252" s="244"/>
      <c r="N252" s="245"/>
      <c r="O252" s="245"/>
      <c r="P252" s="245"/>
      <c r="Q252" s="245"/>
      <c r="R252" s="245"/>
      <c r="S252" s="245"/>
      <c r="T252" s="24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7" t="s">
        <v>152</v>
      </c>
      <c r="AU252" s="247" t="s">
        <v>83</v>
      </c>
      <c r="AV252" s="14" t="s">
        <v>83</v>
      </c>
      <c r="AW252" s="14" t="s">
        <v>34</v>
      </c>
      <c r="AX252" s="14" t="s">
        <v>74</v>
      </c>
      <c r="AY252" s="247" t="s">
        <v>139</v>
      </c>
    </row>
    <row r="253" spans="1:51" s="15" customFormat="1" ht="12">
      <c r="A253" s="15"/>
      <c r="B253" s="248"/>
      <c r="C253" s="249"/>
      <c r="D253" s="228" t="s">
        <v>152</v>
      </c>
      <c r="E253" s="250" t="s">
        <v>19</v>
      </c>
      <c r="F253" s="251" t="s">
        <v>155</v>
      </c>
      <c r="G253" s="249"/>
      <c r="H253" s="252">
        <v>5.091</v>
      </c>
      <c r="I253" s="253"/>
      <c r="J253" s="249"/>
      <c r="K253" s="249"/>
      <c r="L253" s="254"/>
      <c r="M253" s="273"/>
      <c r="N253" s="274"/>
      <c r="O253" s="274"/>
      <c r="P253" s="274"/>
      <c r="Q253" s="274"/>
      <c r="R253" s="274"/>
      <c r="S253" s="274"/>
      <c r="T253" s="27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58" t="s">
        <v>152</v>
      </c>
      <c r="AU253" s="258" t="s">
        <v>83</v>
      </c>
      <c r="AV253" s="15" t="s">
        <v>146</v>
      </c>
      <c r="AW253" s="15" t="s">
        <v>34</v>
      </c>
      <c r="AX253" s="15" t="s">
        <v>81</v>
      </c>
      <c r="AY253" s="258" t="s">
        <v>139</v>
      </c>
    </row>
    <row r="254" spans="1:31" s="2" customFormat="1" ht="6.95" customHeight="1">
      <c r="A254" s="39"/>
      <c r="B254" s="60"/>
      <c r="C254" s="61"/>
      <c r="D254" s="61"/>
      <c r="E254" s="61"/>
      <c r="F254" s="61"/>
      <c r="G254" s="61"/>
      <c r="H254" s="61"/>
      <c r="I254" s="61"/>
      <c r="J254" s="61"/>
      <c r="K254" s="61"/>
      <c r="L254" s="45"/>
      <c r="M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</row>
  </sheetData>
  <sheetProtection password="CC35" sheet="1" objects="1" scenarios="1" formatColumns="0" formatRows="0" autoFilter="0"/>
  <autoFilter ref="C94:K25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0" customWidth="1"/>
    <col min="2" max="2" width="1.7109375" style="280" customWidth="1"/>
    <col min="3" max="4" width="5.00390625" style="280" customWidth="1"/>
    <col min="5" max="5" width="11.7109375" style="280" customWidth="1"/>
    <col min="6" max="6" width="9.140625" style="280" customWidth="1"/>
    <col min="7" max="7" width="5.00390625" style="280" customWidth="1"/>
    <col min="8" max="8" width="77.8515625" style="280" customWidth="1"/>
    <col min="9" max="10" width="20.00390625" style="280" customWidth="1"/>
    <col min="11" max="11" width="1.7109375" style="280" customWidth="1"/>
  </cols>
  <sheetData>
    <row r="1" s="1" customFormat="1" ht="37.5" customHeight="1"/>
    <row r="2" spans="2:11" s="1" customFormat="1" ht="7.5" customHeight="1">
      <c r="B2" s="281"/>
      <c r="C2" s="282"/>
      <c r="D2" s="282"/>
      <c r="E2" s="282"/>
      <c r="F2" s="282"/>
      <c r="G2" s="282"/>
      <c r="H2" s="282"/>
      <c r="I2" s="282"/>
      <c r="J2" s="282"/>
      <c r="K2" s="283"/>
    </row>
    <row r="3" spans="2:11" s="16" customFormat="1" ht="45" customHeight="1">
      <c r="B3" s="284"/>
      <c r="C3" s="285" t="s">
        <v>853</v>
      </c>
      <c r="D3" s="285"/>
      <c r="E3" s="285"/>
      <c r="F3" s="285"/>
      <c r="G3" s="285"/>
      <c r="H3" s="285"/>
      <c r="I3" s="285"/>
      <c r="J3" s="285"/>
      <c r="K3" s="286"/>
    </row>
    <row r="4" spans="2:11" s="1" customFormat="1" ht="25.5" customHeight="1">
      <c r="B4" s="287"/>
      <c r="C4" s="288" t="s">
        <v>854</v>
      </c>
      <c r="D4" s="288"/>
      <c r="E4" s="288"/>
      <c r="F4" s="288"/>
      <c r="G4" s="288"/>
      <c r="H4" s="288"/>
      <c r="I4" s="288"/>
      <c r="J4" s="288"/>
      <c r="K4" s="289"/>
    </row>
    <row r="5" spans="2:11" s="1" customFormat="1" ht="5.25" customHeight="1">
      <c r="B5" s="287"/>
      <c r="C5" s="290"/>
      <c r="D5" s="290"/>
      <c r="E5" s="290"/>
      <c r="F5" s="290"/>
      <c r="G5" s="290"/>
      <c r="H5" s="290"/>
      <c r="I5" s="290"/>
      <c r="J5" s="290"/>
      <c r="K5" s="289"/>
    </row>
    <row r="6" spans="2:11" s="1" customFormat="1" ht="15" customHeight="1">
      <c r="B6" s="287"/>
      <c r="C6" s="291" t="s">
        <v>855</v>
      </c>
      <c r="D6" s="291"/>
      <c r="E6" s="291"/>
      <c r="F6" s="291"/>
      <c r="G6" s="291"/>
      <c r="H6" s="291"/>
      <c r="I6" s="291"/>
      <c r="J6" s="291"/>
      <c r="K6" s="289"/>
    </row>
    <row r="7" spans="2:11" s="1" customFormat="1" ht="15" customHeight="1">
      <c r="B7" s="292"/>
      <c r="C7" s="291" t="s">
        <v>856</v>
      </c>
      <c r="D7" s="291"/>
      <c r="E7" s="291"/>
      <c r="F7" s="291"/>
      <c r="G7" s="291"/>
      <c r="H7" s="291"/>
      <c r="I7" s="291"/>
      <c r="J7" s="291"/>
      <c r="K7" s="289"/>
    </row>
    <row r="8" spans="2:11" s="1" customFormat="1" ht="12.75" customHeight="1">
      <c r="B8" s="292"/>
      <c r="C8" s="291"/>
      <c r="D8" s="291"/>
      <c r="E8" s="291"/>
      <c r="F8" s="291"/>
      <c r="G8" s="291"/>
      <c r="H8" s="291"/>
      <c r="I8" s="291"/>
      <c r="J8" s="291"/>
      <c r="K8" s="289"/>
    </row>
    <row r="9" spans="2:11" s="1" customFormat="1" ht="15" customHeight="1">
      <c r="B9" s="292"/>
      <c r="C9" s="291" t="s">
        <v>857</v>
      </c>
      <c r="D9" s="291"/>
      <c r="E9" s="291"/>
      <c r="F9" s="291"/>
      <c r="G9" s="291"/>
      <c r="H9" s="291"/>
      <c r="I9" s="291"/>
      <c r="J9" s="291"/>
      <c r="K9" s="289"/>
    </row>
    <row r="10" spans="2:11" s="1" customFormat="1" ht="15" customHeight="1">
      <c r="B10" s="292"/>
      <c r="C10" s="291"/>
      <c r="D10" s="291" t="s">
        <v>858</v>
      </c>
      <c r="E10" s="291"/>
      <c r="F10" s="291"/>
      <c r="G10" s="291"/>
      <c r="H10" s="291"/>
      <c r="I10" s="291"/>
      <c r="J10" s="291"/>
      <c r="K10" s="289"/>
    </row>
    <row r="11" spans="2:11" s="1" customFormat="1" ht="15" customHeight="1">
      <c r="B11" s="292"/>
      <c r="C11" s="293"/>
      <c r="D11" s="291" t="s">
        <v>859</v>
      </c>
      <c r="E11" s="291"/>
      <c r="F11" s="291"/>
      <c r="G11" s="291"/>
      <c r="H11" s="291"/>
      <c r="I11" s="291"/>
      <c r="J11" s="291"/>
      <c r="K11" s="289"/>
    </row>
    <row r="12" spans="2:11" s="1" customFormat="1" ht="15" customHeight="1">
      <c r="B12" s="292"/>
      <c r="C12" s="293"/>
      <c r="D12" s="291"/>
      <c r="E12" s="291"/>
      <c r="F12" s="291"/>
      <c r="G12" s="291"/>
      <c r="H12" s="291"/>
      <c r="I12" s="291"/>
      <c r="J12" s="291"/>
      <c r="K12" s="289"/>
    </row>
    <row r="13" spans="2:11" s="1" customFormat="1" ht="15" customHeight="1">
      <c r="B13" s="292"/>
      <c r="C13" s="293"/>
      <c r="D13" s="294" t="s">
        <v>860</v>
      </c>
      <c r="E13" s="291"/>
      <c r="F13" s="291"/>
      <c r="G13" s="291"/>
      <c r="H13" s="291"/>
      <c r="I13" s="291"/>
      <c r="J13" s="291"/>
      <c r="K13" s="289"/>
    </row>
    <row r="14" spans="2:11" s="1" customFormat="1" ht="12.75" customHeight="1">
      <c r="B14" s="292"/>
      <c r="C14" s="293"/>
      <c r="D14" s="293"/>
      <c r="E14" s="293"/>
      <c r="F14" s="293"/>
      <c r="G14" s="293"/>
      <c r="H14" s="293"/>
      <c r="I14" s="293"/>
      <c r="J14" s="293"/>
      <c r="K14" s="289"/>
    </row>
    <row r="15" spans="2:11" s="1" customFormat="1" ht="15" customHeight="1">
      <c r="B15" s="292"/>
      <c r="C15" s="293"/>
      <c r="D15" s="291" t="s">
        <v>861</v>
      </c>
      <c r="E15" s="291"/>
      <c r="F15" s="291"/>
      <c r="G15" s="291"/>
      <c r="H15" s="291"/>
      <c r="I15" s="291"/>
      <c r="J15" s="291"/>
      <c r="K15" s="289"/>
    </row>
    <row r="16" spans="2:11" s="1" customFormat="1" ht="15" customHeight="1">
      <c r="B16" s="292"/>
      <c r="C16" s="293"/>
      <c r="D16" s="291" t="s">
        <v>862</v>
      </c>
      <c r="E16" s="291"/>
      <c r="F16" s="291"/>
      <c r="G16" s="291"/>
      <c r="H16" s="291"/>
      <c r="I16" s="291"/>
      <c r="J16" s="291"/>
      <c r="K16" s="289"/>
    </row>
    <row r="17" spans="2:11" s="1" customFormat="1" ht="15" customHeight="1">
      <c r="B17" s="292"/>
      <c r="C17" s="293"/>
      <c r="D17" s="291" t="s">
        <v>863</v>
      </c>
      <c r="E17" s="291"/>
      <c r="F17" s="291"/>
      <c r="G17" s="291"/>
      <c r="H17" s="291"/>
      <c r="I17" s="291"/>
      <c r="J17" s="291"/>
      <c r="K17" s="289"/>
    </row>
    <row r="18" spans="2:11" s="1" customFormat="1" ht="15" customHeight="1">
      <c r="B18" s="292"/>
      <c r="C18" s="293"/>
      <c r="D18" s="293"/>
      <c r="E18" s="295" t="s">
        <v>80</v>
      </c>
      <c r="F18" s="291" t="s">
        <v>864</v>
      </c>
      <c r="G18" s="291"/>
      <c r="H18" s="291"/>
      <c r="I18" s="291"/>
      <c r="J18" s="291"/>
      <c r="K18" s="289"/>
    </row>
    <row r="19" spans="2:11" s="1" customFormat="1" ht="15" customHeight="1">
      <c r="B19" s="292"/>
      <c r="C19" s="293"/>
      <c r="D19" s="293"/>
      <c r="E19" s="295" t="s">
        <v>865</v>
      </c>
      <c r="F19" s="291" t="s">
        <v>866</v>
      </c>
      <c r="G19" s="291"/>
      <c r="H19" s="291"/>
      <c r="I19" s="291"/>
      <c r="J19" s="291"/>
      <c r="K19" s="289"/>
    </row>
    <row r="20" spans="2:11" s="1" customFormat="1" ht="15" customHeight="1">
      <c r="B20" s="292"/>
      <c r="C20" s="293"/>
      <c r="D20" s="293"/>
      <c r="E20" s="295" t="s">
        <v>867</v>
      </c>
      <c r="F20" s="291" t="s">
        <v>868</v>
      </c>
      <c r="G20" s="291"/>
      <c r="H20" s="291"/>
      <c r="I20" s="291"/>
      <c r="J20" s="291"/>
      <c r="K20" s="289"/>
    </row>
    <row r="21" spans="2:11" s="1" customFormat="1" ht="15" customHeight="1">
      <c r="B21" s="292"/>
      <c r="C21" s="293"/>
      <c r="D21" s="293"/>
      <c r="E21" s="295" t="s">
        <v>869</v>
      </c>
      <c r="F21" s="291" t="s">
        <v>870</v>
      </c>
      <c r="G21" s="291"/>
      <c r="H21" s="291"/>
      <c r="I21" s="291"/>
      <c r="J21" s="291"/>
      <c r="K21" s="289"/>
    </row>
    <row r="22" spans="2:11" s="1" customFormat="1" ht="15" customHeight="1">
      <c r="B22" s="292"/>
      <c r="C22" s="293"/>
      <c r="D22" s="293"/>
      <c r="E22" s="295" t="s">
        <v>871</v>
      </c>
      <c r="F22" s="291" t="s">
        <v>872</v>
      </c>
      <c r="G22" s="291"/>
      <c r="H22" s="291"/>
      <c r="I22" s="291"/>
      <c r="J22" s="291"/>
      <c r="K22" s="289"/>
    </row>
    <row r="23" spans="2:11" s="1" customFormat="1" ht="15" customHeight="1">
      <c r="B23" s="292"/>
      <c r="C23" s="293"/>
      <c r="D23" s="293"/>
      <c r="E23" s="295" t="s">
        <v>87</v>
      </c>
      <c r="F23" s="291" t="s">
        <v>873</v>
      </c>
      <c r="G23" s="291"/>
      <c r="H23" s="291"/>
      <c r="I23" s="291"/>
      <c r="J23" s="291"/>
      <c r="K23" s="289"/>
    </row>
    <row r="24" spans="2:11" s="1" customFormat="1" ht="12.75" customHeight="1">
      <c r="B24" s="292"/>
      <c r="C24" s="293"/>
      <c r="D24" s="293"/>
      <c r="E24" s="293"/>
      <c r="F24" s="293"/>
      <c r="G24" s="293"/>
      <c r="H24" s="293"/>
      <c r="I24" s="293"/>
      <c r="J24" s="293"/>
      <c r="K24" s="289"/>
    </row>
    <row r="25" spans="2:11" s="1" customFormat="1" ht="15" customHeight="1">
      <c r="B25" s="292"/>
      <c r="C25" s="291" t="s">
        <v>874</v>
      </c>
      <c r="D25" s="291"/>
      <c r="E25" s="291"/>
      <c r="F25" s="291"/>
      <c r="G25" s="291"/>
      <c r="H25" s="291"/>
      <c r="I25" s="291"/>
      <c r="J25" s="291"/>
      <c r="K25" s="289"/>
    </row>
    <row r="26" spans="2:11" s="1" customFormat="1" ht="15" customHeight="1">
      <c r="B26" s="292"/>
      <c r="C26" s="291" t="s">
        <v>875</v>
      </c>
      <c r="D26" s="291"/>
      <c r="E26" s="291"/>
      <c r="F26" s="291"/>
      <c r="G26" s="291"/>
      <c r="H26" s="291"/>
      <c r="I26" s="291"/>
      <c r="J26" s="291"/>
      <c r="K26" s="289"/>
    </row>
    <row r="27" spans="2:11" s="1" customFormat="1" ht="15" customHeight="1">
      <c r="B27" s="292"/>
      <c r="C27" s="291"/>
      <c r="D27" s="291" t="s">
        <v>876</v>
      </c>
      <c r="E27" s="291"/>
      <c r="F27" s="291"/>
      <c r="G27" s="291"/>
      <c r="H27" s="291"/>
      <c r="I27" s="291"/>
      <c r="J27" s="291"/>
      <c r="K27" s="289"/>
    </row>
    <row r="28" spans="2:11" s="1" customFormat="1" ht="15" customHeight="1">
      <c r="B28" s="292"/>
      <c r="C28" s="293"/>
      <c r="D28" s="291" t="s">
        <v>877</v>
      </c>
      <c r="E28" s="291"/>
      <c r="F28" s="291"/>
      <c r="G28" s="291"/>
      <c r="H28" s="291"/>
      <c r="I28" s="291"/>
      <c r="J28" s="291"/>
      <c r="K28" s="289"/>
    </row>
    <row r="29" spans="2:11" s="1" customFormat="1" ht="12.75" customHeight="1">
      <c r="B29" s="292"/>
      <c r="C29" s="293"/>
      <c r="D29" s="293"/>
      <c r="E29" s="293"/>
      <c r="F29" s="293"/>
      <c r="G29" s="293"/>
      <c r="H29" s="293"/>
      <c r="I29" s="293"/>
      <c r="J29" s="293"/>
      <c r="K29" s="289"/>
    </row>
    <row r="30" spans="2:11" s="1" customFormat="1" ht="15" customHeight="1">
      <c r="B30" s="292"/>
      <c r="C30" s="293"/>
      <c r="D30" s="291" t="s">
        <v>878</v>
      </c>
      <c r="E30" s="291"/>
      <c r="F30" s="291"/>
      <c r="G30" s="291"/>
      <c r="H30" s="291"/>
      <c r="I30" s="291"/>
      <c r="J30" s="291"/>
      <c r="K30" s="289"/>
    </row>
    <row r="31" spans="2:11" s="1" customFormat="1" ht="15" customHeight="1">
      <c r="B31" s="292"/>
      <c r="C31" s="293"/>
      <c r="D31" s="291" t="s">
        <v>879</v>
      </c>
      <c r="E31" s="291"/>
      <c r="F31" s="291"/>
      <c r="G31" s="291"/>
      <c r="H31" s="291"/>
      <c r="I31" s="291"/>
      <c r="J31" s="291"/>
      <c r="K31" s="289"/>
    </row>
    <row r="32" spans="2:11" s="1" customFormat="1" ht="12.75" customHeight="1">
      <c r="B32" s="292"/>
      <c r="C32" s="293"/>
      <c r="D32" s="293"/>
      <c r="E32" s="293"/>
      <c r="F32" s="293"/>
      <c r="G32" s="293"/>
      <c r="H32" s="293"/>
      <c r="I32" s="293"/>
      <c r="J32" s="293"/>
      <c r="K32" s="289"/>
    </row>
    <row r="33" spans="2:11" s="1" customFormat="1" ht="15" customHeight="1">
      <c r="B33" s="292"/>
      <c r="C33" s="293"/>
      <c r="D33" s="291" t="s">
        <v>880</v>
      </c>
      <c r="E33" s="291"/>
      <c r="F33" s="291"/>
      <c r="G33" s="291"/>
      <c r="H33" s="291"/>
      <c r="I33" s="291"/>
      <c r="J33" s="291"/>
      <c r="K33" s="289"/>
    </row>
    <row r="34" spans="2:11" s="1" customFormat="1" ht="15" customHeight="1">
      <c r="B34" s="292"/>
      <c r="C34" s="293"/>
      <c r="D34" s="291" t="s">
        <v>881</v>
      </c>
      <c r="E34" s="291"/>
      <c r="F34" s="291"/>
      <c r="G34" s="291"/>
      <c r="H34" s="291"/>
      <c r="I34" s="291"/>
      <c r="J34" s="291"/>
      <c r="K34" s="289"/>
    </row>
    <row r="35" spans="2:11" s="1" customFormat="1" ht="15" customHeight="1">
      <c r="B35" s="292"/>
      <c r="C35" s="293"/>
      <c r="D35" s="291" t="s">
        <v>882</v>
      </c>
      <c r="E35" s="291"/>
      <c r="F35" s="291"/>
      <c r="G35" s="291"/>
      <c r="H35" s="291"/>
      <c r="I35" s="291"/>
      <c r="J35" s="291"/>
      <c r="K35" s="289"/>
    </row>
    <row r="36" spans="2:11" s="1" customFormat="1" ht="15" customHeight="1">
      <c r="B36" s="292"/>
      <c r="C36" s="293"/>
      <c r="D36" s="291"/>
      <c r="E36" s="294" t="s">
        <v>125</v>
      </c>
      <c r="F36" s="291"/>
      <c r="G36" s="291" t="s">
        <v>883</v>
      </c>
      <c r="H36" s="291"/>
      <c r="I36" s="291"/>
      <c r="J36" s="291"/>
      <c r="K36" s="289"/>
    </row>
    <row r="37" spans="2:11" s="1" customFormat="1" ht="30.75" customHeight="1">
      <c r="B37" s="292"/>
      <c r="C37" s="293"/>
      <c r="D37" s="291"/>
      <c r="E37" s="294" t="s">
        <v>884</v>
      </c>
      <c r="F37" s="291"/>
      <c r="G37" s="291" t="s">
        <v>885</v>
      </c>
      <c r="H37" s="291"/>
      <c r="I37" s="291"/>
      <c r="J37" s="291"/>
      <c r="K37" s="289"/>
    </row>
    <row r="38" spans="2:11" s="1" customFormat="1" ht="15" customHeight="1">
      <c r="B38" s="292"/>
      <c r="C38" s="293"/>
      <c r="D38" s="291"/>
      <c r="E38" s="294" t="s">
        <v>55</v>
      </c>
      <c r="F38" s="291"/>
      <c r="G38" s="291" t="s">
        <v>886</v>
      </c>
      <c r="H38" s="291"/>
      <c r="I38" s="291"/>
      <c r="J38" s="291"/>
      <c r="K38" s="289"/>
    </row>
    <row r="39" spans="2:11" s="1" customFormat="1" ht="15" customHeight="1">
      <c r="B39" s="292"/>
      <c r="C39" s="293"/>
      <c r="D39" s="291"/>
      <c r="E39" s="294" t="s">
        <v>56</v>
      </c>
      <c r="F39" s="291"/>
      <c r="G39" s="291" t="s">
        <v>887</v>
      </c>
      <c r="H39" s="291"/>
      <c r="I39" s="291"/>
      <c r="J39" s="291"/>
      <c r="K39" s="289"/>
    </row>
    <row r="40" spans="2:11" s="1" customFormat="1" ht="15" customHeight="1">
      <c r="B40" s="292"/>
      <c r="C40" s="293"/>
      <c r="D40" s="291"/>
      <c r="E40" s="294" t="s">
        <v>126</v>
      </c>
      <c r="F40" s="291"/>
      <c r="G40" s="291" t="s">
        <v>888</v>
      </c>
      <c r="H40" s="291"/>
      <c r="I40" s="291"/>
      <c r="J40" s="291"/>
      <c r="K40" s="289"/>
    </row>
    <row r="41" spans="2:11" s="1" customFormat="1" ht="15" customHeight="1">
      <c r="B41" s="292"/>
      <c r="C41" s="293"/>
      <c r="D41" s="291"/>
      <c r="E41" s="294" t="s">
        <v>127</v>
      </c>
      <c r="F41" s="291"/>
      <c r="G41" s="291" t="s">
        <v>889</v>
      </c>
      <c r="H41" s="291"/>
      <c r="I41" s="291"/>
      <c r="J41" s="291"/>
      <c r="K41" s="289"/>
    </row>
    <row r="42" spans="2:11" s="1" customFormat="1" ht="15" customHeight="1">
      <c r="B42" s="292"/>
      <c r="C42" s="293"/>
      <c r="D42" s="291"/>
      <c r="E42" s="294" t="s">
        <v>890</v>
      </c>
      <c r="F42" s="291"/>
      <c r="G42" s="291" t="s">
        <v>891</v>
      </c>
      <c r="H42" s="291"/>
      <c r="I42" s="291"/>
      <c r="J42" s="291"/>
      <c r="K42" s="289"/>
    </row>
    <row r="43" spans="2:11" s="1" customFormat="1" ht="15" customHeight="1">
      <c r="B43" s="292"/>
      <c r="C43" s="293"/>
      <c r="D43" s="291"/>
      <c r="E43" s="294"/>
      <c r="F43" s="291"/>
      <c r="G43" s="291" t="s">
        <v>892</v>
      </c>
      <c r="H43" s="291"/>
      <c r="I43" s="291"/>
      <c r="J43" s="291"/>
      <c r="K43" s="289"/>
    </row>
    <row r="44" spans="2:11" s="1" customFormat="1" ht="15" customHeight="1">
      <c r="B44" s="292"/>
      <c r="C44" s="293"/>
      <c r="D44" s="291"/>
      <c r="E44" s="294" t="s">
        <v>893</v>
      </c>
      <c r="F44" s="291"/>
      <c r="G44" s="291" t="s">
        <v>894</v>
      </c>
      <c r="H44" s="291"/>
      <c r="I44" s="291"/>
      <c r="J44" s="291"/>
      <c r="K44" s="289"/>
    </row>
    <row r="45" spans="2:11" s="1" customFormat="1" ht="15" customHeight="1">
      <c r="B45" s="292"/>
      <c r="C45" s="293"/>
      <c r="D45" s="291"/>
      <c r="E45" s="294" t="s">
        <v>129</v>
      </c>
      <c r="F45" s="291"/>
      <c r="G45" s="291" t="s">
        <v>895</v>
      </c>
      <c r="H45" s="291"/>
      <c r="I45" s="291"/>
      <c r="J45" s="291"/>
      <c r="K45" s="289"/>
    </row>
    <row r="46" spans="2:11" s="1" customFormat="1" ht="12.75" customHeight="1">
      <c r="B46" s="292"/>
      <c r="C46" s="293"/>
      <c r="D46" s="291"/>
      <c r="E46" s="291"/>
      <c r="F46" s="291"/>
      <c r="G46" s="291"/>
      <c r="H46" s="291"/>
      <c r="I46" s="291"/>
      <c r="J46" s="291"/>
      <c r="K46" s="289"/>
    </row>
    <row r="47" spans="2:11" s="1" customFormat="1" ht="15" customHeight="1">
      <c r="B47" s="292"/>
      <c r="C47" s="293"/>
      <c r="D47" s="291" t="s">
        <v>896</v>
      </c>
      <c r="E47" s="291"/>
      <c r="F47" s="291"/>
      <c r="G47" s="291"/>
      <c r="H47" s="291"/>
      <c r="I47" s="291"/>
      <c r="J47" s="291"/>
      <c r="K47" s="289"/>
    </row>
    <row r="48" spans="2:11" s="1" customFormat="1" ht="15" customHeight="1">
      <c r="B48" s="292"/>
      <c r="C48" s="293"/>
      <c r="D48" s="293"/>
      <c r="E48" s="291" t="s">
        <v>897</v>
      </c>
      <c r="F48" s="291"/>
      <c r="G48" s="291"/>
      <c r="H48" s="291"/>
      <c r="I48" s="291"/>
      <c r="J48" s="291"/>
      <c r="K48" s="289"/>
    </row>
    <row r="49" spans="2:11" s="1" customFormat="1" ht="15" customHeight="1">
      <c r="B49" s="292"/>
      <c r="C49" s="293"/>
      <c r="D49" s="293"/>
      <c r="E49" s="291" t="s">
        <v>898</v>
      </c>
      <c r="F49" s="291"/>
      <c r="G49" s="291"/>
      <c r="H49" s="291"/>
      <c r="I49" s="291"/>
      <c r="J49" s="291"/>
      <c r="K49" s="289"/>
    </row>
    <row r="50" spans="2:11" s="1" customFormat="1" ht="15" customHeight="1">
      <c r="B50" s="292"/>
      <c r="C50" s="293"/>
      <c r="D50" s="293"/>
      <c r="E50" s="291" t="s">
        <v>899</v>
      </c>
      <c r="F50" s="291"/>
      <c r="G50" s="291"/>
      <c r="H50" s="291"/>
      <c r="I50" s="291"/>
      <c r="J50" s="291"/>
      <c r="K50" s="289"/>
    </row>
    <row r="51" spans="2:11" s="1" customFormat="1" ht="15" customHeight="1">
      <c r="B51" s="292"/>
      <c r="C51" s="293"/>
      <c r="D51" s="291" t="s">
        <v>900</v>
      </c>
      <c r="E51" s="291"/>
      <c r="F51" s="291"/>
      <c r="G51" s="291"/>
      <c r="H51" s="291"/>
      <c r="I51" s="291"/>
      <c r="J51" s="291"/>
      <c r="K51" s="289"/>
    </row>
    <row r="52" spans="2:11" s="1" customFormat="1" ht="25.5" customHeight="1">
      <c r="B52" s="287"/>
      <c r="C52" s="288" t="s">
        <v>901</v>
      </c>
      <c r="D52" s="288"/>
      <c r="E52" s="288"/>
      <c r="F52" s="288"/>
      <c r="G52" s="288"/>
      <c r="H52" s="288"/>
      <c r="I52" s="288"/>
      <c r="J52" s="288"/>
      <c r="K52" s="289"/>
    </row>
    <row r="53" spans="2:11" s="1" customFormat="1" ht="5.25" customHeight="1">
      <c r="B53" s="287"/>
      <c r="C53" s="290"/>
      <c r="D53" s="290"/>
      <c r="E53" s="290"/>
      <c r="F53" s="290"/>
      <c r="G53" s="290"/>
      <c r="H53" s="290"/>
      <c r="I53" s="290"/>
      <c r="J53" s="290"/>
      <c r="K53" s="289"/>
    </row>
    <row r="54" spans="2:11" s="1" customFormat="1" ht="15" customHeight="1">
      <c r="B54" s="287"/>
      <c r="C54" s="291" t="s">
        <v>902</v>
      </c>
      <c r="D54" s="291"/>
      <c r="E54" s="291"/>
      <c r="F54" s="291"/>
      <c r="G54" s="291"/>
      <c r="H54" s="291"/>
      <c r="I54" s="291"/>
      <c r="J54" s="291"/>
      <c r="K54" s="289"/>
    </row>
    <row r="55" spans="2:11" s="1" customFormat="1" ht="15" customHeight="1">
      <c r="B55" s="287"/>
      <c r="C55" s="291" t="s">
        <v>903</v>
      </c>
      <c r="D55" s="291"/>
      <c r="E55" s="291"/>
      <c r="F55" s="291"/>
      <c r="G55" s="291"/>
      <c r="H55" s="291"/>
      <c r="I55" s="291"/>
      <c r="J55" s="291"/>
      <c r="K55" s="289"/>
    </row>
    <row r="56" spans="2:11" s="1" customFormat="1" ht="12.75" customHeight="1">
      <c r="B56" s="287"/>
      <c r="C56" s="291"/>
      <c r="D56" s="291"/>
      <c r="E56" s="291"/>
      <c r="F56" s="291"/>
      <c r="G56" s="291"/>
      <c r="H56" s="291"/>
      <c r="I56" s="291"/>
      <c r="J56" s="291"/>
      <c r="K56" s="289"/>
    </row>
    <row r="57" spans="2:11" s="1" customFormat="1" ht="15" customHeight="1">
      <c r="B57" s="287"/>
      <c r="C57" s="291" t="s">
        <v>904</v>
      </c>
      <c r="D57" s="291"/>
      <c r="E57" s="291"/>
      <c r="F57" s="291"/>
      <c r="G57" s="291"/>
      <c r="H57" s="291"/>
      <c r="I57" s="291"/>
      <c r="J57" s="291"/>
      <c r="K57" s="289"/>
    </row>
    <row r="58" spans="2:11" s="1" customFormat="1" ht="15" customHeight="1">
      <c r="B58" s="287"/>
      <c r="C58" s="293"/>
      <c r="D58" s="291" t="s">
        <v>905</v>
      </c>
      <c r="E58" s="291"/>
      <c r="F58" s="291"/>
      <c r="G58" s="291"/>
      <c r="H58" s="291"/>
      <c r="I58" s="291"/>
      <c r="J58" s="291"/>
      <c r="K58" s="289"/>
    </row>
    <row r="59" spans="2:11" s="1" customFormat="1" ht="15" customHeight="1">
      <c r="B59" s="287"/>
      <c r="C59" s="293"/>
      <c r="D59" s="291" t="s">
        <v>906</v>
      </c>
      <c r="E59" s="291"/>
      <c r="F59" s="291"/>
      <c r="G59" s="291"/>
      <c r="H59" s="291"/>
      <c r="I59" s="291"/>
      <c r="J59" s="291"/>
      <c r="K59" s="289"/>
    </row>
    <row r="60" spans="2:11" s="1" customFormat="1" ht="15" customHeight="1">
      <c r="B60" s="287"/>
      <c r="C60" s="293"/>
      <c r="D60" s="291" t="s">
        <v>907</v>
      </c>
      <c r="E60" s="291"/>
      <c r="F60" s="291"/>
      <c r="G60" s="291"/>
      <c r="H60" s="291"/>
      <c r="I60" s="291"/>
      <c r="J60" s="291"/>
      <c r="K60" s="289"/>
    </row>
    <row r="61" spans="2:11" s="1" customFormat="1" ht="15" customHeight="1">
      <c r="B61" s="287"/>
      <c r="C61" s="293"/>
      <c r="D61" s="291" t="s">
        <v>908</v>
      </c>
      <c r="E61" s="291"/>
      <c r="F61" s="291"/>
      <c r="G61" s="291"/>
      <c r="H61" s="291"/>
      <c r="I61" s="291"/>
      <c r="J61" s="291"/>
      <c r="K61" s="289"/>
    </row>
    <row r="62" spans="2:11" s="1" customFormat="1" ht="15" customHeight="1">
      <c r="B62" s="287"/>
      <c r="C62" s="293"/>
      <c r="D62" s="296" t="s">
        <v>909</v>
      </c>
      <c r="E62" s="296"/>
      <c r="F62" s="296"/>
      <c r="G62" s="296"/>
      <c r="H62" s="296"/>
      <c r="I62" s="296"/>
      <c r="J62" s="296"/>
      <c r="K62" s="289"/>
    </row>
    <row r="63" spans="2:11" s="1" customFormat="1" ht="15" customHeight="1">
      <c r="B63" s="287"/>
      <c r="C63" s="293"/>
      <c r="D63" s="291" t="s">
        <v>910</v>
      </c>
      <c r="E63" s="291"/>
      <c r="F63" s="291"/>
      <c r="G63" s="291"/>
      <c r="H63" s="291"/>
      <c r="I63" s="291"/>
      <c r="J63" s="291"/>
      <c r="K63" s="289"/>
    </row>
    <row r="64" spans="2:11" s="1" customFormat="1" ht="12.75" customHeight="1">
      <c r="B64" s="287"/>
      <c r="C64" s="293"/>
      <c r="D64" s="293"/>
      <c r="E64" s="297"/>
      <c r="F64" s="293"/>
      <c r="G64" s="293"/>
      <c r="H64" s="293"/>
      <c r="I64" s="293"/>
      <c r="J64" s="293"/>
      <c r="K64" s="289"/>
    </row>
    <row r="65" spans="2:11" s="1" customFormat="1" ht="15" customHeight="1">
      <c r="B65" s="287"/>
      <c r="C65" s="293"/>
      <c r="D65" s="291" t="s">
        <v>911</v>
      </c>
      <c r="E65" s="291"/>
      <c r="F65" s="291"/>
      <c r="G65" s="291"/>
      <c r="H65" s="291"/>
      <c r="I65" s="291"/>
      <c r="J65" s="291"/>
      <c r="K65" s="289"/>
    </row>
    <row r="66" spans="2:11" s="1" customFormat="1" ht="15" customHeight="1">
      <c r="B66" s="287"/>
      <c r="C66" s="293"/>
      <c r="D66" s="296" t="s">
        <v>912</v>
      </c>
      <c r="E66" s="296"/>
      <c r="F66" s="296"/>
      <c r="G66" s="296"/>
      <c r="H66" s="296"/>
      <c r="I66" s="296"/>
      <c r="J66" s="296"/>
      <c r="K66" s="289"/>
    </row>
    <row r="67" spans="2:11" s="1" customFormat="1" ht="15" customHeight="1">
      <c r="B67" s="287"/>
      <c r="C67" s="293"/>
      <c r="D67" s="291" t="s">
        <v>913</v>
      </c>
      <c r="E67" s="291"/>
      <c r="F67" s="291"/>
      <c r="G67" s="291"/>
      <c r="H67" s="291"/>
      <c r="I67" s="291"/>
      <c r="J67" s="291"/>
      <c r="K67" s="289"/>
    </row>
    <row r="68" spans="2:11" s="1" customFormat="1" ht="15" customHeight="1">
      <c r="B68" s="287"/>
      <c r="C68" s="293"/>
      <c r="D68" s="291" t="s">
        <v>914</v>
      </c>
      <c r="E68" s="291"/>
      <c r="F68" s="291"/>
      <c r="G68" s="291"/>
      <c r="H68" s="291"/>
      <c r="I68" s="291"/>
      <c r="J68" s="291"/>
      <c r="K68" s="289"/>
    </row>
    <row r="69" spans="2:11" s="1" customFormat="1" ht="15" customHeight="1">
      <c r="B69" s="287"/>
      <c r="C69" s="293"/>
      <c r="D69" s="291" t="s">
        <v>915</v>
      </c>
      <c r="E69" s="291"/>
      <c r="F69" s="291"/>
      <c r="G69" s="291"/>
      <c r="H69" s="291"/>
      <c r="I69" s="291"/>
      <c r="J69" s="291"/>
      <c r="K69" s="289"/>
    </row>
    <row r="70" spans="2:11" s="1" customFormat="1" ht="15" customHeight="1">
      <c r="B70" s="287"/>
      <c r="C70" s="293"/>
      <c r="D70" s="291" t="s">
        <v>916</v>
      </c>
      <c r="E70" s="291"/>
      <c r="F70" s="291"/>
      <c r="G70" s="291"/>
      <c r="H70" s="291"/>
      <c r="I70" s="291"/>
      <c r="J70" s="291"/>
      <c r="K70" s="289"/>
    </row>
    <row r="71" spans="2:11" s="1" customFormat="1" ht="12.75" customHeight="1">
      <c r="B71" s="298"/>
      <c r="C71" s="299"/>
      <c r="D71" s="299"/>
      <c r="E71" s="299"/>
      <c r="F71" s="299"/>
      <c r="G71" s="299"/>
      <c r="H71" s="299"/>
      <c r="I71" s="299"/>
      <c r="J71" s="299"/>
      <c r="K71" s="300"/>
    </row>
    <row r="72" spans="2:11" s="1" customFormat="1" ht="18.75" customHeight="1">
      <c r="B72" s="301"/>
      <c r="C72" s="301"/>
      <c r="D72" s="301"/>
      <c r="E72" s="301"/>
      <c r="F72" s="301"/>
      <c r="G72" s="301"/>
      <c r="H72" s="301"/>
      <c r="I72" s="301"/>
      <c r="J72" s="301"/>
      <c r="K72" s="302"/>
    </row>
    <row r="73" spans="2:11" s="1" customFormat="1" ht="18.75" customHeight="1">
      <c r="B73" s="302"/>
      <c r="C73" s="302"/>
      <c r="D73" s="302"/>
      <c r="E73" s="302"/>
      <c r="F73" s="302"/>
      <c r="G73" s="302"/>
      <c r="H73" s="302"/>
      <c r="I73" s="302"/>
      <c r="J73" s="302"/>
      <c r="K73" s="302"/>
    </row>
    <row r="74" spans="2:11" s="1" customFormat="1" ht="7.5" customHeight="1">
      <c r="B74" s="303"/>
      <c r="C74" s="304"/>
      <c r="D74" s="304"/>
      <c r="E74" s="304"/>
      <c r="F74" s="304"/>
      <c r="G74" s="304"/>
      <c r="H74" s="304"/>
      <c r="I74" s="304"/>
      <c r="J74" s="304"/>
      <c r="K74" s="305"/>
    </row>
    <row r="75" spans="2:11" s="1" customFormat="1" ht="45" customHeight="1">
      <c r="B75" s="306"/>
      <c r="C75" s="307" t="s">
        <v>917</v>
      </c>
      <c r="D75" s="307"/>
      <c r="E75" s="307"/>
      <c r="F75" s="307"/>
      <c r="G75" s="307"/>
      <c r="H75" s="307"/>
      <c r="I75" s="307"/>
      <c r="J75" s="307"/>
      <c r="K75" s="308"/>
    </row>
    <row r="76" spans="2:11" s="1" customFormat="1" ht="17.25" customHeight="1">
      <c r="B76" s="306"/>
      <c r="C76" s="309" t="s">
        <v>918</v>
      </c>
      <c r="D76" s="309"/>
      <c r="E76" s="309"/>
      <c r="F76" s="309" t="s">
        <v>919</v>
      </c>
      <c r="G76" s="310"/>
      <c r="H76" s="309" t="s">
        <v>56</v>
      </c>
      <c r="I76" s="309" t="s">
        <v>59</v>
      </c>
      <c r="J76" s="309" t="s">
        <v>920</v>
      </c>
      <c r="K76" s="308"/>
    </row>
    <row r="77" spans="2:11" s="1" customFormat="1" ht="17.25" customHeight="1">
      <c r="B77" s="306"/>
      <c r="C77" s="311" t="s">
        <v>921</v>
      </c>
      <c r="D77" s="311"/>
      <c r="E77" s="311"/>
      <c r="F77" s="312" t="s">
        <v>922</v>
      </c>
      <c r="G77" s="313"/>
      <c r="H77" s="311"/>
      <c r="I77" s="311"/>
      <c r="J77" s="311" t="s">
        <v>923</v>
      </c>
      <c r="K77" s="308"/>
    </row>
    <row r="78" spans="2:11" s="1" customFormat="1" ht="5.25" customHeight="1">
      <c r="B78" s="306"/>
      <c r="C78" s="314"/>
      <c r="D78" s="314"/>
      <c r="E78" s="314"/>
      <c r="F78" s="314"/>
      <c r="G78" s="315"/>
      <c r="H78" s="314"/>
      <c r="I78" s="314"/>
      <c r="J78" s="314"/>
      <c r="K78" s="308"/>
    </row>
    <row r="79" spans="2:11" s="1" customFormat="1" ht="15" customHeight="1">
      <c r="B79" s="306"/>
      <c r="C79" s="294" t="s">
        <v>55</v>
      </c>
      <c r="D79" s="316"/>
      <c r="E79" s="316"/>
      <c r="F79" s="317" t="s">
        <v>924</v>
      </c>
      <c r="G79" s="318"/>
      <c r="H79" s="294" t="s">
        <v>925</v>
      </c>
      <c r="I79" s="294" t="s">
        <v>926</v>
      </c>
      <c r="J79" s="294">
        <v>20</v>
      </c>
      <c r="K79" s="308"/>
    </row>
    <row r="80" spans="2:11" s="1" customFormat="1" ht="15" customHeight="1">
      <c r="B80" s="306"/>
      <c r="C80" s="294" t="s">
        <v>927</v>
      </c>
      <c r="D80" s="294"/>
      <c r="E80" s="294"/>
      <c r="F80" s="317" t="s">
        <v>924</v>
      </c>
      <c r="G80" s="318"/>
      <c r="H80" s="294" t="s">
        <v>928</v>
      </c>
      <c r="I80" s="294" t="s">
        <v>926</v>
      </c>
      <c r="J80" s="294">
        <v>120</v>
      </c>
      <c r="K80" s="308"/>
    </row>
    <row r="81" spans="2:11" s="1" customFormat="1" ht="15" customHeight="1">
      <c r="B81" s="319"/>
      <c r="C81" s="294" t="s">
        <v>929</v>
      </c>
      <c r="D81" s="294"/>
      <c r="E81" s="294"/>
      <c r="F81" s="317" t="s">
        <v>930</v>
      </c>
      <c r="G81" s="318"/>
      <c r="H81" s="294" t="s">
        <v>931</v>
      </c>
      <c r="I81" s="294" t="s">
        <v>926</v>
      </c>
      <c r="J81" s="294">
        <v>50</v>
      </c>
      <c r="K81" s="308"/>
    </row>
    <row r="82" spans="2:11" s="1" customFormat="1" ht="15" customHeight="1">
      <c r="B82" s="319"/>
      <c r="C82" s="294" t="s">
        <v>932</v>
      </c>
      <c r="D82" s="294"/>
      <c r="E82" s="294"/>
      <c r="F82" s="317" t="s">
        <v>924</v>
      </c>
      <c r="G82" s="318"/>
      <c r="H82" s="294" t="s">
        <v>933</v>
      </c>
      <c r="I82" s="294" t="s">
        <v>934</v>
      </c>
      <c r="J82" s="294"/>
      <c r="K82" s="308"/>
    </row>
    <row r="83" spans="2:11" s="1" customFormat="1" ht="15" customHeight="1">
      <c r="B83" s="319"/>
      <c r="C83" s="320" t="s">
        <v>935</v>
      </c>
      <c r="D83" s="320"/>
      <c r="E83" s="320"/>
      <c r="F83" s="321" t="s">
        <v>930</v>
      </c>
      <c r="G83" s="320"/>
      <c r="H83" s="320" t="s">
        <v>936</v>
      </c>
      <c r="I83" s="320" t="s">
        <v>926</v>
      </c>
      <c r="J83" s="320">
        <v>15</v>
      </c>
      <c r="K83" s="308"/>
    </row>
    <row r="84" spans="2:11" s="1" customFormat="1" ht="15" customHeight="1">
      <c r="B84" s="319"/>
      <c r="C84" s="320" t="s">
        <v>937</v>
      </c>
      <c r="D84" s="320"/>
      <c r="E84" s="320"/>
      <c r="F84" s="321" t="s">
        <v>930</v>
      </c>
      <c r="G84" s="320"/>
      <c r="H84" s="320" t="s">
        <v>938</v>
      </c>
      <c r="I84" s="320" t="s">
        <v>926</v>
      </c>
      <c r="J84" s="320">
        <v>15</v>
      </c>
      <c r="K84" s="308"/>
    </row>
    <row r="85" spans="2:11" s="1" customFormat="1" ht="15" customHeight="1">
      <c r="B85" s="319"/>
      <c r="C85" s="320" t="s">
        <v>939</v>
      </c>
      <c r="D85" s="320"/>
      <c r="E85" s="320"/>
      <c r="F85" s="321" t="s">
        <v>930</v>
      </c>
      <c r="G85" s="320"/>
      <c r="H85" s="320" t="s">
        <v>940</v>
      </c>
      <c r="I85" s="320" t="s">
        <v>926</v>
      </c>
      <c r="J85" s="320">
        <v>20</v>
      </c>
      <c r="K85" s="308"/>
    </row>
    <row r="86" spans="2:11" s="1" customFormat="1" ht="15" customHeight="1">
      <c r="B86" s="319"/>
      <c r="C86" s="320" t="s">
        <v>941</v>
      </c>
      <c r="D86" s="320"/>
      <c r="E86" s="320"/>
      <c r="F86" s="321" t="s">
        <v>930</v>
      </c>
      <c r="G86" s="320"/>
      <c r="H86" s="320" t="s">
        <v>942</v>
      </c>
      <c r="I86" s="320" t="s">
        <v>926</v>
      </c>
      <c r="J86" s="320">
        <v>20</v>
      </c>
      <c r="K86" s="308"/>
    </row>
    <row r="87" spans="2:11" s="1" customFormat="1" ht="15" customHeight="1">
      <c r="B87" s="319"/>
      <c r="C87" s="294" t="s">
        <v>943</v>
      </c>
      <c r="D87" s="294"/>
      <c r="E87" s="294"/>
      <c r="F87" s="317" t="s">
        <v>930</v>
      </c>
      <c r="G87" s="318"/>
      <c r="H87" s="294" t="s">
        <v>944</v>
      </c>
      <c r="I87" s="294" t="s">
        <v>926</v>
      </c>
      <c r="J87" s="294">
        <v>50</v>
      </c>
      <c r="K87" s="308"/>
    </row>
    <row r="88" spans="2:11" s="1" customFormat="1" ht="15" customHeight="1">
      <c r="B88" s="319"/>
      <c r="C88" s="294" t="s">
        <v>945</v>
      </c>
      <c r="D88" s="294"/>
      <c r="E88" s="294"/>
      <c r="F88" s="317" t="s">
        <v>930</v>
      </c>
      <c r="G88" s="318"/>
      <c r="H88" s="294" t="s">
        <v>946</v>
      </c>
      <c r="I88" s="294" t="s">
        <v>926</v>
      </c>
      <c r="J88" s="294">
        <v>20</v>
      </c>
      <c r="K88" s="308"/>
    </row>
    <row r="89" spans="2:11" s="1" customFormat="1" ht="15" customHeight="1">
      <c r="B89" s="319"/>
      <c r="C89" s="294" t="s">
        <v>947</v>
      </c>
      <c r="D89" s="294"/>
      <c r="E89" s="294"/>
      <c r="F89" s="317" t="s">
        <v>930</v>
      </c>
      <c r="G89" s="318"/>
      <c r="H89" s="294" t="s">
        <v>948</v>
      </c>
      <c r="I89" s="294" t="s">
        <v>926</v>
      </c>
      <c r="J89" s="294">
        <v>20</v>
      </c>
      <c r="K89" s="308"/>
    </row>
    <row r="90" spans="2:11" s="1" customFormat="1" ht="15" customHeight="1">
      <c r="B90" s="319"/>
      <c r="C90" s="294" t="s">
        <v>949</v>
      </c>
      <c r="D90" s="294"/>
      <c r="E90" s="294"/>
      <c r="F90" s="317" t="s">
        <v>930</v>
      </c>
      <c r="G90" s="318"/>
      <c r="H90" s="294" t="s">
        <v>950</v>
      </c>
      <c r="I90" s="294" t="s">
        <v>926</v>
      </c>
      <c r="J90" s="294">
        <v>50</v>
      </c>
      <c r="K90" s="308"/>
    </row>
    <row r="91" spans="2:11" s="1" customFormat="1" ht="15" customHeight="1">
      <c r="B91" s="319"/>
      <c r="C91" s="294" t="s">
        <v>951</v>
      </c>
      <c r="D91" s="294"/>
      <c r="E91" s="294"/>
      <c r="F91" s="317" t="s">
        <v>930</v>
      </c>
      <c r="G91" s="318"/>
      <c r="H91" s="294" t="s">
        <v>951</v>
      </c>
      <c r="I91" s="294" t="s">
        <v>926</v>
      </c>
      <c r="J91" s="294">
        <v>50</v>
      </c>
      <c r="K91" s="308"/>
    </row>
    <row r="92" spans="2:11" s="1" customFormat="1" ht="15" customHeight="1">
      <c r="B92" s="319"/>
      <c r="C92" s="294" t="s">
        <v>952</v>
      </c>
      <c r="D92" s="294"/>
      <c r="E92" s="294"/>
      <c r="F92" s="317" t="s">
        <v>930</v>
      </c>
      <c r="G92" s="318"/>
      <c r="H92" s="294" t="s">
        <v>953</v>
      </c>
      <c r="I92" s="294" t="s">
        <v>926</v>
      </c>
      <c r="J92" s="294">
        <v>255</v>
      </c>
      <c r="K92" s="308"/>
    </row>
    <row r="93" spans="2:11" s="1" customFormat="1" ht="15" customHeight="1">
      <c r="B93" s="319"/>
      <c r="C93" s="294" t="s">
        <v>954</v>
      </c>
      <c r="D93" s="294"/>
      <c r="E93" s="294"/>
      <c r="F93" s="317" t="s">
        <v>924</v>
      </c>
      <c r="G93" s="318"/>
      <c r="H93" s="294" t="s">
        <v>955</v>
      </c>
      <c r="I93" s="294" t="s">
        <v>956</v>
      </c>
      <c r="J93" s="294"/>
      <c r="K93" s="308"/>
    </row>
    <row r="94" spans="2:11" s="1" customFormat="1" ht="15" customHeight="1">
      <c r="B94" s="319"/>
      <c r="C94" s="294" t="s">
        <v>957</v>
      </c>
      <c r="D94" s="294"/>
      <c r="E94" s="294"/>
      <c r="F94" s="317" t="s">
        <v>924</v>
      </c>
      <c r="G94" s="318"/>
      <c r="H94" s="294" t="s">
        <v>958</v>
      </c>
      <c r="I94" s="294" t="s">
        <v>959</v>
      </c>
      <c r="J94" s="294"/>
      <c r="K94" s="308"/>
    </row>
    <row r="95" spans="2:11" s="1" customFormat="1" ht="15" customHeight="1">
      <c r="B95" s="319"/>
      <c r="C95" s="294" t="s">
        <v>960</v>
      </c>
      <c r="D95" s="294"/>
      <c r="E95" s="294"/>
      <c r="F95" s="317" t="s">
        <v>924</v>
      </c>
      <c r="G95" s="318"/>
      <c r="H95" s="294" t="s">
        <v>960</v>
      </c>
      <c r="I95" s="294" t="s">
        <v>959</v>
      </c>
      <c r="J95" s="294"/>
      <c r="K95" s="308"/>
    </row>
    <row r="96" spans="2:11" s="1" customFormat="1" ht="15" customHeight="1">
      <c r="B96" s="319"/>
      <c r="C96" s="294" t="s">
        <v>40</v>
      </c>
      <c r="D96" s="294"/>
      <c r="E96" s="294"/>
      <c r="F96" s="317" t="s">
        <v>924</v>
      </c>
      <c r="G96" s="318"/>
      <c r="H96" s="294" t="s">
        <v>961</v>
      </c>
      <c r="I96" s="294" t="s">
        <v>959</v>
      </c>
      <c r="J96" s="294"/>
      <c r="K96" s="308"/>
    </row>
    <row r="97" spans="2:11" s="1" customFormat="1" ht="15" customHeight="1">
      <c r="B97" s="319"/>
      <c r="C97" s="294" t="s">
        <v>50</v>
      </c>
      <c r="D97" s="294"/>
      <c r="E97" s="294"/>
      <c r="F97" s="317" t="s">
        <v>924</v>
      </c>
      <c r="G97" s="318"/>
      <c r="H97" s="294" t="s">
        <v>962</v>
      </c>
      <c r="I97" s="294" t="s">
        <v>959</v>
      </c>
      <c r="J97" s="294"/>
      <c r="K97" s="308"/>
    </row>
    <row r="98" spans="2:11" s="1" customFormat="1" ht="15" customHeight="1">
      <c r="B98" s="322"/>
      <c r="C98" s="323"/>
      <c r="D98" s="323"/>
      <c r="E98" s="323"/>
      <c r="F98" s="323"/>
      <c r="G98" s="323"/>
      <c r="H98" s="323"/>
      <c r="I98" s="323"/>
      <c r="J98" s="323"/>
      <c r="K98" s="324"/>
    </row>
    <row r="99" spans="2:11" s="1" customFormat="1" ht="18.75" customHeight="1">
      <c r="B99" s="325"/>
      <c r="C99" s="326"/>
      <c r="D99" s="326"/>
      <c r="E99" s="326"/>
      <c r="F99" s="326"/>
      <c r="G99" s="326"/>
      <c r="H99" s="326"/>
      <c r="I99" s="326"/>
      <c r="J99" s="326"/>
      <c r="K99" s="325"/>
    </row>
    <row r="100" spans="2:11" s="1" customFormat="1" ht="18.75" customHeight="1"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</row>
    <row r="101" spans="2:11" s="1" customFormat="1" ht="7.5" customHeight="1">
      <c r="B101" s="303"/>
      <c r="C101" s="304"/>
      <c r="D101" s="304"/>
      <c r="E101" s="304"/>
      <c r="F101" s="304"/>
      <c r="G101" s="304"/>
      <c r="H101" s="304"/>
      <c r="I101" s="304"/>
      <c r="J101" s="304"/>
      <c r="K101" s="305"/>
    </row>
    <row r="102" spans="2:11" s="1" customFormat="1" ht="45" customHeight="1">
      <c r="B102" s="306"/>
      <c r="C102" s="307" t="s">
        <v>963</v>
      </c>
      <c r="D102" s="307"/>
      <c r="E102" s="307"/>
      <c r="F102" s="307"/>
      <c r="G102" s="307"/>
      <c r="H102" s="307"/>
      <c r="I102" s="307"/>
      <c r="J102" s="307"/>
      <c r="K102" s="308"/>
    </row>
    <row r="103" spans="2:11" s="1" customFormat="1" ht="17.25" customHeight="1">
      <c r="B103" s="306"/>
      <c r="C103" s="309" t="s">
        <v>918</v>
      </c>
      <c r="D103" s="309"/>
      <c r="E103" s="309"/>
      <c r="F103" s="309" t="s">
        <v>919</v>
      </c>
      <c r="G103" s="310"/>
      <c r="H103" s="309" t="s">
        <v>56</v>
      </c>
      <c r="I103" s="309" t="s">
        <v>59</v>
      </c>
      <c r="J103" s="309" t="s">
        <v>920</v>
      </c>
      <c r="K103" s="308"/>
    </row>
    <row r="104" spans="2:11" s="1" customFormat="1" ht="17.25" customHeight="1">
      <c r="B104" s="306"/>
      <c r="C104" s="311" t="s">
        <v>921</v>
      </c>
      <c r="D104" s="311"/>
      <c r="E104" s="311"/>
      <c r="F104" s="312" t="s">
        <v>922</v>
      </c>
      <c r="G104" s="313"/>
      <c r="H104" s="311"/>
      <c r="I104" s="311"/>
      <c r="J104" s="311" t="s">
        <v>923</v>
      </c>
      <c r="K104" s="308"/>
    </row>
    <row r="105" spans="2:11" s="1" customFormat="1" ht="5.25" customHeight="1">
      <c r="B105" s="306"/>
      <c r="C105" s="309"/>
      <c r="D105" s="309"/>
      <c r="E105" s="309"/>
      <c r="F105" s="309"/>
      <c r="G105" s="327"/>
      <c r="H105" s="309"/>
      <c r="I105" s="309"/>
      <c r="J105" s="309"/>
      <c r="K105" s="308"/>
    </row>
    <row r="106" spans="2:11" s="1" customFormat="1" ht="15" customHeight="1">
      <c r="B106" s="306"/>
      <c r="C106" s="294" t="s">
        <v>55</v>
      </c>
      <c r="D106" s="316"/>
      <c r="E106" s="316"/>
      <c r="F106" s="317" t="s">
        <v>924</v>
      </c>
      <c r="G106" s="294"/>
      <c r="H106" s="294" t="s">
        <v>964</v>
      </c>
      <c r="I106" s="294" t="s">
        <v>926</v>
      </c>
      <c r="J106" s="294">
        <v>20</v>
      </c>
      <c r="K106" s="308"/>
    </row>
    <row r="107" spans="2:11" s="1" customFormat="1" ht="15" customHeight="1">
      <c r="B107" s="306"/>
      <c r="C107" s="294" t="s">
        <v>927</v>
      </c>
      <c r="D107" s="294"/>
      <c r="E107" s="294"/>
      <c r="F107" s="317" t="s">
        <v>924</v>
      </c>
      <c r="G107" s="294"/>
      <c r="H107" s="294" t="s">
        <v>964</v>
      </c>
      <c r="I107" s="294" t="s">
        <v>926</v>
      </c>
      <c r="J107" s="294">
        <v>120</v>
      </c>
      <c r="K107" s="308"/>
    </row>
    <row r="108" spans="2:11" s="1" customFormat="1" ht="15" customHeight="1">
      <c r="B108" s="319"/>
      <c r="C108" s="294" t="s">
        <v>929</v>
      </c>
      <c r="D108" s="294"/>
      <c r="E108" s="294"/>
      <c r="F108" s="317" t="s">
        <v>930</v>
      </c>
      <c r="G108" s="294"/>
      <c r="H108" s="294" t="s">
        <v>964</v>
      </c>
      <c r="I108" s="294" t="s">
        <v>926</v>
      </c>
      <c r="J108" s="294">
        <v>50</v>
      </c>
      <c r="K108" s="308"/>
    </row>
    <row r="109" spans="2:11" s="1" customFormat="1" ht="15" customHeight="1">
      <c r="B109" s="319"/>
      <c r="C109" s="294" t="s">
        <v>932</v>
      </c>
      <c r="D109" s="294"/>
      <c r="E109" s="294"/>
      <c r="F109" s="317" t="s">
        <v>924</v>
      </c>
      <c r="G109" s="294"/>
      <c r="H109" s="294" t="s">
        <v>964</v>
      </c>
      <c r="I109" s="294" t="s">
        <v>934</v>
      </c>
      <c r="J109" s="294"/>
      <c r="K109" s="308"/>
    </row>
    <row r="110" spans="2:11" s="1" customFormat="1" ht="15" customHeight="1">
      <c r="B110" s="319"/>
      <c r="C110" s="294" t="s">
        <v>943</v>
      </c>
      <c r="D110" s="294"/>
      <c r="E110" s="294"/>
      <c r="F110" s="317" t="s">
        <v>930</v>
      </c>
      <c r="G110" s="294"/>
      <c r="H110" s="294" t="s">
        <v>964</v>
      </c>
      <c r="I110" s="294" t="s">
        <v>926</v>
      </c>
      <c r="J110" s="294">
        <v>50</v>
      </c>
      <c r="K110" s="308"/>
    </row>
    <row r="111" spans="2:11" s="1" customFormat="1" ht="15" customHeight="1">
      <c r="B111" s="319"/>
      <c r="C111" s="294" t="s">
        <v>951</v>
      </c>
      <c r="D111" s="294"/>
      <c r="E111" s="294"/>
      <c r="F111" s="317" t="s">
        <v>930</v>
      </c>
      <c r="G111" s="294"/>
      <c r="H111" s="294" t="s">
        <v>964</v>
      </c>
      <c r="I111" s="294" t="s">
        <v>926</v>
      </c>
      <c r="J111" s="294">
        <v>50</v>
      </c>
      <c r="K111" s="308"/>
    </row>
    <row r="112" spans="2:11" s="1" customFormat="1" ht="15" customHeight="1">
      <c r="B112" s="319"/>
      <c r="C112" s="294" t="s">
        <v>949</v>
      </c>
      <c r="D112" s="294"/>
      <c r="E112" s="294"/>
      <c r="F112" s="317" t="s">
        <v>930</v>
      </c>
      <c r="G112" s="294"/>
      <c r="H112" s="294" t="s">
        <v>964</v>
      </c>
      <c r="I112" s="294" t="s">
        <v>926</v>
      </c>
      <c r="J112" s="294">
        <v>50</v>
      </c>
      <c r="K112" s="308"/>
    </row>
    <row r="113" spans="2:11" s="1" customFormat="1" ht="15" customHeight="1">
      <c r="B113" s="319"/>
      <c r="C113" s="294" t="s">
        <v>55</v>
      </c>
      <c r="D113" s="294"/>
      <c r="E113" s="294"/>
      <c r="F113" s="317" t="s">
        <v>924</v>
      </c>
      <c r="G113" s="294"/>
      <c r="H113" s="294" t="s">
        <v>965</v>
      </c>
      <c r="I113" s="294" t="s">
        <v>926</v>
      </c>
      <c r="J113" s="294">
        <v>20</v>
      </c>
      <c r="K113" s="308"/>
    </row>
    <row r="114" spans="2:11" s="1" customFormat="1" ht="15" customHeight="1">
      <c r="B114" s="319"/>
      <c r="C114" s="294" t="s">
        <v>966</v>
      </c>
      <c r="D114" s="294"/>
      <c r="E114" s="294"/>
      <c r="F114" s="317" t="s">
        <v>924</v>
      </c>
      <c r="G114" s="294"/>
      <c r="H114" s="294" t="s">
        <v>967</v>
      </c>
      <c r="I114" s="294" t="s">
        <v>926</v>
      </c>
      <c r="J114" s="294">
        <v>120</v>
      </c>
      <c r="K114" s="308"/>
    </row>
    <row r="115" spans="2:11" s="1" customFormat="1" ht="15" customHeight="1">
      <c r="B115" s="319"/>
      <c r="C115" s="294" t="s">
        <v>40</v>
      </c>
      <c r="D115" s="294"/>
      <c r="E115" s="294"/>
      <c r="F115" s="317" t="s">
        <v>924</v>
      </c>
      <c r="G115" s="294"/>
      <c r="H115" s="294" t="s">
        <v>968</v>
      </c>
      <c r="I115" s="294" t="s">
        <v>959</v>
      </c>
      <c r="J115" s="294"/>
      <c r="K115" s="308"/>
    </row>
    <row r="116" spans="2:11" s="1" customFormat="1" ht="15" customHeight="1">
      <c r="B116" s="319"/>
      <c r="C116" s="294" t="s">
        <v>50</v>
      </c>
      <c r="D116" s="294"/>
      <c r="E116" s="294"/>
      <c r="F116" s="317" t="s">
        <v>924</v>
      </c>
      <c r="G116" s="294"/>
      <c r="H116" s="294" t="s">
        <v>969</v>
      </c>
      <c r="I116" s="294" t="s">
        <v>959</v>
      </c>
      <c r="J116" s="294"/>
      <c r="K116" s="308"/>
    </row>
    <row r="117" spans="2:11" s="1" customFormat="1" ht="15" customHeight="1">
      <c r="B117" s="319"/>
      <c r="C117" s="294" t="s">
        <v>59</v>
      </c>
      <c r="D117" s="294"/>
      <c r="E117" s="294"/>
      <c r="F117" s="317" t="s">
        <v>924</v>
      </c>
      <c r="G117" s="294"/>
      <c r="H117" s="294" t="s">
        <v>970</v>
      </c>
      <c r="I117" s="294" t="s">
        <v>971</v>
      </c>
      <c r="J117" s="294"/>
      <c r="K117" s="308"/>
    </row>
    <row r="118" spans="2:11" s="1" customFormat="1" ht="15" customHeight="1">
      <c r="B118" s="322"/>
      <c r="C118" s="328"/>
      <c r="D118" s="328"/>
      <c r="E118" s="328"/>
      <c r="F118" s="328"/>
      <c r="G118" s="328"/>
      <c r="H118" s="328"/>
      <c r="I118" s="328"/>
      <c r="J118" s="328"/>
      <c r="K118" s="324"/>
    </row>
    <row r="119" spans="2:11" s="1" customFormat="1" ht="18.75" customHeight="1">
      <c r="B119" s="329"/>
      <c r="C119" s="330"/>
      <c r="D119" s="330"/>
      <c r="E119" s="330"/>
      <c r="F119" s="331"/>
      <c r="G119" s="330"/>
      <c r="H119" s="330"/>
      <c r="I119" s="330"/>
      <c r="J119" s="330"/>
      <c r="K119" s="329"/>
    </row>
    <row r="120" spans="2:11" s="1" customFormat="1" ht="18.75" customHeight="1">
      <c r="B120" s="302"/>
      <c r="C120" s="302"/>
      <c r="D120" s="302"/>
      <c r="E120" s="302"/>
      <c r="F120" s="302"/>
      <c r="G120" s="302"/>
      <c r="H120" s="302"/>
      <c r="I120" s="302"/>
      <c r="J120" s="302"/>
      <c r="K120" s="302"/>
    </row>
    <row r="121" spans="2:11" s="1" customFormat="1" ht="7.5" customHeight="1">
      <c r="B121" s="332"/>
      <c r="C121" s="333"/>
      <c r="D121" s="333"/>
      <c r="E121" s="333"/>
      <c r="F121" s="333"/>
      <c r="G121" s="333"/>
      <c r="H121" s="333"/>
      <c r="I121" s="333"/>
      <c r="J121" s="333"/>
      <c r="K121" s="334"/>
    </row>
    <row r="122" spans="2:11" s="1" customFormat="1" ht="45" customHeight="1">
      <c r="B122" s="335"/>
      <c r="C122" s="285" t="s">
        <v>972</v>
      </c>
      <c r="D122" s="285"/>
      <c r="E122" s="285"/>
      <c r="F122" s="285"/>
      <c r="G122" s="285"/>
      <c r="H122" s="285"/>
      <c r="I122" s="285"/>
      <c r="J122" s="285"/>
      <c r="K122" s="336"/>
    </row>
    <row r="123" spans="2:11" s="1" customFormat="1" ht="17.25" customHeight="1">
      <c r="B123" s="337"/>
      <c r="C123" s="309" t="s">
        <v>918</v>
      </c>
      <c r="D123" s="309"/>
      <c r="E123" s="309"/>
      <c r="F123" s="309" t="s">
        <v>919</v>
      </c>
      <c r="G123" s="310"/>
      <c r="H123" s="309" t="s">
        <v>56</v>
      </c>
      <c r="I123" s="309" t="s">
        <v>59</v>
      </c>
      <c r="J123" s="309" t="s">
        <v>920</v>
      </c>
      <c r="K123" s="338"/>
    </row>
    <row r="124" spans="2:11" s="1" customFormat="1" ht="17.25" customHeight="1">
      <c r="B124" s="337"/>
      <c r="C124" s="311" t="s">
        <v>921</v>
      </c>
      <c r="D124" s="311"/>
      <c r="E124" s="311"/>
      <c r="F124" s="312" t="s">
        <v>922</v>
      </c>
      <c r="G124" s="313"/>
      <c r="H124" s="311"/>
      <c r="I124" s="311"/>
      <c r="J124" s="311" t="s">
        <v>923</v>
      </c>
      <c r="K124" s="338"/>
    </row>
    <row r="125" spans="2:11" s="1" customFormat="1" ht="5.25" customHeight="1">
      <c r="B125" s="339"/>
      <c r="C125" s="314"/>
      <c r="D125" s="314"/>
      <c r="E125" s="314"/>
      <c r="F125" s="314"/>
      <c r="G125" s="340"/>
      <c r="H125" s="314"/>
      <c r="I125" s="314"/>
      <c r="J125" s="314"/>
      <c r="K125" s="341"/>
    </row>
    <row r="126" spans="2:11" s="1" customFormat="1" ht="15" customHeight="1">
      <c r="B126" s="339"/>
      <c r="C126" s="294" t="s">
        <v>927</v>
      </c>
      <c r="D126" s="316"/>
      <c r="E126" s="316"/>
      <c r="F126" s="317" t="s">
        <v>924</v>
      </c>
      <c r="G126" s="294"/>
      <c r="H126" s="294" t="s">
        <v>964</v>
      </c>
      <c r="I126" s="294" t="s">
        <v>926</v>
      </c>
      <c r="J126" s="294">
        <v>120</v>
      </c>
      <c r="K126" s="342"/>
    </row>
    <row r="127" spans="2:11" s="1" customFormat="1" ht="15" customHeight="1">
      <c r="B127" s="339"/>
      <c r="C127" s="294" t="s">
        <v>973</v>
      </c>
      <c r="D127" s="294"/>
      <c r="E127" s="294"/>
      <c r="F127" s="317" t="s">
        <v>924</v>
      </c>
      <c r="G127" s="294"/>
      <c r="H127" s="294" t="s">
        <v>974</v>
      </c>
      <c r="I127" s="294" t="s">
        <v>926</v>
      </c>
      <c r="J127" s="294" t="s">
        <v>975</v>
      </c>
      <c r="K127" s="342"/>
    </row>
    <row r="128" spans="2:11" s="1" customFormat="1" ht="15" customHeight="1">
      <c r="B128" s="339"/>
      <c r="C128" s="294" t="s">
        <v>87</v>
      </c>
      <c r="D128" s="294"/>
      <c r="E128" s="294"/>
      <c r="F128" s="317" t="s">
        <v>924</v>
      </c>
      <c r="G128" s="294"/>
      <c r="H128" s="294" t="s">
        <v>976</v>
      </c>
      <c r="I128" s="294" t="s">
        <v>926</v>
      </c>
      <c r="J128" s="294" t="s">
        <v>975</v>
      </c>
      <c r="K128" s="342"/>
    </row>
    <row r="129" spans="2:11" s="1" customFormat="1" ht="15" customHeight="1">
      <c r="B129" s="339"/>
      <c r="C129" s="294" t="s">
        <v>935</v>
      </c>
      <c r="D129" s="294"/>
      <c r="E129" s="294"/>
      <c r="F129" s="317" t="s">
        <v>930</v>
      </c>
      <c r="G129" s="294"/>
      <c r="H129" s="294" t="s">
        <v>936</v>
      </c>
      <c r="I129" s="294" t="s">
        <v>926</v>
      </c>
      <c r="J129" s="294">
        <v>15</v>
      </c>
      <c r="K129" s="342"/>
    </row>
    <row r="130" spans="2:11" s="1" customFormat="1" ht="15" customHeight="1">
      <c r="B130" s="339"/>
      <c r="C130" s="320" t="s">
        <v>937</v>
      </c>
      <c r="D130" s="320"/>
      <c r="E130" s="320"/>
      <c r="F130" s="321" t="s">
        <v>930</v>
      </c>
      <c r="G130" s="320"/>
      <c r="H130" s="320" t="s">
        <v>938</v>
      </c>
      <c r="I130" s="320" t="s">
        <v>926</v>
      </c>
      <c r="J130" s="320">
        <v>15</v>
      </c>
      <c r="K130" s="342"/>
    </row>
    <row r="131" spans="2:11" s="1" customFormat="1" ht="15" customHeight="1">
      <c r="B131" s="339"/>
      <c r="C131" s="320" t="s">
        <v>939</v>
      </c>
      <c r="D131" s="320"/>
      <c r="E131" s="320"/>
      <c r="F131" s="321" t="s">
        <v>930</v>
      </c>
      <c r="G131" s="320"/>
      <c r="H131" s="320" t="s">
        <v>940</v>
      </c>
      <c r="I131" s="320" t="s">
        <v>926</v>
      </c>
      <c r="J131" s="320">
        <v>20</v>
      </c>
      <c r="K131" s="342"/>
    </row>
    <row r="132" spans="2:11" s="1" customFormat="1" ht="15" customHeight="1">
      <c r="B132" s="339"/>
      <c r="C132" s="320" t="s">
        <v>941</v>
      </c>
      <c r="D132" s="320"/>
      <c r="E132" s="320"/>
      <c r="F132" s="321" t="s">
        <v>930</v>
      </c>
      <c r="G132" s="320"/>
      <c r="H132" s="320" t="s">
        <v>942</v>
      </c>
      <c r="I132" s="320" t="s">
        <v>926</v>
      </c>
      <c r="J132" s="320">
        <v>20</v>
      </c>
      <c r="K132" s="342"/>
    </row>
    <row r="133" spans="2:11" s="1" customFormat="1" ht="15" customHeight="1">
      <c r="B133" s="339"/>
      <c r="C133" s="294" t="s">
        <v>929</v>
      </c>
      <c r="D133" s="294"/>
      <c r="E133" s="294"/>
      <c r="F133" s="317" t="s">
        <v>930</v>
      </c>
      <c r="G133" s="294"/>
      <c r="H133" s="294" t="s">
        <v>964</v>
      </c>
      <c r="I133" s="294" t="s">
        <v>926</v>
      </c>
      <c r="J133" s="294">
        <v>50</v>
      </c>
      <c r="K133" s="342"/>
    </row>
    <row r="134" spans="2:11" s="1" customFormat="1" ht="15" customHeight="1">
      <c r="B134" s="339"/>
      <c r="C134" s="294" t="s">
        <v>943</v>
      </c>
      <c r="D134" s="294"/>
      <c r="E134" s="294"/>
      <c r="F134" s="317" t="s">
        <v>930</v>
      </c>
      <c r="G134" s="294"/>
      <c r="H134" s="294" t="s">
        <v>964</v>
      </c>
      <c r="I134" s="294" t="s">
        <v>926</v>
      </c>
      <c r="J134" s="294">
        <v>50</v>
      </c>
      <c r="K134" s="342"/>
    </row>
    <row r="135" spans="2:11" s="1" customFormat="1" ht="15" customHeight="1">
      <c r="B135" s="339"/>
      <c r="C135" s="294" t="s">
        <v>949</v>
      </c>
      <c r="D135" s="294"/>
      <c r="E135" s="294"/>
      <c r="F135" s="317" t="s">
        <v>930</v>
      </c>
      <c r="G135" s="294"/>
      <c r="H135" s="294" t="s">
        <v>964</v>
      </c>
      <c r="I135" s="294" t="s">
        <v>926</v>
      </c>
      <c r="J135" s="294">
        <v>50</v>
      </c>
      <c r="K135" s="342"/>
    </row>
    <row r="136" spans="2:11" s="1" customFormat="1" ht="15" customHeight="1">
      <c r="B136" s="339"/>
      <c r="C136" s="294" t="s">
        <v>951</v>
      </c>
      <c r="D136" s="294"/>
      <c r="E136" s="294"/>
      <c r="F136" s="317" t="s">
        <v>930</v>
      </c>
      <c r="G136" s="294"/>
      <c r="H136" s="294" t="s">
        <v>964</v>
      </c>
      <c r="I136" s="294" t="s">
        <v>926</v>
      </c>
      <c r="J136" s="294">
        <v>50</v>
      </c>
      <c r="K136" s="342"/>
    </row>
    <row r="137" spans="2:11" s="1" customFormat="1" ht="15" customHeight="1">
      <c r="B137" s="339"/>
      <c r="C137" s="294" t="s">
        <v>952</v>
      </c>
      <c r="D137" s="294"/>
      <c r="E137" s="294"/>
      <c r="F137" s="317" t="s">
        <v>930</v>
      </c>
      <c r="G137" s="294"/>
      <c r="H137" s="294" t="s">
        <v>977</v>
      </c>
      <c r="I137" s="294" t="s">
        <v>926</v>
      </c>
      <c r="J137" s="294">
        <v>255</v>
      </c>
      <c r="K137" s="342"/>
    </row>
    <row r="138" spans="2:11" s="1" customFormat="1" ht="15" customHeight="1">
      <c r="B138" s="339"/>
      <c r="C138" s="294" t="s">
        <v>954</v>
      </c>
      <c r="D138" s="294"/>
      <c r="E138" s="294"/>
      <c r="F138" s="317" t="s">
        <v>924</v>
      </c>
      <c r="G138" s="294"/>
      <c r="H138" s="294" t="s">
        <v>978</v>
      </c>
      <c r="I138" s="294" t="s">
        <v>956</v>
      </c>
      <c r="J138" s="294"/>
      <c r="K138" s="342"/>
    </row>
    <row r="139" spans="2:11" s="1" customFormat="1" ht="15" customHeight="1">
      <c r="B139" s="339"/>
      <c r="C139" s="294" t="s">
        <v>957</v>
      </c>
      <c r="D139" s="294"/>
      <c r="E139" s="294"/>
      <c r="F139" s="317" t="s">
        <v>924</v>
      </c>
      <c r="G139" s="294"/>
      <c r="H139" s="294" t="s">
        <v>979</v>
      </c>
      <c r="I139" s="294" t="s">
        <v>959</v>
      </c>
      <c r="J139" s="294"/>
      <c r="K139" s="342"/>
    </row>
    <row r="140" spans="2:11" s="1" customFormat="1" ht="15" customHeight="1">
      <c r="B140" s="339"/>
      <c r="C140" s="294" t="s">
        <v>960</v>
      </c>
      <c r="D140" s="294"/>
      <c r="E140" s="294"/>
      <c r="F140" s="317" t="s">
        <v>924</v>
      </c>
      <c r="G140" s="294"/>
      <c r="H140" s="294" t="s">
        <v>960</v>
      </c>
      <c r="I140" s="294" t="s">
        <v>959</v>
      </c>
      <c r="J140" s="294"/>
      <c r="K140" s="342"/>
    </row>
    <row r="141" spans="2:11" s="1" customFormat="1" ht="15" customHeight="1">
      <c r="B141" s="339"/>
      <c r="C141" s="294" t="s">
        <v>40</v>
      </c>
      <c r="D141" s="294"/>
      <c r="E141" s="294"/>
      <c r="F141" s="317" t="s">
        <v>924</v>
      </c>
      <c r="G141" s="294"/>
      <c r="H141" s="294" t="s">
        <v>980</v>
      </c>
      <c r="I141" s="294" t="s">
        <v>959</v>
      </c>
      <c r="J141" s="294"/>
      <c r="K141" s="342"/>
    </row>
    <row r="142" spans="2:11" s="1" customFormat="1" ht="15" customHeight="1">
      <c r="B142" s="339"/>
      <c r="C142" s="294" t="s">
        <v>981</v>
      </c>
      <c r="D142" s="294"/>
      <c r="E142" s="294"/>
      <c r="F142" s="317" t="s">
        <v>924</v>
      </c>
      <c r="G142" s="294"/>
      <c r="H142" s="294" t="s">
        <v>982</v>
      </c>
      <c r="I142" s="294" t="s">
        <v>959</v>
      </c>
      <c r="J142" s="294"/>
      <c r="K142" s="342"/>
    </row>
    <row r="143" spans="2:11" s="1" customFormat="1" ht="15" customHeight="1">
      <c r="B143" s="343"/>
      <c r="C143" s="344"/>
      <c r="D143" s="344"/>
      <c r="E143" s="344"/>
      <c r="F143" s="344"/>
      <c r="G143" s="344"/>
      <c r="H143" s="344"/>
      <c r="I143" s="344"/>
      <c r="J143" s="344"/>
      <c r="K143" s="345"/>
    </row>
    <row r="144" spans="2:11" s="1" customFormat="1" ht="18.75" customHeight="1">
      <c r="B144" s="330"/>
      <c r="C144" s="330"/>
      <c r="D144" s="330"/>
      <c r="E144" s="330"/>
      <c r="F144" s="331"/>
      <c r="G144" s="330"/>
      <c r="H144" s="330"/>
      <c r="I144" s="330"/>
      <c r="J144" s="330"/>
      <c r="K144" s="330"/>
    </row>
    <row r="145" spans="2:11" s="1" customFormat="1" ht="18.75" customHeight="1">
      <c r="B145" s="302"/>
      <c r="C145" s="302"/>
      <c r="D145" s="302"/>
      <c r="E145" s="302"/>
      <c r="F145" s="302"/>
      <c r="G145" s="302"/>
      <c r="H145" s="302"/>
      <c r="I145" s="302"/>
      <c r="J145" s="302"/>
      <c r="K145" s="302"/>
    </row>
    <row r="146" spans="2:11" s="1" customFormat="1" ht="7.5" customHeight="1">
      <c r="B146" s="303"/>
      <c r="C146" s="304"/>
      <c r="D146" s="304"/>
      <c r="E146" s="304"/>
      <c r="F146" s="304"/>
      <c r="G146" s="304"/>
      <c r="H146" s="304"/>
      <c r="I146" s="304"/>
      <c r="J146" s="304"/>
      <c r="K146" s="305"/>
    </row>
    <row r="147" spans="2:11" s="1" customFormat="1" ht="45" customHeight="1">
      <c r="B147" s="306"/>
      <c r="C147" s="307" t="s">
        <v>983</v>
      </c>
      <c r="D147" s="307"/>
      <c r="E147" s="307"/>
      <c r="F147" s="307"/>
      <c r="G147" s="307"/>
      <c r="H147" s="307"/>
      <c r="I147" s="307"/>
      <c r="J147" s="307"/>
      <c r="K147" s="308"/>
    </row>
    <row r="148" spans="2:11" s="1" customFormat="1" ht="17.25" customHeight="1">
      <c r="B148" s="306"/>
      <c r="C148" s="309" t="s">
        <v>918</v>
      </c>
      <c r="D148" s="309"/>
      <c r="E148" s="309"/>
      <c r="F148" s="309" t="s">
        <v>919</v>
      </c>
      <c r="G148" s="310"/>
      <c r="H148" s="309" t="s">
        <v>56</v>
      </c>
      <c r="I148" s="309" t="s">
        <v>59</v>
      </c>
      <c r="J148" s="309" t="s">
        <v>920</v>
      </c>
      <c r="K148" s="308"/>
    </row>
    <row r="149" spans="2:11" s="1" customFormat="1" ht="17.25" customHeight="1">
      <c r="B149" s="306"/>
      <c r="C149" s="311" t="s">
        <v>921</v>
      </c>
      <c r="D149" s="311"/>
      <c r="E149" s="311"/>
      <c r="F149" s="312" t="s">
        <v>922</v>
      </c>
      <c r="G149" s="313"/>
      <c r="H149" s="311"/>
      <c r="I149" s="311"/>
      <c r="J149" s="311" t="s">
        <v>923</v>
      </c>
      <c r="K149" s="308"/>
    </row>
    <row r="150" spans="2:11" s="1" customFormat="1" ht="5.25" customHeight="1">
      <c r="B150" s="319"/>
      <c r="C150" s="314"/>
      <c r="D150" s="314"/>
      <c r="E150" s="314"/>
      <c r="F150" s="314"/>
      <c r="G150" s="315"/>
      <c r="H150" s="314"/>
      <c r="I150" s="314"/>
      <c r="J150" s="314"/>
      <c r="K150" s="342"/>
    </row>
    <row r="151" spans="2:11" s="1" customFormat="1" ht="15" customHeight="1">
      <c r="B151" s="319"/>
      <c r="C151" s="346" t="s">
        <v>927</v>
      </c>
      <c r="D151" s="294"/>
      <c r="E151" s="294"/>
      <c r="F151" s="347" t="s">
        <v>924</v>
      </c>
      <c r="G151" s="294"/>
      <c r="H151" s="346" t="s">
        <v>964</v>
      </c>
      <c r="I151" s="346" t="s">
        <v>926</v>
      </c>
      <c r="J151" s="346">
        <v>120</v>
      </c>
      <c r="K151" s="342"/>
    </row>
    <row r="152" spans="2:11" s="1" customFormat="1" ht="15" customHeight="1">
      <c r="B152" s="319"/>
      <c r="C152" s="346" t="s">
        <v>973</v>
      </c>
      <c r="D152" s="294"/>
      <c r="E152" s="294"/>
      <c r="F152" s="347" t="s">
        <v>924</v>
      </c>
      <c r="G152" s="294"/>
      <c r="H152" s="346" t="s">
        <v>984</v>
      </c>
      <c r="I152" s="346" t="s">
        <v>926</v>
      </c>
      <c r="J152" s="346" t="s">
        <v>975</v>
      </c>
      <c r="K152" s="342"/>
    </row>
    <row r="153" spans="2:11" s="1" customFormat="1" ht="15" customHeight="1">
      <c r="B153" s="319"/>
      <c r="C153" s="346" t="s">
        <v>87</v>
      </c>
      <c r="D153" s="294"/>
      <c r="E153" s="294"/>
      <c r="F153" s="347" t="s">
        <v>924</v>
      </c>
      <c r="G153" s="294"/>
      <c r="H153" s="346" t="s">
        <v>985</v>
      </c>
      <c r="I153" s="346" t="s">
        <v>926</v>
      </c>
      <c r="J153" s="346" t="s">
        <v>975</v>
      </c>
      <c r="K153" s="342"/>
    </row>
    <row r="154" spans="2:11" s="1" customFormat="1" ht="15" customHeight="1">
      <c r="B154" s="319"/>
      <c r="C154" s="346" t="s">
        <v>929</v>
      </c>
      <c r="D154" s="294"/>
      <c r="E154" s="294"/>
      <c r="F154" s="347" t="s">
        <v>930</v>
      </c>
      <c r="G154" s="294"/>
      <c r="H154" s="346" t="s">
        <v>964</v>
      </c>
      <c r="I154" s="346" t="s">
        <v>926</v>
      </c>
      <c r="J154" s="346">
        <v>50</v>
      </c>
      <c r="K154" s="342"/>
    </row>
    <row r="155" spans="2:11" s="1" customFormat="1" ht="15" customHeight="1">
      <c r="B155" s="319"/>
      <c r="C155" s="346" t="s">
        <v>932</v>
      </c>
      <c r="D155" s="294"/>
      <c r="E155" s="294"/>
      <c r="F155" s="347" t="s">
        <v>924</v>
      </c>
      <c r="G155" s="294"/>
      <c r="H155" s="346" t="s">
        <v>964</v>
      </c>
      <c r="I155" s="346" t="s">
        <v>934</v>
      </c>
      <c r="J155" s="346"/>
      <c r="K155" s="342"/>
    </row>
    <row r="156" spans="2:11" s="1" customFormat="1" ht="15" customHeight="1">
      <c r="B156" s="319"/>
      <c r="C156" s="346" t="s">
        <v>943</v>
      </c>
      <c r="D156" s="294"/>
      <c r="E156" s="294"/>
      <c r="F156" s="347" t="s">
        <v>930</v>
      </c>
      <c r="G156" s="294"/>
      <c r="H156" s="346" t="s">
        <v>964</v>
      </c>
      <c r="I156" s="346" t="s">
        <v>926</v>
      </c>
      <c r="J156" s="346">
        <v>50</v>
      </c>
      <c r="K156" s="342"/>
    </row>
    <row r="157" spans="2:11" s="1" customFormat="1" ht="15" customHeight="1">
      <c r="B157" s="319"/>
      <c r="C157" s="346" t="s">
        <v>951</v>
      </c>
      <c r="D157" s="294"/>
      <c r="E157" s="294"/>
      <c r="F157" s="347" t="s">
        <v>930</v>
      </c>
      <c r="G157" s="294"/>
      <c r="H157" s="346" t="s">
        <v>964</v>
      </c>
      <c r="I157" s="346" t="s">
        <v>926</v>
      </c>
      <c r="J157" s="346">
        <v>50</v>
      </c>
      <c r="K157" s="342"/>
    </row>
    <row r="158" spans="2:11" s="1" customFormat="1" ht="15" customHeight="1">
      <c r="B158" s="319"/>
      <c r="C158" s="346" t="s">
        <v>949</v>
      </c>
      <c r="D158" s="294"/>
      <c r="E158" s="294"/>
      <c r="F158" s="347" t="s">
        <v>930</v>
      </c>
      <c r="G158" s="294"/>
      <c r="H158" s="346" t="s">
        <v>964</v>
      </c>
      <c r="I158" s="346" t="s">
        <v>926</v>
      </c>
      <c r="J158" s="346">
        <v>50</v>
      </c>
      <c r="K158" s="342"/>
    </row>
    <row r="159" spans="2:11" s="1" customFormat="1" ht="15" customHeight="1">
      <c r="B159" s="319"/>
      <c r="C159" s="346" t="s">
        <v>107</v>
      </c>
      <c r="D159" s="294"/>
      <c r="E159" s="294"/>
      <c r="F159" s="347" t="s">
        <v>924</v>
      </c>
      <c r="G159" s="294"/>
      <c r="H159" s="346" t="s">
        <v>986</v>
      </c>
      <c r="I159" s="346" t="s">
        <v>926</v>
      </c>
      <c r="J159" s="346" t="s">
        <v>987</v>
      </c>
      <c r="K159" s="342"/>
    </row>
    <row r="160" spans="2:11" s="1" customFormat="1" ht="15" customHeight="1">
      <c r="B160" s="319"/>
      <c r="C160" s="346" t="s">
        <v>988</v>
      </c>
      <c r="D160" s="294"/>
      <c r="E160" s="294"/>
      <c r="F160" s="347" t="s">
        <v>924</v>
      </c>
      <c r="G160" s="294"/>
      <c r="H160" s="346" t="s">
        <v>989</v>
      </c>
      <c r="I160" s="346" t="s">
        <v>959</v>
      </c>
      <c r="J160" s="346"/>
      <c r="K160" s="342"/>
    </row>
    <row r="161" spans="2:11" s="1" customFormat="1" ht="15" customHeight="1">
      <c r="B161" s="348"/>
      <c r="C161" s="328"/>
      <c r="D161" s="328"/>
      <c r="E161" s="328"/>
      <c r="F161" s="328"/>
      <c r="G161" s="328"/>
      <c r="H161" s="328"/>
      <c r="I161" s="328"/>
      <c r="J161" s="328"/>
      <c r="K161" s="349"/>
    </row>
    <row r="162" spans="2:11" s="1" customFormat="1" ht="18.75" customHeight="1">
      <c r="B162" s="330"/>
      <c r="C162" s="340"/>
      <c r="D162" s="340"/>
      <c r="E162" s="340"/>
      <c r="F162" s="350"/>
      <c r="G162" s="340"/>
      <c r="H162" s="340"/>
      <c r="I162" s="340"/>
      <c r="J162" s="340"/>
      <c r="K162" s="330"/>
    </row>
    <row r="163" spans="2:11" s="1" customFormat="1" ht="18.75" customHeight="1">
      <c r="B163" s="302"/>
      <c r="C163" s="302"/>
      <c r="D163" s="302"/>
      <c r="E163" s="302"/>
      <c r="F163" s="302"/>
      <c r="G163" s="302"/>
      <c r="H163" s="302"/>
      <c r="I163" s="302"/>
      <c r="J163" s="302"/>
      <c r="K163" s="302"/>
    </row>
    <row r="164" spans="2:11" s="1" customFormat="1" ht="7.5" customHeight="1">
      <c r="B164" s="281"/>
      <c r="C164" s="282"/>
      <c r="D164" s="282"/>
      <c r="E164" s="282"/>
      <c r="F164" s="282"/>
      <c r="G164" s="282"/>
      <c r="H164" s="282"/>
      <c r="I164" s="282"/>
      <c r="J164" s="282"/>
      <c r="K164" s="283"/>
    </row>
    <row r="165" spans="2:11" s="1" customFormat="1" ht="45" customHeight="1">
      <c r="B165" s="284"/>
      <c r="C165" s="285" t="s">
        <v>990</v>
      </c>
      <c r="D165" s="285"/>
      <c r="E165" s="285"/>
      <c r="F165" s="285"/>
      <c r="G165" s="285"/>
      <c r="H165" s="285"/>
      <c r="I165" s="285"/>
      <c r="J165" s="285"/>
      <c r="K165" s="286"/>
    </row>
    <row r="166" spans="2:11" s="1" customFormat="1" ht="17.25" customHeight="1">
      <c r="B166" s="284"/>
      <c r="C166" s="309" t="s">
        <v>918</v>
      </c>
      <c r="D166" s="309"/>
      <c r="E166" s="309"/>
      <c r="F166" s="309" t="s">
        <v>919</v>
      </c>
      <c r="G166" s="351"/>
      <c r="H166" s="352" t="s">
        <v>56</v>
      </c>
      <c r="I166" s="352" t="s">
        <v>59</v>
      </c>
      <c r="J166" s="309" t="s">
        <v>920</v>
      </c>
      <c r="K166" s="286"/>
    </row>
    <row r="167" spans="2:11" s="1" customFormat="1" ht="17.25" customHeight="1">
      <c r="B167" s="287"/>
      <c r="C167" s="311" t="s">
        <v>921</v>
      </c>
      <c r="D167" s="311"/>
      <c r="E167" s="311"/>
      <c r="F167" s="312" t="s">
        <v>922</v>
      </c>
      <c r="G167" s="353"/>
      <c r="H167" s="354"/>
      <c r="I167" s="354"/>
      <c r="J167" s="311" t="s">
        <v>923</v>
      </c>
      <c r="K167" s="289"/>
    </row>
    <row r="168" spans="2:11" s="1" customFormat="1" ht="5.25" customHeight="1">
      <c r="B168" s="319"/>
      <c r="C168" s="314"/>
      <c r="D168" s="314"/>
      <c r="E168" s="314"/>
      <c r="F168" s="314"/>
      <c r="G168" s="315"/>
      <c r="H168" s="314"/>
      <c r="I168" s="314"/>
      <c r="J168" s="314"/>
      <c r="K168" s="342"/>
    </row>
    <row r="169" spans="2:11" s="1" customFormat="1" ht="15" customHeight="1">
      <c r="B169" s="319"/>
      <c r="C169" s="294" t="s">
        <v>927</v>
      </c>
      <c r="D169" s="294"/>
      <c r="E169" s="294"/>
      <c r="F169" s="317" t="s">
        <v>924</v>
      </c>
      <c r="G169" s="294"/>
      <c r="H169" s="294" t="s">
        <v>964</v>
      </c>
      <c r="I169" s="294" t="s">
        <v>926</v>
      </c>
      <c r="J169" s="294">
        <v>120</v>
      </c>
      <c r="K169" s="342"/>
    </row>
    <row r="170" spans="2:11" s="1" customFormat="1" ht="15" customHeight="1">
      <c r="B170" s="319"/>
      <c r="C170" s="294" t="s">
        <v>973</v>
      </c>
      <c r="D170" s="294"/>
      <c r="E170" s="294"/>
      <c r="F170" s="317" t="s">
        <v>924</v>
      </c>
      <c r="G170" s="294"/>
      <c r="H170" s="294" t="s">
        <v>974</v>
      </c>
      <c r="I170" s="294" t="s">
        <v>926</v>
      </c>
      <c r="J170" s="294" t="s">
        <v>975</v>
      </c>
      <c r="K170" s="342"/>
    </row>
    <row r="171" spans="2:11" s="1" customFormat="1" ht="15" customHeight="1">
      <c r="B171" s="319"/>
      <c r="C171" s="294" t="s">
        <v>87</v>
      </c>
      <c r="D171" s="294"/>
      <c r="E171" s="294"/>
      <c r="F171" s="317" t="s">
        <v>924</v>
      </c>
      <c r="G171" s="294"/>
      <c r="H171" s="294" t="s">
        <v>991</v>
      </c>
      <c r="I171" s="294" t="s">
        <v>926</v>
      </c>
      <c r="J171" s="294" t="s">
        <v>975</v>
      </c>
      <c r="K171" s="342"/>
    </row>
    <row r="172" spans="2:11" s="1" customFormat="1" ht="15" customHeight="1">
      <c r="B172" s="319"/>
      <c r="C172" s="294" t="s">
        <v>929</v>
      </c>
      <c r="D172" s="294"/>
      <c r="E172" s="294"/>
      <c r="F172" s="317" t="s">
        <v>930</v>
      </c>
      <c r="G172" s="294"/>
      <c r="H172" s="294" t="s">
        <v>991</v>
      </c>
      <c r="I172" s="294" t="s">
        <v>926</v>
      </c>
      <c r="J172" s="294">
        <v>50</v>
      </c>
      <c r="K172" s="342"/>
    </row>
    <row r="173" spans="2:11" s="1" customFormat="1" ht="15" customHeight="1">
      <c r="B173" s="319"/>
      <c r="C173" s="294" t="s">
        <v>932</v>
      </c>
      <c r="D173" s="294"/>
      <c r="E173" s="294"/>
      <c r="F173" s="317" t="s">
        <v>924</v>
      </c>
      <c r="G173" s="294"/>
      <c r="H173" s="294" t="s">
        <v>991</v>
      </c>
      <c r="I173" s="294" t="s">
        <v>934</v>
      </c>
      <c r="J173" s="294"/>
      <c r="K173" s="342"/>
    </row>
    <row r="174" spans="2:11" s="1" customFormat="1" ht="15" customHeight="1">
      <c r="B174" s="319"/>
      <c r="C174" s="294" t="s">
        <v>943</v>
      </c>
      <c r="D174" s="294"/>
      <c r="E174" s="294"/>
      <c r="F174" s="317" t="s">
        <v>930</v>
      </c>
      <c r="G174" s="294"/>
      <c r="H174" s="294" t="s">
        <v>991</v>
      </c>
      <c r="I174" s="294" t="s">
        <v>926</v>
      </c>
      <c r="J174" s="294">
        <v>50</v>
      </c>
      <c r="K174" s="342"/>
    </row>
    <row r="175" spans="2:11" s="1" customFormat="1" ht="15" customHeight="1">
      <c r="B175" s="319"/>
      <c r="C175" s="294" t="s">
        <v>951</v>
      </c>
      <c r="D175" s="294"/>
      <c r="E175" s="294"/>
      <c r="F175" s="317" t="s">
        <v>930</v>
      </c>
      <c r="G175" s="294"/>
      <c r="H175" s="294" t="s">
        <v>991</v>
      </c>
      <c r="I175" s="294" t="s">
        <v>926</v>
      </c>
      <c r="J175" s="294">
        <v>50</v>
      </c>
      <c r="K175" s="342"/>
    </row>
    <row r="176" spans="2:11" s="1" customFormat="1" ht="15" customHeight="1">
      <c r="B176" s="319"/>
      <c r="C176" s="294" t="s">
        <v>949</v>
      </c>
      <c r="D176" s="294"/>
      <c r="E176" s="294"/>
      <c r="F176" s="317" t="s">
        <v>930</v>
      </c>
      <c r="G176" s="294"/>
      <c r="H176" s="294" t="s">
        <v>991</v>
      </c>
      <c r="I176" s="294" t="s">
        <v>926</v>
      </c>
      <c r="J176" s="294">
        <v>50</v>
      </c>
      <c r="K176" s="342"/>
    </row>
    <row r="177" spans="2:11" s="1" customFormat="1" ht="15" customHeight="1">
      <c r="B177" s="319"/>
      <c r="C177" s="294" t="s">
        <v>125</v>
      </c>
      <c r="D177" s="294"/>
      <c r="E177" s="294"/>
      <c r="F177" s="317" t="s">
        <v>924</v>
      </c>
      <c r="G177" s="294"/>
      <c r="H177" s="294" t="s">
        <v>992</v>
      </c>
      <c r="I177" s="294" t="s">
        <v>993</v>
      </c>
      <c r="J177" s="294"/>
      <c r="K177" s="342"/>
    </row>
    <row r="178" spans="2:11" s="1" customFormat="1" ht="15" customHeight="1">
      <c r="B178" s="319"/>
      <c r="C178" s="294" t="s">
        <v>59</v>
      </c>
      <c r="D178" s="294"/>
      <c r="E178" s="294"/>
      <c r="F178" s="317" t="s">
        <v>924</v>
      </c>
      <c r="G178" s="294"/>
      <c r="H178" s="294" t="s">
        <v>994</v>
      </c>
      <c r="I178" s="294" t="s">
        <v>995</v>
      </c>
      <c r="J178" s="294">
        <v>1</v>
      </c>
      <c r="K178" s="342"/>
    </row>
    <row r="179" spans="2:11" s="1" customFormat="1" ht="15" customHeight="1">
      <c r="B179" s="319"/>
      <c r="C179" s="294" t="s">
        <v>55</v>
      </c>
      <c r="D179" s="294"/>
      <c r="E179" s="294"/>
      <c r="F179" s="317" t="s">
        <v>924</v>
      </c>
      <c r="G179" s="294"/>
      <c r="H179" s="294" t="s">
        <v>996</v>
      </c>
      <c r="I179" s="294" t="s">
        <v>926</v>
      </c>
      <c r="J179" s="294">
        <v>20</v>
      </c>
      <c r="K179" s="342"/>
    </row>
    <row r="180" spans="2:11" s="1" customFormat="1" ht="15" customHeight="1">
      <c r="B180" s="319"/>
      <c r="C180" s="294" t="s">
        <v>56</v>
      </c>
      <c r="D180" s="294"/>
      <c r="E180" s="294"/>
      <c r="F180" s="317" t="s">
        <v>924</v>
      </c>
      <c r="G180" s="294"/>
      <c r="H180" s="294" t="s">
        <v>997</v>
      </c>
      <c r="I180" s="294" t="s">
        <v>926</v>
      </c>
      <c r="J180" s="294">
        <v>255</v>
      </c>
      <c r="K180" s="342"/>
    </row>
    <row r="181" spans="2:11" s="1" customFormat="1" ht="15" customHeight="1">
      <c r="B181" s="319"/>
      <c r="C181" s="294" t="s">
        <v>126</v>
      </c>
      <c r="D181" s="294"/>
      <c r="E181" s="294"/>
      <c r="F181" s="317" t="s">
        <v>924</v>
      </c>
      <c r="G181" s="294"/>
      <c r="H181" s="294" t="s">
        <v>888</v>
      </c>
      <c r="I181" s="294" t="s">
        <v>926</v>
      </c>
      <c r="J181" s="294">
        <v>10</v>
      </c>
      <c r="K181" s="342"/>
    </row>
    <row r="182" spans="2:11" s="1" customFormat="1" ht="15" customHeight="1">
      <c r="B182" s="319"/>
      <c r="C182" s="294" t="s">
        <v>127</v>
      </c>
      <c r="D182" s="294"/>
      <c r="E182" s="294"/>
      <c r="F182" s="317" t="s">
        <v>924</v>
      </c>
      <c r="G182" s="294"/>
      <c r="H182" s="294" t="s">
        <v>998</v>
      </c>
      <c r="I182" s="294" t="s">
        <v>959</v>
      </c>
      <c r="J182" s="294"/>
      <c r="K182" s="342"/>
    </row>
    <row r="183" spans="2:11" s="1" customFormat="1" ht="15" customHeight="1">
      <c r="B183" s="319"/>
      <c r="C183" s="294" t="s">
        <v>999</v>
      </c>
      <c r="D183" s="294"/>
      <c r="E183" s="294"/>
      <c r="F183" s="317" t="s">
        <v>924</v>
      </c>
      <c r="G183" s="294"/>
      <c r="H183" s="294" t="s">
        <v>1000</v>
      </c>
      <c r="I183" s="294" t="s">
        <v>959</v>
      </c>
      <c r="J183" s="294"/>
      <c r="K183" s="342"/>
    </row>
    <row r="184" spans="2:11" s="1" customFormat="1" ht="15" customHeight="1">
      <c r="B184" s="319"/>
      <c r="C184" s="294" t="s">
        <v>988</v>
      </c>
      <c r="D184" s="294"/>
      <c r="E184" s="294"/>
      <c r="F184" s="317" t="s">
        <v>924</v>
      </c>
      <c r="G184" s="294"/>
      <c r="H184" s="294" t="s">
        <v>1001</v>
      </c>
      <c r="I184" s="294" t="s">
        <v>959</v>
      </c>
      <c r="J184" s="294"/>
      <c r="K184" s="342"/>
    </row>
    <row r="185" spans="2:11" s="1" customFormat="1" ht="15" customHeight="1">
      <c r="B185" s="319"/>
      <c r="C185" s="294" t="s">
        <v>129</v>
      </c>
      <c r="D185" s="294"/>
      <c r="E185" s="294"/>
      <c r="F185" s="317" t="s">
        <v>930</v>
      </c>
      <c r="G185" s="294"/>
      <c r="H185" s="294" t="s">
        <v>1002</v>
      </c>
      <c r="I185" s="294" t="s">
        <v>926</v>
      </c>
      <c r="J185" s="294">
        <v>50</v>
      </c>
      <c r="K185" s="342"/>
    </row>
    <row r="186" spans="2:11" s="1" customFormat="1" ht="15" customHeight="1">
      <c r="B186" s="319"/>
      <c r="C186" s="294" t="s">
        <v>1003</v>
      </c>
      <c r="D186" s="294"/>
      <c r="E186" s="294"/>
      <c r="F186" s="317" t="s">
        <v>930</v>
      </c>
      <c r="G186" s="294"/>
      <c r="H186" s="294" t="s">
        <v>1004</v>
      </c>
      <c r="I186" s="294" t="s">
        <v>1005</v>
      </c>
      <c r="J186" s="294"/>
      <c r="K186" s="342"/>
    </row>
    <row r="187" spans="2:11" s="1" customFormat="1" ht="15" customHeight="1">
      <c r="B187" s="319"/>
      <c r="C187" s="294" t="s">
        <v>1006</v>
      </c>
      <c r="D187" s="294"/>
      <c r="E187" s="294"/>
      <c r="F187" s="317" t="s">
        <v>930</v>
      </c>
      <c r="G187" s="294"/>
      <c r="H187" s="294" t="s">
        <v>1007</v>
      </c>
      <c r="I187" s="294" t="s">
        <v>1005</v>
      </c>
      <c r="J187" s="294"/>
      <c r="K187" s="342"/>
    </row>
    <row r="188" spans="2:11" s="1" customFormat="1" ht="15" customHeight="1">
      <c r="B188" s="319"/>
      <c r="C188" s="294" t="s">
        <v>1008</v>
      </c>
      <c r="D188" s="294"/>
      <c r="E188" s="294"/>
      <c r="F188" s="317" t="s">
        <v>930</v>
      </c>
      <c r="G188" s="294"/>
      <c r="H188" s="294" t="s">
        <v>1009</v>
      </c>
      <c r="I188" s="294" t="s">
        <v>1005</v>
      </c>
      <c r="J188" s="294"/>
      <c r="K188" s="342"/>
    </row>
    <row r="189" spans="2:11" s="1" customFormat="1" ht="15" customHeight="1">
      <c r="B189" s="319"/>
      <c r="C189" s="355" t="s">
        <v>1010</v>
      </c>
      <c r="D189" s="294"/>
      <c r="E189" s="294"/>
      <c r="F189" s="317" t="s">
        <v>930</v>
      </c>
      <c r="G189" s="294"/>
      <c r="H189" s="294" t="s">
        <v>1011</v>
      </c>
      <c r="I189" s="294" t="s">
        <v>1012</v>
      </c>
      <c r="J189" s="356" t="s">
        <v>1013</v>
      </c>
      <c r="K189" s="342"/>
    </row>
    <row r="190" spans="2:11" s="1" customFormat="1" ht="15" customHeight="1">
      <c r="B190" s="319"/>
      <c r="C190" s="355" t="s">
        <v>44</v>
      </c>
      <c r="D190" s="294"/>
      <c r="E190" s="294"/>
      <c r="F190" s="317" t="s">
        <v>924</v>
      </c>
      <c r="G190" s="294"/>
      <c r="H190" s="291" t="s">
        <v>1014</v>
      </c>
      <c r="I190" s="294" t="s">
        <v>1015</v>
      </c>
      <c r="J190" s="294"/>
      <c r="K190" s="342"/>
    </row>
    <row r="191" spans="2:11" s="1" customFormat="1" ht="15" customHeight="1">
      <c r="B191" s="319"/>
      <c r="C191" s="355" t="s">
        <v>1016</v>
      </c>
      <c r="D191" s="294"/>
      <c r="E191" s="294"/>
      <c r="F191" s="317" t="s">
        <v>924</v>
      </c>
      <c r="G191" s="294"/>
      <c r="H191" s="294" t="s">
        <v>1017</v>
      </c>
      <c r="I191" s="294" t="s">
        <v>959</v>
      </c>
      <c r="J191" s="294"/>
      <c r="K191" s="342"/>
    </row>
    <row r="192" spans="2:11" s="1" customFormat="1" ht="15" customHeight="1">
      <c r="B192" s="319"/>
      <c r="C192" s="355" t="s">
        <v>1018</v>
      </c>
      <c r="D192" s="294"/>
      <c r="E192" s="294"/>
      <c r="F192" s="317" t="s">
        <v>924</v>
      </c>
      <c r="G192" s="294"/>
      <c r="H192" s="294" t="s">
        <v>1019</v>
      </c>
      <c r="I192" s="294" t="s">
        <v>959</v>
      </c>
      <c r="J192" s="294"/>
      <c r="K192" s="342"/>
    </row>
    <row r="193" spans="2:11" s="1" customFormat="1" ht="15" customHeight="1">
      <c r="B193" s="319"/>
      <c r="C193" s="355" t="s">
        <v>1020</v>
      </c>
      <c r="D193" s="294"/>
      <c r="E193" s="294"/>
      <c r="F193" s="317" t="s">
        <v>930</v>
      </c>
      <c r="G193" s="294"/>
      <c r="H193" s="294" t="s">
        <v>1021</v>
      </c>
      <c r="I193" s="294" t="s">
        <v>959</v>
      </c>
      <c r="J193" s="294"/>
      <c r="K193" s="342"/>
    </row>
    <row r="194" spans="2:11" s="1" customFormat="1" ht="15" customHeight="1">
      <c r="B194" s="348"/>
      <c r="C194" s="357"/>
      <c r="D194" s="328"/>
      <c r="E194" s="328"/>
      <c r="F194" s="328"/>
      <c r="G194" s="328"/>
      <c r="H194" s="328"/>
      <c r="I194" s="328"/>
      <c r="J194" s="328"/>
      <c r="K194" s="349"/>
    </row>
    <row r="195" spans="2:11" s="1" customFormat="1" ht="18.75" customHeight="1">
      <c r="B195" s="330"/>
      <c r="C195" s="340"/>
      <c r="D195" s="340"/>
      <c r="E195" s="340"/>
      <c r="F195" s="350"/>
      <c r="G195" s="340"/>
      <c r="H195" s="340"/>
      <c r="I195" s="340"/>
      <c r="J195" s="340"/>
      <c r="K195" s="330"/>
    </row>
    <row r="196" spans="2:11" s="1" customFormat="1" ht="18.75" customHeight="1">
      <c r="B196" s="330"/>
      <c r="C196" s="340"/>
      <c r="D196" s="340"/>
      <c r="E196" s="340"/>
      <c r="F196" s="350"/>
      <c r="G196" s="340"/>
      <c r="H196" s="340"/>
      <c r="I196" s="340"/>
      <c r="J196" s="340"/>
      <c r="K196" s="330"/>
    </row>
    <row r="197" spans="2:11" s="1" customFormat="1" ht="18.75" customHeight="1">
      <c r="B197" s="302"/>
      <c r="C197" s="302"/>
      <c r="D197" s="302"/>
      <c r="E197" s="302"/>
      <c r="F197" s="302"/>
      <c r="G197" s="302"/>
      <c r="H197" s="302"/>
      <c r="I197" s="302"/>
      <c r="J197" s="302"/>
      <c r="K197" s="302"/>
    </row>
    <row r="198" spans="2:11" s="1" customFormat="1" ht="13.5">
      <c r="B198" s="281"/>
      <c r="C198" s="282"/>
      <c r="D198" s="282"/>
      <c r="E198" s="282"/>
      <c r="F198" s="282"/>
      <c r="G198" s="282"/>
      <c r="H198" s="282"/>
      <c r="I198" s="282"/>
      <c r="J198" s="282"/>
      <c r="K198" s="283"/>
    </row>
    <row r="199" spans="2:11" s="1" customFormat="1" ht="21">
      <c r="B199" s="284"/>
      <c r="C199" s="285" t="s">
        <v>1022</v>
      </c>
      <c r="D199" s="285"/>
      <c r="E199" s="285"/>
      <c r="F199" s="285"/>
      <c r="G199" s="285"/>
      <c r="H199" s="285"/>
      <c r="I199" s="285"/>
      <c r="J199" s="285"/>
      <c r="K199" s="286"/>
    </row>
    <row r="200" spans="2:11" s="1" customFormat="1" ht="25.5" customHeight="1">
      <c r="B200" s="284"/>
      <c r="C200" s="358" t="s">
        <v>1023</v>
      </c>
      <c r="D200" s="358"/>
      <c r="E200" s="358"/>
      <c r="F200" s="358" t="s">
        <v>1024</v>
      </c>
      <c r="G200" s="359"/>
      <c r="H200" s="358" t="s">
        <v>1025</v>
      </c>
      <c r="I200" s="358"/>
      <c r="J200" s="358"/>
      <c r="K200" s="286"/>
    </row>
    <row r="201" spans="2:11" s="1" customFormat="1" ht="5.25" customHeight="1">
      <c r="B201" s="319"/>
      <c r="C201" s="314"/>
      <c r="D201" s="314"/>
      <c r="E201" s="314"/>
      <c r="F201" s="314"/>
      <c r="G201" s="340"/>
      <c r="H201" s="314"/>
      <c r="I201" s="314"/>
      <c r="J201" s="314"/>
      <c r="K201" s="342"/>
    </row>
    <row r="202" spans="2:11" s="1" customFormat="1" ht="15" customHeight="1">
      <c r="B202" s="319"/>
      <c r="C202" s="294" t="s">
        <v>1015</v>
      </c>
      <c r="D202" s="294"/>
      <c r="E202" s="294"/>
      <c r="F202" s="317" t="s">
        <v>45</v>
      </c>
      <c r="G202" s="294"/>
      <c r="H202" s="294" t="s">
        <v>1026</v>
      </c>
      <c r="I202" s="294"/>
      <c r="J202" s="294"/>
      <c r="K202" s="342"/>
    </row>
    <row r="203" spans="2:11" s="1" customFormat="1" ht="15" customHeight="1">
      <c r="B203" s="319"/>
      <c r="C203" s="294"/>
      <c r="D203" s="294"/>
      <c r="E203" s="294"/>
      <c r="F203" s="317" t="s">
        <v>46</v>
      </c>
      <c r="G203" s="294"/>
      <c r="H203" s="294" t="s">
        <v>1027</v>
      </c>
      <c r="I203" s="294"/>
      <c r="J203" s="294"/>
      <c r="K203" s="342"/>
    </row>
    <row r="204" spans="2:11" s="1" customFormat="1" ht="15" customHeight="1">
      <c r="B204" s="319"/>
      <c r="C204" s="294"/>
      <c r="D204" s="294"/>
      <c r="E204" s="294"/>
      <c r="F204" s="317" t="s">
        <v>49</v>
      </c>
      <c r="G204" s="294"/>
      <c r="H204" s="294" t="s">
        <v>1028</v>
      </c>
      <c r="I204" s="294"/>
      <c r="J204" s="294"/>
      <c r="K204" s="342"/>
    </row>
    <row r="205" spans="2:11" s="1" customFormat="1" ht="15" customHeight="1">
      <c r="B205" s="319"/>
      <c r="C205" s="294"/>
      <c r="D205" s="294"/>
      <c r="E205" s="294"/>
      <c r="F205" s="317" t="s">
        <v>47</v>
      </c>
      <c r="G205" s="294"/>
      <c r="H205" s="294" t="s">
        <v>1029</v>
      </c>
      <c r="I205" s="294"/>
      <c r="J205" s="294"/>
      <c r="K205" s="342"/>
    </row>
    <row r="206" spans="2:11" s="1" customFormat="1" ht="15" customHeight="1">
      <c r="B206" s="319"/>
      <c r="C206" s="294"/>
      <c r="D206" s="294"/>
      <c r="E206" s="294"/>
      <c r="F206" s="317" t="s">
        <v>48</v>
      </c>
      <c r="G206" s="294"/>
      <c r="H206" s="294" t="s">
        <v>1030</v>
      </c>
      <c r="I206" s="294"/>
      <c r="J206" s="294"/>
      <c r="K206" s="342"/>
    </row>
    <row r="207" spans="2:11" s="1" customFormat="1" ht="15" customHeight="1">
      <c r="B207" s="319"/>
      <c r="C207" s="294"/>
      <c r="D207" s="294"/>
      <c r="E207" s="294"/>
      <c r="F207" s="317"/>
      <c r="G207" s="294"/>
      <c r="H207" s="294"/>
      <c r="I207" s="294"/>
      <c r="J207" s="294"/>
      <c r="K207" s="342"/>
    </row>
    <row r="208" spans="2:11" s="1" customFormat="1" ht="15" customHeight="1">
      <c r="B208" s="319"/>
      <c r="C208" s="294" t="s">
        <v>971</v>
      </c>
      <c r="D208" s="294"/>
      <c r="E208" s="294"/>
      <c r="F208" s="317" t="s">
        <v>80</v>
      </c>
      <c r="G208" s="294"/>
      <c r="H208" s="294" t="s">
        <v>1031</v>
      </c>
      <c r="I208" s="294"/>
      <c r="J208" s="294"/>
      <c r="K208" s="342"/>
    </row>
    <row r="209" spans="2:11" s="1" customFormat="1" ht="15" customHeight="1">
      <c r="B209" s="319"/>
      <c r="C209" s="294"/>
      <c r="D209" s="294"/>
      <c r="E209" s="294"/>
      <c r="F209" s="317" t="s">
        <v>867</v>
      </c>
      <c r="G209" s="294"/>
      <c r="H209" s="294" t="s">
        <v>868</v>
      </c>
      <c r="I209" s="294"/>
      <c r="J209" s="294"/>
      <c r="K209" s="342"/>
    </row>
    <row r="210" spans="2:11" s="1" customFormat="1" ht="15" customHeight="1">
      <c r="B210" s="319"/>
      <c r="C210" s="294"/>
      <c r="D210" s="294"/>
      <c r="E210" s="294"/>
      <c r="F210" s="317" t="s">
        <v>865</v>
      </c>
      <c r="G210" s="294"/>
      <c r="H210" s="294" t="s">
        <v>1032</v>
      </c>
      <c r="I210" s="294"/>
      <c r="J210" s="294"/>
      <c r="K210" s="342"/>
    </row>
    <row r="211" spans="2:11" s="1" customFormat="1" ht="15" customHeight="1">
      <c r="B211" s="360"/>
      <c r="C211" s="294"/>
      <c r="D211" s="294"/>
      <c r="E211" s="294"/>
      <c r="F211" s="317" t="s">
        <v>869</v>
      </c>
      <c r="G211" s="355"/>
      <c r="H211" s="346" t="s">
        <v>870</v>
      </c>
      <c r="I211" s="346"/>
      <c r="J211" s="346"/>
      <c r="K211" s="361"/>
    </row>
    <row r="212" spans="2:11" s="1" customFormat="1" ht="15" customHeight="1">
      <c r="B212" s="360"/>
      <c r="C212" s="294"/>
      <c r="D212" s="294"/>
      <c r="E212" s="294"/>
      <c r="F212" s="317" t="s">
        <v>871</v>
      </c>
      <c r="G212" s="355"/>
      <c r="H212" s="346" t="s">
        <v>1033</v>
      </c>
      <c r="I212" s="346"/>
      <c r="J212" s="346"/>
      <c r="K212" s="361"/>
    </row>
    <row r="213" spans="2:11" s="1" customFormat="1" ht="15" customHeight="1">
      <c r="B213" s="360"/>
      <c r="C213" s="294"/>
      <c r="D213" s="294"/>
      <c r="E213" s="294"/>
      <c r="F213" s="317"/>
      <c r="G213" s="355"/>
      <c r="H213" s="346"/>
      <c r="I213" s="346"/>
      <c r="J213" s="346"/>
      <c r="K213" s="361"/>
    </row>
    <row r="214" spans="2:11" s="1" customFormat="1" ht="15" customHeight="1">
      <c r="B214" s="360"/>
      <c r="C214" s="294" t="s">
        <v>995</v>
      </c>
      <c r="D214" s="294"/>
      <c r="E214" s="294"/>
      <c r="F214" s="317">
        <v>1</v>
      </c>
      <c r="G214" s="355"/>
      <c r="H214" s="346" t="s">
        <v>1034</v>
      </c>
      <c r="I214" s="346"/>
      <c r="J214" s="346"/>
      <c r="K214" s="361"/>
    </row>
    <row r="215" spans="2:11" s="1" customFormat="1" ht="15" customHeight="1">
      <c r="B215" s="360"/>
      <c r="C215" s="294"/>
      <c r="D215" s="294"/>
      <c r="E215" s="294"/>
      <c r="F215" s="317">
        <v>2</v>
      </c>
      <c r="G215" s="355"/>
      <c r="H215" s="346" t="s">
        <v>1035</v>
      </c>
      <c r="I215" s="346"/>
      <c r="J215" s="346"/>
      <c r="K215" s="361"/>
    </row>
    <row r="216" spans="2:11" s="1" customFormat="1" ht="15" customHeight="1">
      <c r="B216" s="360"/>
      <c r="C216" s="294"/>
      <c r="D216" s="294"/>
      <c r="E216" s="294"/>
      <c r="F216" s="317">
        <v>3</v>
      </c>
      <c r="G216" s="355"/>
      <c r="H216" s="346" t="s">
        <v>1036</v>
      </c>
      <c r="I216" s="346"/>
      <c r="J216" s="346"/>
      <c r="K216" s="361"/>
    </row>
    <row r="217" spans="2:11" s="1" customFormat="1" ht="15" customHeight="1">
      <c r="B217" s="360"/>
      <c r="C217" s="294"/>
      <c r="D217" s="294"/>
      <c r="E217" s="294"/>
      <c r="F217" s="317">
        <v>4</v>
      </c>
      <c r="G217" s="355"/>
      <c r="H217" s="346" t="s">
        <v>1037</v>
      </c>
      <c r="I217" s="346"/>
      <c r="J217" s="346"/>
      <c r="K217" s="361"/>
    </row>
    <row r="218" spans="2:11" s="1" customFormat="1" ht="12.75" customHeight="1">
      <c r="B218" s="362"/>
      <c r="C218" s="363"/>
      <c r="D218" s="363"/>
      <c r="E218" s="363"/>
      <c r="F218" s="363"/>
      <c r="G218" s="363"/>
      <c r="H218" s="363"/>
      <c r="I218" s="363"/>
      <c r="J218" s="363"/>
      <c r="K218" s="36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Ondrušková</dc:creator>
  <cp:keywords/>
  <dc:description/>
  <cp:lastModifiedBy>Hana Ondrušková</cp:lastModifiedBy>
  <dcterms:created xsi:type="dcterms:W3CDTF">2021-05-26T11:11:15Z</dcterms:created>
  <dcterms:modified xsi:type="dcterms:W3CDTF">2021-05-26T11:11:22Z</dcterms:modified>
  <cp:category/>
  <cp:version/>
  <cp:contentType/>
  <cp:contentStatus/>
</cp:coreProperties>
</file>