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30375" windowHeight="12720"/>
  </bookViews>
  <sheets>
    <sheet name="01 - SO-01-příjezdová ces..." sheetId="2" r:id="rId1"/>
  </sheets>
  <definedNames>
    <definedName name="_xlnm._FilterDatabase" localSheetId="0" hidden="1">'01 - SO-01-příjezdová ces...'!$C$88:$K$113</definedName>
    <definedName name="_xlnm.Print_Titles" localSheetId="0">'01 - SO-01-příjezdová ces...'!$88:$88</definedName>
    <definedName name="_xlnm.Print_Area" localSheetId="0">'01 - SO-01-příjezdová ces...'!$C$4:$J$41,'01 - SO-01-příjezdová ces...'!$C$47:$J$70,'01 - SO-01-příjezdová ces...'!$C$76:$K$113</definedName>
  </definedNames>
  <calcPr calcId="125725"/>
</workbook>
</file>

<file path=xl/calcChain.xml><?xml version="1.0" encoding="utf-8"?>
<calcChain xmlns="http://schemas.openxmlformats.org/spreadsheetml/2006/main">
  <c r="J39" i="2"/>
  <c r="J38"/>
  <c r="J37"/>
  <c r="BI113"/>
  <c r="BH113"/>
  <c r="BG113"/>
  <c r="BF113"/>
  <c r="T113"/>
  <c r="R113"/>
  <c r="P113"/>
  <c r="BK113"/>
  <c r="J113"/>
  <c r="BE113" s="1"/>
  <c r="BI112"/>
  <c r="BH112"/>
  <c r="BG112"/>
  <c r="BF112"/>
  <c r="T112"/>
  <c r="R112"/>
  <c r="P112"/>
  <c r="BK112"/>
  <c r="J112"/>
  <c r="BE112" s="1"/>
  <c r="BI111"/>
  <c r="BH111"/>
  <c r="BG111"/>
  <c r="BF111"/>
  <c r="T111"/>
  <c r="R111"/>
  <c r="P111"/>
  <c r="BK111"/>
  <c r="J111"/>
  <c r="BE111" s="1"/>
  <c r="BI110"/>
  <c r="BH110"/>
  <c r="BG110"/>
  <c r="BF110"/>
  <c r="T110"/>
  <c r="R110"/>
  <c r="P110"/>
  <c r="BK110"/>
  <c r="J110"/>
  <c r="BE110" s="1"/>
  <c r="BI109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BK104" s="1"/>
  <c r="J108"/>
  <c r="BE108" s="1"/>
  <c r="BI107"/>
  <c r="BH107"/>
  <c r="BG107"/>
  <c r="BF107"/>
  <c r="T107"/>
  <c r="T104" s="1"/>
  <c r="R107"/>
  <c r="P107"/>
  <c r="BK107"/>
  <c r="J107"/>
  <c r="BE107" s="1"/>
  <c r="BI106"/>
  <c r="BH106"/>
  <c r="BG106"/>
  <c r="BF106"/>
  <c r="T106"/>
  <c r="R106"/>
  <c r="P106"/>
  <c r="BK106"/>
  <c r="J106"/>
  <c r="BE106" s="1"/>
  <c r="BI105"/>
  <c r="BH105"/>
  <c r="BG105"/>
  <c r="BF105"/>
  <c r="T105"/>
  <c r="R105"/>
  <c r="R104" s="1"/>
  <c r="P105"/>
  <c r="P104" s="1"/>
  <c r="BK105"/>
  <c r="J105"/>
  <c r="BE105" s="1"/>
  <c r="BI103"/>
  <c r="BH103"/>
  <c r="BG103"/>
  <c r="BF103"/>
  <c r="T103"/>
  <c r="T102"/>
  <c r="R103"/>
  <c r="R102" s="1"/>
  <c r="P103"/>
  <c r="P102" s="1"/>
  <c r="BK103"/>
  <c r="BK102" s="1"/>
  <c r="J102" s="1"/>
  <c r="J64" s="1"/>
  <c r="J103"/>
  <c r="BE103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R91" s="1"/>
  <c r="P94"/>
  <c r="BK94"/>
  <c r="J94"/>
  <c r="BE94" s="1"/>
  <c r="BI93"/>
  <c r="F39" s="1"/>
  <c r="BH93"/>
  <c r="BG93"/>
  <c r="BF93"/>
  <c r="T93"/>
  <c r="R93"/>
  <c r="P93"/>
  <c r="BK93"/>
  <c r="J93"/>
  <c r="BE93" s="1"/>
  <c r="BI92"/>
  <c r="BH92"/>
  <c r="F38" s="1"/>
  <c r="BG92"/>
  <c r="BF92"/>
  <c r="T92"/>
  <c r="T91" s="1"/>
  <c r="T90" s="1"/>
  <c r="T89" s="1"/>
  <c r="R92"/>
  <c r="P92"/>
  <c r="P91" s="1"/>
  <c r="BK92"/>
  <c r="BK91" s="1"/>
  <c r="J91" s="1"/>
  <c r="J63" s="1"/>
  <c r="J92"/>
  <c r="BE92" s="1"/>
  <c r="F83"/>
  <c r="E81"/>
  <c r="J31"/>
  <c r="F54"/>
  <c r="E52"/>
  <c r="J57"/>
  <c r="J56"/>
  <c r="F57"/>
  <c r="F56"/>
  <c r="J83"/>
  <c r="E79"/>
  <c r="F37" l="1"/>
  <c r="J36"/>
  <c r="F36"/>
  <c r="F86"/>
  <c r="J85"/>
  <c r="F85"/>
  <c r="E50"/>
  <c r="J104"/>
  <c r="J65" s="1"/>
  <c r="BK90"/>
  <c r="P90"/>
  <c r="P89" s="1"/>
  <c r="R90"/>
  <c r="R89" s="1"/>
  <c r="F35"/>
  <c r="J54"/>
  <c r="J35"/>
  <c r="J86"/>
  <c r="BK89" l="1"/>
  <c r="J89" s="1"/>
  <c r="J61" s="1"/>
  <c r="J90"/>
  <c r="J62" s="1"/>
  <c r="J70" l="1"/>
  <c r="J30"/>
  <c r="J32" s="1"/>
  <c r="J41" l="1"/>
</calcChain>
</file>

<file path=xl/sharedStrings.xml><?xml version="1.0" encoding="utf-8"?>
<sst xmlns="http://schemas.openxmlformats.org/spreadsheetml/2006/main" count="423" uniqueCount="154">
  <si>
    <t/>
  </si>
  <si>
    <t>False</t>
  </si>
  <si>
    <t>&gt;&gt;  skryté sloupce  &lt;&lt;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</si>
  <si>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</si>
  <si>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</si>
  <si>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</si>
  <si>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</si>
  <si>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</si>
  <si>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</si>
  <si>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</si>
  <si>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</si>
  <si>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</si>
  <si>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</si>
  <si>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</si>
  <si>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</si>
  <si>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</si>
  <si>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</si>
  <si>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</si>
  <si>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</si>
  <si>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</si>
  <si>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</si>
  <si>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</si>
  <si>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</si>
  <si>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</si>
  <si>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</si>
  <si>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</si>
  <si>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</si>
  <si>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</si>
  <si>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</si>
  <si>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</si>
  <si>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</si>
  <si>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</si>
  <si>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</si>
  <si>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</si>
  <si>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D</t>
  </si>
  <si>
    <t>0</t>
  </si>
  <si>
    <t>1</t>
  </si>
  <si>
    <t>{0b88b0d0-a11d-48cb-baf0-b9914225a04b}</t>
  </si>
  <si>
    <t>2</t>
  </si>
  <si>
    <t>Celkové náklady za stavbu 1) + 2)</t>
  </si>
  <si>
    <t>KRYCÍ LIST SOUPISU PRACÍ</t>
  </si>
  <si>
    <t>Objekt:</t>
  </si>
  <si>
    <t>01 - SO-01-příjezdová cesta 1-d.1.4.2. odvodnění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</si>
  <si>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</si>
  <si>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</si>
  <si>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</si>
  <si>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</si>
  <si>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</si>
  <si>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</si>
  <si>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</si>
  <si>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</si>
  <si>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</si>
  <si>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</si>
  <si>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</si>
  <si>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</si>
  <si>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</si>
  <si>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</si>
  <si>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</si>
  <si>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</si>
  <si>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</si>
  <si>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</si>
  <si>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</si>
  <si>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</si>
  <si>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</si>
  <si>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</si>
  <si>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</si>
  <si>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</si>
  <si>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</si>
  <si>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</si>
  <si>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</si>
  <si>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</si>
  <si>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</si>
  <si>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</si>
  <si>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</si>
  <si>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</si>
  <si>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</si>
  <si>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</si>
  <si>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</si>
  <si>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-2129245012</t>
  </si>
  <si>
    <t>132201209</t>
  </si>
  <si>
    <t>Příplatek za lepivost k hloubení rýh š do 2000 mm v hornině tř. 3</t>
  </si>
  <si>
    <t>928904569</t>
  </si>
  <si>
    <t>3</t>
  </si>
  <si>
    <t>151101102</t>
  </si>
  <si>
    <t>Zřízení příložného pažení a rozepření stěn rýh hl do 4 m</t>
  </si>
  <si>
    <t>m2</t>
  </si>
  <si>
    <t>-1039511866</t>
  </si>
  <si>
    <t>151101112</t>
  </si>
  <si>
    <t>Odstranění příložného pažení a rozepření stěn rýh hl do 4 m</t>
  </si>
  <si>
    <t>1682285936</t>
  </si>
  <si>
    <t>5</t>
  </si>
  <si>
    <t>161101102</t>
  </si>
  <si>
    <t>Svislé přemístění výkopku z horniny tř. 1 až 4 hl výkopu do 4 m</t>
  </si>
  <si>
    <t>1102761178</t>
  </si>
  <si>
    <t>6</t>
  </si>
  <si>
    <t>162201201</t>
  </si>
  <si>
    <t>Vodorovné přemístění do 10 m nošením výkopku z horniny tř. 1 až 4</t>
  </si>
  <si>
    <t>-279579820</t>
  </si>
  <si>
    <t>7</t>
  </si>
  <si>
    <t>162201209</t>
  </si>
  <si>
    <t>Příplatek k vodorovnému přemístění nošením ZKD 10 m nošení výkopku z horniny tř. 1 až 4</t>
  </si>
  <si>
    <t>-1697824191</t>
  </si>
  <si>
    <t>8</t>
  </si>
  <si>
    <t>171201201</t>
  </si>
  <si>
    <t>Uložení sypaniny na skládky</t>
  </si>
  <si>
    <t>-1179330984</t>
  </si>
  <si>
    <t>9</t>
  </si>
  <si>
    <t>171201211</t>
  </si>
  <si>
    <t>Poplatek za uložení stavebního odpadu - zeminy a kameniva na skládce</t>
  </si>
  <si>
    <t>t</t>
  </si>
  <si>
    <t>-2094840267</t>
  </si>
  <si>
    <t>10</t>
  </si>
  <si>
    <t>174101101</t>
  </si>
  <si>
    <t>Zásyp jam, šachet rýh nebo kolem objektů sypaninou se zhutněním</t>
  </si>
  <si>
    <t>949247639</t>
  </si>
  <si>
    <t>Vodorovné konstrukce</t>
  </si>
  <si>
    <t>11</t>
  </si>
  <si>
    <t>451573111</t>
  </si>
  <si>
    <t>Lože pod potrubí otevřený výkop ze štěrkopísku vč. obsypu potrubí</t>
  </si>
  <si>
    <t>2087953225</t>
  </si>
  <si>
    <t>Trubní vedení</t>
  </si>
  <si>
    <t>12</t>
  </si>
  <si>
    <t>Betonové liniové odvodnění zpevněných ploch DN 150 pro pojezd vozidel C250 – beton vyztužený vlákny, l = 1000mm</t>
  </si>
  <si>
    <t>kus</t>
  </si>
  <si>
    <t>-1430954454</t>
  </si>
  <si>
    <t>13</t>
  </si>
  <si>
    <t>Betonové liniové odvodnění - Odtoková vpust s kolmým napojením s integrovaným UPVC nátrubkem DN150 a košem na nečistoty</t>
  </si>
  <si>
    <t>897433063</t>
  </si>
  <si>
    <t>14</t>
  </si>
  <si>
    <t xml:space="preserve">Betonové liniové odvodnění – Litinová mříž C250 s příčnými otvory </t>
  </si>
  <si>
    <t>m</t>
  </si>
  <si>
    <t>-972997169</t>
  </si>
  <si>
    <t>Montáž Betonového liniového odvodnění</t>
  </si>
  <si>
    <t>-932517413</t>
  </si>
  <si>
    <t>16</t>
  </si>
  <si>
    <t>Uliční vpust beton DN450 hl. 1100mm, boční výtok pro PVC 150, dno s kalovou prohlubní, vtoková mříž BEGU D400 (500x500mm), kalový koš pro mříže 500x500mm (d385) hl. 250mm</t>
  </si>
  <si>
    <t>-1737126674</t>
  </si>
  <si>
    <t>17</t>
  </si>
  <si>
    <t>871315221</t>
  </si>
  <si>
    <t>Kanalizační potrubí z tvrdého PVC-systém KG tuhost třídy SN8 DN 160</t>
  </si>
  <si>
    <t>1935645048</t>
  </si>
  <si>
    <t>18</t>
  </si>
  <si>
    <t>892351111</t>
  </si>
  <si>
    <t>Tlaková zkouška vodou potrubí DN 150 nebo 200</t>
  </si>
  <si>
    <t>-507897463</t>
  </si>
  <si>
    <t>19</t>
  </si>
  <si>
    <t>895.1</t>
  </si>
  <si>
    <t>Napojení potrubí do DN150 do stáv. šachty</t>
  </si>
  <si>
    <t>-346569733</t>
  </si>
  <si>
    <t>20</t>
  </si>
  <si>
    <t>895.2</t>
  </si>
  <si>
    <t>Napojení potrubí do DN 150 do stáv. stoky</t>
  </si>
  <si>
    <t>-2003357129</t>
  </si>
  <si>
    <t>VŠB TU OSTRAVA, STAVEBNÍ ÚPRAVY ZPEVNĚNÝCH PLOCH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</si>
</sst>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1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0" fillId="3" borderId="5" xfId="0" applyFont="1" applyFill="1" applyBorder="1" applyAlignment="1">
      <alignment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0" fillId="3" borderId="0" xfId="0" applyFont="1" applyFill="1" applyAlignment="1">
      <alignment vertical="center"/>
    </xf>
    <xf numFmtId="4" fontId="15" fillId="3" borderId="0" xfId="0" applyNumberFormat="1" applyFont="1" applyFill="1" applyAlignment="1">
      <alignment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4" fontId="15" fillId="0" borderId="0" xfId="0" applyNumberFormat="1" applyFont="1" applyAlignment="1"/>
    <xf numFmtId="166" fontId="17" fillId="0" borderId="10" xfId="0" applyNumberFormat="1" applyFont="1" applyBorder="1" applyAlignment="1"/>
    <xf numFmtId="166" fontId="17" fillId="0" borderId="11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/>
    <xf numFmtId="0" fontId="6" fillId="0" borderId="12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49" fontId="0" fillId="0" borderId="20" xfId="0" applyNumberFormat="1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center" vertical="center" wrapText="1"/>
      <protection locked="0"/>
    </xf>
    <xf numFmtId="167" fontId="0" fillId="0" borderId="20" xfId="0" applyNumberFormat="1" applyFont="1" applyBorder="1" applyAlignment="1" applyProtection="1">
      <alignment vertical="center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166" fontId="1" fillId="0" borderId="18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14" fontId="0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14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37"/>
    </row>
    <row r="2" spans="1:46" ht="36.950000000000003" customHeight="1">
      <c r="L2" s="101" t="s">
        <v>2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7" t="s">
        <v>37</v>
      </c>
    </row>
    <row r="3" spans="1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38</v>
      </c>
    </row>
    <row r="4" spans="1:46" ht="24.95" customHeight="1">
      <c r="B4" s="10"/>
      <c r="D4" s="11" t="s">
        <v>40</v>
      </c>
      <c r="L4" s="10"/>
      <c r="M4" s="12" t="s">
        <v>4</v>
      </c>
      <c r="AT4" s="7" t="s">
        <v>1</v>
      </c>
    </row>
    <row r="5" spans="1:46" ht="6.95" customHeight="1">
      <c r="B5" s="10"/>
      <c r="L5" s="10"/>
    </row>
    <row r="6" spans="1:46" ht="12" customHeight="1">
      <c r="B6" s="10"/>
      <c r="D6" s="13" t="s">
        <v>5</v>
      </c>
      <c r="L6" s="10"/>
    </row>
    <row r="7" spans="1:46" ht="16.5" customHeight="1">
      <c r="B7" s="10"/>
      <c r="E7" s="105" t="s">
        <v>153</v>
      </c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</row>
    <row r="8" spans="1:46" s="1" customFormat="1" ht="12" customHeight="1">
      <c r="B8" s="17"/>
      <c r="D8" s="13" t="s">
        <v>41</v>
      </c>
      <c r="L8" s="17"/>
    </row>
    <row r="9" spans="1:46" s="1" customFormat="1" ht="36.950000000000003" customHeight="1">
      <c r="B9" s="17"/>
      <c r="E9" s="97" t="s">
        <v>42</v>
      </c>
      <c r="F9" s="98"/>
      <c r="G9" s="98"/>
      <c r="H9" s="98"/>
      <c r="L9" s="17"/>
    </row>
    <row r="10" spans="1:46" s="1" customFormat="1">
      <c r="B10" s="17"/>
      <c r="L10" s="17"/>
    </row>
    <row r="11" spans="1:46" s="1" customFormat="1" ht="12" customHeight="1">
      <c r="B11" s="17"/>
      <c r="D11" s="13" t="s">
        <v>6</v>
      </c>
      <c r="F11" s="7" t="s">
        <v>0</v>
      </c>
      <c r="I11" s="13" t="s">
        <v>7</v>
      </c>
      <c r="J11" s="7" t="s">
        <v>0</v>
      </c>
      <c r="L11" s="17"/>
    </row>
    <row r="12" spans="1:46" s="1" customFormat="1" ht="12" customHeight="1">
      <c r="B12" s="17"/>
      <c r="D12" s="13" t="s">
        <v>8</v>
      </c>
      <c r="F12" s="7" t="s">
        <v>9</v>
      </c>
      <c r="I12" s="13" t="s">
        <v>10</v>
      </c>
      <c r="J12" s="96">
        <v>44074</v>
      </c>
      <c r="L12" s="17"/>
    </row>
    <row r="13" spans="1:46" s="1" customFormat="1" ht="10.9" customHeight="1">
      <c r="B13" s="17"/>
      <c r="L13" s="17"/>
    </row>
    <row r="14" spans="1:46" s="1" customFormat="1" ht="12" customHeight="1">
      <c r="B14" s="17"/>
      <c r="D14" s="13" t="s">
        <v>11</v>
      </c>
      <c r="I14" s="13" t="s">
        <v>12</v>
      </c>
      <c r="J14" s="7"/>
      <c r="L14" s="17"/>
    </row>
    <row r="15" spans="1:46" s="1" customFormat="1" ht="18" customHeight="1">
      <c r="B15" s="17"/>
      <c r="E15" s="7"/>
      <c r="I15" s="13" t="s">
        <v>13</v>
      </c>
      <c r="J15" s="7"/>
      <c r="L15" s="17"/>
    </row>
    <row r="16" spans="1:46" s="1" customFormat="1" ht="6.95" customHeight="1">
      <c r="B16" s="17"/>
      <c r="L16" s="17"/>
    </row>
    <row r="17" spans="2:12" s="1" customFormat="1" ht="12" customHeight="1">
      <c r="B17" s="17"/>
      <c r="D17" s="13" t="s">
        <v>14</v>
      </c>
      <c r="I17" s="13" t="s">
        <v>12</v>
      </c>
      <c r="J17" s="7"/>
      <c r="L17" s="17"/>
    </row>
    <row r="18" spans="2:12" s="1" customFormat="1" ht="18" customHeight="1">
      <c r="B18" s="17"/>
      <c r="E18" s="103"/>
      <c r="F18" s="103"/>
      <c r="G18" s="103"/>
      <c r="H18" s="103"/>
      <c r="I18" s="13" t="s">
        <v>13</v>
      </c>
      <c r="J18" s="7"/>
      <c r="L18" s="17"/>
    </row>
    <row r="19" spans="2:12" s="1" customFormat="1" ht="6.95" customHeight="1">
      <c r="B19" s="17"/>
      <c r="L19" s="17"/>
    </row>
    <row r="20" spans="2:12" s="1" customFormat="1" ht="12" customHeight="1">
      <c r="B20" s="17"/>
      <c r="D20" s="13" t="s">
        <v>15</v>
      </c>
      <c r="I20" s="13" t="s">
        <v>12</v>
      </c>
      <c r="J20" s="7"/>
      <c r="L20" s="17"/>
    </row>
    <row r="21" spans="2:12" s="1" customFormat="1" ht="18" customHeight="1">
      <c r="B21" s="17"/>
      <c r="E21" s="7"/>
      <c r="I21" s="13" t="s">
        <v>13</v>
      </c>
      <c r="J21" s="7"/>
      <c r="L21" s="17"/>
    </row>
    <row r="22" spans="2:12" s="1" customFormat="1" ht="6.95" customHeight="1">
      <c r="B22" s="17"/>
      <c r="L22" s="17"/>
    </row>
    <row r="23" spans="2:12" s="1" customFormat="1" ht="12" customHeight="1">
      <c r="B23" s="17"/>
      <c r="D23" s="13" t="s">
        <v>16</v>
      </c>
      <c r="I23" s="13" t="s">
        <v>12</v>
      </c>
      <c r="J23" s="7"/>
      <c r="L23" s="17"/>
    </row>
    <row r="24" spans="2:12" s="1" customFormat="1" ht="18" customHeight="1">
      <c r="B24" s="17"/>
      <c r="E24" s="7"/>
      <c r="I24" s="13" t="s">
        <v>13</v>
      </c>
      <c r="J24" s="7"/>
      <c r="L24" s="17"/>
    </row>
    <row r="25" spans="2:12" s="1" customFormat="1" ht="6.95" customHeight="1">
      <c r="B25" s="17"/>
      <c r="L25" s="17"/>
    </row>
    <row r="26" spans="2:12" s="1" customFormat="1" ht="12" customHeight="1">
      <c r="B26" s="17"/>
      <c r="D26" s="13" t="s">
        <v>17</v>
      </c>
      <c r="L26" s="17"/>
    </row>
    <row r="27" spans="2:12" s="2" customFormat="1" ht="16.5" customHeight="1">
      <c r="B27" s="38"/>
      <c r="E27" s="104" t="s">
        <v>0</v>
      </c>
      <c r="F27" s="104"/>
      <c r="G27" s="104"/>
      <c r="H27" s="104"/>
      <c r="L27" s="38"/>
    </row>
    <row r="28" spans="2:12" s="1" customFormat="1" ht="6.95" customHeight="1">
      <c r="B28" s="17"/>
      <c r="L28" s="17"/>
    </row>
    <row r="29" spans="2:12" s="1" customFormat="1" ht="6.95" customHeight="1">
      <c r="B29" s="17"/>
      <c r="D29" s="25"/>
      <c r="E29" s="25"/>
      <c r="F29" s="25"/>
      <c r="G29" s="25"/>
      <c r="H29" s="25"/>
      <c r="I29" s="25"/>
      <c r="J29" s="25"/>
      <c r="K29" s="25"/>
      <c r="L29" s="17"/>
    </row>
    <row r="30" spans="2:12" s="1" customFormat="1" ht="14.45" customHeight="1">
      <c r="B30" s="17"/>
      <c r="D30" s="39" t="s">
        <v>43</v>
      </c>
      <c r="J30" s="16">
        <f>J61</f>
        <v>0</v>
      </c>
      <c r="L30" s="17"/>
    </row>
    <row r="31" spans="2:12" s="1" customFormat="1" ht="14.45" customHeight="1">
      <c r="B31" s="17"/>
      <c r="D31" s="15" t="s">
        <v>44</v>
      </c>
      <c r="J31" s="16">
        <f>J68</f>
        <v>0</v>
      </c>
      <c r="L31" s="17"/>
    </row>
    <row r="32" spans="2:12" s="1" customFormat="1" ht="25.35" customHeight="1">
      <c r="B32" s="17"/>
      <c r="D32" s="40" t="s">
        <v>18</v>
      </c>
      <c r="J32" s="33">
        <f>ROUND(J30 + J31, 2)</f>
        <v>0</v>
      </c>
      <c r="L32" s="17"/>
    </row>
    <row r="33" spans="2:12" s="1" customFormat="1" ht="6.95" customHeight="1">
      <c r="B33" s="17"/>
      <c r="D33" s="25"/>
      <c r="E33" s="25"/>
      <c r="F33" s="25"/>
      <c r="G33" s="25"/>
      <c r="H33" s="25"/>
      <c r="I33" s="25"/>
      <c r="J33" s="25"/>
      <c r="K33" s="25"/>
      <c r="L33" s="17"/>
    </row>
    <row r="34" spans="2:12" s="1" customFormat="1" ht="14.45" customHeight="1">
      <c r="B34" s="17"/>
      <c r="F34" s="18" t="s">
        <v>20</v>
      </c>
      <c r="I34" s="18" t="s">
        <v>19</v>
      </c>
      <c r="J34" s="18" t="s">
        <v>21</v>
      </c>
      <c r="L34" s="17"/>
    </row>
    <row r="35" spans="2:12" s="1" customFormat="1" ht="14.45" customHeight="1">
      <c r="B35" s="17"/>
      <c r="D35" s="13" t="s">
        <v>22</v>
      </c>
      <c r="E35" s="13" t="s">
        <v>23</v>
      </c>
      <c r="F35" s="41">
        <f>ROUND((SUM(BE68:BE69) + SUM(BE89:BE113)),  2)</f>
        <v>0</v>
      </c>
      <c r="I35" s="19">
        <v>0.21</v>
      </c>
      <c r="J35" s="41">
        <f>ROUND(((SUM(BE68:BE69) + SUM(BE89:BE113))*I35),  2)</f>
        <v>0</v>
      </c>
      <c r="L35" s="17"/>
    </row>
    <row r="36" spans="2:12" s="1" customFormat="1" ht="14.45" customHeight="1">
      <c r="B36" s="17"/>
      <c r="E36" s="13" t="s">
        <v>24</v>
      </c>
      <c r="F36" s="41">
        <f>ROUND((SUM(BF68:BF69) + SUM(BF89:BF113)),  2)</f>
        <v>0</v>
      </c>
      <c r="I36" s="19">
        <v>0.15</v>
      </c>
      <c r="J36" s="41">
        <f>ROUND(((SUM(BF68:BF69) + SUM(BF89:BF113))*I36),  2)</f>
        <v>0</v>
      </c>
      <c r="L36" s="17"/>
    </row>
    <row r="37" spans="2:12" s="1" customFormat="1" ht="14.45" hidden="1" customHeight="1">
      <c r="B37" s="17"/>
      <c r="E37" s="13" t="s">
        <v>25</v>
      </c>
      <c r="F37" s="41">
        <f>ROUND((SUM(BG68:BG69) + SUM(BG89:BG113)),  2)</f>
        <v>0</v>
      </c>
      <c r="I37" s="19">
        <v>0.21</v>
      </c>
      <c r="J37" s="41">
        <f>0</f>
        <v>0</v>
      </c>
      <c r="L37" s="17"/>
    </row>
    <row r="38" spans="2:12" s="1" customFormat="1" ht="14.45" hidden="1" customHeight="1">
      <c r="B38" s="17"/>
      <c r="E38" s="13" t="s">
        <v>26</v>
      </c>
      <c r="F38" s="41">
        <f>ROUND((SUM(BH68:BH69) + SUM(BH89:BH113)),  2)</f>
        <v>0</v>
      </c>
      <c r="I38" s="19">
        <v>0.15</v>
      </c>
      <c r="J38" s="41">
        <f>0</f>
        <v>0</v>
      </c>
      <c r="L38" s="17"/>
    </row>
    <row r="39" spans="2:12" s="1" customFormat="1" ht="14.45" hidden="1" customHeight="1">
      <c r="B39" s="17"/>
      <c r="E39" s="13" t="s">
        <v>27</v>
      </c>
      <c r="F39" s="41">
        <f>ROUND((SUM(BI68:BI69) + SUM(BI89:BI113)),  2)</f>
        <v>0</v>
      </c>
      <c r="I39" s="19">
        <v>0</v>
      </c>
      <c r="J39" s="41">
        <f>0</f>
        <v>0</v>
      </c>
      <c r="L39" s="17"/>
    </row>
    <row r="40" spans="2:12" s="1" customFormat="1" ht="6.95" customHeight="1">
      <c r="B40" s="17"/>
      <c r="L40" s="17"/>
    </row>
    <row r="41" spans="2:12" s="1" customFormat="1" ht="25.35" customHeight="1">
      <c r="B41" s="17"/>
      <c r="C41" s="35"/>
      <c r="D41" s="42" t="s">
        <v>28</v>
      </c>
      <c r="E41" s="27"/>
      <c r="F41" s="27"/>
      <c r="G41" s="43" t="s">
        <v>29</v>
      </c>
      <c r="H41" s="44" t="s">
        <v>30</v>
      </c>
      <c r="I41" s="27"/>
      <c r="J41" s="45">
        <f>SUM(J32:J39)</f>
        <v>0</v>
      </c>
      <c r="K41" s="46"/>
      <c r="L41" s="17"/>
    </row>
    <row r="42" spans="2:12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17"/>
    </row>
    <row r="46" spans="2:12" s="1" customFormat="1" ht="6.9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17"/>
    </row>
    <row r="47" spans="2:12" s="1" customFormat="1" ht="24.95" customHeight="1">
      <c r="B47" s="17"/>
      <c r="C47" s="11" t="s">
        <v>45</v>
      </c>
      <c r="L47" s="17"/>
    </row>
    <row r="48" spans="2:12" s="1" customFormat="1" ht="6.95" customHeight="1">
      <c r="B48" s="17"/>
      <c r="L48" s="17"/>
    </row>
    <row r="49" spans="2:47" s="1" customFormat="1" ht="12" customHeight="1">
      <c r="B49" s="17"/>
      <c r="C49" s="13" t="s">
        <v>5</v>
      </c>
      <c r="L49" s="17"/>
    </row>
    <row r="50" spans="2:47" s="1" customFormat="1" ht="16.5" customHeight="1">
      <c r="B50" s="17"/>
      <c r="E50" s="99" t="str">
        <f>E7</f>
        <v>VŠB TU OSTRAVA, STAVEBNÍ ÚPRAVY ZPEVNĚNÝCH PLOCH</v>
      </c>
      <c r="F50" s="100"/>
      <c r="G50" s="100"/>
      <c r="H50" s="100"/>
      <c r="L50" s="17"/>
    </row>
    <row r="51" spans="2:47" s="1" customFormat="1" ht="12" customHeight="1">
      <c r="B51" s="17"/>
      <c r="C51" s="13" t="s">
        <v>41</v>
      </c>
      <c r="L51" s="17"/>
    </row>
    <row r="52" spans="2:47" s="1" customFormat="1" ht="16.5" customHeight="1">
      <c r="B52" s="17"/>
      <c r="E52" s="97" t="str">
        <f>E9</f>
        <v>01 - SO-01-příjezdová cesta 1-d.1.4.2. odvodnění</v>
      </c>
      <c r="F52" s="98"/>
      <c r="G52" s="98"/>
      <c r="H52" s="98"/>
      <c r="L52" s="17"/>
    </row>
    <row r="53" spans="2:47" s="1" customFormat="1" ht="6.95" customHeight="1">
      <c r="B53" s="17"/>
      <c r="L53" s="17"/>
    </row>
    <row r="54" spans="2:47" s="1" customFormat="1" ht="12" customHeight="1">
      <c r="B54" s="17"/>
      <c r="C54" s="13" t="s">
        <v>8</v>
      </c>
      <c r="F54" s="7" t="str">
        <f>F12</f>
        <v xml:space="preserve"> </v>
      </c>
      <c r="I54" s="13" t="s">
        <v>10</v>
      </c>
      <c r="J54" s="24">
        <f>IF(J12="","",J12)</f>
        <v>44074</v>
      </c>
      <c r="L54" s="17"/>
    </row>
    <row r="55" spans="2:47" s="1" customFormat="1" ht="6.95" customHeight="1">
      <c r="B55" s="17"/>
      <c r="L55" s="17"/>
    </row>
    <row r="56" spans="2:47" s="1" customFormat="1" ht="13.7" customHeight="1">
      <c r="B56" s="17"/>
      <c r="C56" s="13" t="s">
        <v>11</v>
      </c>
      <c r="F56" s="7">
        <f>E15</f>
        <v>0</v>
      </c>
      <c r="I56" s="13" t="s">
        <v>15</v>
      </c>
      <c r="J56" s="14">
        <f>E21</f>
        <v>0</v>
      </c>
      <c r="L56" s="17"/>
    </row>
    <row r="57" spans="2:47" s="1" customFormat="1" ht="13.7" customHeight="1">
      <c r="B57" s="17"/>
      <c r="C57" s="13" t="s">
        <v>14</v>
      </c>
      <c r="F57" s="7" t="str">
        <f>IF(E18="","",E18)</f>
        <v/>
      </c>
      <c r="I57" s="13" t="s">
        <v>16</v>
      </c>
      <c r="J57" s="14">
        <f>E24</f>
        <v>0</v>
      </c>
      <c r="L57" s="17"/>
    </row>
    <row r="58" spans="2:47" s="1" customFormat="1" ht="10.35" customHeight="1">
      <c r="B58" s="17"/>
      <c r="L58" s="17"/>
    </row>
    <row r="59" spans="2:47" s="1" customFormat="1" ht="29.25" customHeight="1">
      <c r="B59" s="17"/>
      <c r="C59" s="47" t="s">
        <v>46</v>
      </c>
      <c r="D59" s="35"/>
      <c r="E59" s="35"/>
      <c r="F59" s="35"/>
      <c r="G59" s="35"/>
      <c r="H59" s="35"/>
      <c r="I59" s="35"/>
      <c r="J59" s="48" t="s">
        <v>47</v>
      </c>
      <c r="K59" s="35"/>
      <c r="L59" s="17"/>
    </row>
    <row r="60" spans="2:47" s="1" customFormat="1" ht="10.35" customHeight="1">
      <c r="B60" s="17"/>
      <c r="L60" s="17"/>
    </row>
    <row r="61" spans="2:47" s="1" customFormat="1" ht="22.9" customHeight="1">
      <c r="B61" s="17"/>
      <c r="C61" s="49" t="s">
        <v>48</v>
      </c>
      <c r="J61" s="33">
        <f>J89</f>
        <v>0</v>
      </c>
      <c r="L61" s="17"/>
      <c r="AU61" s="7" t="s">
        <v>49</v>
      </c>
    </row>
    <row r="62" spans="2:47" s="3" customFormat="1" ht="24.95" customHeight="1">
      <c r="B62" s="50"/>
      <c r="D62" s="51" t="s">
        <v>50</v>
      </c>
      <c r="E62" s="52"/>
      <c r="F62" s="52"/>
      <c r="G62" s="52"/>
      <c r="H62" s="52"/>
      <c r="I62" s="52"/>
      <c r="J62" s="53">
        <f>J90</f>
        <v>0</v>
      </c>
      <c r="L62" s="50"/>
    </row>
    <row r="63" spans="2:47" s="4" customFormat="1" ht="19.899999999999999" customHeight="1">
      <c r="B63" s="54"/>
      <c r="D63" s="55" t="s">
        <v>51</v>
      </c>
      <c r="E63" s="56"/>
      <c r="F63" s="56"/>
      <c r="G63" s="56"/>
      <c r="H63" s="56"/>
      <c r="I63" s="56"/>
      <c r="J63" s="57">
        <f>J91</f>
        <v>0</v>
      </c>
      <c r="L63" s="54"/>
    </row>
    <row r="64" spans="2:47" s="4" customFormat="1" ht="19.899999999999999" customHeight="1">
      <c r="B64" s="54"/>
      <c r="D64" s="55" t="s">
        <v>52</v>
      </c>
      <c r="E64" s="56"/>
      <c r="F64" s="56"/>
      <c r="G64" s="56"/>
      <c r="H64" s="56"/>
      <c r="I64" s="56"/>
      <c r="J64" s="57">
        <f>J102</f>
        <v>0</v>
      </c>
      <c r="L64" s="54"/>
    </row>
    <row r="65" spans="2:14" s="4" customFormat="1" ht="19.899999999999999" customHeight="1">
      <c r="B65" s="54"/>
      <c r="D65" s="55" t="s">
        <v>53</v>
      </c>
      <c r="E65" s="56"/>
      <c r="F65" s="56"/>
      <c r="G65" s="56"/>
      <c r="H65" s="56"/>
      <c r="I65" s="56"/>
      <c r="J65" s="57">
        <f>J104</f>
        <v>0</v>
      </c>
      <c r="L65" s="54"/>
    </row>
    <row r="66" spans="2:14" s="1" customFormat="1" ht="21.75" customHeight="1">
      <c r="B66" s="17"/>
      <c r="L66" s="17"/>
    </row>
    <row r="67" spans="2:14" s="1" customFormat="1" ht="6.95" customHeight="1">
      <c r="B67" s="17"/>
      <c r="L67" s="17"/>
    </row>
    <row r="68" spans="2:14" s="1" customFormat="1" ht="29.25" customHeight="1">
      <c r="B68" s="17"/>
      <c r="C68" s="49" t="s">
        <v>54</v>
      </c>
      <c r="J68" s="58">
        <v>0</v>
      </c>
      <c r="L68" s="17"/>
      <c r="N68" s="59" t="s">
        <v>22</v>
      </c>
    </row>
    <row r="69" spans="2:14" s="1" customFormat="1" ht="18" customHeight="1">
      <c r="B69" s="17"/>
      <c r="L69" s="17"/>
    </row>
    <row r="70" spans="2:14" s="1" customFormat="1" ht="29.25" customHeight="1">
      <c r="B70" s="17"/>
      <c r="C70" s="34" t="s">
        <v>39</v>
      </c>
      <c r="D70" s="35"/>
      <c r="E70" s="35"/>
      <c r="F70" s="35"/>
      <c r="G70" s="35"/>
      <c r="H70" s="35"/>
      <c r="I70" s="35"/>
      <c r="J70" s="36">
        <f>ROUND(J61+J68,2)</f>
        <v>0</v>
      </c>
      <c r="K70" s="35"/>
      <c r="L70" s="17"/>
    </row>
    <row r="71" spans="2:14" s="1" customFormat="1" ht="6.95" customHeight="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17"/>
    </row>
    <row r="75" spans="2:14" s="1" customFormat="1" ht="6.95" customHeight="1">
      <c r="B75" s="22"/>
      <c r="C75" s="23"/>
      <c r="D75" s="23"/>
      <c r="E75" s="23"/>
      <c r="F75" s="23"/>
      <c r="G75" s="23"/>
      <c r="H75" s="23"/>
      <c r="I75" s="23"/>
      <c r="J75" s="23"/>
      <c r="K75" s="23"/>
      <c r="L75" s="17"/>
    </row>
    <row r="76" spans="2:14" s="1" customFormat="1" ht="24.95" customHeight="1">
      <c r="B76" s="17"/>
      <c r="C76" s="11" t="s">
        <v>55</v>
      </c>
      <c r="L76" s="17"/>
    </row>
    <row r="77" spans="2:14" s="1" customFormat="1" ht="6.95" customHeight="1">
      <c r="B77" s="17"/>
      <c r="L77" s="17"/>
    </row>
    <row r="78" spans="2:14" s="1" customFormat="1" ht="12" customHeight="1">
      <c r="B78" s="17"/>
      <c r="C78" s="13" t="s">
        <v>5</v>
      </c>
      <c r="L78" s="17"/>
    </row>
    <row r="79" spans="2:14" s="1" customFormat="1" ht="16.5" customHeight="1">
      <c r="B79" s="17"/>
      <c r="E79" s="99" t="str">
        <f>E7</f>
        <v>VŠB TU OSTRAVA, STAVEBNÍ ÚPRAVY ZPEVNĚNÝCH PLOCH</v>
      </c>
      <c r="F79" s="100"/>
      <c r="G79" s="100"/>
      <c r="H79" s="100"/>
      <c r="L79" s="17"/>
    </row>
    <row r="80" spans="2:14" s="1" customFormat="1" ht="12" customHeight="1">
      <c r="B80" s="17"/>
      <c r="C80" s="13" t="s">
        <v>41</v>
      </c>
      <c r="L80" s="17"/>
    </row>
    <row r="81" spans="2:65" s="1" customFormat="1" ht="16.5" customHeight="1">
      <c r="B81" s="17"/>
      <c r="E81" s="97" t="str">
        <f>E9</f>
        <v>01 - SO-01-příjezdová cesta 1-d.1.4.2. odvodnění</v>
      </c>
      <c r="F81" s="98"/>
      <c r="G81" s="98"/>
      <c r="H81" s="98"/>
      <c r="L81" s="17"/>
    </row>
    <row r="82" spans="2:65" s="1" customFormat="1" ht="6.95" customHeight="1">
      <c r="B82" s="17"/>
      <c r="L82" s="17"/>
    </row>
    <row r="83" spans="2:65" s="1" customFormat="1" ht="12" customHeight="1">
      <c r="B83" s="17"/>
      <c r="C83" s="13" t="s">
        <v>8</v>
      </c>
      <c r="F83" s="7" t="str">
        <f>F12</f>
        <v xml:space="preserve"> </v>
      </c>
      <c r="I83" s="13" t="s">
        <v>10</v>
      </c>
      <c r="J83" s="24">
        <f>IF(J12="","",J12)</f>
        <v>44074</v>
      </c>
      <c r="L83" s="17"/>
    </row>
    <row r="84" spans="2:65" s="1" customFormat="1" ht="6.95" customHeight="1">
      <c r="B84" s="17"/>
      <c r="L84" s="17"/>
    </row>
    <row r="85" spans="2:65" s="1" customFormat="1" ht="13.7" customHeight="1">
      <c r="B85" s="17"/>
      <c r="C85" s="13" t="s">
        <v>11</v>
      </c>
      <c r="F85" s="7">
        <f>E15</f>
        <v>0</v>
      </c>
      <c r="I85" s="13" t="s">
        <v>15</v>
      </c>
      <c r="J85" s="14">
        <f>E21</f>
        <v>0</v>
      </c>
      <c r="L85" s="17"/>
    </row>
    <row r="86" spans="2:65" s="1" customFormat="1" ht="13.7" customHeight="1">
      <c r="B86" s="17"/>
      <c r="C86" s="13" t="s">
        <v>14</v>
      </c>
      <c r="F86" s="7" t="str">
        <f>IF(E18="","",E18)</f>
        <v/>
      </c>
      <c r="I86" s="13" t="s">
        <v>16</v>
      </c>
      <c r="J86" s="14">
        <f>E24</f>
        <v>0</v>
      </c>
      <c r="L86" s="17"/>
    </row>
    <row r="87" spans="2:65" s="1" customFormat="1" ht="10.35" customHeight="1">
      <c r="B87" s="17"/>
      <c r="L87" s="17"/>
    </row>
    <row r="88" spans="2:65" s="5" customFormat="1" ht="29.25" customHeight="1">
      <c r="B88" s="60"/>
      <c r="C88" s="61" t="s">
        <v>56</v>
      </c>
      <c r="D88" s="62" t="s">
        <v>33</v>
      </c>
      <c r="E88" s="62" t="s">
        <v>31</v>
      </c>
      <c r="F88" s="62" t="s">
        <v>32</v>
      </c>
      <c r="G88" s="62" t="s">
        <v>57</v>
      </c>
      <c r="H88" s="62" t="s">
        <v>58</v>
      </c>
      <c r="I88" s="62" t="s">
        <v>59</v>
      </c>
      <c r="J88" s="63" t="s">
        <v>47</v>
      </c>
      <c r="K88" s="64" t="s">
        <v>60</v>
      </c>
      <c r="L88" s="60"/>
      <c r="M88" s="28" t="s">
        <v>0</v>
      </c>
      <c r="N88" s="29" t="s">
        <v>22</v>
      </c>
      <c r="O88" s="29" t="s">
        <v>61</v>
      </c>
      <c r="P88" s="29" t="s">
        <v>62</v>
      </c>
      <c r="Q88" s="29" t="s">
        <v>63</v>
      </c>
      <c r="R88" s="29" t="s">
        <v>64</v>
      </c>
      <c r="S88" s="29" t="s">
        <v>65</v>
      </c>
      <c r="T88" s="30" t="s">
        <v>66</v>
      </c>
    </row>
    <row r="89" spans="2:65" s="1" customFormat="1" ht="22.9" customHeight="1">
      <c r="B89" s="17"/>
      <c r="C89" s="32" t="s">
        <v>67</v>
      </c>
      <c r="J89" s="65">
        <f>BK89</f>
        <v>0</v>
      </c>
      <c r="L89" s="17"/>
      <c r="M89" s="31"/>
      <c r="N89" s="25"/>
      <c r="O89" s="25"/>
      <c r="P89" s="66">
        <f>P90</f>
        <v>270.96699999999998</v>
      </c>
      <c r="Q89" s="25"/>
      <c r="R89" s="66">
        <f>R90</f>
        <v>11.45772</v>
      </c>
      <c r="S89" s="25"/>
      <c r="T89" s="67">
        <f>T90</f>
        <v>0</v>
      </c>
      <c r="AT89" s="7" t="s">
        <v>34</v>
      </c>
      <c r="AU89" s="7" t="s">
        <v>49</v>
      </c>
      <c r="BK89" s="68">
        <f>BK90</f>
        <v>0</v>
      </c>
    </row>
    <row r="90" spans="2:65" s="6" customFormat="1" ht="25.9" customHeight="1">
      <c r="B90" s="69"/>
      <c r="D90" s="70" t="s">
        <v>34</v>
      </c>
      <c r="E90" s="71" t="s">
        <v>68</v>
      </c>
      <c r="F90" s="71" t="s">
        <v>69</v>
      </c>
      <c r="J90" s="72">
        <f>BK90</f>
        <v>0</v>
      </c>
      <c r="L90" s="69"/>
      <c r="M90" s="73"/>
      <c r="N90" s="74"/>
      <c r="O90" s="74"/>
      <c r="P90" s="75">
        <f>P91+P102+P104</f>
        <v>270.96699999999998</v>
      </c>
      <c r="Q90" s="74"/>
      <c r="R90" s="75">
        <f>R91+R102+R104</f>
        <v>11.45772</v>
      </c>
      <c r="S90" s="74"/>
      <c r="T90" s="76">
        <f>T91+T102+T104</f>
        <v>0</v>
      </c>
      <c r="AR90" s="70" t="s">
        <v>36</v>
      </c>
      <c r="AT90" s="77" t="s">
        <v>34</v>
      </c>
      <c r="AU90" s="77" t="s">
        <v>35</v>
      </c>
      <c r="AY90" s="70" t="s">
        <v>70</v>
      </c>
      <c r="BK90" s="78">
        <f>BK91+BK102+BK104</f>
        <v>0</v>
      </c>
    </row>
    <row r="91" spans="2:65" s="6" customFormat="1" ht="22.9" customHeight="1">
      <c r="B91" s="69"/>
      <c r="D91" s="70" t="s">
        <v>34</v>
      </c>
      <c r="E91" s="79" t="s">
        <v>36</v>
      </c>
      <c r="F91" s="79" t="s">
        <v>71</v>
      </c>
      <c r="J91" s="80">
        <f>BK91</f>
        <v>0</v>
      </c>
      <c r="L91" s="69"/>
      <c r="M91" s="73"/>
      <c r="N91" s="74"/>
      <c r="O91" s="74"/>
      <c r="P91" s="75">
        <f>SUM(P92:P101)</f>
        <v>256.80500000000001</v>
      </c>
      <c r="Q91" s="74"/>
      <c r="R91" s="75">
        <f>SUM(R92:R101)</f>
        <v>5.9499999999999997E-2</v>
      </c>
      <c r="S91" s="74"/>
      <c r="T91" s="76">
        <f>SUM(T92:T101)</f>
        <v>0</v>
      </c>
      <c r="AR91" s="70" t="s">
        <v>36</v>
      </c>
      <c r="AT91" s="77" t="s">
        <v>34</v>
      </c>
      <c r="AU91" s="77" t="s">
        <v>36</v>
      </c>
      <c r="AY91" s="70" t="s">
        <v>70</v>
      </c>
      <c r="BK91" s="78">
        <f>SUM(BK92:BK101)</f>
        <v>0</v>
      </c>
    </row>
    <row r="92" spans="2:65" s="1" customFormat="1" ht="16.5" customHeight="1">
      <c r="B92" s="81"/>
      <c r="C92" s="82" t="s">
        <v>36</v>
      </c>
      <c r="D92" s="82" t="s">
        <v>72</v>
      </c>
      <c r="E92" s="83" t="s">
        <v>73</v>
      </c>
      <c r="F92" s="84" t="s">
        <v>74</v>
      </c>
      <c r="G92" s="85" t="s">
        <v>75</v>
      </c>
      <c r="H92" s="86">
        <v>35</v>
      </c>
      <c r="I92" s="87"/>
      <c r="J92" s="87">
        <f t="shared" ref="J92:J101" si="0">ROUND(I92*H92,2)</f>
        <v>0</v>
      </c>
      <c r="K92" s="84" t="s">
        <v>76</v>
      </c>
      <c r="L92" s="17"/>
      <c r="M92" s="26" t="s">
        <v>0</v>
      </c>
      <c r="N92" s="88" t="s">
        <v>23</v>
      </c>
      <c r="O92" s="89">
        <v>0.82499999999999996</v>
      </c>
      <c r="P92" s="89">
        <f t="shared" ref="P92:P101" si="1">O92*H92</f>
        <v>28.875</v>
      </c>
      <c r="Q92" s="89">
        <v>0</v>
      </c>
      <c r="R92" s="89">
        <f t="shared" ref="R92:R101" si="2">Q92*H92</f>
        <v>0</v>
      </c>
      <c r="S92" s="89">
        <v>0</v>
      </c>
      <c r="T92" s="90">
        <f t="shared" ref="T92:T101" si="3">S92*H92</f>
        <v>0</v>
      </c>
      <c r="AR92" s="7" t="s">
        <v>77</v>
      </c>
      <c r="AT92" s="7" t="s">
        <v>72</v>
      </c>
      <c r="AU92" s="7" t="s">
        <v>38</v>
      </c>
      <c r="AY92" s="7" t="s">
        <v>70</v>
      </c>
      <c r="BE92" s="91">
        <f t="shared" ref="BE92:BE101" si="4">IF(N92="základní",J92,0)</f>
        <v>0</v>
      </c>
      <c r="BF92" s="91">
        <f t="shared" ref="BF92:BF101" si="5">IF(N92="snížená",J92,0)</f>
        <v>0</v>
      </c>
      <c r="BG92" s="91">
        <f t="shared" ref="BG92:BG101" si="6">IF(N92="zákl. přenesená",J92,0)</f>
        <v>0</v>
      </c>
      <c r="BH92" s="91">
        <f t="shared" ref="BH92:BH101" si="7">IF(N92="sníž. přenesená",J92,0)</f>
        <v>0</v>
      </c>
      <c r="BI92" s="91">
        <f t="shared" ref="BI92:BI101" si="8">IF(N92="nulová",J92,0)</f>
        <v>0</v>
      </c>
      <c r="BJ92" s="7" t="s">
        <v>36</v>
      </c>
      <c r="BK92" s="91">
        <f t="shared" ref="BK92:BK101" si="9">ROUND(I92*H92,2)</f>
        <v>0</v>
      </c>
      <c r="BL92" s="7" t="s">
        <v>77</v>
      </c>
      <c r="BM92" s="7" t="s">
        <v>78</v>
      </c>
    </row>
    <row r="93" spans="2:65" s="1" customFormat="1" ht="16.5" customHeight="1">
      <c r="B93" s="81"/>
      <c r="C93" s="82" t="s">
        <v>38</v>
      </c>
      <c r="D93" s="82" t="s">
        <v>72</v>
      </c>
      <c r="E93" s="83" t="s">
        <v>79</v>
      </c>
      <c r="F93" s="84" t="s">
        <v>80</v>
      </c>
      <c r="G93" s="85" t="s">
        <v>75</v>
      </c>
      <c r="H93" s="86">
        <v>35</v>
      </c>
      <c r="I93" s="87"/>
      <c r="J93" s="87">
        <f t="shared" si="0"/>
        <v>0</v>
      </c>
      <c r="K93" s="84" t="s">
        <v>76</v>
      </c>
      <c r="L93" s="17"/>
      <c r="M93" s="26" t="s">
        <v>0</v>
      </c>
      <c r="N93" s="88" t="s">
        <v>23</v>
      </c>
      <c r="O93" s="89">
        <v>0.1</v>
      </c>
      <c r="P93" s="89">
        <f t="shared" si="1"/>
        <v>3.5</v>
      </c>
      <c r="Q93" s="89">
        <v>0</v>
      </c>
      <c r="R93" s="89">
        <f t="shared" si="2"/>
        <v>0</v>
      </c>
      <c r="S93" s="89">
        <v>0</v>
      </c>
      <c r="T93" s="90">
        <f t="shared" si="3"/>
        <v>0</v>
      </c>
      <c r="AR93" s="7" t="s">
        <v>77</v>
      </c>
      <c r="AT93" s="7" t="s">
        <v>72</v>
      </c>
      <c r="AU93" s="7" t="s">
        <v>38</v>
      </c>
      <c r="AY93" s="7" t="s">
        <v>70</v>
      </c>
      <c r="BE93" s="91">
        <f t="shared" si="4"/>
        <v>0</v>
      </c>
      <c r="BF93" s="91">
        <f t="shared" si="5"/>
        <v>0</v>
      </c>
      <c r="BG93" s="91">
        <f t="shared" si="6"/>
        <v>0</v>
      </c>
      <c r="BH93" s="91">
        <f t="shared" si="7"/>
        <v>0</v>
      </c>
      <c r="BI93" s="91">
        <f t="shared" si="8"/>
        <v>0</v>
      </c>
      <c r="BJ93" s="7" t="s">
        <v>36</v>
      </c>
      <c r="BK93" s="91">
        <f t="shared" si="9"/>
        <v>0</v>
      </c>
      <c r="BL93" s="7" t="s">
        <v>77</v>
      </c>
      <c r="BM93" s="7" t="s">
        <v>81</v>
      </c>
    </row>
    <row r="94" spans="2:65" s="1" customFormat="1" ht="16.5" customHeight="1">
      <c r="B94" s="81"/>
      <c r="C94" s="82" t="s">
        <v>82</v>
      </c>
      <c r="D94" s="82" t="s">
        <v>72</v>
      </c>
      <c r="E94" s="83" t="s">
        <v>83</v>
      </c>
      <c r="F94" s="84" t="s">
        <v>84</v>
      </c>
      <c r="G94" s="85" t="s">
        <v>85</v>
      </c>
      <c r="H94" s="86">
        <v>70</v>
      </c>
      <c r="I94" s="87"/>
      <c r="J94" s="87">
        <f t="shared" si="0"/>
        <v>0</v>
      </c>
      <c r="K94" s="84" t="s">
        <v>76</v>
      </c>
      <c r="L94" s="17"/>
      <c r="M94" s="26" t="s">
        <v>0</v>
      </c>
      <c r="N94" s="88" t="s">
        <v>23</v>
      </c>
      <c r="O94" s="89">
        <v>0.47899999999999998</v>
      </c>
      <c r="P94" s="89">
        <f t="shared" si="1"/>
        <v>33.53</v>
      </c>
      <c r="Q94" s="89">
        <v>8.4999999999999995E-4</v>
      </c>
      <c r="R94" s="89">
        <f t="shared" si="2"/>
        <v>5.9499999999999997E-2</v>
      </c>
      <c r="S94" s="89">
        <v>0</v>
      </c>
      <c r="T94" s="90">
        <f t="shared" si="3"/>
        <v>0</v>
      </c>
      <c r="AR94" s="7" t="s">
        <v>77</v>
      </c>
      <c r="AT94" s="7" t="s">
        <v>72</v>
      </c>
      <c r="AU94" s="7" t="s">
        <v>38</v>
      </c>
      <c r="AY94" s="7" t="s">
        <v>70</v>
      </c>
      <c r="BE94" s="91">
        <f t="shared" si="4"/>
        <v>0</v>
      </c>
      <c r="BF94" s="91">
        <f t="shared" si="5"/>
        <v>0</v>
      </c>
      <c r="BG94" s="91">
        <f t="shared" si="6"/>
        <v>0</v>
      </c>
      <c r="BH94" s="91">
        <f t="shared" si="7"/>
        <v>0</v>
      </c>
      <c r="BI94" s="91">
        <f t="shared" si="8"/>
        <v>0</v>
      </c>
      <c r="BJ94" s="7" t="s">
        <v>36</v>
      </c>
      <c r="BK94" s="91">
        <f t="shared" si="9"/>
        <v>0</v>
      </c>
      <c r="BL94" s="7" t="s">
        <v>77</v>
      </c>
      <c r="BM94" s="7" t="s">
        <v>86</v>
      </c>
    </row>
    <row r="95" spans="2:65" s="1" customFormat="1" ht="16.5" customHeight="1">
      <c r="B95" s="81"/>
      <c r="C95" s="82" t="s">
        <v>77</v>
      </c>
      <c r="D95" s="82" t="s">
        <v>72</v>
      </c>
      <c r="E95" s="83" t="s">
        <v>87</v>
      </c>
      <c r="F95" s="84" t="s">
        <v>88</v>
      </c>
      <c r="G95" s="85" t="s">
        <v>85</v>
      </c>
      <c r="H95" s="86">
        <v>70</v>
      </c>
      <c r="I95" s="87"/>
      <c r="J95" s="87">
        <f t="shared" si="0"/>
        <v>0</v>
      </c>
      <c r="K95" s="84" t="s">
        <v>76</v>
      </c>
      <c r="L95" s="17"/>
      <c r="M95" s="26" t="s">
        <v>0</v>
      </c>
      <c r="N95" s="88" t="s">
        <v>23</v>
      </c>
      <c r="O95" s="89">
        <v>0.32700000000000001</v>
      </c>
      <c r="P95" s="89">
        <f t="shared" si="1"/>
        <v>22.89</v>
      </c>
      <c r="Q95" s="89">
        <v>0</v>
      </c>
      <c r="R95" s="89">
        <f t="shared" si="2"/>
        <v>0</v>
      </c>
      <c r="S95" s="89">
        <v>0</v>
      </c>
      <c r="T95" s="90">
        <f t="shared" si="3"/>
        <v>0</v>
      </c>
      <c r="AR95" s="7" t="s">
        <v>77</v>
      </c>
      <c r="AT95" s="7" t="s">
        <v>72</v>
      </c>
      <c r="AU95" s="7" t="s">
        <v>38</v>
      </c>
      <c r="AY95" s="7" t="s">
        <v>70</v>
      </c>
      <c r="BE95" s="91">
        <f t="shared" si="4"/>
        <v>0</v>
      </c>
      <c r="BF95" s="91">
        <f t="shared" si="5"/>
        <v>0</v>
      </c>
      <c r="BG95" s="91">
        <f t="shared" si="6"/>
        <v>0</v>
      </c>
      <c r="BH95" s="91">
        <f t="shared" si="7"/>
        <v>0</v>
      </c>
      <c r="BI95" s="91">
        <f t="shared" si="8"/>
        <v>0</v>
      </c>
      <c r="BJ95" s="7" t="s">
        <v>36</v>
      </c>
      <c r="BK95" s="91">
        <f t="shared" si="9"/>
        <v>0</v>
      </c>
      <c r="BL95" s="7" t="s">
        <v>77</v>
      </c>
      <c r="BM95" s="7" t="s">
        <v>89</v>
      </c>
    </row>
    <row r="96" spans="2:65" s="1" customFormat="1" ht="16.5" customHeight="1">
      <c r="B96" s="81"/>
      <c r="C96" s="82" t="s">
        <v>90</v>
      </c>
      <c r="D96" s="82" t="s">
        <v>72</v>
      </c>
      <c r="E96" s="83" t="s">
        <v>91</v>
      </c>
      <c r="F96" s="84" t="s">
        <v>92</v>
      </c>
      <c r="G96" s="85" t="s">
        <v>75</v>
      </c>
      <c r="H96" s="86">
        <v>35</v>
      </c>
      <c r="I96" s="87"/>
      <c r="J96" s="87">
        <f t="shared" si="0"/>
        <v>0</v>
      </c>
      <c r="K96" s="84" t="s">
        <v>76</v>
      </c>
      <c r="L96" s="17"/>
      <c r="M96" s="26" t="s">
        <v>0</v>
      </c>
      <c r="N96" s="88" t="s">
        <v>23</v>
      </c>
      <c r="O96" s="89">
        <v>0.51900000000000002</v>
      </c>
      <c r="P96" s="89">
        <f t="shared" si="1"/>
        <v>18.164999999999999</v>
      </c>
      <c r="Q96" s="89">
        <v>0</v>
      </c>
      <c r="R96" s="89">
        <f t="shared" si="2"/>
        <v>0</v>
      </c>
      <c r="S96" s="89">
        <v>0</v>
      </c>
      <c r="T96" s="90">
        <f t="shared" si="3"/>
        <v>0</v>
      </c>
      <c r="AR96" s="7" t="s">
        <v>77</v>
      </c>
      <c r="AT96" s="7" t="s">
        <v>72</v>
      </c>
      <c r="AU96" s="7" t="s">
        <v>38</v>
      </c>
      <c r="AY96" s="7" t="s">
        <v>70</v>
      </c>
      <c r="BE96" s="91">
        <f t="shared" si="4"/>
        <v>0</v>
      </c>
      <c r="BF96" s="91">
        <f t="shared" si="5"/>
        <v>0</v>
      </c>
      <c r="BG96" s="91">
        <f t="shared" si="6"/>
        <v>0</v>
      </c>
      <c r="BH96" s="91">
        <f t="shared" si="7"/>
        <v>0</v>
      </c>
      <c r="BI96" s="91">
        <f t="shared" si="8"/>
        <v>0</v>
      </c>
      <c r="BJ96" s="7" t="s">
        <v>36</v>
      </c>
      <c r="BK96" s="91">
        <f t="shared" si="9"/>
        <v>0</v>
      </c>
      <c r="BL96" s="7" t="s">
        <v>77</v>
      </c>
      <c r="BM96" s="7" t="s">
        <v>93</v>
      </c>
    </row>
    <row r="97" spans="2:65" s="1" customFormat="1" ht="16.5" customHeight="1">
      <c r="B97" s="81"/>
      <c r="C97" s="82" t="s">
        <v>94</v>
      </c>
      <c r="D97" s="82" t="s">
        <v>72</v>
      </c>
      <c r="E97" s="83" t="s">
        <v>95</v>
      </c>
      <c r="F97" s="84" t="s">
        <v>96</v>
      </c>
      <c r="G97" s="85" t="s">
        <v>75</v>
      </c>
      <c r="H97" s="86">
        <v>35</v>
      </c>
      <c r="I97" s="87"/>
      <c r="J97" s="87">
        <f t="shared" si="0"/>
        <v>0</v>
      </c>
      <c r="K97" s="84" t="s">
        <v>0</v>
      </c>
      <c r="L97" s="17"/>
      <c r="M97" s="26" t="s">
        <v>0</v>
      </c>
      <c r="N97" s="88" t="s">
        <v>23</v>
      </c>
      <c r="O97" s="89">
        <v>0.86799999999999999</v>
      </c>
      <c r="P97" s="89">
        <f t="shared" si="1"/>
        <v>30.38</v>
      </c>
      <c r="Q97" s="89">
        <v>0</v>
      </c>
      <c r="R97" s="89">
        <f t="shared" si="2"/>
        <v>0</v>
      </c>
      <c r="S97" s="89">
        <v>0</v>
      </c>
      <c r="T97" s="90">
        <f t="shared" si="3"/>
        <v>0</v>
      </c>
      <c r="AR97" s="7" t="s">
        <v>77</v>
      </c>
      <c r="AT97" s="7" t="s">
        <v>72</v>
      </c>
      <c r="AU97" s="7" t="s">
        <v>38</v>
      </c>
      <c r="AY97" s="7" t="s">
        <v>70</v>
      </c>
      <c r="BE97" s="91">
        <f t="shared" si="4"/>
        <v>0</v>
      </c>
      <c r="BF97" s="91">
        <f t="shared" si="5"/>
        <v>0</v>
      </c>
      <c r="BG97" s="91">
        <f t="shared" si="6"/>
        <v>0</v>
      </c>
      <c r="BH97" s="91">
        <f t="shared" si="7"/>
        <v>0</v>
      </c>
      <c r="BI97" s="91">
        <f t="shared" si="8"/>
        <v>0</v>
      </c>
      <c r="BJ97" s="7" t="s">
        <v>36</v>
      </c>
      <c r="BK97" s="91">
        <f t="shared" si="9"/>
        <v>0</v>
      </c>
      <c r="BL97" s="7" t="s">
        <v>77</v>
      </c>
      <c r="BM97" s="7" t="s">
        <v>97</v>
      </c>
    </row>
    <row r="98" spans="2:65" s="1" customFormat="1" ht="16.5" customHeight="1">
      <c r="B98" s="81"/>
      <c r="C98" s="82" t="s">
        <v>98</v>
      </c>
      <c r="D98" s="82" t="s">
        <v>72</v>
      </c>
      <c r="E98" s="83" t="s">
        <v>99</v>
      </c>
      <c r="F98" s="84" t="s">
        <v>100</v>
      </c>
      <c r="G98" s="85" t="s">
        <v>75</v>
      </c>
      <c r="H98" s="86">
        <v>140</v>
      </c>
      <c r="I98" s="87"/>
      <c r="J98" s="87">
        <f t="shared" si="0"/>
        <v>0</v>
      </c>
      <c r="K98" s="84" t="s">
        <v>76</v>
      </c>
      <c r="L98" s="17"/>
      <c r="M98" s="26" t="s">
        <v>0</v>
      </c>
      <c r="N98" s="88" t="s">
        <v>23</v>
      </c>
      <c r="O98" s="89">
        <v>0.79100000000000004</v>
      </c>
      <c r="P98" s="89">
        <f t="shared" si="1"/>
        <v>110.74000000000001</v>
      </c>
      <c r="Q98" s="89">
        <v>0</v>
      </c>
      <c r="R98" s="89">
        <f t="shared" si="2"/>
        <v>0</v>
      </c>
      <c r="S98" s="89">
        <v>0</v>
      </c>
      <c r="T98" s="90">
        <f t="shared" si="3"/>
        <v>0</v>
      </c>
      <c r="AR98" s="7" t="s">
        <v>77</v>
      </c>
      <c r="AT98" s="7" t="s">
        <v>72</v>
      </c>
      <c r="AU98" s="7" t="s">
        <v>38</v>
      </c>
      <c r="AY98" s="7" t="s">
        <v>70</v>
      </c>
      <c r="BE98" s="91">
        <f t="shared" si="4"/>
        <v>0</v>
      </c>
      <c r="BF98" s="91">
        <f t="shared" si="5"/>
        <v>0</v>
      </c>
      <c r="BG98" s="91">
        <f t="shared" si="6"/>
        <v>0</v>
      </c>
      <c r="BH98" s="91">
        <f t="shared" si="7"/>
        <v>0</v>
      </c>
      <c r="BI98" s="91">
        <f t="shared" si="8"/>
        <v>0</v>
      </c>
      <c r="BJ98" s="7" t="s">
        <v>36</v>
      </c>
      <c r="BK98" s="91">
        <f t="shared" si="9"/>
        <v>0</v>
      </c>
      <c r="BL98" s="7" t="s">
        <v>77</v>
      </c>
      <c r="BM98" s="7" t="s">
        <v>101</v>
      </c>
    </row>
    <row r="99" spans="2:65" s="1" customFormat="1" ht="16.5" customHeight="1">
      <c r="B99" s="81"/>
      <c r="C99" s="82" t="s">
        <v>102</v>
      </c>
      <c r="D99" s="82" t="s">
        <v>72</v>
      </c>
      <c r="E99" s="83" t="s">
        <v>103</v>
      </c>
      <c r="F99" s="84" t="s">
        <v>104</v>
      </c>
      <c r="G99" s="85" t="s">
        <v>75</v>
      </c>
      <c r="H99" s="86">
        <v>6</v>
      </c>
      <c r="I99" s="87"/>
      <c r="J99" s="87">
        <f t="shared" si="0"/>
        <v>0</v>
      </c>
      <c r="K99" s="84" t="s">
        <v>76</v>
      </c>
      <c r="L99" s="17"/>
      <c r="M99" s="26" t="s">
        <v>0</v>
      </c>
      <c r="N99" s="88" t="s">
        <v>23</v>
      </c>
      <c r="O99" s="89">
        <v>8.9999999999999993E-3</v>
      </c>
      <c r="P99" s="89">
        <f t="shared" si="1"/>
        <v>5.3999999999999992E-2</v>
      </c>
      <c r="Q99" s="89">
        <v>0</v>
      </c>
      <c r="R99" s="89">
        <f t="shared" si="2"/>
        <v>0</v>
      </c>
      <c r="S99" s="89">
        <v>0</v>
      </c>
      <c r="T99" s="90">
        <f t="shared" si="3"/>
        <v>0</v>
      </c>
      <c r="AR99" s="7" t="s">
        <v>77</v>
      </c>
      <c r="AT99" s="7" t="s">
        <v>72</v>
      </c>
      <c r="AU99" s="7" t="s">
        <v>38</v>
      </c>
      <c r="AY99" s="7" t="s">
        <v>70</v>
      </c>
      <c r="BE99" s="91">
        <f t="shared" si="4"/>
        <v>0</v>
      </c>
      <c r="BF99" s="91">
        <f t="shared" si="5"/>
        <v>0</v>
      </c>
      <c r="BG99" s="91">
        <f t="shared" si="6"/>
        <v>0</v>
      </c>
      <c r="BH99" s="91">
        <f t="shared" si="7"/>
        <v>0</v>
      </c>
      <c r="BI99" s="91">
        <f t="shared" si="8"/>
        <v>0</v>
      </c>
      <c r="BJ99" s="7" t="s">
        <v>36</v>
      </c>
      <c r="BK99" s="91">
        <f t="shared" si="9"/>
        <v>0</v>
      </c>
      <c r="BL99" s="7" t="s">
        <v>77</v>
      </c>
      <c r="BM99" s="7" t="s">
        <v>105</v>
      </c>
    </row>
    <row r="100" spans="2:65" s="1" customFormat="1" ht="16.5" customHeight="1">
      <c r="B100" s="81"/>
      <c r="C100" s="82" t="s">
        <v>106</v>
      </c>
      <c r="D100" s="82" t="s">
        <v>72</v>
      </c>
      <c r="E100" s="83" t="s">
        <v>107</v>
      </c>
      <c r="F100" s="84" t="s">
        <v>108</v>
      </c>
      <c r="G100" s="85" t="s">
        <v>109</v>
      </c>
      <c r="H100" s="86">
        <v>10.199999999999999</v>
      </c>
      <c r="I100" s="87"/>
      <c r="J100" s="87">
        <f t="shared" si="0"/>
        <v>0</v>
      </c>
      <c r="K100" s="84" t="s">
        <v>76</v>
      </c>
      <c r="L100" s="17"/>
      <c r="M100" s="26" t="s">
        <v>0</v>
      </c>
      <c r="N100" s="88" t="s">
        <v>23</v>
      </c>
      <c r="O100" s="89">
        <v>0</v>
      </c>
      <c r="P100" s="89">
        <f t="shared" si="1"/>
        <v>0</v>
      </c>
      <c r="Q100" s="89">
        <v>0</v>
      </c>
      <c r="R100" s="89">
        <f t="shared" si="2"/>
        <v>0</v>
      </c>
      <c r="S100" s="89">
        <v>0</v>
      </c>
      <c r="T100" s="90">
        <f t="shared" si="3"/>
        <v>0</v>
      </c>
      <c r="AR100" s="7" t="s">
        <v>77</v>
      </c>
      <c r="AT100" s="7" t="s">
        <v>72</v>
      </c>
      <c r="AU100" s="7" t="s">
        <v>38</v>
      </c>
      <c r="AY100" s="7" t="s">
        <v>70</v>
      </c>
      <c r="BE100" s="91">
        <f t="shared" si="4"/>
        <v>0</v>
      </c>
      <c r="BF100" s="91">
        <f t="shared" si="5"/>
        <v>0</v>
      </c>
      <c r="BG100" s="91">
        <f t="shared" si="6"/>
        <v>0</v>
      </c>
      <c r="BH100" s="91">
        <f t="shared" si="7"/>
        <v>0</v>
      </c>
      <c r="BI100" s="91">
        <f t="shared" si="8"/>
        <v>0</v>
      </c>
      <c r="BJ100" s="7" t="s">
        <v>36</v>
      </c>
      <c r="BK100" s="91">
        <f t="shared" si="9"/>
        <v>0</v>
      </c>
      <c r="BL100" s="7" t="s">
        <v>77</v>
      </c>
      <c r="BM100" s="7" t="s">
        <v>110</v>
      </c>
    </row>
    <row r="101" spans="2:65" s="1" customFormat="1" ht="16.5" customHeight="1">
      <c r="B101" s="81"/>
      <c r="C101" s="82" t="s">
        <v>111</v>
      </c>
      <c r="D101" s="82" t="s">
        <v>72</v>
      </c>
      <c r="E101" s="83" t="s">
        <v>112</v>
      </c>
      <c r="F101" s="84" t="s">
        <v>113</v>
      </c>
      <c r="G101" s="85" t="s">
        <v>75</v>
      </c>
      <c r="H101" s="86">
        <v>29</v>
      </c>
      <c r="I101" s="87"/>
      <c r="J101" s="87">
        <f t="shared" si="0"/>
        <v>0</v>
      </c>
      <c r="K101" s="84" t="s">
        <v>0</v>
      </c>
      <c r="L101" s="17"/>
      <c r="M101" s="26" t="s">
        <v>0</v>
      </c>
      <c r="N101" s="88" t="s">
        <v>23</v>
      </c>
      <c r="O101" s="89">
        <v>0.29899999999999999</v>
      </c>
      <c r="P101" s="89">
        <f t="shared" si="1"/>
        <v>8.6709999999999994</v>
      </c>
      <c r="Q101" s="89">
        <v>0</v>
      </c>
      <c r="R101" s="89">
        <f t="shared" si="2"/>
        <v>0</v>
      </c>
      <c r="S101" s="89">
        <v>0</v>
      </c>
      <c r="T101" s="90">
        <f t="shared" si="3"/>
        <v>0</v>
      </c>
      <c r="AR101" s="7" t="s">
        <v>77</v>
      </c>
      <c r="AT101" s="7" t="s">
        <v>72</v>
      </c>
      <c r="AU101" s="7" t="s">
        <v>38</v>
      </c>
      <c r="AY101" s="7" t="s">
        <v>70</v>
      </c>
      <c r="BE101" s="91">
        <f t="shared" si="4"/>
        <v>0</v>
      </c>
      <c r="BF101" s="91">
        <f t="shared" si="5"/>
        <v>0</v>
      </c>
      <c r="BG101" s="91">
        <f t="shared" si="6"/>
        <v>0</v>
      </c>
      <c r="BH101" s="91">
        <f t="shared" si="7"/>
        <v>0</v>
      </c>
      <c r="BI101" s="91">
        <f t="shared" si="8"/>
        <v>0</v>
      </c>
      <c r="BJ101" s="7" t="s">
        <v>36</v>
      </c>
      <c r="BK101" s="91">
        <f t="shared" si="9"/>
        <v>0</v>
      </c>
      <c r="BL101" s="7" t="s">
        <v>77</v>
      </c>
      <c r="BM101" s="7" t="s">
        <v>114</v>
      </c>
    </row>
    <row r="102" spans="2:65" s="6" customFormat="1" ht="22.9" customHeight="1">
      <c r="B102" s="69"/>
      <c r="D102" s="70" t="s">
        <v>34</v>
      </c>
      <c r="E102" s="79" t="s">
        <v>77</v>
      </c>
      <c r="F102" s="79" t="s">
        <v>115</v>
      </c>
      <c r="J102" s="80">
        <f>BK102</f>
        <v>0</v>
      </c>
      <c r="L102" s="69"/>
      <c r="M102" s="73"/>
      <c r="N102" s="74"/>
      <c r="O102" s="74"/>
      <c r="P102" s="75">
        <f>P103</f>
        <v>7.9019999999999992</v>
      </c>
      <c r="Q102" s="74"/>
      <c r="R102" s="75">
        <f>R103</f>
        <v>11.344620000000001</v>
      </c>
      <c r="S102" s="74"/>
      <c r="T102" s="76">
        <f>T103</f>
        <v>0</v>
      </c>
      <c r="AR102" s="70" t="s">
        <v>36</v>
      </c>
      <c r="AT102" s="77" t="s">
        <v>34</v>
      </c>
      <c r="AU102" s="77" t="s">
        <v>36</v>
      </c>
      <c r="AY102" s="70" t="s">
        <v>70</v>
      </c>
      <c r="BK102" s="78">
        <f>BK103</f>
        <v>0</v>
      </c>
    </row>
    <row r="103" spans="2:65" s="1" customFormat="1" ht="16.5" customHeight="1">
      <c r="B103" s="81"/>
      <c r="C103" s="82" t="s">
        <v>116</v>
      </c>
      <c r="D103" s="82" t="s">
        <v>72</v>
      </c>
      <c r="E103" s="83" t="s">
        <v>117</v>
      </c>
      <c r="F103" s="84" t="s">
        <v>118</v>
      </c>
      <c r="G103" s="85" t="s">
        <v>75</v>
      </c>
      <c r="H103" s="86">
        <v>6</v>
      </c>
      <c r="I103" s="87"/>
      <c r="J103" s="87">
        <f>ROUND(I103*H103,2)</f>
        <v>0</v>
      </c>
      <c r="K103" s="84" t="s">
        <v>0</v>
      </c>
      <c r="L103" s="17"/>
      <c r="M103" s="26" t="s">
        <v>0</v>
      </c>
      <c r="N103" s="88" t="s">
        <v>23</v>
      </c>
      <c r="O103" s="89">
        <v>1.3169999999999999</v>
      </c>
      <c r="P103" s="89">
        <f>O103*H103</f>
        <v>7.9019999999999992</v>
      </c>
      <c r="Q103" s="89">
        <v>1.8907700000000001</v>
      </c>
      <c r="R103" s="89">
        <f>Q103*H103</f>
        <v>11.344620000000001</v>
      </c>
      <c r="S103" s="89">
        <v>0</v>
      </c>
      <c r="T103" s="90">
        <f>S103*H103</f>
        <v>0</v>
      </c>
      <c r="AR103" s="7" t="s">
        <v>77</v>
      </c>
      <c r="AT103" s="7" t="s">
        <v>72</v>
      </c>
      <c r="AU103" s="7" t="s">
        <v>38</v>
      </c>
      <c r="AY103" s="7" t="s">
        <v>70</v>
      </c>
      <c r="BE103" s="91">
        <f>IF(N103="základní",J103,0)</f>
        <v>0</v>
      </c>
      <c r="BF103" s="91">
        <f>IF(N103="snížená",J103,0)</f>
        <v>0</v>
      </c>
      <c r="BG103" s="91">
        <f>IF(N103="zákl. přenesená",J103,0)</f>
        <v>0</v>
      </c>
      <c r="BH103" s="91">
        <f>IF(N103="sníž. přenesená",J103,0)</f>
        <v>0</v>
      </c>
      <c r="BI103" s="91">
        <f>IF(N103="nulová",J103,0)</f>
        <v>0</v>
      </c>
      <c r="BJ103" s="7" t="s">
        <v>36</v>
      </c>
      <c r="BK103" s="91">
        <f>ROUND(I103*H103,2)</f>
        <v>0</v>
      </c>
      <c r="BL103" s="7" t="s">
        <v>77</v>
      </c>
      <c r="BM103" s="7" t="s">
        <v>119</v>
      </c>
    </row>
    <row r="104" spans="2:65" s="6" customFormat="1" ht="22.9" customHeight="1">
      <c r="B104" s="69"/>
      <c r="D104" s="70" t="s">
        <v>34</v>
      </c>
      <c r="E104" s="79" t="s">
        <v>102</v>
      </c>
      <c r="F104" s="79" t="s">
        <v>120</v>
      </c>
      <c r="J104" s="80">
        <f>BK104</f>
        <v>0</v>
      </c>
      <c r="L104" s="69"/>
      <c r="M104" s="73"/>
      <c r="N104" s="74"/>
      <c r="O104" s="74"/>
      <c r="P104" s="75">
        <f>SUM(P105:P113)</f>
        <v>6.26</v>
      </c>
      <c r="Q104" s="74"/>
      <c r="R104" s="75">
        <f>SUM(R105:R113)</f>
        <v>5.3600000000000002E-2</v>
      </c>
      <c r="S104" s="74"/>
      <c r="T104" s="76">
        <f>SUM(T105:T113)</f>
        <v>0</v>
      </c>
      <c r="AR104" s="70" t="s">
        <v>36</v>
      </c>
      <c r="AT104" s="77" t="s">
        <v>34</v>
      </c>
      <c r="AU104" s="77" t="s">
        <v>36</v>
      </c>
      <c r="AY104" s="70" t="s">
        <v>70</v>
      </c>
      <c r="BK104" s="78">
        <f>SUM(BK105:BK113)</f>
        <v>0</v>
      </c>
    </row>
    <row r="105" spans="2:65" s="1" customFormat="1" ht="16.5" customHeight="1">
      <c r="B105" s="81"/>
      <c r="C105" s="82" t="s">
        <v>121</v>
      </c>
      <c r="D105" s="82" t="s">
        <v>72</v>
      </c>
      <c r="E105" s="83" t="s">
        <v>106</v>
      </c>
      <c r="F105" s="84" t="s">
        <v>122</v>
      </c>
      <c r="G105" s="85" t="s">
        <v>123</v>
      </c>
      <c r="H105" s="86">
        <v>50</v>
      </c>
      <c r="I105" s="87"/>
      <c r="J105" s="87">
        <f t="shared" ref="J105:J113" si="10">ROUND(I105*H105,2)</f>
        <v>0</v>
      </c>
      <c r="K105" s="84" t="s">
        <v>0</v>
      </c>
      <c r="L105" s="17"/>
      <c r="M105" s="26" t="s">
        <v>0</v>
      </c>
      <c r="N105" s="88" t="s">
        <v>23</v>
      </c>
      <c r="O105" s="89">
        <v>0</v>
      </c>
      <c r="P105" s="89">
        <f t="shared" ref="P105:P113" si="11">O105*H105</f>
        <v>0</v>
      </c>
      <c r="Q105" s="89">
        <v>0</v>
      </c>
      <c r="R105" s="89">
        <f t="shared" ref="R105:R113" si="12">Q105*H105</f>
        <v>0</v>
      </c>
      <c r="S105" s="89">
        <v>0</v>
      </c>
      <c r="T105" s="90">
        <f t="shared" ref="T105:T113" si="13">S105*H105</f>
        <v>0</v>
      </c>
      <c r="AR105" s="7" t="s">
        <v>77</v>
      </c>
      <c r="AT105" s="7" t="s">
        <v>72</v>
      </c>
      <c r="AU105" s="7" t="s">
        <v>38</v>
      </c>
      <c r="AY105" s="7" t="s">
        <v>70</v>
      </c>
      <c r="BE105" s="91">
        <f t="shared" ref="BE105:BE113" si="14">IF(N105="základní",J105,0)</f>
        <v>0</v>
      </c>
      <c r="BF105" s="91">
        <f t="shared" ref="BF105:BF113" si="15">IF(N105="snížená",J105,0)</f>
        <v>0</v>
      </c>
      <c r="BG105" s="91">
        <f t="shared" ref="BG105:BG113" si="16">IF(N105="zákl. přenesená",J105,0)</f>
        <v>0</v>
      </c>
      <c r="BH105" s="91">
        <f t="shared" ref="BH105:BH113" si="17">IF(N105="sníž. přenesená",J105,0)</f>
        <v>0</v>
      </c>
      <c r="BI105" s="91">
        <f t="shared" ref="BI105:BI113" si="18">IF(N105="nulová",J105,0)</f>
        <v>0</v>
      </c>
      <c r="BJ105" s="7" t="s">
        <v>36</v>
      </c>
      <c r="BK105" s="91">
        <f t="shared" ref="BK105:BK113" si="19">ROUND(I105*H105,2)</f>
        <v>0</v>
      </c>
      <c r="BL105" s="7" t="s">
        <v>77</v>
      </c>
      <c r="BM105" s="7" t="s">
        <v>124</v>
      </c>
    </row>
    <row r="106" spans="2:65" s="1" customFormat="1" ht="22.5" customHeight="1">
      <c r="B106" s="81"/>
      <c r="C106" s="82" t="s">
        <v>125</v>
      </c>
      <c r="D106" s="82" t="s">
        <v>72</v>
      </c>
      <c r="E106" s="83" t="s">
        <v>111</v>
      </c>
      <c r="F106" s="84" t="s">
        <v>126</v>
      </c>
      <c r="G106" s="85" t="s">
        <v>123</v>
      </c>
      <c r="H106" s="86">
        <v>4</v>
      </c>
      <c r="I106" s="87"/>
      <c r="J106" s="87">
        <f t="shared" si="10"/>
        <v>0</v>
      </c>
      <c r="K106" s="84" t="s">
        <v>0</v>
      </c>
      <c r="L106" s="17"/>
      <c r="M106" s="26" t="s">
        <v>0</v>
      </c>
      <c r="N106" s="88" t="s">
        <v>23</v>
      </c>
      <c r="O106" s="89">
        <v>0</v>
      </c>
      <c r="P106" s="89">
        <f t="shared" si="11"/>
        <v>0</v>
      </c>
      <c r="Q106" s="89">
        <v>0</v>
      </c>
      <c r="R106" s="89">
        <f t="shared" si="12"/>
        <v>0</v>
      </c>
      <c r="S106" s="89">
        <v>0</v>
      </c>
      <c r="T106" s="90">
        <f t="shared" si="13"/>
        <v>0</v>
      </c>
      <c r="AR106" s="7" t="s">
        <v>77</v>
      </c>
      <c r="AT106" s="7" t="s">
        <v>72</v>
      </c>
      <c r="AU106" s="7" t="s">
        <v>38</v>
      </c>
      <c r="AY106" s="7" t="s">
        <v>70</v>
      </c>
      <c r="BE106" s="91">
        <f t="shared" si="14"/>
        <v>0</v>
      </c>
      <c r="BF106" s="91">
        <f t="shared" si="15"/>
        <v>0</v>
      </c>
      <c r="BG106" s="91">
        <f t="shared" si="16"/>
        <v>0</v>
      </c>
      <c r="BH106" s="91">
        <f t="shared" si="17"/>
        <v>0</v>
      </c>
      <c r="BI106" s="91">
        <f t="shared" si="18"/>
        <v>0</v>
      </c>
      <c r="BJ106" s="7" t="s">
        <v>36</v>
      </c>
      <c r="BK106" s="91">
        <f t="shared" si="19"/>
        <v>0</v>
      </c>
      <c r="BL106" s="7" t="s">
        <v>77</v>
      </c>
      <c r="BM106" s="7" t="s">
        <v>127</v>
      </c>
    </row>
    <row r="107" spans="2:65" s="1" customFormat="1" ht="16.5" customHeight="1">
      <c r="B107" s="81"/>
      <c r="C107" s="82" t="s">
        <v>128</v>
      </c>
      <c r="D107" s="82" t="s">
        <v>72</v>
      </c>
      <c r="E107" s="83" t="s">
        <v>116</v>
      </c>
      <c r="F107" s="84" t="s">
        <v>129</v>
      </c>
      <c r="G107" s="85" t="s">
        <v>130</v>
      </c>
      <c r="H107" s="86">
        <v>50</v>
      </c>
      <c r="I107" s="87"/>
      <c r="J107" s="87">
        <f t="shared" si="10"/>
        <v>0</v>
      </c>
      <c r="K107" s="84" t="s">
        <v>0</v>
      </c>
      <c r="L107" s="17"/>
      <c r="M107" s="26" t="s">
        <v>0</v>
      </c>
      <c r="N107" s="88" t="s">
        <v>23</v>
      </c>
      <c r="O107" s="89">
        <v>0</v>
      </c>
      <c r="P107" s="89">
        <f t="shared" si="11"/>
        <v>0</v>
      </c>
      <c r="Q107" s="89">
        <v>0</v>
      </c>
      <c r="R107" s="89">
        <f t="shared" si="12"/>
        <v>0</v>
      </c>
      <c r="S107" s="89">
        <v>0</v>
      </c>
      <c r="T107" s="90">
        <f t="shared" si="13"/>
        <v>0</v>
      </c>
      <c r="AR107" s="7" t="s">
        <v>77</v>
      </c>
      <c r="AT107" s="7" t="s">
        <v>72</v>
      </c>
      <c r="AU107" s="7" t="s">
        <v>38</v>
      </c>
      <c r="AY107" s="7" t="s">
        <v>70</v>
      </c>
      <c r="BE107" s="91">
        <f t="shared" si="14"/>
        <v>0</v>
      </c>
      <c r="BF107" s="91">
        <f t="shared" si="15"/>
        <v>0</v>
      </c>
      <c r="BG107" s="91">
        <f t="shared" si="16"/>
        <v>0</v>
      </c>
      <c r="BH107" s="91">
        <f t="shared" si="17"/>
        <v>0</v>
      </c>
      <c r="BI107" s="91">
        <f t="shared" si="18"/>
        <v>0</v>
      </c>
      <c r="BJ107" s="7" t="s">
        <v>36</v>
      </c>
      <c r="BK107" s="91">
        <f t="shared" si="19"/>
        <v>0</v>
      </c>
      <c r="BL107" s="7" t="s">
        <v>77</v>
      </c>
      <c r="BM107" s="7" t="s">
        <v>131</v>
      </c>
    </row>
    <row r="108" spans="2:65" s="1" customFormat="1" ht="16.5" customHeight="1">
      <c r="B108" s="81"/>
      <c r="C108" s="82" t="s">
        <v>3</v>
      </c>
      <c r="D108" s="82" t="s">
        <v>72</v>
      </c>
      <c r="E108" s="83" t="s">
        <v>121</v>
      </c>
      <c r="F108" s="84" t="s">
        <v>132</v>
      </c>
      <c r="G108" s="85" t="s">
        <v>130</v>
      </c>
      <c r="H108" s="86">
        <v>50</v>
      </c>
      <c r="I108" s="87"/>
      <c r="J108" s="87">
        <f t="shared" si="10"/>
        <v>0</v>
      </c>
      <c r="K108" s="84" t="s">
        <v>0</v>
      </c>
      <c r="L108" s="17"/>
      <c r="M108" s="26" t="s">
        <v>0</v>
      </c>
      <c r="N108" s="88" t="s">
        <v>23</v>
      </c>
      <c r="O108" s="89">
        <v>0</v>
      </c>
      <c r="P108" s="89">
        <f t="shared" si="11"/>
        <v>0</v>
      </c>
      <c r="Q108" s="89">
        <v>0</v>
      </c>
      <c r="R108" s="89">
        <f t="shared" si="12"/>
        <v>0</v>
      </c>
      <c r="S108" s="89">
        <v>0</v>
      </c>
      <c r="T108" s="90">
        <f t="shared" si="13"/>
        <v>0</v>
      </c>
      <c r="AR108" s="7" t="s">
        <v>77</v>
      </c>
      <c r="AT108" s="7" t="s">
        <v>72</v>
      </c>
      <c r="AU108" s="7" t="s">
        <v>38</v>
      </c>
      <c r="AY108" s="7" t="s">
        <v>70</v>
      </c>
      <c r="BE108" s="91">
        <f t="shared" si="14"/>
        <v>0</v>
      </c>
      <c r="BF108" s="91">
        <f t="shared" si="15"/>
        <v>0</v>
      </c>
      <c r="BG108" s="91">
        <f t="shared" si="16"/>
        <v>0</v>
      </c>
      <c r="BH108" s="91">
        <f t="shared" si="17"/>
        <v>0</v>
      </c>
      <c r="BI108" s="91">
        <f t="shared" si="18"/>
        <v>0</v>
      </c>
      <c r="BJ108" s="7" t="s">
        <v>36</v>
      </c>
      <c r="BK108" s="91">
        <f t="shared" si="19"/>
        <v>0</v>
      </c>
      <c r="BL108" s="7" t="s">
        <v>77</v>
      </c>
      <c r="BM108" s="7" t="s">
        <v>133</v>
      </c>
    </row>
    <row r="109" spans="2:65" s="1" customFormat="1" ht="22.5" customHeight="1">
      <c r="B109" s="81"/>
      <c r="C109" s="82" t="s">
        <v>134</v>
      </c>
      <c r="D109" s="82" t="s">
        <v>72</v>
      </c>
      <c r="E109" s="83" t="s">
        <v>125</v>
      </c>
      <c r="F109" s="84" t="s">
        <v>135</v>
      </c>
      <c r="G109" s="85" t="s">
        <v>123</v>
      </c>
      <c r="H109" s="86">
        <v>1</v>
      </c>
      <c r="I109" s="87"/>
      <c r="J109" s="87">
        <f t="shared" si="10"/>
        <v>0</v>
      </c>
      <c r="K109" s="84" t="s">
        <v>0</v>
      </c>
      <c r="L109" s="17"/>
      <c r="M109" s="26" t="s">
        <v>0</v>
      </c>
      <c r="N109" s="88" t="s">
        <v>23</v>
      </c>
      <c r="O109" s="89">
        <v>0</v>
      </c>
      <c r="P109" s="89">
        <f t="shared" si="11"/>
        <v>0</v>
      </c>
      <c r="Q109" s="89">
        <v>0</v>
      </c>
      <c r="R109" s="89">
        <f t="shared" si="12"/>
        <v>0</v>
      </c>
      <c r="S109" s="89">
        <v>0</v>
      </c>
      <c r="T109" s="90">
        <f t="shared" si="13"/>
        <v>0</v>
      </c>
      <c r="AR109" s="7" t="s">
        <v>77</v>
      </c>
      <c r="AT109" s="7" t="s">
        <v>72</v>
      </c>
      <c r="AU109" s="7" t="s">
        <v>38</v>
      </c>
      <c r="AY109" s="7" t="s">
        <v>70</v>
      </c>
      <c r="BE109" s="91">
        <f t="shared" si="14"/>
        <v>0</v>
      </c>
      <c r="BF109" s="91">
        <f t="shared" si="15"/>
        <v>0</v>
      </c>
      <c r="BG109" s="91">
        <f t="shared" si="16"/>
        <v>0</v>
      </c>
      <c r="BH109" s="91">
        <f t="shared" si="17"/>
        <v>0</v>
      </c>
      <c r="BI109" s="91">
        <f t="shared" si="18"/>
        <v>0</v>
      </c>
      <c r="BJ109" s="7" t="s">
        <v>36</v>
      </c>
      <c r="BK109" s="91">
        <f t="shared" si="19"/>
        <v>0</v>
      </c>
      <c r="BL109" s="7" t="s">
        <v>77</v>
      </c>
      <c r="BM109" s="7" t="s">
        <v>136</v>
      </c>
    </row>
    <row r="110" spans="2:65" s="1" customFormat="1" ht="16.5" customHeight="1">
      <c r="B110" s="81"/>
      <c r="C110" s="82" t="s">
        <v>137</v>
      </c>
      <c r="D110" s="82" t="s">
        <v>72</v>
      </c>
      <c r="E110" s="83" t="s">
        <v>138</v>
      </c>
      <c r="F110" s="84" t="s">
        <v>139</v>
      </c>
      <c r="G110" s="85" t="s">
        <v>130</v>
      </c>
      <c r="H110" s="86">
        <v>20</v>
      </c>
      <c r="I110" s="87"/>
      <c r="J110" s="87">
        <f t="shared" si="10"/>
        <v>0</v>
      </c>
      <c r="K110" s="84" t="s">
        <v>76</v>
      </c>
      <c r="L110" s="17"/>
      <c r="M110" s="26" t="s">
        <v>0</v>
      </c>
      <c r="N110" s="88" t="s">
        <v>23</v>
      </c>
      <c r="O110" s="89">
        <v>0.25800000000000001</v>
      </c>
      <c r="P110" s="89">
        <f t="shared" si="11"/>
        <v>5.16</v>
      </c>
      <c r="Q110" s="89">
        <v>2.6800000000000001E-3</v>
      </c>
      <c r="R110" s="89">
        <f t="shared" si="12"/>
        <v>5.3600000000000002E-2</v>
      </c>
      <c r="S110" s="89">
        <v>0</v>
      </c>
      <c r="T110" s="90">
        <f t="shared" si="13"/>
        <v>0</v>
      </c>
      <c r="AR110" s="7" t="s">
        <v>77</v>
      </c>
      <c r="AT110" s="7" t="s">
        <v>72</v>
      </c>
      <c r="AU110" s="7" t="s">
        <v>38</v>
      </c>
      <c r="AY110" s="7" t="s">
        <v>70</v>
      </c>
      <c r="BE110" s="91">
        <f t="shared" si="14"/>
        <v>0</v>
      </c>
      <c r="BF110" s="91">
        <f t="shared" si="15"/>
        <v>0</v>
      </c>
      <c r="BG110" s="91">
        <f t="shared" si="16"/>
        <v>0</v>
      </c>
      <c r="BH110" s="91">
        <f t="shared" si="17"/>
        <v>0</v>
      </c>
      <c r="BI110" s="91">
        <f t="shared" si="18"/>
        <v>0</v>
      </c>
      <c r="BJ110" s="7" t="s">
        <v>36</v>
      </c>
      <c r="BK110" s="91">
        <f t="shared" si="19"/>
        <v>0</v>
      </c>
      <c r="BL110" s="7" t="s">
        <v>77</v>
      </c>
      <c r="BM110" s="7" t="s">
        <v>140</v>
      </c>
    </row>
    <row r="111" spans="2:65" s="1" customFormat="1" ht="16.5" customHeight="1">
      <c r="B111" s="81"/>
      <c r="C111" s="82" t="s">
        <v>141</v>
      </c>
      <c r="D111" s="82" t="s">
        <v>72</v>
      </c>
      <c r="E111" s="83" t="s">
        <v>142</v>
      </c>
      <c r="F111" s="84" t="s">
        <v>143</v>
      </c>
      <c r="G111" s="85" t="s">
        <v>130</v>
      </c>
      <c r="H111" s="86">
        <v>20</v>
      </c>
      <c r="I111" s="87"/>
      <c r="J111" s="87">
        <f t="shared" si="10"/>
        <v>0</v>
      </c>
      <c r="K111" s="84" t="s">
        <v>76</v>
      </c>
      <c r="L111" s="17"/>
      <c r="M111" s="26" t="s">
        <v>0</v>
      </c>
      <c r="N111" s="88" t="s">
        <v>23</v>
      </c>
      <c r="O111" s="89">
        <v>5.5E-2</v>
      </c>
      <c r="P111" s="89">
        <f t="shared" si="11"/>
        <v>1.1000000000000001</v>
      </c>
      <c r="Q111" s="89">
        <v>0</v>
      </c>
      <c r="R111" s="89">
        <f t="shared" si="12"/>
        <v>0</v>
      </c>
      <c r="S111" s="89">
        <v>0</v>
      </c>
      <c r="T111" s="90">
        <f t="shared" si="13"/>
        <v>0</v>
      </c>
      <c r="AR111" s="7" t="s">
        <v>77</v>
      </c>
      <c r="AT111" s="7" t="s">
        <v>72</v>
      </c>
      <c r="AU111" s="7" t="s">
        <v>38</v>
      </c>
      <c r="AY111" s="7" t="s">
        <v>70</v>
      </c>
      <c r="BE111" s="91">
        <f t="shared" si="14"/>
        <v>0</v>
      </c>
      <c r="BF111" s="91">
        <f t="shared" si="15"/>
        <v>0</v>
      </c>
      <c r="BG111" s="91">
        <f t="shared" si="16"/>
        <v>0</v>
      </c>
      <c r="BH111" s="91">
        <f t="shared" si="17"/>
        <v>0</v>
      </c>
      <c r="BI111" s="91">
        <f t="shared" si="18"/>
        <v>0</v>
      </c>
      <c r="BJ111" s="7" t="s">
        <v>36</v>
      </c>
      <c r="BK111" s="91">
        <f t="shared" si="19"/>
        <v>0</v>
      </c>
      <c r="BL111" s="7" t="s">
        <v>77</v>
      </c>
      <c r="BM111" s="7" t="s">
        <v>144</v>
      </c>
    </row>
    <row r="112" spans="2:65" s="1" customFormat="1" ht="16.5" customHeight="1">
      <c r="B112" s="81"/>
      <c r="C112" s="82" t="s">
        <v>145</v>
      </c>
      <c r="D112" s="82" t="s">
        <v>72</v>
      </c>
      <c r="E112" s="83" t="s">
        <v>146</v>
      </c>
      <c r="F112" s="84" t="s">
        <v>147</v>
      </c>
      <c r="G112" s="85" t="s">
        <v>123</v>
      </c>
      <c r="H112" s="86">
        <v>1</v>
      </c>
      <c r="I112" s="87"/>
      <c r="J112" s="87">
        <f t="shared" si="10"/>
        <v>0</v>
      </c>
      <c r="K112" s="84" t="s">
        <v>0</v>
      </c>
      <c r="L112" s="17"/>
      <c r="M112" s="26" t="s">
        <v>0</v>
      </c>
      <c r="N112" s="88" t="s">
        <v>23</v>
      </c>
      <c r="O112" s="89">
        <v>0</v>
      </c>
      <c r="P112" s="89">
        <f t="shared" si="11"/>
        <v>0</v>
      </c>
      <c r="Q112" s="89">
        <v>0</v>
      </c>
      <c r="R112" s="89">
        <f t="shared" si="12"/>
        <v>0</v>
      </c>
      <c r="S112" s="89">
        <v>0</v>
      </c>
      <c r="T112" s="90">
        <f t="shared" si="13"/>
        <v>0</v>
      </c>
      <c r="AR112" s="7" t="s">
        <v>77</v>
      </c>
      <c r="AT112" s="7" t="s">
        <v>72</v>
      </c>
      <c r="AU112" s="7" t="s">
        <v>38</v>
      </c>
      <c r="AY112" s="7" t="s">
        <v>70</v>
      </c>
      <c r="BE112" s="91">
        <f t="shared" si="14"/>
        <v>0</v>
      </c>
      <c r="BF112" s="91">
        <f t="shared" si="15"/>
        <v>0</v>
      </c>
      <c r="BG112" s="91">
        <f t="shared" si="16"/>
        <v>0</v>
      </c>
      <c r="BH112" s="91">
        <f t="shared" si="17"/>
        <v>0</v>
      </c>
      <c r="BI112" s="91">
        <f t="shared" si="18"/>
        <v>0</v>
      </c>
      <c r="BJ112" s="7" t="s">
        <v>36</v>
      </c>
      <c r="BK112" s="91">
        <f t="shared" si="19"/>
        <v>0</v>
      </c>
      <c r="BL112" s="7" t="s">
        <v>77</v>
      </c>
      <c r="BM112" s="7" t="s">
        <v>148</v>
      </c>
    </row>
    <row r="113" spans="2:65" s="1" customFormat="1" ht="16.5" customHeight="1">
      <c r="B113" s="81"/>
      <c r="C113" s="82" t="s">
        <v>149</v>
      </c>
      <c r="D113" s="82" t="s">
        <v>72</v>
      </c>
      <c r="E113" s="83" t="s">
        <v>150</v>
      </c>
      <c r="F113" s="84" t="s">
        <v>151</v>
      </c>
      <c r="G113" s="85" t="s">
        <v>123</v>
      </c>
      <c r="H113" s="86">
        <v>4</v>
      </c>
      <c r="I113" s="87"/>
      <c r="J113" s="87">
        <f t="shared" si="10"/>
        <v>0</v>
      </c>
      <c r="K113" s="84" t="s">
        <v>0</v>
      </c>
      <c r="L113" s="17"/>
      <c r="M113" s="92" t="s">
        <v>0</v>
      </c>
      <c r="N113" s="93" t="s">
        <v>23</v>
      </c>
      <c r="O113" s="94">
        <v>0</v>
      </c>
      <c r="P113" s="94">
        <f t="shared" si="11"/>
        <v>0</v>
      </c>
      <c r="Q113" s="94">
        <v>0</v>
      </c>
      <c r="R113" s="94">
        <f t="shared" si="12"/>
        <v>0</v>
      </c>
      <c r="S113" s="94">
        <v>0</v>
      </c>
      <c r="T113" s="95">
        <f t="shared" si="13"/>
        <v>0</v>
      </c>
      <c r="AR113" s="7" t="s">
        <v>77</v>
      </c>
      <c r="AT113" s="7" t="s">
        <v>72</v>
      </c>
      <c r="AU113" s="7" t="s">
        <v>38</v>
      </c>
      <c r="AY113" s="7" t="s">
        <v>70</v>
      </c>
      <c r="BE113" s="91">
        <f t="shared" si="14"/>
        <v>0</v>
      </c>
      <c r="BF113" s="91">
        <f t="shared" si="15"/>
        <v>0</v>
      </c>
      <c r="BG113" s="91">
        <f t="shared" si="16"/>
        <v>0</v>
      </c>
      <c r="BH113" s="91">
        <f t="shared" si="17"/>
        <v>0</v>
      </c>
      <c r="BI113" s="91">
        <f t="shared" si="18"/>
        <v>0</v>
      </c>
      <c r="BJ113" s="7" t="s">
        <v>36</v>
      </c>
      <c r="BK113" s="91">
        <f t="shared" si="19"/>
        <v>0</v>
      </c>
      <c r="BL113" s="7" t="s">
        <v>77</v>
      </c>
      <c r="BM113" s="7" t="s">
        <v>152</v>
      </c>
    </row>
    <row r="114" spans="2:65" s="1" customFormat="1" ht="6.95" customHeight="1">
      <c r="B114" s="20"/>
      <c r="C114" s="21"/>
      <c r="D114" s="21"/>
      <c r="E114" s="21"/>
      <c r="F114" s="21"/>
      <c r="G114" s="21"/>
      <c r="H114" s="21"/>
      <c r="I114" s="21"/>
      <c r="J114" s="21"/>
      <c r="K114" s="21"/>
      <c r="L114" s="17"/>
    </row>
  </sheetData>
  <autoFilter ref="C88:K113"/>
  <mergeCells count="9">
    <mergeCell ref="E52:H52"/>
    <mergeCell ref="E79:H79"/>
    <mergeCell ref="E81:H81"/>
    <mergeCell ref="L2:V2"/>
    <mergeCell ref="E9:H9"/>
    <mergeCell ref="E18:H18"/>
    <mergeCell ref="E27:H27"/>
    <mergeCell ref="E50:H50"/>
    <mergeCell ref="E7:AI7"/>
  </mergeCells>
  <pageMargins left="0.39370078740157483" right="0.39370078740157483" top="0.78740157480314965" bottom="0.78740157480314965" header="0" footer="0.19685039370078741"/>
  <pageSetup paperSize="9" scale="95" fitToHeight="100" orientation="landscape" blackAndWhite="1" r:id="rId1"/>
  <headerFooter>
    <oddFooter>&amp;LSO-01&amp;CStrana &amp;P z &amp;N&amp;RD.1.4.2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01 - SO-01-příjezdová ces...</vt:lpstr>
      <vt:lpstr>'01 - SO-01-příjezdová ces...'!Názvy_tisku</vt:lpstr>
      <vt:lpstr>'01 - SO-01-příjezdová ces...'!Oblast_tisku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WIN-FRE01A5D5MP\42072</dc:creator>
  <cp:lastModifiedBy>Jiří Bobek</cp:lastModifiedBy>
  <cp:lastPrinted>2021-04-12T08:16:21Z</cp:lastPrinted>
  <dcterms:created xsi:type="dcterms:W3CDTF">2020-07-30T16:17:44Z</dcterms:created>
  <dcterms:modified xsi:type="dcterms:W3CDTF">2021-04-12T08:19:55Z</dcterms:modified>
</cp:coreProperties>
</file>