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420_Kanalizace_splaskova\"/>
    </mc:Choice>
  </mc:AlternateContent>
  <xr:revisionPtr revIDLastSave="0" documentId="13_ncr:1_{ED52E524-BD93-44F9-856A-6462ACF8FC4C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420  IO 42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420  IO 420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420  IO 420 Pol'!$A$1:$X$139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17" i="1" s="1"/>
  <c r="I55" i="1"/>
  <c r="I54" i="1"/>
  <c r="I16" i="1" s="1"/>
  <c r="I53" i="1"/>
  <c r="G42" i="1"/>
  <c r="F42" i="1"/>
  <c r="G41" i="1"/>
  <c r="F41" i="1"/>
  <c r="G39" i="1"/>
  <c r="F39" i="1"/>
  <c r="G138" i="12"/>
  <c r="BA69" i="12"/>
  <c r="BA64" i="12"/>
  <c r="BA53" i="12"/>
  <c r="BA33" i="12"/>
  <c r="BA30" i="12"/>
  <c r="BA27" i="12"/>
  <c r="BA24" i="12"/>
  <c r="BA21" i="12"/>
  <c r="G9" i="12"/>
  <c r="M9" i="12" s="1"/>
  <c r="I9" i="12"/>
  <c r="K9" i="12"/>
  <c r="K8" i="12" s="1"/>
  <c r="O9" i="12"/>
  <c r="Q9" i="12"/>
  <c r="Q8" i="12" s="1"/>
  <c r="V9" i="12"/>
  <c r="V8" i="12" s="1"/>
  <c r="G12" i="12"/>
  <c r="M12" i="12" s="1"/>
  <c r="I12" i="12"/>
  <c r="K12" i="12"/>
  <c r="O12" i="12"/>
  <c r="O8" i="12" s="1"/>
  <c r="Q12" i="12"/>
  <c r="V12" i="12"/>
  <c r="G14" i="12"/>
  <c r="I14" i="12"/>
  <c r="I8" i="12" s="1"/>
  <c r="K14" i="12"/>
  <c r="M14" i="12"/>
  <c r="O14" i="12"/>
  <c r="Q14" i="12"/>
  <c r="V14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3" i="12"/>
  <c r="I23" i="12"/>
  <c r="K23" i="12"/>
  <c r="M23" i="12"/>
  <c r="O23" i="12"/>
  <c r="Q23" i="12"/>
  <c r="V23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2" i="12"/>
  <c r="I32" i="12"/>
  <c r="K32" i="12"/>
  <c r="M32" i="12"/>
  <c r="O32" i="12"/>
  <c r="Q32" i="12"/>
  <c r="V32" i="12"/>
  <c r="G35" i="12"/>
  <c r="I35" i="12"/>
  <c r="K35" i="12"/>
  <c r="M35" i="12"/>
  <c r="O35" i="12"/>
  <c r="Q35" i="12"/>
  <c r="V35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3" i="12"/>
  <c r="I63" i="12"/>
  <c r="K63" i="12"/>
  <c r="M63" i="12"/>
  <c r="O63" i="12"/>
  <c r="Q63" i="12"/>
  <c r="V63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1" i="12"/>
  <c r="M71" i="12" s="1"/>
  <c r="I71" i="12"/>
  <c r="K71" i="12"/>
  <c r="O71" i="12"/>
  <c r="Q71" i="12"/>
  <c r="V71" i="12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I85" i="12"/>
  <c r="O85" i="12"/>
  <c r="G86" i="12"/>
  <c r="M86" i="12" s="1"/>
  <c r="M85" i="12" s="1"/>
  <c r="I86" i="12"/>
  <c r="K86" i="12"/>
  <c r="K85" i="12" s="1"/>
  <c r="O86" i="12"/>
  <c r="Q86" i="12"/>
  <c r="Q85" i="12" s="1"/>
  <c r="V86" i="12"/>
  <c r="V85" i="12" s="1"/>
  <c r="G88" i="12"/>
  <c r="I88" i="12"/>
  <c r="K88" i="12"/>
  <c r="M88" i="12"/>
  <c r="O88" i="12"/>
  <c r="Q88" i="12"/>
  <c r="V88" i="12"/>
  <c r="I90" i="12"/>
  <c r="O90" i="12"/>
  <c r="G91" i="12"/>
  <c r="G90" i="12" s="1"/>
  <c r="I91" i="12"/>
  <c r="K91" i="12"/>
  <c r="K90" i="12" s="1"/>
  <c r="M91" i="12"/>
  <c r="M90" i="12" s="1"/>
  <c r="O91" i="12"/>
  <c r="Q91" i="12"/>
  <c r="Q90" i="12" s="1"/>
  <c r="V91" i="12"/>
  <c r="V90" i="12" s="1"/>
  <c r="G95" i="12"/>
  <c r="G94" i="12" s="1"/>
  <c r="I95" i="12"/>
  <c r="I94" i="12" s="1"/>
  <c r="K95" i="12"/>
  <c r="O95" i="12"/>
  <c r="O94" i="12" s="1"/>
  <c r="Q95" i="12"/>
  <c r="V95" i="12"/>
  <c r="V94" i="12" s="1"/>
  <c r="G97" i="12"/>
  <c r="M97" i="12" s="1"/>
  <c r="I97" i="12"/>
  <c r="K97" i="12"/>
  <c r="O97" i="12"/>
  <c r="Q97" i="12"/>
  <c r="V97" i="12"/>
  <c r="G99" i="12"/>
  <c r="I99" i="12"/>
  <c r="K99" i="12"/>
  <c r="K94" i="12" s="1"/>
  <c r="M99" i="12"/>
  <c r="O99" i="12"/>
  <c r="Q99" i="12"/>
  <c r="Q94" i="12" s="1"/>
  <c r="V99" i="12"/>
  <c r="G101" i="12"/>
  <c r="I101" i="12"/>
  <c r="K101" i="12"/>
  <c r="M101" i="12"/>
  <c r="O101" i="12"/>
  <c r="Q101" i="12"/>
  <c r="V101" i="12"/>
  <c r="G103" i="12"/>
  <c r="I103" i="12"/>
  <c r="K103" i="12"/>
  <c r="M103" i="12"/>
  <c r="O103" i="12"/>
  <c r="Q103" i="12"/>
  <c r="V103" i="12"/>
  <c r="G105" i="12"/>
  <c r="M105" i="12" s="1"/>
  <c r="I105" i="12"/>
  <c r="K105" i="12"/>
  <c r="O105" i="12"/>
  <c r="Q105" i="12"/>
  <c r="V105" i="12"/>
  <c r="G108" i="12"/>
  <c r="M108" i="12" s="1"/>
  <c r="I108" i="12"/>
  <c r="K108" i="12"/>
  <c r="K107" i="12" s="1"/>
  <c r="O108" i="12"/>
  <c r="Q108" i="12"/>
  <c r="Q107" i="12" s="1"/>
  <c r="V108" i="12"/>
  <c r="V107" i="12" s="1"/>
  <c r="G111" i="12"/>
  <c r="I111" i="12"/>
  <c r="K111" i="12"/>
  <c r="M111" i="12"/>
  <c r="O111" i="12"/>
  <c r="Q111" i="12"/>
  <c r="V111" i="12"/>
  <c r="G113" i="12"/>
  <c r="I113" i="12"/>
  <c r="I107" i="12" s="1"/>
  <c r="K113" i="12"/>
  <c r="M113" i="12"/>
  <c r="O113" i="12"/>
  <c r="O107" i="12" s="1"/>
  <c r="Q113" i="12"/>
  <c r="V113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3" i="12"/>
  <c r="I123" i="12"/>
  <c r="K123" i="12"/>
  <c r="M123" i="12"/>
  <c r="O123" i="12"/>
  <c r="Q123" i="12"/>
  <c r="V123" i="12"/>
  <c r="I125" i="12"/>
  <c r="O125" i="12"/>
  <c r="G126" i="12"/>
  <c r="M126" i="12" s="1"/>
  <c r="M125" i="12" s="1"/>
  <c r="I126" i="12"/>
  <c r="K126" i="12"/>
  <c r="K125" i="12" s="1"/>
  <c r="O126" i="12"/>
  <c r="Q126" i="12"/>
  <c r="Q125" i="12" s="1"/>
  <c r="V126" i="12"/>
  <c r="V125" i="12" s="1"/>
  <c r="Q129" i="12"/>
  <c r="G130" i="12"/>
  <c r="G129" i="12" s="1"/>
  <c r="I130" i="12"/>
  <c r="I129" i="12" s="1"/>
  <c r="K130" i="12"/>
  <c r="O130" i="12"/>
  <c r="O129" i="12" s="1"/>
  <c r="Q130" i="12"/>
  <c r="V130" i="12"/>
  <c r="V129" i="12" s="1"/>
  <c r="G132" i="12"/>
  <c r="I132" i="12"/>
  <c r="K132" i="12"/>
  <c r="M132" i="12"/>
  <c r="O132" i="12"/>
  <c r="Q132" i="12"/>
  <c r="V132" i="12"/>
  <c r="G135" i="12"/>
  <c r="I135" i="12"/>
  <c r="K135" i="12"/>
  <c r="K129" i="12" s="1"/>
  <c r="M135" i="12"/>
  <c r="O135" i="12"/>
  <c r="Q135" i="12"/>
  <c r="V135" i="12"/>
  <c r="AE138" i="12"/>
  <c r="AF138" i="12"/>
  <c r="I20" i="1"/>
  <c r="I19" i="1"/>
  <c r="I18" i="1"/>
  <c r="AZ47" i="1"/>
  <c r="AZ46" i="1"/>
  <c r="F43" i="1"/>
  <c r="G23" i="1" s="1"/>
  <c r="G43" i="1"/>
  <c r="G25" i="1" s="1"/>
  <c r="H43" i="1"/>
  <c r="I42" i="1"/>
  <c r="I41" i="1"/>
  <c r="I60" i="1" l="1"/>
  <c r="I39" i="1"/>
  <c r="I43" i="1" s="1"/>
  <c r="J39" i="1" s="1"/>
  <c r="J43" i="1" s="1"/>
  <c r="A27" i="1"/>
  <c r="M107" i="12"/>
  <c r="M8" i="12"/>
  <c r="M130" i="12"/>
  <c r="M129" i="12" s="1"/>
  <c r="G125" i="12"/>
  <c r="M95" i="12"/>
  <c r="M94" i="12" s="1"/>
  <c r="G85" i="12"/>
  <c r="G107" i="12"/>
  <c r="G8" i="12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3" i="1"/>
  <c r="J56" i="1"/>
  <c r="J59" i="1"/>
  <c r="J54" i="1"/>
  <c r="J58" i="1"/>
  <c r="J57" i="1"/>
  <c r="J41" i="1"/>
  <c r="J42" i="1"/>
  <c r="A28" i="1"/>
  <c r="G28" i="1"/>
  <c r="G27" i="1" s="1"/>
  <c r="G29" i="1" s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rjuracak</author>
  </authors>
  <commentList>
    <comment ref="S6" authorId="0" shapeId="0" xr:uid="{1ED2A451-6015-4E8B-BD23-0A3E556DB2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EA86FFA-CC72-415B-A8AA-FE331996188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<sst xmlns="http://schemas.openxmlformats.org/spreadsheetml/2006/main" count="654" uniqueCount="242">
  <si>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</si>
  <si>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</si>
  <si>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</si>
  <si>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</si>
  <si>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</si>
  <si>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</si>
  <si>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</si>
  <si>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</si>
  <si>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</si>
  <si>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</si>
  <si>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</si>
  <si>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</si>
  <si>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</si>
  <si>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</si>
  <si>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</si>
  <si>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</si>
  <si>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</si>
  <si>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</si>
  <si>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</si>
  <si>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</si>
  <si>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</si>
  <si>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</si>
  <si>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</si>
  <si>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</si>
  <si>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</si>
  <si>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</si>
  <si>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</si>
  <si>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</si>
  <si>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</si>
  <si>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</si>
  <si>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</si>
  <si>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</si>
  <si>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</si>
  <si>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</si>
  <si>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</si>
  <si>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</si>
  <si>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</si>
  <si>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</si>
  <si>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</si>
  <si>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</si>
  <si>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</si>
  <si>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</si>
  <si>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</si>
  <si>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IO 420</t>
  </si>
  <si>
    <t>Kanalizace splašková</t>
  </si>
  <si>
    <t xml:space="preserve">IO 420 </t>
  </si>
  <si>
    <t>Objekt:</t>
  </si>
  <si>
    <t>Rozpočet:</t>
  </si>
  <si>
    <t>19-015-5</t>
  </si>
  <si>
    <t>Nová budova EkF - přístavba H v areálu VŠB - TUO</t>
  </si>
  <si>
    <t>Stavba</t>
  </si>
  <si>
    <t>Stavební objekt</t>
  </si>
  <si>
    <t>Celkem za stavbu</t>
  </si>
  <si>
    <t>CZK</t>
  </si>
  <si>
    <t>#POPR</t>
  </si>
  <si>
    <t>Popis rozpočtu: IO 420 - Kanalizace splašková</t>
  </si>
  <si>
    <t>V délce potrubí je započítán prořez 10 %</t>
  </si>
  <si>
    <t>Uvedené názvy výrobků jsou referenční, za dodržení technických parametrů a souhlasu investora je možno je nahradit</t>
  </si>
  <si>
    <t>Rekapitulace dílů</t>
  </si>
  <si>
    <t>Typ dílu</t>
  </si>
  <si>
    <t>1</t>
  </si>
  <si>
    <t>Zemní práce</t>
  </si>
  <si>
    <t>5</t>
  </si>
  <si>
    <t>Komunikace</t>
  </si>
  <si>
    <t>720-1</t>
  </si>
  <si>
    <t>Kanalizace dešťová</t>
  </si>
  <si>
    <t>720-11</t>
  </si>
  <si>
    <t>Revizní šachta betonová Šd2</t>
  </si>
  <si>
    <t>720-12</t>
  </si>
  <si>
    <t>Revizní šachta betonová Šd3</t>
  </si>
  <si>
    <t>99</t>
  </si>
  <si>
    <t>Staveništní přesun hmot</t>
  </si>
  <si>
    <t>PSU</t>
  </si>
  <si>
    <t>D96</t>
  </si>
  <si>
    <t>Přesuny suti a vybouraných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</si>
  <si>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</si>
  <si>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</si>
  <si>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</si>
  <si>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</si>
  <si>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</si>
  <si>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</si>
  <si>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</si>
  <si>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</si>
  <si>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</si>
  <si>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</si>
  <si>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</si>
  <si>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</si>
  <si>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</si>
  <si>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</si>
  <si>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</si>
  <si>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</si>
  <si>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</si>
  <si>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</si>
  <si>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</si>
  <si>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</si>
  <si>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</si>
  <si>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</si>
  <si>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</si>
  <si>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</si>
  <si>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</si>
  <si>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</si>
  <si>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</si>
  <si>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</si>
  <si>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</si>
  <si>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</si>
  <si>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</si>
  <si>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</si>
  <si>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</si>
  <si>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</si>
  <si>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20/ I</t>
  </si>
  <si>
    <t>Práce</t>
  </si>
  <si>
    <t>POL1_</t>
  </si>
  <si>
    <t>s přemístěním hmot na skládku na vzdálenost do 3 m nebo s naložením na dopravní prostředek</t>
  </si>
  <si>
    <t>SPI</t>
  </si>
  <si>
    <t>SPU</t>
  </si>
  <si>
    <t>113107510R00</t>
  </si>
  <si>
    <t>Odstranění podkladů nebo krytů z kameniva hrubého drceného, v ploše jednotlivě do 50 m2, tloušťka vrstvy 100 mm</t>
  </si>
  <si>
    <t>113107515R00</t>
  </si>
  <si>
    <t>Odstranění podkladů nebo krytů z kameniva hrubého drceného, v ploše jednotlivě do 50 m2, tloušťka vrstvy 150 mm</t>
  </si>
  <si>
    <t>113108311R00</t>
  </si>
  <si>
    <t>Odstranění podkladů nebo krytů živičných, v ploše jednotlivě do 50 m2, tloušťka vrstvy 110 mm</t>
  </si>
  <si>
    <t>113111112R00</t>
  </si>
  <si>
    <t>Odstranění podkladů nebo krytů z kameniva zpevněného cementem, v ploše jednotlivě do 50 m2, tloušťka vrstvy 120 mm</t>
  </si>
  <si>
    <t>130001101R00</t>
  </si>
  <si>
    <t>Příplatek k cenám za ztížené vykopávky v horninách jakékoliv třídy</t>
  </si>
  <si>
    <t>m3</t>
  </si>
  <si>
    <t>800-1</t>
  </si>
  <si>
    <t>Indiv</t>
  </si>
  <si>
    <t>Příplatek k cenám hloubených vykopávek za ztížení vykopávky v blízkosti podzemního vedení nebo výbušnin pro jakoukoliv třídu horniny.</t>
  </si>
  <si>
    <t>131201201R00</t>
  </si>
  <si>
    <t>Hloubení zapažených jam a zářezů do 100 m3, v hornině 3, převážně ručně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</si>
  <si>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</si>
  <si>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131201209R00</t>
  </si>
  <si>
    <t xml:space="preserve">Hloubení zapažených jam a zářezů příplatek za lepivost, v hornině 3,  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</si>
  <si>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</si>
  <si>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</si>
  <si>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</si>
  <si>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132201219R00</t>
  </si>
  <si>
    <t xml:space="preserve">Hloubení rýh šířky přes 60 do 200 cm příplatek za lepivost, v hornině 3,  </t>
  </si>
  <si>
    <t>151101101R00</t>
  </si>
  <si>
    <t>Zřízení pažení a rozepření stěn rýh příložné  pro jakoukoliv mezerovitost, hloubky do 2 m</t>
  </si>
  <si>
    <t>pro podzemní vedení pro všechny šířky rýhy,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</si>
  <si>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</si>
  <si>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</si>
  <si>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</si>
  <si>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151101201R00</t>
  </si>
  <si>
    <t>Zřízení pažení stěn výkopu bez rozepření, vzepření příložné, hloubky do 4 m</t>
  </si>
  <si>
    <t>151101211R00</t>
  </si>
  <si>
    <t>Odstranění pažení stěn výkopu příložné, hloubky do 4 m</t>
  </si>
  <si>
    <t>s uložením pažin na vzdálenost do 3 m od okraje výkopu,</t>
  </si>
  <si>
    <t>151101401R00</t>
  </si>
  <si>
    <t>Zřízení vzepření zapažených stěn výkopů při roubení příložném, hloubky do 4 m</t>
  </si>
  <si>
    <t>s potřebným přepažováním,</t>
  </si>
  <si>
    <t>151101411R00</t>
  </si>
  <si>
    <t>Odstranění vzepření stěn výkopů při roubení příložném, hloubky do 4 m</t>
  </si>
  <si>
    <t>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</si>
  <si>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</si>
  <si>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</si>
  <si>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</si>
  <si>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</si>
  <si>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</si>
  <si>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</si>
  <si>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</si>
  <si>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</si>
  <si>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</si>
  <si>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</si>
  <si>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</si>
  <si>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175101109R00</t>
  </si>
  <si>
    <t xml:space="preserve">Obsyp potrubí příplatek za prohození sypaniny </t>
  </si>
  <si>
    <t>sypaninou z vhodných hornin tř. 1 - 4 nebo materiálem připraveným podél výkopu ve vzdálenosti do 3 m od jeho kraje, pro jakoukoliv hloubku výkopu a jakoukoliv míru zhutnění,</t>
  </si>
  <si>
    <t>199000002R00</t>
  </si>
  <si>
    <t>Poplatky za skládku horniny 1- 4, skupina 17 05 04 z Katalogu odpadů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</si>
  <si>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</si>
  <si>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</si>
  <si>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</si>
  <si>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451572111R00</t>
  </si>
  <si>
    <t>Lože pod potrubí, stoky a drobné objekty z kameniva drobného těženého 0÷4 mm</t>
  </si>
  <si>
    <t>827-1</t>
  </si>
  <si>
    <t>v otevřeném výkopu,</t>
  </si>
  <si>
    <t>899721112R00</t>
  </si>
  <si>
    <t>Výstražné fólie výstražná fólie pro vodovod, šířka 30 cm</t>
  </si>
  <si>
    <t>m</t>
  </si>
  <si>
    <t>899731113R00</t>
  </si>
  <si>
    <t>Signalizační vodič CYY, 4 mm2</t>
  </si>
  <si>
    <t>919735112R00</t>
  </si>
  <si>
    <t>Řezání stávajících krytů nebo podkladů živičných, hloubky přes 50 do 100 mm</t>
  </si>
  <si>
    <t>včetně spotřeby vody</t>
  </si>
  <si>
    <t>175101101P</t>
  </si>
  <si>
    <t>Obsyp potrubí bez prohození sypaniny s dodáním písku</t>
  </si>
  <si>
    <t>Vlastní</t>
  </si>
  <si>
    <t>180400020RA0</t>
  </si>
  <si>
    <t>Založení trávníku s dodáním osiva parkového, v rovině</t>
  </si>
  <si>
    <t>AP-HSV</t>
  </si>
  <si>
    <t>Agregovaná položka</t>
  </si>
  <si>
    <t>POL2_</t>
  </si>
  <si>
    <t>577000045RABP</t>
  </si>
  <si>
    <t>Komunikace s asfaltobeton. krytem (vozovka), bez výkopových prací tl. 380 mm</t>
  </si>
  <si>
    <t>591100020RAAP</t>
  </si>
  <si>
    <t>Chodník z dlažby zámkové, podklad štěrkodrť, dlažba přírodní tloušťka 6 cm</t>
  </si>
  <si>
    <t>721176425R0P</t>
  </si>
  <si>
    <t>Potrubí kanalizační z PP SN 10 DN 200</t>
  </si>
  <si>
    <t>Potrubí včetně tvarovek. Bez zednických výpomocí.</t>
  </si>
  <si>
    <t>POP</t>
  </si>
  <si>
    <t>939421131RT2</t>
  </si>
  <si>
    <t>Osazení samonivelačního poklopu za finišérem hydrantového, včetně dodávky litinového poklopu, zatížení D400</t>
  </si>
  <si>
    <t>kus</t>
  </si>
  <si>
    <t>720.121</t>
  </si>
  <si>
    <t>D+M Šachtové dno betonové průtočné DN 200 TBZ-Q PERFECT 200 - 635, se sbíhajícími se nátoky 90°,, DN 200, výška prvku 700 mm nebo rovnocenný</t>
  </si>
  <si>
    <t>720.125</t>
  </si>
  <si>
    <t>D+M Prstenec vyrovnávací TBW-Q 100/625/120 nebo rovnocenný</t>
  </si>
  <si>
    <t>894401211RTP</t>
  </si>
  <si>
    <t>Osazení betonových skruží - šachtová skruž s hrdlem, včetně dodávky skruže např.  TBS-Q 600/1000x250/120 SPK, výška prvku 250 mm nebo rovnocenný</t>
  </si>
  <si>
    <t>894402211RTP</t>
  </si>
  <si>
    <t>Osazení beton. skruží přechodových, včetně konusu přechod. např. TBR-Q 600/1000x625/120 SPK, výška prvku 600mm nebo rovnocenný</t>
  </si>
  <si>
    <t>59224373.AR</t>
  </si>
  <si>
    <t>profil těsnicí elastomerní; pro spojení betonových šachetních dílů; tvar kruh; d = 1 000,0 mm</t>
  </si>
  <si>
    <t>SPCM</t>
  </si>
  <si>
    <t>Specifikace</t>
  </si>
  <si>
    <t>POL3_</t>
  </si>
  <si>
    <t>892581111R00</t>
  </si>
  <si>
    <t>Zkoušky těsnosti kanalizačního potrubí zkouška těsnosti kanalizačního potrubí vodou_x000D_
 do DN 300 mm</t>
  </si>
  <si>
    <t>vodou nebo vzduchem,</t>
  </si>
  <si>
    <t>720.131</t>
  </si>
  <si>
    <t>720.140</t>
  </si>
  <si>
    <t>Napojení do stávaj. betonové šachty - úprava dna</t>
  </si>
  <si>
    <t>kpl</t>
  </si>
  <si>
    <t>998142251R00</t>
  </si>
  <si>
    <t>Přesun hmot pro nádrže a jímky pro nádrže a jímky pozemních čistíren vod (814 1 JKSO), nádrže pozemní mimo nádrží a jímek čistíren odpadních vod (814 2 JKSO), zásobníky a jámy pozemní mimo zemědělství (814 3 JKSO) se svislou nosnou konstrukcí monolitickou betonovou tyčovou nebo plošnou (KMCH 2 a 3 - JKSO šesté místo)_x000D_
 vodorovně 50 m výšky do 25 mm</t>
  </si>
  <si>
    <t>t</t>
  </si>
  <si>
    <t>801-5</t>
  </si>
  <si>
    <t>na novostavbách a změnách objektů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</si>
  <si>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</si>
  <si>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</si>
  <si>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</si>
  <si>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</si>
  <si>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979087212R00</t>
  </si>
  <si>
    <t>Nakládání na dopravní prostředky suti</t>
  </si>
  <si>
    <t>pro vodorovnou dopravu</t>
  </si>
  <si>
    <t>979990113R0P</t>
  </si>
  <si>
    <t>suti-asfalt, podkl.vrstvy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</si>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</sst>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algorithmName="SHA-512" hashValue="KxopblROrsOZng063J+pF45YvO1DzaTci9rJd85tp1TPGURDvady5k4SsHLI10X1+fyh6DwxHEReJJzfTBVTfw==" saltValue="CZAlzFyvY7mcb/3P6Pbup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3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20" t="s">
        <v>41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7" t="s">
        <v>22</v>
      </c>
      <c r="C2" s="78"/>
      <c r="D2" s="79" t="s">
        <v>48</v>
      </c>
      <c r="E2" s="226" t="s">
        <v>49</v>
      </c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29" t="s">
        <v>44</v>
      </c>
      <c r="F3" s="230"/>
      <c r="G3" s="230"/>
      <c r="H3" s="230"/>
      <c r="I3" s="230"/>
      <c r="J3" s="231"/>
    </row>
    <row r="4" spans="1:15" ht="23.25" customHeight="1" x14ac:dyDescent="0.2">
      <c r="A4" s="76">
        <v>1219</v>
      </c>
      <c r="B4" s="82" t="s">
        <v>47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42</v>
      </c>
      <c r="D5" s="214"/>
      <c r="E5" s="215"/>
      <c r="F5" s="215"/>
      <c r="G5" s="21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3"/>
      <c r="E11" s="233"/>
      <c r="F11" s="233"/>
      <c r="G11" s="23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2"/>
      <c r="F15" s="232"/>
      <c r="G15" s="234"/>
      <c r="H15" s="234"/>
      <c r="I15" s="234" t="s">
        <v>29</v>
      </c>
      <c r="J15" s="235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SUMIF(F53:F59,A16,I53:I59)+SUMIF(F53:F59,"PSU",I53:I59)</f>
        <v>0</v>
      </c>
      <c r="J16" s="199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SUMIF(F53:F59,A17,I53:I59)</f>
        <v>0</v>
      </c>
      <c r="J17" s="199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SUMIF(F53:F59,A18,I53:I59)</f>
        <v>0</v>
      </c>
      <c r="J18" s="199"/>
    </row>
    <row r="19" spans="1:10" ht="23.25" customHeight="1" x14ac:dyDescent="0.2">
      <c r="A19" s="144" t="s">
        <v>75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SUMIF(F53:F59,A19,I53:I59)</f>
        <v>0</v>
      </c>
      <c r="J19" s="199"/>
    </row>
    <row r="20" spans="1:10" ht="23.25" customHeight="1" x14ac:dyDescent="0.2">
      <c r="A20" s="144" t="s">
        <v>76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SUMIF(F53:F59,A20,I53:I59)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3">
        <f>I23*E23/100</f>
        <v>0</v>
      </c>
      <c r="H24" s="194"/>
      <c r="I24" s="19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3">
        <f>I25*E25/100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5">
        <f>CenaCelkemBezDPH-(ZakladDPHSni+ZakladDPHZakl)</f>
        <v>0</v>
      </c>
      <c r="H27" s="225"/>
      <c r="I27" s="22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3">
        <f>A27</f>
        <v>0</v>
      </c>
      <c r="H28" s="203"/>
      <c r="I28" s="203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2">
        <f>ZakladDPHSni+DPHSni+ZakladDPHZakl+DPHZakl+Zaokrouhleni</f>
        <v>0</v>
      </c>
      <c r="H29" s="202"/>
      <c r="I29" s="202"/>
      <c r="J29" s="12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4"/>
      <c r="E34" s="205"/>
      <c r="G34" s="206"/>
      <c r="H34" s="207"/>
      <c r="I34" s="207"/>
      <c r="J34" s="25"/>
    </row>
    <row r="35" spans="1:52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50</v>
      </c>
      <c r="C39" s="188"/>
      <c r="D39" s="188"/>
      <c r="E39" s="188"/>
      <c r="F39" s="101">
        <f>'IO 420  IO 420 Pol'!AE138</f>
        <v>0</v>
      </c>
      <c r="G39" s="102">
        <f>'IO 420  IO 420 Pol'!AF138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189" t="s">
        <v>51</v>
      </c>
      <c r="D40" s="189"/>
      <c r="E40" s="189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45</v>
      </c>
      <c r="C41" s="189" t="s">
        <v>44</v>
      </c>
      <c r="D41" s="189"/>
      <c r="E41" s="189"/>
      <c r="F41" s="107">
        <f>'IO 420  IO 420 Pol'!AE138</f>
        <v>0</v>
      </c>
      <c r="G41" s="108">
        <f>'IO 420  IO 420 Pol'!AF138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188" t="s">
        <v>44</v>
      </c>
      <c r="D42" s="188"/>
      <c r="E42" s="188"/>
      <c r="F42" s="112">
        <f>'IO 420  IO 420 Pol'!AE138</f>
        <v>0</v>
      </c>
      <c r="G42" s="103">
        <f>'IO 420  IO 420 Pol'!AF138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190" t="s">
        <v>52</v>
      </c>
      <c r="C43" s="191"/>
      <c r="D43" s="191"/>
      <c r="E43" s="191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54</v>
      </c>
      <c r="B45" t="s">
        <v>55</v>
      </c>
    </row>
    <row r="46" spans="1:52" x14ac:dyDescent="0.2">
      <c r="B46" s="187" t="s">
        <v>56</v>
      </c>
      <c r="C46" s="187"/>
      <c r="D46" s="187"/>
      <c r="E46" s="187"/>
      <c r="F46" s="187"/>
      <c r="G46" s="187"/>
      <c r="H46" s="187"/>
      <c r="I46" s="187"/>
      <c r="J46" s="187"/>
      <c r="AZ46" s="125" t="str">
        <f>B46</f>
        <v>V délce potrubí je započítán prořez 10 %</v>
      </c>
    </row>
    <row r="47" spans="1:52" ht="25.5" x14ac:dyDescent="0.2">
      <c r="B47" s="187" t="s">
        <v>57</v>
      </c>
      <c r="C47" s="187"/>
      <c r="D47" s="187"/>
      <c r="E47" s="187"/>
      <c r="F47" s="187"/>
      <c r="G47" s="187"/>
      <c r="H47" s="187"/>
      <c r="I47" s="187"/>
      <c r="J47" s="187"/>
      <c r="AZ47" s="125" t="str">
        <f>B47</f>
        <v>Uvedené názvy výrobků jsou referenční, za dodržení technických parametrů a souhlasu investora je možno je nahradit</v>
      </c>
    </row>
    <row r="50" spans="1:10" ht="15.75" x14ac:dyDescent="0.25">
      <c r="B50" s="126" t="s">
        <v>58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59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60</v>
      </c>
      <c r="C53" s="185" t="s">
        <v>61</v>
      </c>
      <c r="D53" s="186"/>
      <c r="E53" s="186"/>
      <c r="F53" s="140" t="s">
        <v>24</v>
      </c>
      <c r="G53" s="141"/>
      <c r="H53" s="141"/>
      <c r="I53" s="141">
        <f>'IO 420  IO 420 Pol'!G8</f>
        <v>0</v>
      </c>
      <c r="J53" s="138" t="str">
        <f>IF(I60=0,"",I53/I60*100)</f>
        <v/>
      </c>
    </row>
    <row r="54" spans="1:10" ht="36.75" customHeight="1" x14ac:dyDescent="0.2">
      <c r="A54" s="129"/>
      <c r="B54" s="134" t="s">
        <v>62</v>
      </c>
      <c r="C54" s="185" t="s">
        <v>63</v>
      </c>
      <c r="D54" s="186"/>
      <c r="E54" s="186"/>
      <c r="F54" s="140" t="s">
        <v>24</v>
      </c>
      <c r="G54" s="141"/>
      <c r="H54" s="141"/>
      <c r="I54" s="141">
        <f>'IO 420  IO 420 Pol'!G85</f>
        <v>0</v>
      </c>
      <c r="J54" s="138" t="str">
        <f>IF(I60=0,"",I54/I60*100)</f>
        <v/>
      </c>
    </row>
    <row r="55" spans="1:10" ht="36.75" customHeight="1" x14ac:dyDescent="0.2">
      <c r="A55" s="129"/>
      <c r="B55" s="134" t="s">
        <v>64</v>
      </c>
      <c r="C55" s="185" t="s">
        <v>65</v>
      </c>
      <c r="D55" s="186"/>
      <c r="E55" s="186"/>
      <c r="F55" s="140" t="s">
        <v>25</v>
      </c>
      <c r="G55" s="141"/>
      <c r="H55" s="141"/>
      <c r="I55" s="141">
        <f>'IO 420  IO 420 Pol'!G90</f>
        <v>0</v>
      </c>
      <c r="J55" s="138" t="str">
        <f>IF(I60=0,"",I55/I60*100)</f>
        <v/>
      </c>
    </row>
    <row r="56" spans="1:10" ht="36.75" customHeight="1" x14ac:dyDescent="0.2">
      <c r="A56" s="129"/>
      <c r="B56" s="134" t="s">
        <v>66</v>
      </c>
      <c r="C56" s="185" t="s">
        <v>67</v>
      </c>
      <c r="D56" s="186"/>
      <c r="E56" s="186"/>
      <c r="F56" s="140" t="s">
        <v>25</v>
      </c>
      <c r="G56" s="141"/>
      <c r="H56" s="141"/>
      <c r="I56" s="141">
        <f>'IO 420  IO 420 Pol'!G94</f>
        <v>0</v>
      </c>
      <c r="J56" s="138" t="str">
        <f>IF(I60=0,"",I56/I60*100)</f>
        <v/>
      </c>
    </row>
    <row r="57" spans="1:10" ht="36.75" customHeight="1" x14ac:dyDescent="0.2">
      <c r="A57" s="129"/>
      <c r="B57" s="134" t="s">
        <v>68</v>
      </c>
      <c r="C57" s="185" t="s">
        <v>69</v>
      </c>
      <c r="D57" s="186"/>
      <c r="E57" s="186"/>
      <c r="F57" s="140" t="s">
        <v>25</v>
      </c>
      <c r="G57" s="141"/>
      <c r="H57" s="141"/>
      <c r="I57" s="141">
        <f>'IO 420  IO 420 Pol'!G107</f>
        <v>0</v>
      </c>
      <c r="J57" s="138" t="str">
        <f>IF(I60=0,"",I57/I60*100)</f>
        <v/>
      </c>
    </row>
    <row r="58" spans="1:10" ht="36.75" customHeight="1" x14ac:dyDescent="0.2">
      <c r="A58" s="129"/>
      <c r="B58" s="134" t="s">
        <v>70</v>
      </c>
      <c r="C58" s="185" t="s">
        <v>71</v>
      </c>
      <c r="D58" s="186"/>
      <c r="E58" s="186"/>
      <c r="F58" s="140" t="s">
        <v>72</v>
      </c>
      <c r="G58" s="141"/>
      <c r="H58" s="141"/>
      <c r="I58" s="141">
        <f>'IO 420  IO 420 Pol'!G125</f>
        <v>0</v>
      </c>
      <c r="J58" s="138" t="str">
        <f>IF(I60=0,"",I58/I60*100)</f>
        <v/>
      </c>
    </row>
    <row r="59" spans="1:10" ht="36.75" customHeight="1" x14ac:dyDescent="0.2">
      <c r="A59" s="129"/>
      <c r="B59" s="134" t="s">
        <v>73</v>
      </c>
      <c r="C59" s="185" t="s">
        <v>74</v>
      </c>
      <c r="D59" s="186"/>
      <c r="E59" s="186"/>
      <c r="F59" s="140" t="s">
        <v>72</v>
      </c>
      <c r="G59" s="141"/>
      <c r="H59" s="141"/>
      <c r="I59" s="141">
        <f>'IO 420  IO 420 Pol'!G129</f>
        <v>0</v>
      </c>
      <c r="J59" s="138" t="str">
        <f>IF(I60=0,"",I59/I60*100)</f>
        <v/>
      </c>
    </row>
    <row r="60" spans="1:10" ht="25.5" customHeight="1" x14ac:dyDescent="0.2">
      <c r="A60" s="130"/>
      <c r="B60" s="135" t="s">
        <v>1</v>
      </c>
      <c r="C60" s="136"/>
      <c r="D60" s="137"/>
      <c r="E60" s="137"/>
      <c r="F60" s="142"/>
      <c r="G60" s="143"/>
      <c r="H60" s="143"/>
      <c r="I60" s="143">
        <f>SUM(I53:I59)</f>
        <v>0</v>
      </c>
      <c r="J60" s="139">
        <f>SUM(J53:J59)</f>
        <v>0</v>
      </c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</sheetData>
  <sheetProtection algorithmName="SHA-512" hashValue="5gM+XG8fwM6mTMEhmCFKxMFC8nUEK2VQkUCP+97XJkIz3Zp+5KYU9h88YqnqxTj4f5zGYxlEsdKqkPlKTwqhoQ==" saltValue="vdVTi+z5v/0X3peC9l3oX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6:E56"/>
    <mergeCell ref="C57:E57"/>
    <mergeCell ref="C58:E58"/>
    <mergeCell ref="C59:E59"/>
    <mergeCell ref="B46:J46"/>
    <mergeCell ref="B47:J47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algorithmName="SHA-512" hashValue="sGqwI8TmLKAXWPvKd/KRl2OeXQMYt3l1pn7Tl9jBIZ+d2W4IhWHP0nKVm+zcFSFYghgjxcd1b2ffc0nZKKVW1g==" saltValue="2Tx0EJDL86J34tDH16hMc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2FED-0643-4615-9B9A-7416E578AF0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77</v>
      </c>
      <c r="B1" s="249"/>
      <c r="C1" s="249"/>
      <c r="D1" s="249"/>
      <c r="E1" s="249"/>
      <c r="F1" s="249"/>
      <c r="G1" s="249"/>
      <c r="AG1" t="s">
        <v>78</v>
      </c>
    </row>
    <row r="2" spans="1:60" ht="24.95" customHeight="1" x14ac:dyDescent="0.2">
      <c r="A2" s="145" t="s">
        <v>7</v>
      </c>
      <c r="B2" s="49" t="s">
        <v>48</v>
      </c>
      <c r="C2" s="250" t="s">
        <v>49</v>
      </c>
      <c r="D2" s="251"/>
      <c r="E2" s="251"/>
      <c r="F2" s="251"/>
      <c r="G2" s="252"/>
      <c r="AG2" t="s">
        <v>79</v>
      </c>
    </row>
    <row r="3" spans="1:60" ht="24.95" customHeight="1" x14ac:dyDescent="0.2">
      <c r="A3" s="145" t="s">
        <v>8</v>
      </c>
      <c r="B3" s="49" t="s">
        <v>45</v>
      </c>
      <c r="C3" s="250" t="s">
        <v>44</v>
      </c>
      <c r="D3" s="251"/>
      <c r="E3" s="251"/>
      <c r="F3" s="251"/>
      <c r="G3" s="252"/>
      <c r="AC3" s="127" t="s">
        <v>79</v>
      </c>
      <c r="AG3" t="s">
        <v>80</v>
      </c>
    </row>
    <row r="4" spans="1:60" ht="24.95" customHeight="1" x14ac:dyDescent="0.2">
      <c r="A4" s="146" t="s">
        <v>9</v>
      </c>
      <c r="B4" s="147" t="s">
        <v>43</v>
      </c>
      <c r="C4" s="253" t="s">
        <v>44</v>
      </c>
      <c r="D4" s="254"/>
      <c r="E4" s="254"/>
      <c r="F4" s="254"/>
      <c r="G4" s="255"/>
      <c r="AG4" t="s">
        <v>81</v>
      </c>
    </row>
    <row r="5" spans="1:60" x14ac:dyDescent="0.2">
      <c r="D5" s="10"/>
    </row>
    <row r="6" spans="1:60" ht="38.25" x14ac:dyDescent="0.2">
      <c r="A6" s="149" t="s">
        <v>82</v>
      </c>
      <c r="B6" s="151" t="s">
        <v>83</v>
      </c>
      <c r="C6" s="151" t="s">
        <v>84</v>
      </c>
      <c r="D6" s="150" t="s">
        <v>85</v>
      </c>
      <c r="E6" s="149" t="s">
        <v>86</v>
      </c>
      <c r="F6" s="148" t="s">
        <v>87</v>
      </c>
      <c r="G6" s="149" t="s">
        <v>29</v>
      </c>
      <c r="H6" s="152" t="s">
        <v>30</v>
      </c>
      <c r="I6" s="152" t="s">
        <v>88</v>
      </c>
      <c r="J6" s="152" t="s">
        <v>31</v>
      </c>
      <c r="K6" s="152" t="s">
        <v>89</v>
      </c>
      <c r="L6" s="152" t="s">
        <v>90</v>
      </c>
      <c r="M6" s="152" t="s">
        <v>91</v>
      </c>
      <c r="N6" s="152" t="s">
        <v>92</v>
      </c>
      <c r="O6" s="152" t="s">
        <v>93</v>
      </c>
      <c r="P6" s="152" t="s">
        <v>94</v>
      </c>
      <c r="Q6" s="152" t="s">
        <v>95</v>
      </c>
      <c r="R6" s="152" t="s">
        <v>96</v>
      </c>
      <c r="S6" s="152" t="s">
        <v>97</v>
      </c>
      <c r="T6" s="152" t="s">
        <v>98</v>
      </c>
      <c r="U6" s="152" t="s">
        <v>99</v>
      </c>
      <c r="V6" s="152" t="s">
        <v>100</v>
      </c>
      <c r="W6" s="152" t="s">
        <v>101</v>
      </c>
      <c r="X6" s="152" t="s">
        <v>102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4" t="s">
        <v>103</v>
      </c>
      <c r="B8" s="165" t="s">
        <v>60</v>
      </c>
      <c r="C8" s="179" t="s">
        <v>61</v>
      </c>
      <c r="D8" s="166"/>
      <c r="E8" s="167"/>
      <c r="F8" s="168"/>
      <c r="G8" s="168">
        <f>SUMIF(AG9:AG84,"&lt;&gt;NOR",G9:G84)</f>
        <v>0</v>
      </c>
      <c r="H8" s="168"/>
      <c r="I8" s="168">
        <f>SUM(I9:I84)</f>
        <v>0</v>
      </c>
      <c r="J8" s="168"/>
      <c r="K8" s="168">
        <f>SUM(K9:K84)</f>
        <v>0</v>
      </c>
      <c r="L8" s="168"/>
      <c r="M8" s="168">
        <f>SUM(M9:M84)</f>
        <v>0</v>
      </c>
      <c r="N8" s="168"/>
      <c r="O8" s="168">
        <f>SUM(O9:O84)</f>
        <v>45.569999999999993</v>
      </c>
      <c r="P8" s="168"/>
      <c r="Q8" s="168">
        <f>SUM(Q9:Q84)</f>
        <v>31.619999999999997</v>
      </c>
      <c r="R8" s="168"/>
      <c r="S8" s="168"/>
      <c r="T8" s="169"/>
      <c r="U8" s="163"/>
      <c r="V8" s="163">
        <f>SUM(V9:V84)</f>
        <v>412.71999999999997</v>
      </c>
      <c r="W8" s="163"/>
      <c r="X8" s="163"/>
      <c r="AG8" t="s">
        <v>104</v>
      </c>
    </row>
    <row r="9" spans="1:60" ht="22.5" outlineLevel="1" x14ac:dyDescent="0.2">
      <c r="A9" s="170">
        <v>1</v>
      </c>
      <c r="B9" s="171" t="s">
        <v>105</v>
      </c>
      <c r="C9" s="180" t="s">
        <v>106</v>
      </c>
      <c r="D9" s="172" t="s">
        <v>107</v>
      </c>
      <c r="E9" s="173">
        <v>2.4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0.22500000000000001</v>
      </c>
      <c r="Q9" s="175">
        <f>ROUND(E9*P9,2)</f>
        <v>0.54</v>
      </c>
      <c r="R9" s="175" t="s">
        <v>108</v>
      </c>
      <c r="S9" s="175" t="s">
        <v>109</v>
      </c>
      <c r="T9" s="176" t="s">
        <v>109</v>
      </c>
      <c r="U9" s="162">
        <v>0.14199999999999999</v>
      </c>
      <c r="V9" s="162">
        <f>ROUND(E9*U9,2)</f>
        <v>0.34</v>
      </c>
      <c r="W9" s="162"/>
      <c r="X9" s="162" t="s">
        <v>110</v>
      </c>
      <c r="Y9" s="153"/>
      <c r="Z9" s="153"/>
      <c r="AA9" s="153"/>
      <c r="AB9" s="153"/>
      <c r="AC9" s="153"/>
      <c r="AD9" s="153"/>
      <c r="AE9" s="153"/>
      <c r="AF9" s="153"/>
      <c r="AG9" s="153" t="s">
        <v>111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43" t="s">
        <v>112</v>
      </c>
      <c r="D10" s="244"/>
      <c r="E10" s="244"/>
      <c r="F10" s="244"/>
      <c r="G10" s="244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113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45"/>
      <c r="D11" s="246"/>
      <c r="E11" s="246"/>
      <c r="F11" s="246"/>
      <c r="G11" s="246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3"/>
      <c r="Z11" s="153"/>
      <c r="AA11" s="153"/>
      <c r="AB11" s="153"/>
      <c r="AC11" s="153"/>
      <c r="AD11" s="153"/>
      <c r="AE11" s="153"/>
      <c r="AF11" s="153"/>
      <c r="AG11" s="153" t="s">
        <v>114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0">
        <v>2</v>
      </c>
      <c r="B12" s="171" t="s">
        <v>115</v>
      </c>
      <c r="C12" s="180" t="s">
        <v>116</v>
      </c>
      <c r="D12" s="172" t="s">
        <v>107</v>
      </c>
      <c r="E12" s="173">
        <v>2.4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0.22</v>
      </c>
      <c r="Q12" s="175">
        <f>ROUND(E12*P12,2)</f>
        <v>0.53</v>
      </c>
      <c r="R12" s="175" t="s">
        <v>108</v>
      </c>
      <c r="S12" s="175" t="s">
        <v>109</v>
      </c>
      <c r="T12" s="176" t="s">
        <v>109</v>
      </c>
      <c r="U12" s="162">
        <v>0.42099999999999999</v>
      </c>
      <c r="V12" s="162">
        <f>ROUND(E12*U12,2)</f>
        <v>1.01</v>
      </c>
      <c r="W12" s="162"/>
      <c r="X12" s="162" t="s">
        <v>110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111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241"/>
      <c r="D13" s="242"/>
      <c r="E13" s="242"/>
      <c r="F13" s="242"/>
      <c r="G13" s="24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114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70">
        <v>3</v>
      </c>
      <c r="B14" s="171" t="s">
        <v>117</v>
      </c>
      <c r="C14" s="180" t="s">
        <v>118</v>
      </c>
      <c r="D14" s="172" t="s">
        <v>107</v>
      </c>
      <c r="E14" s="173">
        <v>34.799999999999997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0.33</v>
      </c>
      <c r="Q14" s="175">
        <f>ROUND(E14*P14,2)</f>
        <v>11.48</v>
      </c>
      <c r="R14" s="175" t="s">
        <v>108</v>
      </c>
      <c r="S14" s="175" t="s">
        <v>109</v>
      </c>
      <c r="T14" s="176" t="s">
        <v>109</v>
      </c>
      <c r="U14" s="162">
        <v>0.52649999999999997</v>
      </c>
      <c r="V14" s="162">
        <f>ROUND(E14*U14,2)</f>
        <v>18.32</v>
      </c>
      <c r="W14" s="162"/>
      <c r="X14" s="162" t="s">
        <v>110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111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41"/>
      <c r="D15" s="242"/>
      <c r="E15" s="242"/>
      <c r="F15" s="242"/>
      <c r="G15" s="24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114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70">
        <v>4</v>
      </c>
      <c r="B16" s="171" t="s">
        <v>119</v>
      </c>
      <c r="C16" s="180" t="s">
        <v>120</v>
      </c>
      <c r="D16" s="172" t="s">
        <v>107</v>
      </c>
      <c r="E16" s="173">
        <v>34.799999999999997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75">
        <v>0</v>
      </c>
      <c r="O16" s="175">
        <f>ROUND(E16*N16,2)</f>
        <v>0</v>
      </c>
      <c r="P16" s="175">
        <v>0.24199999999999999</v>
      </c>
      <c r="Q16" s="175">
        <f>ROUND(E16*P16,2)</f>
        <v>8.42</v>
      </c>
      <c r="R16" s="175" t="s">
        <v>108</v>
      </c>
      <c r="S16" s="175" t="s">
        <v>109</v>
      </c>
      <c r="T16" s="176" t="s">
        <v>109</v>
      </c>
      <c r="U16" s="162">
        <v>0.39979999999999999</v>
      </c>
      <c r="V16" s="162">
        <f>ROUND(E16*U16,2)</f>
        <v>13.91</v>
      </c>
      <c r="W16" s="162"/>
      <c r="X16" s="162" t="s">
        <v>110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111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41"/>
      <c r="D17" s="242"/>
      <c r="E17" s="242"/>
      <c r="F17" s="242"/>
      <c r="G17" s="24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3"/>
      <c r="Z17" s="153"/>
      <c r="AA17" s="153"/>
      <c r="AB17" s="153"/>
      <c r="AC17" s="153"/>
      <c r="AD17" s="153"/>
      <c r="AE17" s="153"/>
      <c r="AF17" s="153"/>
      <c r="AG17" s="153" t="s">
        <v>114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70">
        <v>5</v>
      </c>
      <c r="B18" s="171" t="s">
        <v>121</v>
      </c>
      <c r="C18" s="180" t="s">
        <v>122</v>
      </c>
      <c r="D18" s="172" t="s">
        <v>107</v>
      </c>
      <c r="E18" s="173">
        <v>34.799999999999997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0</v>
      </c>
      <c r="O18" s="175">
        <f>ROUND(E18*N18,2)</f>
        <v>0</v>
      </c>
      <c r="P18" s="175">
        <v>0.30609999999999998</v>
      </c>
      <c r="Q18" s="175">
        <f>ROUND(E18*P18,2)</f>
        <v>10.65</v>
      </c>
      <c r="R18" s="175" t="s">
        <v>108</v>
      </c>
      <c r="S18" s="175" t="s">
        <v>109</v>
      </c>
      <c r="T18" s="176" t="s">
        <v>109</v>
      </c>
      <c r="U18" s="162">
        <v>0.48</v>
      </c>
      <c r="V18" s="162">
        <f>ROUND(E18*U18,2)</f>
        <v>16.7</v>
      </c>
      <c r="W18" s="162"/>
      <c r="X18" s="162" t="s">
        <v>110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111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41"/>
      <c r="D19" s="242"/>
      <c r="E19" s="242"/>
      <c r="F19" s="242"/>
      <c r="G19" s="24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3"/>
      <c r="Z19" s="153"/>
      <c r="AA19" s="153"/>
      <c r="AB19" s="153"/>
      <c r="AC19" s="153"/>
      <c r="AD19" s="153"/>
      <c r="AE19" s="153"/>
      <c r="AF19" s="153"/>
      <c r="AG19" s="153" t="s">
        <v>114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70">
        <v>6</v>
      </c>
      <c r="B20" s="171" t="s">
        <v>123</v>
      </c>
      <c r="C20" s="180" t="s">
        <v>124</v>
      </c>
      <c r="D20" s="172" t="s">
        <v>125</v>
      </c>
      <c r="E20" s="173">
        <v>25.92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5" t="s">
        <v>126</v>
      </c>
      <c r="S20" s="175" t="s">
        <v>109</v>
      </c>
      <c r="T20" s="176" t="s">
        <v>127</v>
      </c>
      <c r="U20" s="162">
        <v>1.7629999999999999</v>
      </c>
      <c r="V20" s="162">
        <f>ROUND(E20*U20,2)</f>
        <v>45.7</v>
      </c>
      <c r="W20" s="162"/>
      <c r="X20" s="162" t="s">
        <v>110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111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43" t="s">
        <v>128</v>
      </c>
      <c r="D21" s="244"/>
      <c r="E21" s="244"/>
      <c r="F21" s="244"/>
      <c r="G21" s="244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113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77" t="str">
        <f>C21</f>
        <v>Příplatek k cenám hloubených vykopávek za ztížení vykopávky v blízkosti podzemního vedení nebo výbušnin pro jakoukoliv třídu horniny.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245"/>
      <c r="D22" s="246"/>
      <c r="E22" s="246"/>
      <c r="F22" s="246"/>
      <c r="G22" s="246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3"/>
      <c r="Z22" s="153"/>
      <c r="AA22" s="153"/>
      <c r="AB22" s="153"/>
      <c r="AC22" s="153"/>
      <c r="AD22" s="153"/>
      <c r="AE22" s="153"/>
      <c r="AF22" s="153"/>
      <c r="AG22" s="153" t="s">
        <v>114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0">
        <v>7</v>
      </c>
      <c r="B23" s="171" t="s">
        <v>129</v>
      </c>
      <c r="C23" s="180" t="s">
        <v>130</v>
      </c>
      <c r="D23" s="172" t="s">
        <v>125</v>
      </c>
      <c r="E23" s="173">
        <v>24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 t="s">
        <v>126</v>
      </c>
      <c r="S23" s="175" t="s">
        <v>109</v>
      </c>
      <c r="T23" s="176" t="s">
        <v>109</v>
      </c>
      <c r="U23" s="162">
        <v>2.2490000000000001</v>
      </c>
      <c r="V23" s="162">
        <f>ROUND(E23*U23,2)</f>
        <v>53.98</v>
      </c>
      <c r="W23" s="162"/>
      <c r="X23" s="162" t="s">
        <v>110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111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60"/>
      <c r="B24" s="161"/>
      <c r="C24" s="243" t="s">
        <v>131</v>
      </c>
      <c r="D24" s="244"/>
      <c r="E24" s="244"/>
      <c r="F24" s="244"/>
      <c r="G24" s="244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53"/>
      <c r="Z24" s="153"/>
      <c r="AA24" s="153"/>
      <c r="AB24" s="153"/>
      <c r="AC24" s="153"/>
      <c r="AD24" s="153"/>
      <c r="AE24" s="153"/>
      <c r="AF24" s="153"/>
      <c r="AG24" s="153" t="s">
        <v>113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77" t="str">
        <f>C24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45"/>
      <c r="D25" s="246"/>
      <c r="E25" s="246"/>
      <c r="F25" s="246"/>
      <c r="G25" s="246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114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0">
        <v>8</v>
      </c>
      <c r="B26" s="171" t="s">
        <v>132</v>
      </c>
      <c r="C26" s="180" t="s">
        <v>133</v>
      </c>
      <c r="D26" s="172" t="s">
        <v>125</v>
      </c>
      <c r="E26" s="173">
        <v>12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 t="s">
        <v>126</v>
      </c>
      <c r="S26" s="175" t="s">
        <v>109</v>
      </c>
      <c r="T26" s="176" t="s">
        <v>127</v>
      </c>
      <c r="U26" s="162">
        <v>0.107</v>
      </c>
      <c r="V26" s="162">
        <f>ROUND(E26*U26,2)</f>
        <v>1.28</v>
      </c>
      <c r="W26" s="162"/>
      <c r="X26" s="162" t="s">
        <v>110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111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60"/>
      <c r="B27" s="161"/>
      <c r="C27" s="243" t="s">
        <v>131</v>
      </c>
      <c r="D27" s="244"/>
      <c r="E27" s="244"/>
      <c r="F27" s="244"/>
      <c r="G27" s="244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53"/>
      <c r="Z27" s="153"/>
      <c r="AA27" s="153"/>
      <c r="AB27" s="153"/>
      <c r="AC27" s="153"/>
      <c r="AD27" s="153"/>
      <c r="AE27" s="153"/>
      <c r="AF27" s="153"/>
      <c r="AG27" s="153" t="s">
        <v>113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77" t="str">
        <f>C27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45"/>
      <c r="D28" s="246"/>
      <c r="E28" s="246"/>
      <c r="F28" s="246"/>
      <c r="G28" s="246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114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0">
        <v>9</v>
      </c>
      <c r="B29" s="171" t="s">
        <v>134</v>
      </c>
      <c r="C29" s="180" t="s">
        <v>135</v>
      </c>
      <c r="D29" s="172" t="s">
        <v>125</v>
      </c>
      <c r="E29" s="173">
        <v>107.11199999999999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5" t="s">
        <v>126</v>
      </c>
      <c r="S29" s="175" t="s">
        <v>109</v>
      </c>
      <c r="T29" s="176" t="s">
        <v>109</v>
      </c>
      <c r="U29" s="162">
        <v>0.2</v>
      </c>
      <c r="V29" s="162">
        <f>ROUND(E29*U29,2)</f>
        <v>21.42</v>
      </c>
      <c r="W29" s="162"/>
      <c r="X29" s="162" t="s">
        <v>110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111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33.75" outlineLevel="1" x14ac:dyDescent="0.2">
      <c r="A30" s="160"/>
      <c r="B30" s="161"/>
      <c r="C30" s="243" t="s">
        <v>136</v>
      </c>
      <c r="D30" s="244"/>
      <c r="E30" s="244"/>
      <c r="F30" s="244"/>
      <c r="G30" s="244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3"/>
      <c r="Z30" s="153"/>
      <c r="AA30" s="153"/>
      <c r="AB30" s="153"/>
      <c r="AC30" s="153"/>
      <c r="AD30" s="153"/>
      <c r="AE30" s="153"/>
      <c r="AF30" s="153"/>
      <c r="AG30" s="153" t="s">
        <v>113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77" t="str">
        <f>C30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245"/>
      <c r="D31" s="246"/>
      <c r="E31" s="246"/>
      <c r="F31" s="246"/>
      <c r="G31" s="246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53"/>
      <c r="Z31" s="153"/>
      <c r="AA31" s="153"/>
      <c r="AB31" s="153"/>
      <c r="AC31" s="153"/>
      <c r="AD31" s="153"/>
      <c r="AE31" s="153"/>
      <c r="AF31" s="153"/>
      <c r="AG31" s="153" t="s">
        <v>114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0">
        <v>10</v>
      </c>
      <c r="B32" s="171" t="s">
        <v>137</v>
      </c>
      <c r="C32" s="180" t="s">
        <v>138</v>
      </c>
      <c r="D32" s="172" t="s">
        <v>125</v>
      </c>
      <c r="E32" s="173">
        <v>53.555999999999997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5" t="s">
        <v>126</v>
      </c>
      <c r="S32" s="175" t="s">
        <v>109</v>
      </c>
      <c r="T32" s="176" t="s">
        <v>127</v>
      </c>
      <c r="U32" s="162">
        <v>8.4000000000000005E-2</v>
      </c>
      <c r="V32" s="162">
        <f>ROUND(E32*U32,2)</f>
        <v>4.5</v>
      </c>
      <c r="W32" s="162"/>
      <c r="X32" s="162" t="s">
        <v>110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111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33.75" outlineLevel="1" x14ac:dyDescent="0.2">
      <c r="A33" s="160"/>
      <c r="B33" s="161"/>
      <c r="C33" s="243" t="s">
        <v>136</v>
      </c>
      <c r="D33" s="244"/>
      <c r="E33" s="244"/>
      <c r="F33" s="244"/>
      <c r="G33" s="244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53"/>
      <c r="Z33" s="153"/>
      <c r="AA33" s="153"/>
      <c r="AB33" s="153"/>
      <c r="AC33" s="153"/>
      <c r="AD33" s="153"/>
      <c r="AE33" s="153"/>
      <c r="AF33" s="153"/>
      <c r="AG33" s="153" t="s">
        <v>113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77" t="str">
        <f>C33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245"/>
      <c r="D34" s="246"/>
      <c r="E34" s="246"/>
      <c r="F34" s="246"/>
      <c r="G34" s="246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3"/>
      <c r="Z34" s="153"/>
      <c r="AA34" s="153"/>
      <c r="AB34" s="153"/>
      <c r="AC34" s="153"/>
      <c r="AD34" s="153"/>
      <c r="AE34" s="153"/>
      <c r="AF34" s="153"/>
      <c r="AG34" s="153" t="s">
        <v>114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70">
        <v>11</v>
      </c>
      <c r="B35" s="171" t="s">
        <v>139</v>
      </c>
      <c r="C35" s="180" t="s">
        <v>140</v>
      </c>
      <c r="D35" s="172" t="s">
        <v>107</v>
      </c>
      <c r="E35" s="173">
        <v>201.2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9.8999999999999999E-4</v>
      </c>
      <c r="O35" s="175">
        <f>ROUND(E35*N35,2)</f>
        <v>0.2</v>
      </c>
      <c r="P35" s="175">
        <v>0</v>
      </c>
      <c r="Q35" s="175">
        <f>ROUND(E35*P35,2)</f>
        <v>0</v>
      </c>
      <c r="R35" s="175" t="s">
        <v>126</v>
      </c>
      <c r="S35" s="175" t="s">
        <v>109</v>
      </c>
      <c r="T35" s="176" t="s">
        <v>127</v>
      </c>
      <c r="U35" s="162">
        <v>0.23599999999999999</v>
      </c>
      <c r="V35" s="162">
        <f>ROUND(E35*U35,2)</f>
        <v>47.48</v>
      </c>
      <c r="W35" s="162"/>
      <c r="X35" s="162" t="s">
        <v>110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111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43" t="s">
        <v>141</v>
      </c>
      <c r="D36" s="244"/>
      <c r="E36" s="244"/>
      <c r="F36" s="244"/>
      <c r="G36" s="244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113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245"/>
      <c r="D37" s="246"/>
      <c r="E37" s="246"/>
      <c r="F37" s="246"/>
      <c r="G37" s="246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53"/>
      <c r="Z37" s="153"/>
      <c r="AA37" s="153"/>
      <c r="AB37" s="153"/>
      <c r="AC37" s="153"/>
      <c r="AD37" s="153"/>
      <c r="AE37" s="153"/>
      <c r="AF37" s="153"/>
      <c r="AG37" s="153" t="s">
        <v>114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0">
        <v>12</v>
      </c>
      <c r="B38" s="171" t="s">
        <v>142</v>
      </c>
      <c r="C38" s="180" t="s">
        <v>143</v>
      </c>
      <c r="D38" s="172" t="s">
        <v>107</v>
      </c>
      <c r="E38" s="173">
        <v>201.2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5" t="s">
        <v>126</v>
      </c>
      <c r="S38" s="175" t="s">
        <v>109</v>
      </c>
      <c r="T38" s="176" t="s">
        <v>127</v>
      </c>
      <c r="U38" s="162">
        <v>7.0000000000000007E-2</v>
      </c>
      <c r="V38" s="162">
        <f>ROUND(E38*U38,2)</f>
        <v>14.08</v>
      </c>
      <c r="W38" s="162"/>
      <c r="X38" s="162" t="s">
        <v>110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111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243" t="s">
        <v>144</v>
      </c>
      <c r="D39" s="244"/>
      <c r="E39" s="244"/>
      <c r="F39" s="244"/>
      <c r="G39" s="244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53"/>
      <c r="Z39" s="153"/>
      <c r="AA39" s="153"/>
      <c r="AB39" s="153"/>
      <c r="AC39" s="153"/>
      <c r="AD39" s="153"/>
      <c r="AE39" s="153"/>
      <c r="AF39" s="153"/>
      <c r="AG39" s="153" t="s">
        <v>113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245"/>
      <c r="D40" s="246"/>
      <c r="E40" s="246"/>
      <c r="F40" s="246"/>
      <c r="G40" s="246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53"/>
      <c r="Z40" s="153"/>
      <c r="AA40" s="153"/>
      <c r="AB40" s="153"/>
      <c r="AC40" s="153"/>
      <c r="AD40" s="153"/>
      <c r="AE40" s="153"/>
      <c r="AF40" s="153"/>
      <c r="AG40" s="153" t="s">
        <v>114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70">
        <v>13</v>
      </c>
      <c r="B41" s="171" t="s">
        <v>145</v>
      </c>
      <c r="C41" s="180" t="s">
        <v>146</v>
      </c>
      <c r="D41" s="172" t="s">
        <v>107</v>
      </c>
      <c r="E41" s="173">
        <v>48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5">
        <v>6.9999999999999999E-4</v>
      </c>
      <c r="O41" s="175">
        <f>ROUND(E41*N41,2)</f>
        <v>0.03</v>
      </c>
      <c r="P41" s="175">
        <v>0</v>
      </c>
      <c r="Q41" s="175">
        <f>ROUND(E41*P41,2)</f>
        <v>0</v>
      </c>
      <c r="R41" s="175" t="s">
        <v>126</v>
      </c>
      <c r="S41" s="175" t="s">
        <v>109</v>
      </c>
      <c r="T41" s="176" t="s">
        <v>127</v>
      </c>
      <c r="U41" s="162">
        <v>0.156</v>
      </c>
      <c r="V41" s="162">
        <f>ROUND(E41*U41,2)</f>
        <v>7.49</v>
      </c>
      <c r="W41" s="162"/>
      <c r="X41" s="162" t="s">
        <v>110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111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241"/>
      <c r="D42" s="242"/>
      <c r="E42" s="242"/>
      <c r="F42" s="242"/>
      <c r="G42" s="24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53"/>
      <c r="Z42" s="153"/>
      <c r="AA42" s="153"/>
      <c r="AB42" s="153"/>
      <c r="AC42" s="153"/>
      <c r="AD42" s="153"/>
      <c r="AE42" s="153"/>
      <c r="AF42" s="153"/>
      <c r="AG42" s="153" t="s">
        <v>114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0">
        <v>14</v>
      </c>
      <c r="B43" s="171" t="s">
        <v>147</v>
      </c>
      <c r="C43" s="180" t="s">
        <v>148</v>
      </c>
      <c r="D43" s="172" t="s">
        <v>107</v>
      </c>
      <c r="E43" s="173">
        <v>48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0</v>
      </c>
      <c r="O43" s="175">
        <f>ROUND(E43*N43,2)</f>
        <v>0</v>
      </c>
      <c r="P43" s="175">
        <v>0</v>
      </c>
      <c r="Q43" s="175">
        <f>ROUND(E43*P43,2)</f>
        <v>0</v>
      </c>
      <c r="R43" s="175" t="s">
        <v>126</v>
      </c>
      <c r="S43" s="175" t="s">
        <v>109</v>
      </c>
      <c r="T43" s="176" t="s">
        <v>127</v>
      </c>
      <c r="U43" s="162">
        <v>9.5000000000000001E-2</v>
      </c>
      <c r="V43" s="162">
        <f>ROUND(E43*U43,2)</f>
        <v>4.5599999999999996</v>
      </c>
      <c r="W43" s="162"/>
      <c r="X43" s="162" t="s">
        <v>110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111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43" t="s">
        <v>149</v>
      </c>
      <c r="D44" s="244"/>
      <c r="E44" s="244"/>
      <c r="F44" s="244"/>
      <c r="G44" s="244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53"/>
      <c r="Z44" s="153"/>
      <c r="AA44" s="153"/>
      <c r="AB44" s="153"/>
      <c r="AC44" s="153"/>
      <c r="AD44" s="153"/>
      <c r="AE44" s="153"/>
      <c r="AF44" s="153"/>
      <c r="AG44" s="153" t="s">
        <v>113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245"/>
      <c r="D45" s="246"/>
      <c r="E45" s="246"/>
      <c r="F45" s="246"/>
      <c r="G45" s="246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53"/>
      <c r="Z45" s="153"/>
      <c r="AA45" s="153"/>
      <c r="AB45" s="153"/>
      <c r="AC45" s="153"/>
      <c r="AD45" s="153"/>
      <c r="AE45" s="153"/>
      <c r="AF45" s="153"/>
      <c r="AG45" s="153" t="s">
        <v>114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70">
        <v>15</v>
      </c>
      <c r="B46" s="171" t="s">
        <v>150</v>
      </c>
      <c r="C46" s="180" t="s">
        <v>151</v>
      </c>
      <c r="D46" s="172" t="s">
        <v>107</v>
      </c>
      <c r="E46" s="173">
        <v>48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8.0000000000000004E-4</v>
      </c>
      <c r="O46" s="175">
        <f>ROUND(E46*N46,2)</f>
        <v>0.04</v>
      </c>
      <c r="P46" s="175">
        <v>0</v>
      </c>
      <c r="Q46" s="175">
        <f>ROUND(E46*P46,2)</f>
        <v>0</v>
      </c>
      <c r="R46" s="175" t="s">
        <v>126</v>
      </c>
      <c r="S46" s="175" t="s">
        <v>109</v>
      </c>
      <c r="T46" s="176" t="s">
        <v>127</v>
      </c>
      <c r="U46" s="162">
        <v>0.28299999999999997</v>
      </c>
      <c r="V46" s="162">
        <f>ROUND(E46*U46,2)</f>
        <v>13.58</v>
      </c>
      <c r="W46" s="162"/>
      <c r="X46" s="162" t="s">
        <v>110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111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243" t="s">
        <v>152</v>
      </c>
      <c r="D47" s="244"/>
      <c r="E47" s="244"/>
      <c r="F47" s="244"/>
      <c r="G47" s="244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53"/>
      <c r="Z47" s="153"/>
      <c r="AA47" s="153"/>
      <c r="AB47" s="153"/>
      <c r="AC47" s="153"/>
      <c r="AD47" s="153"/>
      <c r="AE47" s="153"/>
      <c r="AF47" s="153"/>
      <c r="AG47" s="153" t="s">
        <v>113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245"/>
      <c r="D48" s="246"/>
      <c r="E48" s="246"/>
      <c r="F48" s="246"/>
      <c r="G48" s="246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53"/>
      <c r="Z48" s="153"/>
      <c r="AA48" s="153"/>
      <c r="AB48" s="153"/>
      <c r="AC48" s="153"/>
      <c r="AD48" s="153"/>
      <c r="AE48" s="153"/>
      <c r="AF48" s="153"/>
      <c r="AG48" s="153" t="s">
        <v>114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0">
        <v>16</v>
      </c>
      <c r="B49" s="171" t="s">
        <v>153</v>
      </c>
      <c r="C49" s="180" t="s">
        <v>154</v>
      </c>
      <c r="D49" s="172" t="s">
        <v>107</v>
      </c>
      <c r="E49" s="173">
        <v>48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5">
        <v>0</v>
      </c>
      <c r="O49" s="175">
        <f>ROUND(E49*N49,2)</f>
        <v>0</v>
      </c>
      <c r="P49" s="175">
        <v>0</v>
      </c>
      <c r="Q49" s="175">
        <f>ROUND(E49*P49,2)</f>
        <v>0</v>
      </c>
      <c r="R49" s="175" t="s">
        <v>126</v>
      </c>
      <c r="S49" s="175" t="s">
        <v>109</v>
      </c>
      <c r="T49" s="176" t="s">
        <v>127</v>
      </c>
      <c r="U49" s="162">
        <v>0.08</v>
      </c>
      <c r="V49" s="162">
        <f>ROUND(E49*U49,2)</f>
        <v>3.84</v>
      </c>
      <c r="W49" s="162"/>
      <c r="X49" s="162" t="s">
        <v>110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111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43" t="s">
        <v>155</v>
      </c>
      <c r="D50" s="244"/>
      <c r="E50" s="244"/>
      <c r="F50" s="244"/>
      <c r="G50" s="244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53"/>
      <c r="Z50" s="153"/>
      <c r="AA50" s="153"/>
      <c r="AB50" s="153"/>
      <c r="AC50" s="153"/>
      <c r="AD50" s="153"/>
      <c r="AE50" s="153"/>
      <c r="AF50" s="153"/>
      <c r="AG50" s="153" t="s">
        <v>113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245"/>
      <c r="D51" s="246"/>
      <c r="E51" s="246"/>
      <c r="F51" s="246"/>
      <c r="G51" s="246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53"/>
      <c r="Z51" s="153"/>
      <c r="AA51" s="153"/>
      <c r="AB51" s="153"/>
      <c r="AC51" s="153"/>
      <c r="AD51" s="153"/>
      <c r="AE51" s="153"/>
      <c r="AF51" s="153"/>
      <c r="AG51" s="153" t="s">
        <v>114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0">
        <v>17</v>
      </c>
      <c r="B52" s="171" t="s">
        <v>156</v>
      </c>
      <c r="C52" s="180" t="s">
        <v>157</v>
      </c>
      <c r="D52" s="172" t="s">
        <v>125</v>
      </c>
      <c r="E52" s="173">
        <v>131.11199999999999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75">
        <v>0</v>
      </c>
      <c r="O52" s="175">
        <f>ROUND(E52*N52,2)</f>
        <v>0</v>
      </c>
      <c r="P52" s="175">
        <v>0</v>
      </c>
      <c r="Q52" s="175">
        <f>ROUND(E52*P52,2)</f>
        <v>0</v>
      </c>
      <c r="R52" s="175" t="s">
        <v>126</v>
      </c>
      <c r="S52" s="175" t="s">
        <v>109</v>
      </c>
      <c r="T52" s="176" t="s">
        <v>127</v>
      </c>
      <c r="U52" s="162">
        <v>0.34499999999999997</v>
      </c>
      <c r="V52" s="162">
        <f>ROUND(E52*U52,2)</f>
        <v>45.23</v>
      </c>
      <c r="W52" s="162"/>
      <c r="X52" s="162" t="s">
        <v>110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111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243" t="s">
        <v>158</v>
      </c>
      <c r="D53" s="244"/>
      <c r="E53" s="244"/>
      <c r="F53" s="244"/>
      <c r="G53" s="244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53"/>
      <c r="Z53" s="153"/>
      <c r="AA53" s="153"/>
      <c r="AB53" s="153"/>
      <c r="AC53" s="153"/>
      <c r="AD53" s="153"/>
      <c r="AE53" s="153"/>
      <c r="AF53" s="153"/>
      <c r="AG53" s="153" t="s">
        <v>113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77" t="str">
        <f>C53</f>
        <v>bez naložení do dopravní nádoby, ale s vyprázdněním dopravní nádoby na hromadu nebo na dopravní prostředek,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45"/>
      <c r="D54" s="246"/>
      <c r="E54" s="246"/>
      <c r="F54" s="246"/>
      <c r="G54" s="246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53"/>
      <c r="Z54" s="153"/>
      <c r="AA54" s="153"/>
      <c r="AB54" s="153"/>
      <c r="AC54" s="153"/>
      <c r="AD54" s="153"/>
      <c r="AE54" s="153"/>
      <c r="AF54" s="153"/>
      <c r="AG54" s="153" t="s">
        <v>114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0">
        <v>18</v>
      </c>
      <c r="B55" s="171" t="s">
        <v>159</v>
      </c>
      <c r="C55" s="180" t="s">
        <v>160</v>
      </c>
      <c r="D55" s="172" t="s">
        <v>125</v>
      </c>
      <c r="E55" s="173">
        <v>49.92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75">
        <v>0</v>
      </c>
      <c r="O55" s="175">
        <f>ROUND(E55*N55,2)</f>
        <v>0</v>
      </c>
      <c r="P55" s="175">
        <v>0</v>
      </c>
      <c r="Q55" s="175">
        <f>ROUND(E55*P55,2)</f>
        <v>0</v>
      </c>
      <c r="R55" s="175" t="s">
        <v>126</v>
      </c>
      <c r="S55" s="175" t="s">
        <v>109</v>
      </c>
      <c r="T55" s="176" t="s">
        <v>127</v>
      </c>
      <c r="U55" s="162">
        <v>1.0999999999999999E-2</v>
      </c>
      <c r="V55" s="162">
        <f>ROUND(E55*U55,2)</f>
        <v>0.55000000000000004</v>
      </c>
      <c r="W55" s="162"/>
      <c r="X55" s="162" t="s">
        <v>110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111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43" t="s">
        <v>161</v>
      </c>
      <c r="D56" s="244"/>
      <c r="E56" s="244"/>
      <c r="F56" s="244"/>
      <c r="G56" s="244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53"/>
      <c r="Z56" s="153"/>
      <c r="AA56" s="153"/>
      <c r="AB56" s="153"/>
      <c r="AC56" s="153"/>
      <c r="AD56" s="153"/>
      <c r="AE56" s="153"/>
      <c r="AF56" s="153"/>
      <c r="AG56" s="153" t="s">
        <v>113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245"/>
      <c r="D57" s="246"/>
      <c r="E57" s="246"/>
      <c r="F57" s="246"/>
      <c r="G57" s="246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53"/>
      <c r="Z57" s="153"/>
      <c r="AA57" s="153"/>
      <c r="AB57" s="153"/>
      <c r="AC57" s="153"/>
      <c r="AD57" s="153"/>
      <c r="AE57" s="153"/>
      <c r="AF57" s="153"/>
      <c r="AG57" s="153" t="s">
        <v>114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70">
        <v>19</v>
      </c>
      <c r="B58" s="171" t="s">
        <v>162</v>
      </c>
      <c r="C58" s="180" t="s">
        <v>163</v>
      </c>
      <c r="D58" s="172" t="s">
        <v>125</v>
      </c>
      <c r="E58" s="173">
        <v>49.92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0</v>
      </c>
      <c r="O58" s="175">
        <f>ROUND(E58*N58,2)</f>
        <v>0</v>
      </c>
      <c r="P58" s="175">
        <v>0</v>
      </c>
      <c r="Q58" s="175">
        <f>ROUND(E58*P58,2)</f>
        <v>0</v>
      </c>
      <c r="R58" s="175" t="s">
        <v>126</v>
      </c>
      <c r="S58" s="175" t="s">
        <v>109</v>
      </c>
      <c r="T58" s="176" t="s">
        <v>127</v>
      </c>
      <c r="U58" s="162">
        <v>1.7999999999999999E-2</v>
      </c>
      <c r="V58" s="162">
        <f>ROUND(E58*U58,2)</f>
        <v>0.9</v>
      </c>
      <c r="W58" s="162"/>
      <c r="X58" s="162" t="s">
        <v>110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111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/>
      <c r="B59" s="161"/>
      <c r="C59" s="241"/>
      <c r="D59" s="242"/>
      <c r="E59" s="242"/>
      <c r="F59" s="242"/>
      <c r="G59" s="24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53"/>
      <c r="Z59" s="153"/>
      <c r="AA59" s="153"/>
      <c r="AB59" s="153"/>
      <c r="AC59" s="153"/>
      <c r="AD59" s="153"/>
      <c r="AE59" s="153"/>
      <c r="AF59" s="153"/>
      <c r="AG59" s="153" t="s">
        <v>114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70">
        <v>20</v>
      </c>
      <c r="B60" s="171" t="s">
        <v>164</v>
      </c>
      <c r="C60" s="180" t="s">
        <v>165</v>
      </c>
      <c r="D60" s="172" t="s">
        <v>125</v>
      </c>
      <c r="E60" s="173">
        <v>81.191999999999993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5" t="s">
        <v>126</v>
      </c>
      <c r="S60" s="175" t="s">
        <v>109</v>
      </c>
      <c r="T60" s="176" t="s">
        <v>127</v>
      </c>
      <c r="U60" s="162">
        <v>0.20200000000000001</v>
      </c>
      <c r="V60" s="162">
        <f>ROUND(E60*U60,2)</f>
        <v>16.399999999999999</v>
      </c>
      <c r="W60" s="162"/>
      <c r="X60" s="162" t="s">
        <v>110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111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243" t="s">
        <v>166</v>
      </c>
      <c r="D61" s="244"/>
      <c r="E61" s="244"/>
      <c r="F61" s="244"/>
      <c r="G61" s="244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53"/>
      <c r="Z61" s="153"/>
      <c r="AA61" s="153"/>
      <c r="AB61" s="153"/>
      <c r="AC61" s="153"/>
      <c r="AD61" s="153"/>
      <c r="AE61" s="153"/>
      <c r="AF61" s="153"/>
      <c r="AG61" s="153" t="s">
        <v>113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245"/>
      <c r="D62" s="246"/>
      <c r="E62" s="246"/>
      <c r="F62" s="246"/>
      <c r="G62" s="246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53"/>
      <c r="Z62" s="153"/>
      <c r="AA62" s="153"/>
      <c r="AB62" s="153"/>
      <c r="AC62" s="153"/>
      <c r="AD62" s="153"/>
      <c r="AE62" s="153"/>
      <c r="AF62" s="153"/>
      <c r="AG62" s="153" t="s">
        <v>114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70">
        <v>21</v>
      </c>
      <c r="B63" s="171" t="s">
        <v>167</v>
      </c>
      <c r="C63" s="180" t="s">
        <v>168</v>
      </c>
      <c r="D63" s="172" t="s">
        <v>125</v>
      </c>
      <c r="E63" s="173">
        <v>19.440000000000001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75">
        <v>0</v>
      </c>
      <c r="O63" s="175">
        <f>ROUND(E63*N63,2)</f>
        <v>0</v>
      </c>
      <c r="P63" s="175">
        <v>0</v>
      </c>
      <c r="Q63" s="175">
        <f>ROUND(E63*P63,2)</f>
        <v>0</v>
      </c>
      <c r="R63" s="175" t="s">
        <v>126</v>
      </c>
      <c r="S63" s="175" t="s">
        <v>109</v>
      </c>
      <c r="T63" s="176" t="s">
        <v>127</v>
      </c>
      <c r="U63" s="162">
        <v>0.94</v>
      </c>
      <c r="V63" s="162">
        <f>ROUND(E63*U63,2)</f>
        <v>18.27</v>
      </c>
      <c r="W63" s="162"/>
      <c r="X63" s="162" t="s">
        <v>110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111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60"/>
      <c r="B64" s="161"/>
      <c r="C64" s="243" t="s">
        <v>169</v>
      </c>
      <c r="D64" s="244"/>
      <c r="E64" s="244"/>
      <c r="F64" s="244"/>
      <c r="G64" s="244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53"/>
      <c r="Z64" s="153"/>
      <c r="AA64" s="153"/>
      <c r="AB64" s="153"/>
      <c r="AC64" s="153"/>
      <c r="AD64" s="153"/>
      <c r="AE64" s="153"/>
      <c r="AF64" s="153"/>
      <c r="AG64" s="153" t="s">
        <v>113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77" t="str">
        <f>C64</f>
        <v>sypaninou z vhodných hornin tř. 1 - 4 nebo materiálem připraveným podél výkopu ve vzdálenosti do 3 m od jeho kraje, pro jakoukoliv hloubku výkopu a jakoukoliv míru zhutnění,</v>
      </c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245"/>
      <c r="D65" s="246"/>
      <c r="E65" s="246"/>
      <c r="F65" s="246"/>
      <c r="G65" s="246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53"/>
      <c r="Z65" s="153"/>
      <c r="AA65" s="153"/>
      <c r="AB65" s="153"/>
      <c r="AC65" s="153"/>
      <c r="AD65" s="153"/>
      <c r="AE65" s="153"/>
      <c r="AF65" s="153"/>
      <c r="AG65" s="153" t="s">
        <v>114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70">
        <v>22</v>
      </c>
      <c r="B66" s="171" t="s">
        <v>170</v>
      </c>
      <c r="C66" s="180" t="s">
        <v>171</v>
      </c>
      <c r="D66" s="172" t="s">
        <v>125</v>
      </c>
      <c r="E66" s="173">
        <v>49.92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5" t="s">
        <v>126</v>
      </c>
      <c r="S66" s="175" t="s">
        <v>109</v>
      </c>
      <c r="T66" s="176" t="s">
        <v>127</v>
      </c>
      <c r="U66" s="162">
        <v>0</v>
      </c>
      <c r="V66" s="162">
        <f>ROUND(E66*U66,2)</f>
        <v>0</v>
      </c>
      <c r="W66" s="162"/>
      <c r="X66" s="162" t="s">
        <v>110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111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241"/>
      <c r="D67" s="242"/>
      <c r="E67" s="242"/>
      <c r="F67" s="242"/>
      <c r="G67" s="24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53"/>
      <c r="Z67" s="153"/>
      <c r="AA67" s="153"/>
      <c r="AB67" s="153"/>
      <c r="AC67" s="153"/>
      <c r="AD67" s="153"/>
      <c r="AE67" s="153"/>
      <c r="AF67" s="153"/>
      <c r="AG67" s="153" t="s">
        <v>114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70">
        <v>23</v>
      </c>
      <c r="B68" s="171" t="s">
        <v>172</v>
      </c>
      <c r="C68" s="180" t="s">
        <v>173</v>
      </c>
      <c r="D68" s="172" t="s">
        <v>107</v>
      </c>
      <c r="E68" s="173">
        <v>89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21</v>
      </c>
      <c r="M68" s="175">
        <f>G68*(1+L68/100)</f>
        <v>0</v>
      </c>
      <c r="N68" s="175">
        <v>0</v>
      </c>
      <c r="O68" s="175">
        <f>ROUND(E68*N68,2)</f>
        <v>0</v>
      </c>
      <c r="P68" s="175">
        <v>0</v>
      </c>
      <c r="Q68" s="175">
        <f>ROUND(E68*P68,2)</f>
        <v>0</v>
      </c>
      <c r="R68" s="175" t="s">
        <v>126</v>
      </c>
      <c r="S68" s="175" t="s">
        <v>109</v>
      </c>
      <c r="T68" s="176" t="s">
        <v>127</v>
      </c>
      <c r="U68" s="162">
        <v>0.15</v>
      </c>
      <c r="V68" s="162">
        <f>ROUND(E68*U68,2)</f>
        <v>13.35</v>
      </c>
      <c r="W68" s="162"/>
      <c r="X68" s="162" t="s">
        <v>110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111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243" t="s">
        <v>174</v>
      </c>
      <c r="D69" s="244"/>
      <c r="E69" s="244"/>
      <c r="F69" s="244"/>
      <c r="G69" s="244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53"/>
      <c r="Z69" s="153"/>
      <c r="AA69" s="153"/>
      <c r="AB69" s="153"/>
      <c r="AC69" s="153"/>
      <c r="AD69" s="153"/>
      <c r="AE69" s="153"/>
      <c r="AF69" s="153"/>
      <c r="AG69" s="153" t="s">
        <v>113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77" t="str">
        <f>C69</f>
        <v>z rostlé horniny tř.1 - 4 pod násypy z hornin soudržných do 92% PS a hornin nesoudržných sypkých relativní ulehlosti I(d) do 0,8</v>
      </c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245"/>
      <c r="D70" s="246"/>
      <c r="E70" s="246"/>
      <c r="F70" s="246"/>
      <c r="G70" s="246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53"/>
      <c r="Z70" s="153"/>
      <c r="AA70" s="153"/>
      <c r="AB70" s="153"/>
      <c r="AC70" s="153"/>
      <c r="AD70" s="153"/>
      <c r="AE70" s="153"/>
      <c r="AF70" s="153"/>
      <c r="AG70" s="153" t="s">
        <v>114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70">
        <v>24</v>
      </c>
      <c r="B71" s="171" t="s">
        <v>175</v>
      </c>
      <c r="C71" s="180" t="s">
        <v>176</v>
      </c>
      <c r="D71" s="172" t="s">
        <v>125</v>
      </c>
      <c r="E71" s="173">
        <v>6.48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21</v>
      </c>
      <c r="M71" s="175">
        <f>G71*(1+L71/100)</f>
        <v>0</v>
      </c>
      <c r="N71" s="175">
        <v>1.8907700000000001</v>
      </c>
      <c r="O71" s="175">
        <f>ROUND(E71*N71,2)</f>
        <v>12.25</v>
      </c>
      <c r="P71" s="175">
        <v>0</v>
      </c>
      <c r="Q71" s="175">
        <f>ROUND(E71*P71,2)</f>
        <v>0</v>
      </c>
      <c r="R71" s="175" t="s">
        <v>177</v>
      </c>
      <c r="S71" s="175" t="s">
        <v>109</v>
      </c>
      <c r="T71" s="176" t="s">
        <v>127</v>
      </c>
      <c r="U71" s="162">
        <v>1.6950000000000001</v>
      </c>
      <c r="V71" s="162">
        <f>ROUND(E71*U71,2)</f>
        <v>10.98</v>
      </c>
      <c r="W71" s="162"/>
      <c r="X71" s="162" t="s">
        <v>110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111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243" t="s">
        <v>178</v>
      </c>
      <c r="D72" s="244"/>
      <c r="E72" s="244"/>
      <c r="F72" s="244"/>
      <c r="G72" s="244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53"/>
      <c r="Z72" s="153"/>
      <c r="AA72" s="153"/>
      <c r="AB72" s="153"/>
      <c r="AC72" s="153"/>
      <c r="AD72" s="153"/>
      <c r="AE72" s="153"/>
      <c r="AF72" s="153"/>
      <c r="AG72" s="153" t="s">
        <v>113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245"/>
      <c r="D73" s="246"/>
      <c r="E73" s="246"/>
      <c r="F73" s="246"/>
      <c r="G73" s="246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53"/>
      <c r="Z73" s="153"/>
      <c r="AA73" s="153"/>
      <c r="AB73" s="153"/>
      <c r="AC73" s="153"/>
      <c r="AD73" s="153"/>
      <c r="AE73" s="153"/>
      <c r="AF73" s="153"/>
      <c r="AG73" s="153" t="s">
        <v>114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70">
        <v>25</v>
      </c>
      <c r="B74" s="171" t="s">
        <v>179</v>
      </c>
      <c r="C74" s="180" t="s">
        <v>180</v>
      </c>
      <c r="D74" s="172" t="s">
        <v>181</v>
      </c>
      <c r="E74" s="173">
        <v>54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0</v>
      </c>
      <c r="O74" s="175">
        <f>ROUND(E74*N74,2)</f>
        <v>0</v>
      </c>
      <c r="P74" s="175">
        <v>0</v>
      </c>
      <c r="Q74" s="175">
        <f>ROUND(E74*P74,2)</f>
        <v>0</v>
      </c>
      <c r="R74" s="175" t="s">
        <v>177</v>
      </c>
      <c r="S74" s="175" t="s">
        <v>109</v>
      </c>
      <c r="T74" s="176" t="s">
        <v>127</v>
      </c>
      <c r="U74" s="162">
        <v>2.5999999999999999E-2</v>
      </c>
      <c r="V74" s="162">
        <f>ROUND(E74*U74,2)</f>
        <v>1.4</v>
      </c>
      <c r="W74" s="162"/>
      <c r="X74" s="162" t="s">
        <v>110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111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241"/>
      <c r="D75" s="242"/>
      <c r="E75" s="242"/>
      <c r="F75" s="242"/>
      <c r="G75" s="24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53"/>
      <c r="Z75" s="153"/>
      <c r="AA75" s="153"/>
      <c r="AB75" s="153"/>
      <c r="AC75" s="153"/>
      <c r="AD75" s="153"/>
      <c r="AE75" s="153"/>
      <c r="AF75" s="153"/>
      <c r="AG75" s="153" t="s">
        <v>114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70">
        <v>26</v>
      </c>
      <c r="B76" s="171" t="s">
        <v>182</v>
      </c>
      <c r="C76" s="180" t="s">
        <v>183</v>
      </c>
      <c r="D76" s="172" t="s">
        <v>181</v>
      </c>
      <c r="E76" s="173">
        <v>54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75">
        <v>5.0000000000000002E-5</v>
      </c>
      <c r="O76" s="175">
        <f>ROUND(E76*N76,2)</f>
        <v>0</v>
      </c>
      <c r="P76" s="175">
        <v>0</v>
      </c>
      <c r="Q76" s="175">
        <f>ROUND(E76*P76,2)</f>
        <v>0</v>
      </c>
      <c r="R76" s="175" t="s">
        <v>177</v>
      </c>
      <c r="S76" s="175" t="s">
        <v>109</v>
      </c>
      <c r="T76" s="176" t="s">
        <v>127</v>
      </c>
      <c r="U76" s="162">
        <v>3.4000000000000002E-2</v>
      </c>
      <c r="V76" s="162">
        <f>ROUND(E76*U76,2)</f>
        <v>1.84</v>
      </c>
      <c r="W76" s="162"/>
      <c r="X76" s="162" t="s">
        <v>110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111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241"/>
      <c r="D77" s="242"/>
      <c r="E77" s="242"/>
      <c r="F77" s="242"/>
      <c r="G77" s="24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53"/>
      <c r="Z77" s="153"/>
      <c r="AA77" s="153"/>
      <c r="AB77" s="153"/>
      <c r="AC77" s="153"/>
      <c r="AD77" s="153"/>
      <c r="AE77" s="153"/>
      <c r="AF77" s="153"/>
      <c r="AG77" s="153" t="s">
        <v>114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70">
        <v>27</v>
      </c>
      <c r="B78" s="171" t="s">
        <v>184</v>
      </c>
      <c r="C78" s="180" t="s">
        <v>185</v>
      </c>
      <c r="D78" s="172" t="s">
        <v>181</v>
      </c>
      <c r="E78" s="173">
        <v>58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0</v>
      </c>
      <c r="O78" s="175">
        <f>ROUND(E78*N78,2)</f>
        <v>0</v>
      </c>
      <c r="P78" s="175">
        <v>0</v>
      </c>
      <c r="Q78" s="175">
        <f>ROUND(E78*P78,2)</f>
        <v>0</v>
      </c>
      <c r="R78" s="175" t="s">
        <v>108</v>
      </c>
      <c r="S78" s="175" t="s">
        <v>109</v>
      </c>
      <c r="T78" s="176" t="s">
        <v>109</v>
      </c>
      <c r="U78" s="162">
        <v>3.6999999999999998E-2</v>
      </c>
      <c r="V78" s="162">
        <f>ROUND(E78*U78,2)</f>
        <v>2.15</v>
      </c>
      <c r="W78" s="162"/>
      <c r="X78" s="162" t="s">
        <v>110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111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243" t="s">
        <v>186</v>
      </c>
      <c r="D79" s="244"/>
      <c r="E79" s="244"/>
      <c r="F79" s="244"/>
      <c r="G79" s="244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53"/>
      <c r="Z79" s="153"/>
      <c r="AA79" s="153"/>
      <c r="AB79" s="153"/>
      <c r="AC79" s="153"/>
      <c r="AD79" s="153"/>
      <c r="AE79" s="153"/>
      <c r="AF79" s="153"/>
      <c r="AG79" s="153" t="s">
        <v>113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245"/>
      <c r="D80" s="246"/>
      <c r="E80" s="246"/>
      <c r="F80" s="246"/>
      <c r="G80" s="246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53"/>
      <c r="Z80" s="153"/>
      <c r="AA80" s="153"/>
      <c r="AB80" s="153"/>
      <c r="AC80" s="153"/>
      <c r="AD80" s="153"/>
      <c r="AE80" s="153"/>
      <c r="AF80" s="153"/>
      <c r="AG80" s="153" t="s">
        <v>114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0">
        <v>28</v>
      </c>
      <c r="B81" s="171" t="s">
        <v>187</v>
      </c>
      <c r="C81" s="180" t="s">
        <v>188</v>
      </c>
      <c r="D81" s="172" t="s">
        <v>125</v>
      </c>
      <c r="E81" s="173">
        <v>19.440000000000001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5">
        <v>1.7</v>
      </c>
      <c r="O81" s="175">
        <f>ROUND(E81*N81,2)</f>
        <v>33.049999999999997</v>
      </c>
      <c r="P81" s="175">
        <v>0</v>
      </c>
      <c r="Q81" s="175">
        <f>ROUND(E81*P81,2)</f>
        <v>0</v>
      </c>
      <c r="R81" s="175"/>
      <c r="S81" s="175" t="s">
        <v>189</v>
      </c>
      <c r="T81" s="176" t="s">
        <v>127</v>
      </c>
      <c r="U81" s="162">
        <v>1.59</v>
      </c>
      <c r="V81" s="162">
        <f>ROUND(E81*U81,2)</f>
        <v>30.91</v>
      </c>
      <c r="W81" s="162"/>
      <c r="X81" s="162" t="s">
        <v>110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111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241"/>
      <c r="D82" s="242"/>
      <c r="E82" s="242"/>
      <c r="F82" s="242"/>
      <c r="G82" s="24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53"/>
      <c r="Z82" s="153"/>
      <c r="AA82" s="153"/>
      <c r="AB82" s="153"/>
      <c r="AC82" s="153"/>
      <c r="AD82" s="153"/>
      <c r="AE82" s="153"/>
      <c r="AF82" s="153"/>
      <c r="AG82" s="153" t="s">
        <v>114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70">
        <v>29</v>
      </c>
      <c r="B83" s="171" t="s">
        <v>190</v>
      </c>
      <c r="C83" s="180" t="s">
        <v>191</v>
      </c>
      <c r="D83" s="172" t="s">
        <v>107</v>
      </c>
      <c r="E83" s="173">
        <v>42.5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5">
        <v>3.0000000000000001E-5</v>
      </c>
      <c r="O83" s="175">
        <f>ROUND(E83*N83,2)</f>
        <v>0</v>
      </c>
      <c r="P83" s="175">
        <v>0</v>
      </c>
      <c r="Q83" s="175">
        <f>ROUND(E83*P83,2)</f>
        <v>0</v>
      </c>
      <c r="R83" s="175" t="s">
        <v>192</v>
      </c>
      <c r="S83" s="175" t="s">
        <v>109</v>
      </c>
      <c r="T83" s="176" t="s">
        <v>109</v>
      </c>
      <c r="U83" s="162">
        <v>0.06</v>
      </c>
      <c r="V83" s="162">
        <f>ROUND(E83*U83,2)</f>
        <v>2.5499999999999998</v>
      </c>
      <c r="W83" s="162"/>
      <c r="X83" s="162" t="s">
        <v>193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194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241"/>
      <c r="D84" s="242"/>
      <c r="E84" s="242"/>
      <c r="F84" s="242"/>
      <c r="G84" s="24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53"/>
      <c r="Z84" s="153"/>
      <c r="AA84" s="153"/>
      <c r="AB84" s="153"/>
      <c r="AC84" s="153"/>
      <c r="AD84" s="153"/>
      <c r="AE84" s="153"/>
      <c r="AF84" s="153"/>
      <c r="AG84" s="153" t="s">
        <v>114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x14ac:dyDescent="0.2">
      <c r="A85" s="164" t="s">
        <v>103</v>
      </c>
      <c r="B85" s="165" t="s">
        <v>62</v>
      </c>
      <c r="C85" s="179" t="s">
        <v>63</v>
      </c>
      <c r="D85" s="166"/>
      <c r="E85" s="167"/>
      <c r="F85" s="168"/>
      <c r="G85" s="168">
        <f>SUMIF(AG86:AG89,"&lt;&gt;NOR",G86:G89)</f>
        <v>0</v>
      </c>
      <c r="H85" s="168"/>
      <c r="I85" s="168">
        <f>SUM(I86:I89)</f>
        <v>0</v>
      </c>
      <c r="J85" s="168"/>
      <c r="K85" s="168">
        <f>SUM(K86:K89)</f>
        <v>0</v>
      </c>
      <c r="L85" s="168"/>
      <c r="M85" s="168">
        <f>SUM(M86:M89)</f>
        <v>0</v>
      </c>
      <c r="N85" s="168"/>
      <c r="O85" s="168">
        <f>SUM(O86:O89)</f>
        <v>24.62</v>
      </c>
      <c r="P85" s="168"/>
      <c r="Q85" s="168">
        <f>SUM(Q86:Q89)</f>
        <v>0</v>
      </c>
      <c r="R85" s="168"/>
      <c r="S85" s="168"/>
      <c r="T85" s="169"/>
      <c r="U85" s="163"/>
      <c r="V85" s="163">
        <f>SUM(V86:V89)</f>
        <v>14.77</v>
      </c>
      <c r="W85" s="163"/>
      <c r="X85" s="163"/>
      <c r="AG85" t="s">
        <v>104</v>
      </c>
    </row>
    <row r="86" spans="1:60" outlineLevel="1" x14ac:dyDescent="0.2">
      <c r="A86" s="170">
        <v>30</v>
      </c>
      <c r="B86" s="171" t="s">
        <v>195</v>
      </c>
      <c r="C86" s="180" t="s">
        <v>196</v>
      </c>
      <c r="D86" s="172" t="s">
        <v>107</v>
      </c>
      <c r="E86" s="173">
        <v>34.799999999999997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0.66115999999999997</v>
      </c>
      <c r="O86" s="175">
        <f>ROUND(E86*N86,2)</f>
        <v>23.01</v>
      </c>
      <c r="P86" s="175">
        <v>0</v>
      </c>
      <c r="Q86" s="175">
        <f>ROUND(E86*P86,2)</f>
        <v>0</v>
      </c>
      <c r="R86" s="175"/>
      <c r="S86" s="175" t="s">
        <v>189</v>
      </c>
      <c r="T86" s="176" t="s">
        <v>109</v>
      </c>
      <c r="U86" s="162">
        <v>0.34181</v>
      </c>
      <c r="V86" s="162">
        <f>ROUND(E86*U86,2)</f>
        <v>11.89</v>
      </c>
      <c r="W86" s="162"/>
      <c r="X86" s="162" t="s">
        <v>193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194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241"/>
      <c r="D87" s="242"/>
      <c r="E87" s="242"/>
      <c r="F87" s="242"/>
      <c r="G87" s="24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53"/>
      <c r="Z87" s="153"/>
      <c r="AA87" s="153"/>
      <c r="AB87" s="153"/>
      <c r="AC87" s="153"/>
      <c r="AD87" s="153"/>
      <c r="AE87" s="153"/>
      <c r="AF87" s="153"/>
      <c r="AG87" s="153" t="s">
        <v>114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70">
        <v>31</v>
      </c>
      <c r="B88" s="171" t="s">
        <v>197</v>
      </c>
      <c r="C88" s="180" t="s">
        <v>198</v>
      </c>
      <c r="D88" s="172" t="s">
        <v>107</v>
      </c>
      <c r="E88" s="173">
        <v>2.4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75">
        <v>0.66954999999999998</v>
      </c>
      <c r="O88" s="175">
        <f>ROUND(E88*N88,2)</f>
        <v>1.61</v>
      </c>
      <c r="P88" s="175">
        <v>0</v>
      </c>
      <c r="Q88" s="175">
        <f>ROUND(E88*P88,2)</f>
        <v>0</v>
      </c>
      <c r="R88" s="175"/>
      <c r="S88" s="175" t="s">
        <v>189</v>
      </c>
      <c r="T88" s="176" t="s">
        <v>109</v>
      </c>
      <c r="U88" s="162">
        <v>1.1999200000000001</v>
      </c>
      <c r="V88" s="162">
        <f>ROUND(E88*U88,2)</f>
        <v>2.88</v>
      </c>
      <c r="W88" s="162"/>
      <c r="X88" s="162" t="s">
        <v>193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194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241"/>
      <c r="D89" s="242"/>
      <c r="E89" s="242"/>
      <c r="F89" s="242"/>
      <c r="G89" s="24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53"/>
      <c r="Z89" s="153"/>
      <c r="AA89" s="153"/>
      <c r="AB89" s="153"/>
      <c r="AC89" s="153"/>
      <c r="AD89" s="153"/>
      <c r="AE89" s="153"/>
      <c r="AF89" s="153"/>
      <c r="AG89" s="153" t="s">
        <v>114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x14ac:dyDescent="0.2">
      <c r="A90" s="164" t="s">
        <v>103</v>
      </c>
      <c r="B90" s="165" t="s">
        <v>64</v>
      </c>
      <c r="C90" s="179" t="s">
        <v>65</v>
      </c>
      <c r="D90" s="166"/>
      <c r="E90" s="167"/>
      <c r="F90" s="168"/>
      <c r="G90" s="168">
        <f>SUMIF(AG91:AG93,"&lt;&gt;NOR",G91:G93)</f>
        <v>0</v>
      </c>
      <c r="H90" s="168"/>
      <c r="I90" s="168">
        <f>SUM(I91:I93)</f>
        <v>0</v>
      </c>
      <c r="J90" s="168"/>
      <c r="K90" s="168">
        <f>SUM(K91:K93)</f>
        <v>0</v>
      </c>
      <c r="L90" s="168"/>
      <c r="M90" s="168">
        <f>SUM(M91:M93)</f>
        <v>0</v>
      </c>
      <c r="N90" s="168"/>
      <c r="O90" s="168">
        <f>SUM(O91:O93)</f>
        <v>0.19</v>
      </c>
      <c r="P90" s="168"/>
      <c r="Q90" s="168">
        <f>SUM(Q91:Q93)</f>
        <v>0</v>
      </c>
      <c r="R90" s="168"/>
      <c r="S90" s="168"/>
      <c r="T90" s="169"/>
      <c r="U90" s="163"/>
      <c r="V90" s="163">
        <f>SUM(V91:V93)</f>
        <v>41.89</v>
      </c>
      <c r="W90" s="163"/>
      <c r="X90" s="163"/>
      <c r="AG90" t="s">
        <v>104</v>
      </c>
    </row>
    <row r="91" spans="1:60" outlineLevel="1" x14ac:dyDescent="0.2">
      <c r="A91" s="170">
        <v>32</v>
      </c>
      <c r="B91" s="171" t="s">
        <v>199</v>
      </c>
      <c r="C91" s="180" t="s">
        <v>200</v>
      </c>
      <c r="D91" s="172" t="s">
        <v>181</v>
      </c>
      <c r="E91" s="173">
        <v>59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0</v>
      </c>
      <c r="N91" s="175">
        <v>3.16E-3</v>
      </c>
      <c r="O91" s="175">
        <f>ROUND(E91*N91,2)</f>
        <v>0.19</v>
      </c>
      <c r="P91" s="175">
        <v>0</v>
      </c>
      <c r="Q91" s="175">
        <f>ROUND(E91*P91,2)</f>
        <v>0</v>
      </c>
      <c r="R91" s="175"/>
      <c r="S91" s="175" t="s">
        <v>189</v>
      </c>
      <c r="T91" s="176" t="s">
        <v>109</v>
      </c>
      <c r="U91" s="162">
        <v>0.71</v>
      </c>
      <c r="V91" s="162">
        <f>ROUND(E91*U91,2)</f>
        <v>41.89</v>
      </c>
      <c r="W91" s="162"/>
      <c r="X91" s="162" t="s">
        <v>110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111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247" t="s">
        <v>201</v>
      </c>
      <c r="D92" s="248"/>
      <c r="E92" s="248"/>
      <c r="F92" s="248"/>
      <c r="G92" s="248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53"/>
      <c r="Z92" s="153"/>
      <c r="AA92" s="153"/>
      <c r="AB92" s="153"/>
      <c r="AC92" s="153"/>
      <c r="AD92" s="153"/>
      <c r="AE92" s="153"/>
      <c r="AF92" s="153"/>
      <c r="AG92" s="153" t="s">
        <v>202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245"/>
      <c r="D93" s="246"/>
      <c r="E93" s="246"/>
      <c r="F93" s="246"/>
      <c r="G93" s="246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53"/>
      <c r="Z93" s="153"/>
      <c r="AA93" s="153"/>
      <c r="AB93" s="153"/>
      <c r="AC93" s="153"/>
      <c r="AD93" s="153"/>
      <c r="AE93" s="153"/>
      <c r="AF93" s="153"/>
      <c r="AG93" s="153" t="s">
        <v>114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x14ac:dyDescent="0.2">
      <c r="A94" s="164" t="s">
        <v>103</v>
      </c>
      <c r="B94" s="165" t="s">
        <v>66</v>
      </c>
      <c r="C94" s="179" t="s">
        <v>67</v>
      </c>
      <c r="D94" s="166"/>
      <c r="E94" s="167"/>
      <c r="F94" s="168"/>
      <c r="G94" s="168">
        <f>SUMIF(AG95:AG106,"&lt;&gt;NOR",G95:G106)</f>
        <v>0</v>
      </c>
      <c r="H94" s="168"/>
      <c r="I94" s="168">
        <f>SUM(I95:I106)</f>
        <v>0</v>
      </c>
      <c r="J94" s="168"/>
      <c r="K94" s="168">
        <f>SUM(K95:K106)</f>
        <v>0</v>
      </c>
      <c r="L94" s="168"/>
      <c r="M94" s="168">
        <f>SUM(M95:M106)</f>
        <v>0</v>
      </c>
      <c r="N94" s="168"/>
      <c r="O94" s="168">
        <f>SUM(O95:O106)</f>
        <v>2.4500000000000002</v>
      </c>
      <c r="P94" s="168"/>
      <c r="Q94" s="168">
        <f>SUM(Q95:Q106)</f>
        <v>0</v>
      </c>
      <c r="R94" s="168"/>
      <c r="S94" s="168"/>
      <c r="T94" s="169"/>
      <c r="U94" s="163"/>
      <c r="V94" s="163">
        <f>SUM(V95:V106)</f>
        <v>4.2</v>
      </c>
      <c r="W94" s="163"/>
      <c r="X94" s="163"/>
      <c r="AG94" t="s">
        <v>104</v>
      </c>
    </row>
    <row r="95" spans="1:60" ht="22.5" outlineLevel="1" x14ac:dyDescent="0.2">
      <c r="A95" s="170">
        <v>33</v>
      </c>
      <c r="B95" s="171" t="s">
        <v>203</v>
      </c>
      <c r="C95" s="180" t="s">
        <v>204</v>
      </c>
      <c r="D95" s="172" t="s">
        <v>205</v>
      </c>
      <c r="E95" s="173">
        <v>1</v>
      </c>
      <c r="F95" s="174"/>
      <c r="G95" s="175">
        <f>ROUND(E95*F95,2)</f>
        <v>0</v>
      </c>
      <c r="H95" s="174"/>
      <c r="I95" s="175">
        <f>ROUND(E95*H95,2)</f>
        <v>0</v>
      </c>
      <c r="J95" s="174"/>
      <c r="K95" s="175">
        <f>ROUND(E95*J95,2)</f>
        <v>0</v>
      </c>
      <c r="L95" s="175">
        <v>21</v>
      </c>
      <c r="M95" s="175">
        <f>G95*(1+L95/100)</f>
        <v>0</v>
      </c>
      <c r="N95" s="175">
        <v>9.2249999999999999E-2</v>
      </c>
      <c r="O95" s="175">
        <f>ROUND(E95*N95,2)</f>
        <v>0.09</v>
      </c>
      <c r="P95" s="175">
        <v>0</v>
      </c>
      <c r="Q95" s="175">
        <f>ROUND(E95*P95,2)</f>
        <v>0</v>
      </c>
      <c r="R95" s="175" t="s">
        <v>108</v>
      </c>
      <c r="S95" s="175" t="s">
        <v>109</v>
      </c>
      <c r="T95" s="176" t="s">
        <v>109</v>
      </c>
      <c r="U95" s="162">
        <v>1.6</v>
      </c>
      <c r="V95" s="162">
        <f>ROUND(E95*U95,2)</f>
        <v>1.6</v>
      </c>
      <c r="W95" s="162"/>
      <c r="X95" s="162" t="s">
        <v>110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111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241"/>
      <c r="D96" s="242"/>
      <c r="E96" s="242"/>
      <c r="F96" s="242"/>
      <c r="G96" s="24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53"/>
      <c r="Z96" s="153"/>
      <c r="AA96" s="153"/>
      <c r="AB96" s="153"/>
      <c r="AC96" s="153"/>
      <c r="AD96" s="153"/>
      <c r="AE96" s="153"/>
      <c r="AF96" s="153"/>
      <c r="AG96" s="153" t="s">
        <v>114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70">
        <v>34</v>
      </c>
      <c r="B97" s="171" t="s">
        <v>206</v>
      </c>
      <c r="C97" s="180" t="s">
        <v>207</v>
      </c>
      <c r="D97" s="172" t="s">
        <v>205</v>
      </c>
      <c r="E97" s="173">
        <v>1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5">
        <v>1.6</v>
      </c>
      <c r="O97" s="175">
        <f>ROUND(E97*N97,2)</f>
        <v>1.6</v>
      </c>
      <c r="P97" s="175">
        <v>0</v>
      </c>
      <c r="Q97" s="175">
        <f>ROUND(E97*P97,2)</f>
        <v>0</v>
      </c>
      <c r="R97" s="175"/>
      <c r="S97" s="175" t="s">
        <v>189</v>
      </c>
      <c r="T97" s="176" t="s">
        <v>127</v>
      </c>
      <c r="U97" s="162">
        <v>0</v>
      </c>
      <c r="V97" s="162">
        <f>ROUND(E97*U97,2)</f>
        <v>0</v>
      </c>
      <c r="W97" s="162"/>
      <c r="X97" s="162" t="s">
        <v>110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111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241"/>
      <c r="D98" s="242"/>
      <c r="E98" s="242"/>
      <c r="F98" s="242"/>
      <c r="G98" s="24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53"/>
      <c r="Z98" s="153"/>
      <c r="AA98" s="153"/>
      <c r="AB98" s="153"/>
      <c r="AC98" s="153"/>
      <c r="AD98" s="153"/>
      <c r="AE98" s="153"/>
      <c r="AF98" s="153"/>
      <c r="AG98" s="153" t="s">
        <v>114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70">
        <v>35</v>
      </c>
      <c r="B99" s="171" t="s">
        <v>208</v>
      </c>
      <c r="C99" s="180" t="s">
        <v>209</v>
      </c>
      <c r="D99" s="172" t="s">
        <v>205</v>
      </c>
      <c r="E99" s="173">
        <v>1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5">
        <v>6.8000000000000005E-2</v>
      </c>
      <c r="O99" s="175">
        <f>ROUND(E99*N99,2)</f>
        <v>7.0000000000000007E-2</v>
      </c>
      <c r="P99" s="175">
        <v>0</v>
      </c>
      <c r="Q99" s="175">
        <f>ROUND(E99*P99,2)</f>
        <v>0</v>
      </c>
      <c r="R99" s="175"/>
      <c r="S99" s="175" t="s">
        <v>189</v>
      </c>
      <c r="T99" s="176" t="s">
        <v>127</v>
      </c>
      <c r="U99" s="162">
        <v>0</v>
      </c>
      <c r="V99" s="162">
        <f>ROUND(E99*U99,2)</f>
        <v>0</v>
      </c>
      <c r="W99" s="162"/>
      <c r="X99" s="162" t="s">
        <v>110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111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241"/>
      <c r="D100" s="242"/>
      <c r="E100" s="242"/>
      <c r="F100" s="242"/>
      <c r="G100" s="24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114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ht="22.5" outlineLevel="1" x14ac:dyDescent="0.2">
      <c r="A101" s="170">
        <v>36</v>
      </c>
      <c r="B101" s="171" t="s">
        <v>210</v>
      </c>
      <c r="C101" s="180" t="s">
        <v>211</v>
      </c>
      <c r="D101" s="172" t="s">
        <v>205</v>
      </c>
      <c r="E101" s="173">
        <v>1</v>
      </c>
      <c r="F101" s="174"/>
      <c r="G101" s="175">
        <f>ROUND(E101*F101,2)</f>
        <v>0</v>
      </c>
      <c r="H101" s="174"/>
      <c r="I101" s="175">
        <f>ROUND(E101*H101,2)</f>
        <v>0</v>
      </c>
      <c r="J101" s="174"/>
      <c r="K101" s="175">
        <f>ROUND(E101*J101,2)</f>
        <v>0</v>
      </c>
      <c r="L101" s="175">
        <v>21</v>
      </c>
      <c r="M101" s="175">
        <f>G101*(1+L101/100)</f>
        <v>0</v>
      </c>
      <c r="N101" s="175">
        <v>0.20796000000000001</v>
      </c>
      <c r="O101" s="175">
        <f>ROUND(E101*N101,2)</f>
        <v>0.21</v>
      </c>
      <c r="P101" s="175">
        <v>0</v>
      </c>
      <c r="Q101" s="175">
        <f>ROUND(E101*P101,2)</f>
        <v>0</v>
      </c>
      <c r="R101" s="175"/>
      <c r="S101" s="175" t="s">
        <v>189</v>
      </c>
      <c r="T101" s="176" t="s">
        <v>127</v>
      </c>
      <c r="U101" s="162">
        <v>1.302</v>
      </c>
      <c r="V101" s="162">
        <f>ROUND(E101*U101,2)</f>
        <v>1.3</v>
      </c>
      <c r="W101" s="162"/>
      <c r="X101" s="162" t="s">
        <v>110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111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60"/>
      <c r="B102" s="161"/>
      <c r="C102" s="241"/>
      <c r="D102" s="242"/>
      <c r="E102" s="242"/>
      <c r="F102" s="242"/>
      <c r="G102" s="24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114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70">
        <v>37</v>
      </c>
      <c r="B103" s="171" t="s">
        <v>212</v>
      </c>
      <c r="C103" s="180" t="s">
        <v>213</v>
      </c>
      <c r="D103" s="172" t="s">
        <v>205</v>
      </c>
      <c r="E103" s="173">
        <v>1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21</v>
      </c>
      <c r="M103" s="175">
        <f>G103*(1+L103/100)</f>
        <v>0</v>
      </c>
      <c r="N103" s="175">
        <v>0.45743</v>
      </c>
      <c r="O103" s="175">
        <f>ROUND(E103*N103,2)</f>
        <v>0.46</v>
      </c>
      <c r="P103" s="175">
        <v>0</v>
      </c>
      <c r="Q103" s="175">
        <f>ROUND(E103*P103,2)</f>
        <v>0</v>
      </c>
      <c r="R103" s="175"/>
      <c r="S103" s="175" t="s">
        <v>189</v>
      </c>
      <c r="T103" s="176" t="s">
        <v>109</v>
      </c>
      <c r="U103" s="162">
        <v>1.302</v>
      </c>
      <c r="V103" s="162">
        <f>ROUND(E103*U103,2)</f>
        <v>1.3</v>
      </c>
      <c r="W103" s="162"/>
      <c r="X103" s="162" t="s">
        <v>110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111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241"/>
      <c r="D104" s="242"/>
      <c r="E104" s="242"/>
      <c r="F104" s="242"/>
      <c r="G104" s="24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114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70">
        <v>38</v>
      </c>
      <c r="B105" s="171" t="s">
        <v>214</v>
      </c>
      <c r="C105" s="180" t="s">
        <v>215</v>
      </c>
      <c r="D105" s="172" t="s">
        <v>205</v>
      </c>
      <c r="E105" s="173">
        <v>8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75">
        <v>2E-3</v>
      </c>
      <c r="O105" s="175">
        <f>ROUND(E105*N105,2)</f>
        <v>0.02</v>
      </c>
      <c r="P105" s="175">
        <v>0</v>
      </c>
      <c r="Q105" s="175">
        <f>ROUND(E105*P105,2)</f>
        <v>0</v>
      </c>
      <c r="R105" s="175" t="s">
        <v>216</v>
      </c>
      <c r="S105" s="175" t="s">
        <v>109</v>
      </c>
      <c r="T105" s="176" t="s">
        <v>109</v>
      </c>
      <c r="U105" s="162">
        <v>0</v>
      </c>
      <c r="V105" s="162">
        <f>ROUND(E105*U105,2)</f>
        <v>0</v>
      </c>
      <c r="W105" s="162"/>
      <c r="X105" s="162" t="s">
        <v>217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218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241"/>
      <c r="D106" s="242"/>
      <c r="E106" s="242"/>
      <c r="F106" s="242"/>
      <c r="G106" s="24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114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x14ac:dyDescent="0.2">
      <c r="A107" s="164" t="s">
        <v>103</v>
      </c>
      <c r="B107" s="165" t="s">
        <v>68</v>
      </c>
      <c r="C107" s="179" t="s">
        <v>69</v>
      </c>
      <c r="D107" s="166"/>
      <c r="E107" s="167"/>
      <c r="F107" s="168"/>
      <c r="G107" s="168">
        <f>SUMIF(AG108:AG124,"&lt;&gt;NOR",G108:G124)</f>
        <v>0</v>
      </c>
      <c r="H107" s="168"/>
      <c r="I107" s="168">
        <f>SUM(I108:I124)</f>
        <v>0</v>
      </c>
      <c r="J107" s="168"/>
      <c r="K107" s="168">
        <f>SUM(K108:K124)</f>
        <v>0</v>
      </c>
      <c r="L107" s="168"/>
      <c r="M107" s="168">
        <f>SUM(M108:M124)</f>
        <v>0</v>
      </c>
      <c r="N107" s="168"/>
      <c r="O107" s="168">
        <f>SUM(O108:O124)</f>
        <v>2.54</v>
      </c>
      <c r="P107" s="168"/>
      <c r="Q107" s="168">
        <f>SUM(Q108:Q124)</f>
        <v>0</v>
      </c>
      <c r="R107" s="168"/>
      <c r="S107" s="168"/>
      <c r="T107" s="169"/>
      <c r="U107" s="163"/>
      <c r="V107" s="163">
        <f>SUM(V108:V124)</f>
        <v>11.740000000000002</v>
      </c>
      <c r="W107" s="163"/>
      <c r="X107" s="163"/>
      <c r="AG107" t="s">
        <v>104</v>
      </c>
    </row>
    <row r="108" spans="1:60" ht="22.5" outlineLevel="1" x14ac:dyDescent="0.2">
      <c r="A108" s="170">
        <v>39</v>
      </c>
      <c r="B108" s="171" t="s">
        <v>219</v>
      </c>
      <c r="C108" s="180" t="s">
        <v>220</v>
      </c>
      <c r="D108" s="172" t="s">
        <v>181</v>
      </c>
      <c r="E108" s="173">
        <v>59</v>
      </c>
      <c r="F108" s="174"/>
      <c r="G108" s="175">
        <f>ROUND(E108*F108,2)</f>
        <v>0</v>
      </c>
      <c r="H108" s="174"/>
      <c r="I108" s="175">
        <f>ROUND(E108*H108,2)</f>
        <v>0</v>
      </c>
      <c r="J108" s="174"/>
      <c r="K108" s="175">
        <f>ROUND(E108*J108,2)</f>
        <v>0</v>
      </c>
      <c r="L108" s="175">
        <v>21</v>
      </c>
      <c r="M108" s="175">
        <f>G108*(1+L108/100)</f>
        <v>0</v>
      </c>
      <c r="N108" s="175">
        <v>0</v>
      </c>
      <c r="O108" s="175">
        <f>ROUND(E108*N108,2)</f>
        <v>0</v>
      </c>
      <c r="P108" s="175">
        <v>0</v>
      </c>
      <c r="Q108" s="175">
        <f>ROUND(E108*P108,2)</f>
        <v>0</v>
      </c>
      <c r="R108" s="175" t="s">
        <v>177</v>
      </c>
      <c r="S108" s="175" t="s">
        <v>109</v>
      </c>
      <c r="T108" s="176" t="s">
        <v>109</v>
      </c>
      <c r="U108" s="162">
        <v>7.9000000000000001E-2</v>
      </c>
      <c r="V108" s="162">
        <f>ROUND(E108*U108,2)</f>
        <v>4.66</v>
      </c>
      <c r="W108" s="162"/>
      <c r="X108" s="162" t="s">
        <v>110</v>
      </c>
      <c r="Y108" s="153"/>
      <c r="Z108" s="153"/>
      <c r="AA108" s="153"/>
      <c r="AB108" s="153"/>
      <c r="AC108" s="153"/>
      <c r="AD108" s="153"/>
      <c r="AE108" s="153"/>
      <c r="AF108" s="153"/>
      <c r="AG108" s="153" t="s">
        <v>111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60"/>
      <c r="B109" s="161"/>
      <c r="C109" s="243" t="s">
        <v>221</v>
      </c>
      <c r="D109" s="244"/>
      <c r="E109" s="244"/>
      <c r="F109" s="244"/>
      <c r="G109" s="244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113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60"/>
      <c r="B110" s="161"/>
      <c r="C110" s="245"/>
      <c r="D110" s="246"/>
      <c r="E110" s="246"/>
      <c r="F110" s="246"/>
      <c r="G110" s="246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114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70">
        <v>40</v>
      </c>
      <c r="B111" s="171" t="s">
        <v>203</v>
      </c>
      <c r="C111" s="180" t="s">
        <v>204</v>
      </c>
      <c r="D111" s="172" t="s">
        <v>205</v>
      </c>
      <c r="E111" s="173">
        <v>1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21</v>
      </c>
      <c r="M111" s="175">
        <f>G111*(1+L111/100)</f>
        <v>0</v>
      </c>
      <c r="N111" s="175">
        <v>9.2249999999999999E-2</v>
      </c>
      <c r="O111" s="175">
        <f>ROUND(E111*N111,2)</f>
        <v>0.09</v>
      </c>
      <c r="P111" s="175">
        <v>0</v>
      </c>
      <c r="Q111" s="175">
        <f>ROUND(E111*P111,2)</f>
        <v>0</v>
      </c>
      <c r="R111" s="175" t="s">
        <v>108</v>
      </c>
      <c r="S111" s="175" t="s">
        <v>109</v>
      </c>
      <c r="T111" s="176" t="s">
        <v>109</v>
      </c>
      <c r="U111" s="162">
        <v>1.6</v>
      </c>
      <c r="V111" s="162">
        <f>ROUND(E111*U111,2)</f>
        <v>1.6</v>
      </c>
      <c r="W111" s="162"/>
      <c r="X111" s="162" t="s">
        <v>110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111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241"/>
      <c r="D112" s="242"/>
      <c r="E112" s="242"/>
      <c r="F112" s="242"/>
      <c r="G112" s="24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114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70">
        <v>41</v>
      </c>
      <c r="B113" s="171" t="s">
        <v>208</v>
      </c>
      <c r="C113" s="180" t="s">
        <v>209</v>
      </c>
      <c r="D113" s="172" t="s">
        <v>205</v>
      </c>
      <c r="E113" s="173">
        <v>1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75">
        <v>6.8000000000000005E-2</v>
      </c>
      <c r="O113" s="175">
        <f>ROUND(E113*N113,2)</f>
        <v>7.0000000000000007E-2</v>
      </c>
      <c r="P113" s="175">
        <v>0</v>
      </c>
      <c r="Q113" s="175">
        <f>ROUND(E113*P113,2)</f>
        <v>0</v>
      </c>
      <c r="R113" s="175"/>
      <c r="S113" s="175" t="s">
        <v>189</v>
      </c>
      <c r="T113" s="176" t="s">
        <v>127</v>
      </c>
      <c r="U113" s="162">
        <v>0</v>
      </c>
      <c r="V113" s="162">
        <f>ROUND(E113*U113,2)</f>
        <v>0</v>
      </c>
      <c r="W113" s="162"/>
      <c r="X113" s="162" t="s">
        <v>110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111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60"/>
      <c r="B114" s="161"/>
      <c r="C114" s="241"/>
      <c r="D114" s="242"/>
      <c r="E114" s="242"/>
      <c r="F114" s="242"/>
      <c r="G114" s="24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114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70">
        <v>42</v>
      </c>
      <c r="B115" s="171" t="s">
        <v>222</v>
      </c>
      <c r="C115" s="180" t="s">
        <v>207</v>
      </c>
      <c r="D115" s="172" t="s">
        <v>205</v>
      </c>
      <c r="E115" s="173">
        <v>1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75">
        <v>1.6</v>
      </c>
      <c r="O115" s="175">
        <f>ROUND(E115*N115,2)</f>
        <v>1.6</v>
      </c>
      <c r="P115" s="175">
        <v>0</v>
      </c>
      <c r="Q115" s="175">
        <f>ROUND(E115*P115,2)</f>
        <v>0</v>
      </c>
      <c r="R115" s="175"/>
      <c r="S115" s="175" t="s">
        <v>189</v>
      </c>
      <c r="T115" s="176" t="s">
        <v>127</v>
      </c>
      <c r="U115" s="162">
        <v>0</v>
      </c>
      <c r="V115" s="162">
        <f>ROUND(E115*U115,2)</f>
        <v>0</v>
      </c>
      <c r="W115" s="162"/>
      <c r="X115" s="162" t="s">
        <v>110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111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241"/>
      <c r="D116" s="242"/>
      <c r="E116" s="242"/>
      <c r="F116" s="242"/>
      <c r="G116" s="24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114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70">
        <v>43</v>
      </c>
      <c r="B117" s="171" t="s">
        <v>223</v>
      </c>
      <c r="C117" s="180" t="s">
        <v>224</v>
      </c>
      <c r="D117" s="172" t="s">
        <v>225</v>
      </c>
      <c r="E117" s="173">
        <v>1</v>
      </c>
      <c r="F117" s="174"/>
      <c r="G117" s="175">
        <f>ROUND(E117*F117,2)</f>
        <v>0</v>
      </c>
      <c r="H117" s="174"/>
      <c r="I117" s="175">
        <f>ROUND(E117*H117,2)</f>
        <v>0</v>
      </c>
      <c r="J117" s="174"/>
      <c r="K117" s="175">
        <f>ROUND(E117*J117,2)</f>
        <v>0</v>
      </c>
      <c r="L117" s="175">
        <v>21</v>
      </c>
      <c r="M117" s="175">
        <f>G117*(1+L117/100)</f>
        <v>0</v>
      </c>
      <c r="N117" s="175">
        <v>9.2100000000000001E-2</v>
      </c>
      <c r="O117" s="175">
        <f>ROUND(E117*N117,2)</f>
        <v>0.09</v>
      </c>
      <c r="P117" s="175">
        <v>0</v>
      </c>
      <c r="Q117" s="175">
        <f>ROUND(E117*P117,2)</f>
        <v>0</v>
      </c>
      <c r="R117" s="175"/>
      <c r="S117" s="175" t="s">
        <v>189</v>
      </c>
      <c r="T117" s="176" t="s">
        <v>127</v>
      </c>
      <c r="U117" s="162">
        <v>2.8769999999999998</v>
      </c>
      <c r="V117" s="162">
        <f>ROUND(E117*U117,2)</f>
        <v>2.88</v>
      </c>
      <c r="W117" s="162"/>
      <c r="X117" s="162" t="s">
        <v>110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111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241"/>
      <c r="D118" s="242"/>
      <c r="E118" s="242"/>
      <c r="F118" s="242"/>
      <c r="G118" s="24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114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70">
        <v>44</v>
      </c>
      <c r="B119" s="171" t="s">
        <v>210</v>
      </c>
      <c r="C119" s="180" t="s">
        <v>211</v>
      </c>
      <c r="D119" s="172" t="s">
        <v>205</v>
      </c>
      <c r="E119" s="173">
        <v>1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21</v>
      </c>
      <c r="M119" s="175">
        <f>G119*(1+L119/100)</f>
        <v>0</v>
      </c>
      <c r="N119" s="175">
        <v>0.20796000000000001</v>
      </c>
      <c r="O119" s="175">
        <f>ROUND(E119*N119,2)</f>
        <v>0.21</v>
      </c>
      <c r="P119" s="175">
        <v>0</v>
      </c>
      <c r="Q119" s="175">
        <f>ROUND(E119*P119,2)</f>
        <v>0</v>
      </c>
      <c r="R119" s="175"/>
      <c r="S119" s="175" t="s">
        <v>189</v>
      </c>
      <c r="T119" s="176" t="s">
        <v>127</v>
      </c>
      <c r="U119" s="162">
        <v>1.302</v>
      </c>
      <c r="V119" s="162">
        <f>ROUND(E119*U119,2)</f>
        <v>1.3</v>
      </c>
      <c r="W119" s="162"/>
      <c r="X119" s="162" t="s">
        <v>110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111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241"/>
      <c r="D120" s="242"/>
      <c r="E120" s="242"/>
      <c r="F120" s="242"/>
      <c r="G120" s="24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114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2.5" outlineLevel="1" x14ac:dyDescent="0.2">
      <c r="A121" s="170">
        <v>45</v>
      </c>
      <c r="B121" s="171" t="s">
        <v>212</v>
      </c>
      <c r="C121" s="180" t="s">
        <v>213</v>
      </c>
      <c r="D121" s="172" t="s">
        <v>205</v>
      </c>
      <c r="E121" s="173">
        <v>1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5">
        <v>0.45743</v>
      </c>
      <c r="O121" s="175">
        <f>ROUND(E121*N121,2)</f>
        <v>0.46</v>
      </c>
      <c r="P121" s="175">
        <v>0</v>
      </c>
      <c r="Q121" s="175">
        <f>ROUND(E121*P121,2)</f>
        <v>0</v>
      </c>
      <c r="R121" s="175"/>
      <c r="S121" s="175" t="s">
        <v>189</v>
      </c>
      <c r="T121" s="176" t="s">
        <v>109</v>
      </c>
      <c r="U121" s="162">
        <v>1.302</v>
      </c>
      <c r="V121" s="162">
        <f>ROUND(E121*U121,2)</f>
        <v>1.3</v>
      </c>
      <c r="W121" s="162"/>
      <c r="X121" s="162" t="s">
        <v>110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111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241"/>
      <c r="D122" s="242"/>
      <c r="E122" s="242"/>
      <c r="F122" s="242"/>
      <c r="G122" s="24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114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ht="22.5" outlineLevel="1" x14ac:dyDescent="0.2">
      <c r="A123" s="170">
        <v>46</v>
      </c>
      <c r="B123" s="171" t="s">
        <v>214</v>
      </c>
      <c r="C123" s="180" t="s">
        <v>215</v>
      </c>
      <c r="D123" s="172" t="s">
        <v>205</v>
      </c>
      <c r="E123" s="173">
        <v>8</v>
      </c>
      <c r="F123" s="174"/>
      <c r="G123" s="175">
        <f>ROUND(E123*F123,2)</f>
        <v>0</v>
      </c>
      <c r="H123" s="174"/>
      <c r="I123" s="175">
        <f>ROUND(E123*H123,2)</f>
        <v>0</v>
      </c>
      <c r="J123" s="174"/>
      <c r="K123" s="175">
        <f>ROUND(E123*J123,2)</f>
        <v>0</v>
      </c>
      <c r="L123" s="175">
        <v>21</v>
      </c>
      <c r="M123" s="175">
        <f>G123*(1+L123/100)</f>
        <v>0</v>
      </c>
      <c r="N123" s="175">
        <v>2E-3</v>
      </c>
      <c r="O123" s="175">
        <f>ROUND(E123*N123,2)</f>
        <v>0.02</v>
      </c>
      <c r="P123" s="175">
        <v>0</v>
      </c>
      <c r="Q123" s="175">
        <f>ROUND(E123*P123,2)</f>
        <v>0</v>
      </c>
      <c r="R123" s="175" t="s">
        <v>216</v>
      </c>
      <c r="S123" s="175" t="s">
        <v>109</v>
      </c>
      <c r="T123" s="176" t="s">
        <v>109</v>
      </c>
      <c r="U123" s="162">
        <v>0</v>
      </c>
      <c r="V123" s="162">
        <f>ROUND(E123*U123,2)</f>
        <v>0</v>
      </c>
      <c r="W123" s="162"/>
      <c r="X123" s="162" t="s">
        <v>217</v>
      </c>
      <c r="Y123" s="153"/>
      <c r="Z123" s="153"/>
      <c r="AA123" s="153"/>
      <c r="AB123" s="153"/>
      <c r="AC123" s="153"/>
      <c r="AD123" s="153"/>
      <c r="AE123" s="153"/>
      <c r="AF123" s="153"/>
      <c r="AG123" s="153" t="s">
        <v>218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241"/>
      <c r="D124" s="242"/>
      <c r="E124" s="242"/>
      <c r="F124" s="242"/>
      <c r="G124" s="24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114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x14ac:dyDescent="0.2">
      <c r="A125" s="164" t="s">
        <v>103</v>
      </c>
      <c r="B125" s="165" t="s">
        <v>70</v>
      </c>
      <c r="C125" s="179" t="s">
        <v>71</v>
      </c>
      <c r="D125" s="166"/>
      <c r="E125" s="167"/>
      <c r="F125" s="168"/>
      <c r="G125" s="168">
        <f>SUMIF(AG126:AG128,"&lt;&gt;NOR",G126:G128)</f>
        <v>0</v>
      </c>
      <c r="H125" s="168"/>
      <c r="I125" s="168">
        <f>SUM(I126:I128)</f>
        <v>0</v>
      </c>
      <c r="J125" s="168"/>
      <c r="K125" s="168">
        <f>SUM(K126:K128)</f>
        <v>0</v>
      </c>
      <c r="L125" s="168"/>
      <c r="M125" s="168">
        <f>SUM(M126:M128)</f>
        <v>0</v>
      </c>
      <c r="N125" s="168"/>
      <c r="O125" s="168">
        <f>SUM(O126:O128)</f>
        <v>0</v>
      </c>
      <c r="P125" s="168"/>
      <c r="Q125" s="168">
        <f>SUM(Q126:Q128)</f>
        <v>0</v>
      </c>
      <c r="R125" s="168"/>
      <c r="S125" s="168"/>
      <c r="T125" s="169"/>
      <c r="U125" s="163"/>
      <c r="V125" s="163">
        <f>SUM(V126:V128)</f>
        <v>18.96</v>
      </c>
      <c r="W125" s="163"/>
      <c r="X125" s="163"/>
      <c r="AG125" t="s">
        <v>104</v>
      </c>
    </row>
    <row r="126" spans="1:60" ht="67.5" outlineLevel="1" x14ac:dyDescent="0.2">
      <c r="A126" s="170">
        <v>47</v>
      </c>
      <c r="B126" s="171" t="s">
        <v>226</v>
      </c>
      <c r="C126" s="180" t="s">
        <v>227</v>
      </c>
      <c r="D126" s="172" t="s">
        <v>228</v>
      </c>
      <c r="E126" s="173">
        <v>45.574080000000002</v>
      </c>
      <c r="F126" s="174"/>
      <c r="G126" s="175">
        <f>ROUND(E126*F126,2)</f>
        <v>0</v>
      </c>
      <c r="H126" s="174"/>
      <c r="I126" s="175">
        <f>ROUND(E126*H126,2)</f>
        <v>0</v>
      </c>
      <c r="J126" s="174"/>
      <c r="K126" s="175">
        <f>ROUND(E126*J126,2)</f>
        <v>0</v>
      </c>
      <c r="L126" s="175">
        <v>21</v>
      </c>
      <c r="M126" s="175">
        <f>G126*(1+L126/100)</f>
        <v>0</v>
      </c>
      <c r="N126" s="175">
        <v>0</v>
      </c>
      <c r="O126" s="175">
        <f>ROUND(E126*N126,2)</f>
        <v>0</v>
      </c>
      <c r="P126" s="175">
        <v>0</v>
      </c>
      <c r="Q126" s="175">
        <f>ROUND(E126*P126,2)</f>
        <v>0</v>
      </c>
      <c r="R126" s="175" t="s">
        <v>229</v>
      </c>
      <c r="S126" s="175" t="s">
        <v>109</v>
      </c>
      <c r="T126" s="176" t="s">
        <v>109</v>
      </c>
      <c r="U126" s="162">
        <v>0.41599999999999998</v>
      </c>
      <c r="V126" s="162">
        <f>ROUND(E126*U126,2)</f>
        <v>18.96</v>
      </c>
      <c r="W126" s="162"/>
      <c r="X126" s="162" t="s">
        <v>110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111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/>
      <c r="B127" s="161"/>
      <c r="C127" s="243" t="s">
        <v>230</v>
      </c>
      <c r="D127" s="244"/>
      <c r="E127" s="244"/>
      <c r="F127" s="244"/>
      <c r="G127" s="244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113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245"/>
      <c r="D128" s="246"/>
      <c r="E128" s="246"/>
      <c r="F128" s="246"/>
      <c r="G128" s="246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114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x14ac:dyDescent="0.2">
      <c r="A129" s="164" t="s">
        <v>103</v>
      </c>
      <c r="B129" s="165" t="s">
        <v>73</v>
      </c>
      <c r="C129" s="179" t="s">
        <v>74</v>
      </c>
      <c r="D129" s="166"/>
      <c r="E129" s="167"/>
      <c r="F129" s="168"/>
      <c r="G129" s="168">
        <f>SUMIF(AG130:AG136,"&lt;&gt;NOR",G130:G136)</f>
        <v>0</v>
      </c>
      <c r="H129" s="168"/>
      <c r="I129" s="168">
        <f>SUM(I130:I136)</f>
        <v>0</v>
      </c>
      <c r="J129" s="168"/>
      <c r="K129" s="168">
        <f>SUM(K130:K136)</f>
        <v>0</v>
      </c>
      <c r="L129" s="168"/>
      <c r="M129" s="168">
        <f>SUM(M130:M136)</f>
        <v>0</v>
      </c>
      <c r="N129" s="168"/>
      <c r="O129" s="168">
        <f>SUM(O130:O136)</f>
        <v>0</v>
      </c>
      <c r="P129" s="168"/>
      <c r="Q129" s="168">
        <f>SUM(Q130:Q136)</f>
        <v>0</v>
      </c>
      <c r="R129" s="168"/>
      <c r="S129" s="168"/>
      <c r="T129" s="169"/>
      <c r="U129" s="163"/>
      <c r="V129" s="163">
        <f>SUM(V130:V136)</f>
        <v>3.4499999999999997</v>
      </c>
      <c r="W129" s="163"/>
      <c r="X129" s="163"/>
      <c r="AG129" t="s">
        <v>104</v>
      </c>
    </row>
    <row r="130" spans="1:60" ht="22.5" outlineLevel="1" x14ac:dyDescent="0.2">
      <c r="A130" s="170">
        <v>48</v>
      </c>
      <c r="B130" s="171" t="s">
        <v>231</v>
      </c>
      <c r="C130" s="180" t="s">
        <v>232</v>
      </c>
      <c r="D130" s="172" t="s">
        <v>228</v>
      </c>
      <c r="E130" s="173">
        <v>31.625879999999999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5">
        <v>0</v>
      </c>
      <c r="O130" s="175">
        <f>ROUND(E130*N130,2)</f>
        <v>0</v>
      </c>
      <c r="P130" s="175">
        <v>0</v>
      </c>
      <c r="Q130" s="175">
        <f>ROUND(E130*P130,2)</f>
        <v>0</v>
      </c>
      <c r="R130" s="175" t="s">
        <v>108</v>
      </c>
      <c r="S130" s="175" t="s">
        <v>109</v>
      </c>
      <c r="T130" s="176" t="s">
        <v>109</v>
      </c>
      <c r="U130" s="162">
        <v>0.01</v>
      </c>
      <c r="V130" s="162">
        <f>ROUND(E130*U130,2)</f>
        <v>0.32</v>
      </c>
      <c r="W130" s="162"/>
      <c r="X130" s="162" t="s">
        <v>233</v>
      </c>
      <c r="Y130" s="153"/>
      <c r="Z130" s="153"/>
      <c r="AA130" s="153"/>
      <c r="AB130" s="153"/>
      <c r="AC130" s="153"/>
      <c r="AD130" s="153"/>
      <c r="AE130" s="153"/>
      <c r="AF130" s="153"/>
      <c r="AG130" s="153" t="s">
        <v>234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241"/>
      <c r="D131" s="242"/>
      <c r="E131" s="242"/>
      <c r="F131" s="242"/>
      <c r="G131" s="24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114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70">
        <v>49</v>
      </c>
      <c r="B132" s="171" t="s">
        <v>235</v>
      </c>
      <c r="C132" s="180" t="s">
        <v>236</v>
      </c>
      <c r="D132" s="172" t="s">
        <v>228</v>
      </c>
      <c r="E132" s="173">
        <v>31.625879999999999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5">
        <v>0</v>
      </c>
      <c r="O132" s="175">
        <f>ROUND(E132*N132,2)</f>
        <v>0</v>
      </c>
      <c r="P132" s="175">
        <v>0</v>
      </c>
      <c r="Q132" s="175">
        <f>ROUND(E132*P132,2)</f>
        <v>0</v>
      </c>
      <c r="R132" s="175" t="s">
        <v>108</v>
      </c>
      <c r="S132" s="175" t="s">
        <v>109</v>
      </c>
      <c r="T132" s="176" t="s">
        <v>109</v>
      </c>
      <c r="U132" s="162">
        <v>9.9000000000000005E-2</v>
      </c>
      <c r="V132" s="162">
        <f>ROUND(E132*U132,2)</f>
        <v>3.13</v>
      </c>
      <c r="W132" s="162"/>
      <c r="X132" s="162" t="s">
        <v>233</v>
      </c>
      <c r="Y132" s="153"/>
      <c r="Z132" s="153"/>
      <c r="AA132" s="153"/>
      <c r="AB132" s="153"/>
      <c r="AC132" s="153"/>
      <c r="AD132" s="153"/>
      <c r="AE132" s="153"/>
      <c r="AF132" s="153"/>
      <c r="AG132" s="153" t="s">
        <v>234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243" t="s">
        <v>237</v>
      </c>
      <c r="D133" s="244"/>
      <c r="E133" s="244"/>
      <c r="F133" s="244"/>
      <c r="G133" s="244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113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60"/>
      <c r="B134" s="161"/>
      <c r="C134" s="245"/>
      <c r="D134" s="246"/>
      <c r="E134" s="246"/>
      <c r="F134" s="246"/>
      <c r="G134" s="246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114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70">
        <v>50</v>
      </c>
      <c r="B135" s="171" t="s">
        <v>238</v>
      </c>
      <c r="C135" s="180" t="s">
        <v>239</v>
      </c>
      <c r="D135" s="172" t="s">
        <v>228</v>
      </c>
      <c r="E135" s="173">
        <v>31.625879999999999</v>
      </c>
      <c r="F135" s="174"/>
      <c r="G135" s="175">
        <f>ROUND(E135*F135,2)</f>
        <v>0</v>
      </c>
      <c r="H135" s="174"/>
      <c r="I135" s="175">
        <f>ROUND(E135*H135,2)</f>
        <v>0</v>
      </c>
      <c r="J135" s="174"/>
      <c r="K135" s="175">
        <f>ROUND(E135*J135,2)</f>
        <v>0</v>
      </c>
      <c r="L135" s="175">
        <v>21</v>
      </c>
      <c r="M135" s="175">
        <f>G135*(1+L135/100)</f>
        <v>0</v>
      </c>
      <c r="N135" s="175">
        <v>0</v>
      </c>
      <c r="O135" s="175">
        <f>ROUND(E135*N135,2)</f>
        <v>0</v>
      </c>
      <c r="P135" s="175">
        <v>0</v>
      </c>
      <c r="Q135" s="175">
        <f>ROUND(E135*P135,2)</f>
        <v>0</v>
      </c>
      <c r="R135" s="175"/>
      <c r="S135" s="175" t="s">
        <v>189</v>
      </c>
      <c r="T135" s="176" t="s">
        <v>109</v>
      </c>
      <c r="U135" s="162">
        <v>0</v>
      </c>
      <c r="V135" s="162">
        <f>ROUND(E135*U135,2)</f>
        <v>0</v>
      </c>
      <c r="W135" s="162"/>
      <c r="X135" s="162" t="s">
        <v>233</v>
      </c>
      <c r="Y135" s="153"/>
      <c r="Z135" s="153"/>
      <c r="AA135" s="153"/>
      <c r="AB135" s="153"/>
      <c r="AC135" s="153"/>
      <c r="AD135" s="153"/>
      <c r="AE135" s="153"/>
      <c r="AF135" s="153"/>
      <c r="AG135" s="153" t="s">
        <v>234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241"/>
      <c r="D136" s="242"/>
      <c r="E136" s="242"/>
      <c r="F136" s="242"/>
      <c r="G136" s="24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114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x14ac:dyDescent="0.2">
      <c r="A137" s="3"/>
      <c r="B137" s="4"/>
      <c r="C137" s="181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AE137">
        <v>15</v>
      </c>
      <c r="AF137">
        <v>21</v>
      </c>
      <c r="AG137" t="s">
        <v>90</v>
      </c>
    </row>
    <row r="138" spans="1:60" x14ac:dyDescent="0.2">
      <c r="A138" s="156"/>
      <c r="B138" s="157" t="s">
        <v>29</v>
      </c>
      <c r="C138" s="182"/>
      <c r="D138" s="158"/>
      <c r="E138" s="159"/>
      <c r="F138" s="159"/>
      <c r="G138" s="178">
        <f>G8+G85+G90+G94+G107+G125+G129</f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f>SUMIF(L7:L136,AE137,G7:G136)</f>
        <v>0</v>
      </c>
      <c r="AF138">
        <f>SUMIF(L7:L136,AF137,G7:G136)</f>
        <v>0</v>
      </c>
      <c r="AG138" t="s">
        <v>240</v>
      </c>
    </row>
    <row r="139" spans="1:60" x14ac:dyDescent="0.2">
      <c r="C139" s="183"/>
      <c r="D139" s="10"/>
      <c r="AG139" t="s">
        <v>241</v>
      </c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xxgm1vC+WDkUY7e2R1XvL29TEDJRubRDhBlJFkWMgeQ8luCykcBkjLe2u3q9ElB+CmReKmSAzZWwH7b/r5M5g==" saltValue="0eYgF/AwVtL6+QDPV1jI3Q==" spinCount="100000" sheet="1"/>
  <mergeCells count="76">
    <mergeCell ref="C11:G11"/>
    <mergeCell ref="A1:G1"/>
    <mergeCell ref="C2:G2"/>
    <mergeCell ref="C3:G3"/>
    <mergeCell ref="C4:G4"/>
    <mergeCell ref="C10:G10"/>
    <mergeCell ref="C31:G31"/>
    <mergeCell ref="C13:G13"/>
    <mergeCell ref="C15:G15"/>
    <mergeCell ref="C17:G17"/>
    <mergeCell ref="C19:G19"/>
    <mergeCell ref="C21:G21"/>
    <mergeCell ref="C22:G22"/>
    <mergeCell ref="C24:G24"/>
    <mergeCell ref="C25:G25"/>
    <mergeCell ref="C27:G27"/>
    <mergeCell ref="C28:G28"/>
    <mergeCell ref="C30:G30"/>
    <mergeCell ref="C50:G50"/>
    <mergeCell ref="C33:G33"/>
    <mergeCell ref="C34:G34"/>
    <mergeCell ref="C36:G36"/>
    <mergeCell ref="C37:G37"/>
    <mergeCell ref="C39:G39"/>
    <mergeCell ref="C40:G40"/>
    <mergeCell ref="C42:G42"/>
    <mergeCell ref="C44:G44"/>
    <mergeCell ref="C45:G45"/>
    <mergeCell ref="C47:G47"/>
    <mergeCell ref="C48:G48"/>
    <mergeCell ref="C69:G69"/>
    <mergeCell ref="C51:G51"/>
    <mergeCell ref="C53:G53"/>
    <mergeCell ref="C54:G54"/>
    <mergeCell ref="C56:G56"/>
    <mergeCell ref="C57:G57"/>
    <mergeCell ref="C59:G59"/>
    <mergeCell ref="C61:G61"/>
    <mergeCell ref="C62:G62"/>
    <mergeCell ref="C64:G64"/>
    <mergeCell ref="C65:G65"/>
    <mergeCell ref="C67:G67"/>
    <mergeCell ref="C92:G92"/>
    <mergeCell ref="C70:G70"/>
    <mergeCell ref="C72:G72"/>
    <mergeCell ref="C73:G73"/>
    <mergeCell ref="C75:G75"/>
    <mergeCell ref="C77:G77"/>
    <mergeCell ref="C79:G79"/>
    <mergeCell ref="C80:G80"/>
    <mergeCell ref="C82:G82"/>
    <mergeCell ref="C84:G84"/>
    <mergeCell ref="C87:G87"/>
    <mergeCell ref="C89:G89"/>
    <mergeCell ref="C116:G116"/>
    <mergeCell ref="C93:G93"/>
    <mergeCell ref="C96:G96"/>
    <mergeCell ref="C98:G98"/>
    <mergeCell ref="C100:G100"/>
    <mergeCell ref="C102:G102"/>
    <mergeCell ref="C104:G104"/>
    <mergeCell ref="C106:G106"/>
    <mergeCell ref="C109:G109"/>
    <mergeCell ref="C110:G110"/>
    <mergeCell ref="C112:G112"/>
    <mergeCell ref="C114:G114"/>
    <mergeCell ref="C131:G131"/>
    <mergeCell ref="C133:G133"/>
    <mergeCell ref="C134:G134"/>
    <mergeCell ref="C136:G136"/>
    <mergeCell ref="C118:G118"/>
    <mergeCell ref="C120:G120"/>
    <mergeCell ref="C122:G122"/>
    <mergeCell ref="C124:G124"/>
    <mergeCell ref="C127:G127"/>
    <mergeCell ref="C128:G128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&amp;RPokud je uveden referenční výrobek, může být nahrazen rovnocenným řešením dle ust. § 89 odst. 6 zákona č. 134/2016 Sb.</oddHead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420  IO 420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420  IO 420 Pol'!Názvy_tisku</vt:lpstr>
      <vt:lpstr>oadresa</vt:lpstr>
      <vt:lpstr>Stavba!Objednatel</vt:lpstr>
      <vt:lpstr>Stavba!Objekt</vt:lpstr>
      <vt:lpstr>'IO 420  IO 420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rjuracak</dc:creator>
  <cp:lastModifiedBy>Tomáš Bubeník</cp:lastModifiedBy>
  <cp:lastPrinted>2021-01-15T08:40:45Z</cp:lastPrinted>
  <dcterms:created xsi:type="dcterms:W3CDTF">2009-04-08T07:15:50Z</dcterms:created>
  <dcterms:modified xsi:type="dcterms:W3CDTF">2021-01-15T08:40:50Z</dcterms:modified>
</cp:coreProperties>
</file>